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/>
  <xr:revisionPtr revIDLastSave="0" documentId="8_{A33BD7C1-361F-4A44-A03B-1383CE7BB2FA}" xr6:coauthVersionLast="36" xr6:coauthVersionMax="36" xr10:uidLastSave="{00000000-0000-0000-0000-000000000000}"/>
  <bookViews>
    <workbookView xWindow="0" yWindow="0" windowWidth="28800" windowHeight="12345" tabRatio="882" firstSheet="1" activeTab="1" xr2:uid="{00000000-000D-0000-FFFF-FFFF00000000}"/>
  </bookViews>
  <sheets>
    <sheet name="Главная" sheetId="38" state="hidden" r:id="rId1"/>
    <sheet name="Вклады ФЛ" sheetId="7" r:id="rId2"/>
    <sheet name="Вклады ЮЛ" sheetId="50" state="hidden" r:id="rId3"/>
    <sheet name="Остатки ЮЛ" sheetId="51" state="hidden" r:id="rId4"/>
    <sheet name="Сорт-НВ" sheetId="52" state="hidden" r:id="rId5"/>
    <sheet name="Сорт-СКВ" sheetId="53" state="hidden" r:id="rId6"/>
    <sheet name="ежедневн. изменение" sheetId="30" state="hidden" r:id="rId7"/>
    <sheet name="Таблица" sheetId="1" state="hidden" r:id="rId8"/>
    <sheet name="По банкам " sheetId="9" state="hidden" r:id="rId9"/>
    <sheet name="РАЗМЕЩЕНИЕ НОВЫХ ВКЛАДОВ" sheetId="22" state="hidden" r:id="rId10"/>
    <sheet name="сем.капитал" sheetId="54" state="hidden" r:id="rId11"/>
    <sheet name="Сорт.НВ" sheetId="19" state="hidden" r:id="rId12"/>
    <sheet name="Сорт.ИВ" sheetId="21" state="hidden" r:id="rId13"/>
    <sheet name="0091" sheetId="18" state="hidden" r:id="rId14"/>
    <sheet name="0092" sheetId="15" state="hidden" r:id="rId15"/>
    <sheet name="1688" sheetId="16" state="hidden" r:id="rId16"/>
  </sheets>
  <externalReferences>
    <externalReference r:id="rId17"/>
    <externalReference r:id="rId18"/>
  </externalReferences>
  <definedNames>
    <definedName name="_xlnm._FilterDatabase" localSheetId="12" hidden="1">Сорт.ИВ!$A$2:$B$2</definedName>
    <definedName name="_xlnm._FilterDatabase" localSheetId="11" hidden="1">Сорт.НВ!$A$2:$B$22</definedName>
    <definedName name="_xlnm._FilterDatabase" localSheetId="4" hidden="1">'Сорт-НВ'!$A$2:$B$2</definedName>
    <definedName name="_xlnm._FilterDatabase" localSheetId="5" hidden="1">'Сорт-СКВ'!$A$2:$B$2</definedName>
    <definedName name="_xlnm.Print_Area" localSheetId="1">'Вклады ФЛ'!$B$1:$AH$30</definedName>
    <definedName name="_xlnm.Print_Area" localSheetId="2">'Вклады ЮЛ'!$B$1:$AE$68</definedName>
    <definedName name="_xlnm.Print_Area" localSheetId="0">Главная!$A$1:$V$30</definedName>
    <definedName name="_xlnm.Print_Area" localSheetId="9">'РАЗМЕЩЕНИЕ НОВЫХ ВКЛАДОВ'!$C$1:$V$74</definedName>
  </definedNames>
  <calcPr calcId="191029"/>
</workbook>
</file>

<file path=xl/calcChain.xml><?xml version="1.0" encoding="utf-8"?>
<calcChain xmlns="http://schemas.openxmlformats.org/spreadsheetml/2006/main">
  <c r="GA25" i="1" l="1"/>
  <c r="GA24" i="1"/>
  <c r="GA23" i="1"/>
  <c r="GA22" i="1"/>
  <c r="PV13" i="1" l="1"/>
  <c r="PV14" i="1"/>
  <c r="PV15" i="1"/>
  <c r="PV16" i="1"/>
  <c r="PV17" i="1"/>
  <c r="PV18" i="1"/>
  <c r="PV19" i="1"/>
  <c r="PV20" i="1"/>
  <c r="PV22" i="1"/>
  <c r="G298" i="51"/>
  <c r="G299" i="51"/>
  <c r="G300" i="51"/>
  <c r="G301" i="51"/>
  <c r="D298" i="51"/>
  <c r="D299" i="51"/>
  <c r="D300" i="51"/>
  <c r="D301" i="51"/>
  <c r="PU13" i="1"/>
  <c r="PU14" i="1"/>
  <c r="PU15" i="1"/>
  <c r="PU16" i="1"/>
  <c r="PU17" i="1"/>
  <c r="PU18" i="1"/>
  <c r="PU19" i="1"/>
  <c r="PU20" i="1"/>
  <c r="PU22" i="1"/>
  <c r="PT13" i="1" l="1"/>
  <c r="PT14" i="1"/>
  <c r="PT15" i="1"/>
  <c r="PT16" i="1"/>
  <c r="PT17" i="1"/>
  <c r="PT18" i="1"/>
  <c r="PT19" i="1"/>
  <c r="PT20" i="1"/>
  <c r="PT22" i="1"/>
  <c r="G296" i="51"/>
  <c r="G297" i="51"/>
  <c r="D297" i="51"/>
  <c r="D296" i="51"/>
  <c r="PS13" i="1"/>
  <c r="PS14" i="1"/>
  <c r="PS15" i="1"/>
  <c r="PS16" i="1"/>
  <c r="PS17" i="1"/>
  <c r="PS18" i="1"/>
  <c r="PS19" i="1"/>
  <c r="PS20" i="1"/>
  <c r="PS22" i="1"/>
  <c r="PR13" i="1"/>
  <c r="PR14" i="1"/>
  <c r="PR15" i="1"/>
  <c r="PR16" i="1"/>
  <c r="PR17" i="1"/>
  <c r="PR18" i="1"/>
  <c r="PR19" i="1"/>
  <c r="PR20" i="1"/>
  <c r="PR22" i="1"/>
  <c r="PQ13" i="1" l="1"/>
  <c r="PQ14" i="1"/>
  <c r="PQ15" i="1"/>
  <c r="PQ16" i="1"/>
  <c r="PQ17" i="1"/>
  <c r="PQ18" i="1"/>
  <c r="PQ19" i="1"/>
  <c r="PQ20" i="1"/>
  <c r="PQ22" i="1"/>
  <c r="G293" i="51"/>
  <c r="G294" i="51"/>
  <c r="G295" i="51"/>
  <c r="D294" i="51"/>
  <c r="D295" i="51"/>
  <c r="PP13" i="1"/>
  <c r="PP14" i="1"/>
  <c r="PP15" i="1"/>
  <c r="PP16" i="1"/>
  <c r="PP17" i="1"/>
  <c r="PP18" i="1"/>
  <c r="PP19" i="1"/>
  <c r="PP20" i="1"/>
  <c r="PP22" i="1"/>
  <c r="G289" i="51" l="1"/>
  <c r="G290" i="51"/>
  <c r="G291" i="51"/>
  <c r="G292" i="51"/>
  <c r="D289" i="51"/>
  <c r="D290" i="51"/>
  <c r="D291" i="51"/>
  <c r="D292" i="51"/>
  <c r="D293" i="51"/>
  <c r="PN13" i="1"/>
  <c r="PO13" i="1"/>
  <c r="PN14" i="1"/>
  <c r="PO14" i="1"/>
  <c r="PN15" i="1"/>
  <c r="PO15" i="1"/>
  <c r="PN16" i="1"/>
  <c r="PO16" i="1"/>
  <c r="PN17" i="1"/>
  <c r="PO17" i="1"/>
  <c r="PN18" i="1"/>
  <c r="PO18" i="1"/>
  <c r="PN19" i="1"/>
  <c r="PO19" i="1"/>
  <c r="PN20" i="1"/>
  <c r="PO20" i="1"/>
  <c r="PN22" i="1"/>
  <c r="PO22" i="1"/>
  <c r="PL13" i="1"/>
  <c r="PM13" i="1"/>
  <c r="PL14" i="1"/>
  <c r="PM14" i="1"/>
  <c r="PL15" i="1"/>
  <c r="PM15" i="1"/>
  <c r="PL16" i="1"/>
  <c r="PM16" i="1"/>
  <c r="PL17" i="1"/>
  <c r="PM17" i="1"/>
  <c r="PL18" i="1"/>
  <c r="PM18" i="1"/>
  <c r="PL19" i="1"/>
  <c r="PM19" i="1"/>
  <c r="PL20" i="1"/>
  <c r="PM20" i="1"/>
  <c r="PL22" i="1"/>
  <c r="PM22" i="1"/>
  <c r="PK13" i="1"/>
  <c r="PK14" i="1"/>
  <c r="PK15" i="1"/>
  <c r="PK16" i="1"/>
  <c r="PK17" i="1"/>
  <c r="PK18" i="1"/>
  <c r="PK19" i="1"/>
  <c r="PK20" i="1"/>
  <c r="PK22" i="1"/>
  <c r="Y22" i="50"/>
  <c r="Z22" i="50"/>
  <c r="AA22" i="50"/>
  <c r="AB22" i="50"/>
  <c r="AC22" i="50"/>
  <c r="Y23" i="50"/>
  <c r="Z23" i="50"/>
  <c r="AA23" i="50"/>
  <c r="AB23" i="50"/>
  <c r="AC23" i="50"/>
  <c r="F52" i="22" l="1"/>
  <c r="E52" i="22"/>
  <c r="G287" i="51" l="1"/>
  <c r="G288" i="51"/>
  <c r="D288" i="51"/>
  <c r="PJ13" i="1" l="1"/>
  <c r="PJ14" i="1"/>
  <c r="PJ15" i="1"/>
  <c r="PJ16" i="1"/>
  <c r="PJ17" i="1"/>
  <c r="PJ18" i="1"/>
  <c r="PJ19" i="1"/>
  <c r="PJ20" i="1"/>
  <c r="PJ22" i="1"/>
  <c r="G284" i="51" l="1"/>
  <c r="G285" i="51"/>
  <c r="G286" i="51"/>
  <c r="D284" i="51"/>
  <c r="D285" i="51"/>
  <c r="D286" i="51"/>
  <c r="D287" i="51"/>
  <c r="PH13" i="1"/>
  <c r="PI13" i="1"/>
  <c r="PH14" i="1"/>
  <c r="PI14" i="1"/>
  <c r="PH15" i="1"/>
  <c r="PI15" i="1"/>
  <c r="PH16" i="1"/>
  <c r="PI16" i="1"/>
  <c r="PH17" i="1"/>
  <c r="PI17" i="1"/>
  <c r="PH18" i="1"/>
  <c r="PI18" i="1"/>
  <c r="PH19" i="1"/>
  <c r="PI19" i="1"/>
  <c r="PH20" i="1"/>
  <c r="PI20" i="1"/>
  <c r="PH22" i="1"/>
  <c r="PI22" i="1"/>
  <c r="AB7" i="54" l="1"/>
  <c r="O7" i="54"/>
  <c r="AB6" i="54"/>
  <c r="O6" i="54"/>
  <c r="AB5" i="54"/>
  <c r="O5" i="54"/>
  <c r="AB4" i="54"/>
  <c r="O4" i="54"/>
  <c r="K24" i="1" l="1"/>
  <c r="L24" i="1"/>
  <c r="K23" i="1"/>
  <c r="L23" i="1" s="1"/>
  <c r="QG4" i="1" l="1"/>
  <c r="G283" i="51"/>
  <c r="D283" i="51"/>
  <c r="PF13" i="1"/>
  <c r="PG13" i="1"/>
  <c r="PF14" i="1"/>
  <c r="PG14" i="1"/>
  <c r="PF15" i="1"/>
  <c r="PG15" i="1"/>
  <c r="PF16" i="1"/>
  <c r="PG16" i="1"/>
  <c r="PF17" i="1"/>
  <c r="PG17" i="1"/>
  <c r="PF18" i="1"/>
  <c r="PG18" i="1"/>
  <c r="PF19" i="1"/>
  <c r="PG19" i="1"/>
  <c r="PF20" i="1"/>
  <c r="PG20" i="1"/>
  <c r="PF22" i="1"/>
  <c r="PG22" i="1"/>
  <c r="PE13" i="1"/>
  <c r="PE14" i="1"/>
  <c r="PE15" i="1"/>
  <c r="PE16" i="1"/>
  <c r="PE17" i="1"/>
  <c r="PE18" i="1"/>
  <c r="PE19" i="1"/>
  <c r="PE20" i="1"/>
  <c r="PE22" i="1"/>
  <c r="PD13" i="1" l="1"/>
  <c r="PD14" i="1"/>
  <c r="PD15" i="1"/>
  <c r="PD16" i="1"/>
  <c r="PD17" i="1"/>
  <c r="PD18" i="1"/>
  <c r="PD19" i="1"/>
  <c r="PD20" i="1"/>
  <c r="PD22" i="1"/>
  <c r="G281" i="51"/>
  <c r="G282" i="51"/>
  <c r="D281" i="51"/>
  <c r="D282" i="51"/>
  <c r="PW12" i="1"/>
  <c r="PC13" i="1"/>
  <c r="PC14" i="1"/>
  <c r="PC15" i="1"/>
  <c r="PC16" i="1"/>
  <c r="PC17" i="1"/>
  <c r="PC18" i="1"/>
  <c r="PC19" i="1"/>
  <c r="PC20" i="1"/>
  <c r="PC22" i="1"/>
  <c r="D52" i="22" l="1"/>
  <c r="PB13" i="1" l="1"/>
  <c r="PB14" i="1"/>
  <c r="PB15" i="1"/>
  <c r="PB16" i="1"/>
  <c r="PB17" i="1"/>
  <c r="PB18" i="1"/>
  <c r="PB19" i="1"/>
  <c r="PB20" i="1"/>
  <c r="PB22" i="1"/>
  <c r="G278" i="51"/>
  <c r="G279" i="51"/>
  <c r="G280" i="51"/>
  <c r="D278" i="51"/>
  <c r="D279" i="51"/>
  <c r="D280" i="51"/>
  <c r="PA13" i="1"/>
  <c r="PA14" i="1"/>
  <c r="PA15" i="1"/>
  <c r="PA16" i="1"/>
  <c r="PA17" i="1"/>
  <c r="PA18" i="1"/>
  <c r="PA19" i="1"/>
  <c r="PA20" i="1"/>
  <c r="PA22" i="1"/>
  <c r="OX13" i="1" l="1"/>
  <c r="OY13" i="1"/>
  <c r="OZ13" i="1"/>
  <c r="OX14" i="1"/>
  <c r="OY14" i="1"/>
  <c r="OZ14" i="1"/>
  <c r="OX15" i="1"/>
  <c r="OY15" i="1"/>
  <c r="OZ15" i="1"/>
  <c r="OX16" i="1"/>
  <c r="OY16" i="1"/>
  <c r="OZ16" i="1"/>
  <c r="OX17" i="1"/>
  <c r="OY17" i="1"/>
  <c r="OZ17" i="1"/>
  <c r="OX18" i="1"/>
  <c r="OY18" i="1"/>
  <c r="OZ18" i="1"/>
  <c r="OX19" i="1"/>
  <c r="OY19" i="1"/>
  <c r="OZ19" i="1"/>
  <c r="OX20" i="1"/>
  <c r="OY20" i="1"/>
  <c r="OZ20" i="1"/>
  <c r="OX22" i="1"/>
  <c r="OY22" i="1"/>
  <c r="OZ22" i="1"/>
  <c r="G274" i="51"/>
  <c r="G275" i="51"/>
  <c r="G276" i="51"/>
  <c r="G277" i="51"/>
  <c r="D275" i="51"/>
  <c r="D276" i="51"/>
  <c r="D277" i="51"/>
  <c r="NB3" i="9"/>
  <c r="OW13" i="1"/>
  <c r="G273" i="51" l="1"/>
  <c r="D274" i="51"/>
  <c r="F51" i="22" l="1"/>
  <c r="E51" i="22"/>
  <c r="OV22" i="1" l="1"/>
  <c r="OW22" i="1"/>
  <c r="OV20" i="1"/>
  <c r="OW20" i="1"/>
  <c r="OV19" i="1"/>
  <c r="OW19" i="1"/>
  <c r="OV18" i="1"/>
  <c r="OW18" i="1"/>
  <c r="OV17" i="1"/>
  <c r="OW17" i="1"/>
  <c r="OV16" i="1"/>
  <c r="OW16" i="1"/>
  <c r="OV15" i="1"/>
  <c r="OW15" i="1"/>
  <c r="OV14" i="1"/>
  <c r="OW14" i="1"/>
  <c r="OV13" i="1"/>
  <c r="G269" i="51" l="1"/>
  <c r="G270" i="51"/>
  <c r="G271" i="51"/>
  <c r="G272" i="51"/>
  <c r="D270" i="51"/>
  <c r="D271" i="51"/>
  <c r="D272" i="51"/>
  <c r="D273" i="51"/>
  <c r="OR22" i="1" l="1"/>
  <c r="OS22" i="1"/>
  <c r="OT22" i="1"/>
  <c r="OU22" i="1"/>
  <c r="OR20" i="1"/>
  <c r="OS20" i="1"/>
  <c r="OT20" i="1"/>
  <c r="OU20" i="1"/>
  <c r="OR19" i="1"/>
  <c r="OS19" i="1"/>
  <c r="OT19" i="1"/>
  <c r="OU19" i="1"/>
  <c r="OR18" i="1"/>
  <c r="OS18" i="1"/>
  <c r="OT18" i="1"/>
  <c r="OU18" i="1"/>
  <c r="OR17" i="1"/>
  <c r="OS17" i="1"/>
  <c r="OT17" i="1"/>
  <c r="OU17" i="1"/>
  <c r="OR16" i="1"/>
  <c r="OS16" i="1"/>
  <c r="OT16" i="1"/>
  <c r="OU16" i="1"/>
  <c r="OR15" i="1"/>
  <c r="OS15" i="1"/>
  <c r="OT15" i="1"/>
  <c r="OU15" i="1"/>
  <c r="OR14" i="1"/>
  <c r="OS14" i="1"/>
  <c r="OT14" i="1"/>
  <c r="OU14" i="1"/>
  <c r="OR13" i="1"/>
  <c r="OS13" i="1"/>
  <c r="OT13" i="1"/>
  <c r="OU13" i="1"/>
  <c r="GC31" i="9"/>
  <c r="G266" i="51" l="1"/>
  <c r="G267" i="51"/>
  <c r="G268" i="51"/>
  <c r="D267" i="51"/>
  <c r="D268" i="51"/>
  <c r="D269" i="51"/>
  <c r="OQ22" i="1" l="1"/>
  <c r="OQ20" i="1"/>
  <c r="OQ19" i="1"/>
  <c r="OQ18" i="1"/>
  <c r="OQ17" i="1"/>
  <c r="OQ16" i="1"/>
  <c r="OQ15" i="1"/>
  <c r="OQ14" i="1"/>
  <c r="OQ13" i="1"/>
  <c r="QH9" i="1" l="1"/>
  <c r="QH10" i="1"/>
  <c r="QH8" i="1"/>
  <c r="QG9" i="1"/>
  <c r="QG10" i="1"/>
  <c r="QG8" i="1"/>
  <c r="QH5" i="1"/>
  <c r="QH4" i="1"/>
  <c r="QG5" i="1"/>
  <c r="OM22" i="1" l="1"/>
  <c r="ON22" i="1"/>
  <c r="OO22" i="1"/>
  <c r="OP22" i="1"/>
  <c r="OM20" i="1"/>
  <c r="ON20" i="1"/>
  <c r="OO20" i="1"/>
  <c r="OP20" i="1"/>
  <c r="OM19" i="1"/>
  <c r="ON19" i="1"/>
  <c r="OO19" i="1"/>
  <c r="OP19" i="1"/>
  <c r="OM18" i="1"/>
  <c r="ON18" i="1"/>
  <c r="OO18" i="1"/>
  <c r="OP18" i="1"/>
  <c r="OM17" i="1"/>
  <c r="ON17" i="1"/>
  <c r="OO17" i="1"/>
  <c r="OP17" i="1"/>
  <c r="OM16" i="1"/>
  <c r="ON16" i="1"/>
  <c r="OO16" i="1"/>
  <c r="OP16" i="1"/>
  <c r="OM15" i="1"/>
  <c r="ON15" i="1"/>
  <c r="OO15" i="1"/>
  <c r="OP15" i="1"/>
  <c r="OM14" i="1"/>
  <c r="ON14" i="1"/>
  <c r="OO14" i="1"/>
  <c r="OP14" i="1"/>
  <c r="OM13" i="1"/>
  <c r="ON13" i="1"/>
  <c r="OO13" i="1"/>
  <c r="OP13" i="1"/>
  <c r="NB5" i="9"/>
  <c r="NB6" i="9"/>
  <c r="NB7" i="9"/>
  <c r="NB8" i="9"/>
  <c r="NB9" i="9"/>
  <c r="NB10" i="9"/>
  <c r="NB11" i="9"/>
  <c r="NB12" i="9"/>
  <c r="NB13" i="9"/>
  <c r="NB14" i="9"/>
  <c r="NB15" i="9"/>
  <c r="NB16" i="9"/>
  <c r="NB17" i="9"/>
  <c r="NB18" i="9"/>
  <c r="NB19" i="9"/>
  <c r="NB20" i="9"/>
  <c r="NB21" i="9"/>
  <c r="NB22" i="9"/>
  <c r="NB23" i="9"/>
  <c r="NB24" i="9"/>
  <c r="NB25" i="9"/>
  <c r="NB26" i="9"/>
  <c r="NB27" i="9"/>
  <c r="NB28" i="9"/>
  <c r="NE7" i="9" l="1"/>
  <c r="NC7" i="9"/>
  <c r="NE28" i="9"/>
  <c r="NC28" i="9"/>
  <c r="NE20" i="9"/>
  <c r="NC20" i="9"/>
  <c r="NE8" i="9"/>
  <c r="NC8" i="9"/>
  <c r="NE27" i="9"/>
  <c r="NC27" i="9"/>
  <c r="NE19" i="9"/>
  <c r="NC19" i="9"/>
  <c r="NE15" i="9"/>
  <c r="NC15" i="9"/>
  <c r="NE26" i="9"/>
  <c r="NC26" i="9"/>
  <c r="NE22" i="9"/>
  <c r="NC22" i="9"/>
  <c r="NE18" i="9"/>
  <c r="NC18" i="9"/>
  <c r="NE14" i="9"/>
  <c r="NC14" i="9"/>
  <c r="NE10" i="9"/>
  <c r="NC10" i="9"/>
  <c r="NE6" i="9"/>
  <c r="NC6" i="9"/>
  <c r="NE24" i="9"/>
  <c r="NC24" i="9"/>
  <c r="NE16" i="9"/>
  <c r="NC16" i="9"/>
  <c r="NE12" i="9"/>
  <c r="NC12" i="9"/>
  <c r="NE23" i="9"/>
  <c r="NC23" i="9"/>
  <c r="NE11" i="9"/>
  <c r="NC11" i="9"/>
  <c r="NE25" i="9"/>
  <c r="NC25" i="9"/>
  <c r="NE21" i="9"/>
  <c r="NC21" i="9"/>
  <c r="NE17" i="9"/>
  <c r="NC17" i="9"/>
  <c r="NE13" i="9"/>
  <c r="NC13" i="9"/>
  <c r="NE9" i="9"/>
  <c r="NC9" i="9"/>
  <c r="NE5" i="9"/>
  <c r="NC5" i="9"/>
  <c r="D266" i="51"/>
  <c r="OK22" i="1"/>
  <c r="OL22" i="1"/>
  <c r="OK20" i="1"/>
  <c r="OL20" i="1"/>
  <c r="OK19" i="1"/>
  <c r="OL19" i="1"/>
  <c r="OK18" i="1"/>
  <c r="OL18" i="1"/>
  <c r="OK17" i="1"/>
  <c r="OL17" i="1"/>
  <c r="OK16" i="1"/>
  <c r="OL16" i="1"/>
  <c r="OK15" i="1"/>
  <c r="OL15" i="1"/>
  <c r="OK14" i="1"/>
  <c r="OL14" i="1"/>
  <c r="OK13" i="1"/>
  <c r="OL13" i="1"/>
  <c r="G265" i="51" l="1"/>
  <c r="D265" i="51"/>
  <c r="G264" i="51" l="1"/>
  <c r="D264" i="51"/>
  <c r="OH22" i="1"/>
  <c r="OI22" i="1"/>
  <c r="OJ22" i="1"/>
  <c r="OH20" i="1"/>
  <c r="OI20" i="1"/>
  <c r="OJ20" i="1"/>
  <c r="OH19" i="1"/>
  <c r="OI19" i="1"/>
  <c r="OJ19" i="1"/>
  <c r="OH18" i="1"/>
  <c r="OI18" i="1"/>
  <c r="OJ18" i="1"/>
  <c r="OH17" i="1"/>
  <c r="OI17" i="1"/>
  <c r="OJ17" i="1"/>
  <c r="OH16" i="1"/>
  <c r="OI16" i="1"/>
  <c r="OJ16" i="1"/>
  <c r="OH15" i="1"/>
  <c r="OI15" i="1"/>
  <c r="OJ15" i="1"/>
  <c r="OH14" i="1"/>
  <c r="OI14" i="1"/>
  <c r="OJ14" i="1"/>
  <c r="OH13" i="1"/>
  <c r="OI13" i="1"/>
  <c r="OJ13" i="1"/>
  <c r="G263" i="51" l="1"/>
  <c r="D263" i="51"/>
  <c r="G262" i="51" l="1"/>
  <c r="D262" i="51"/>
  <c r="G261" i="51" l="1"/>
  <c r="D261" i="51"/>
  <c r="G260" i="51" l="1"/>
  <c r="D260" i="51"/>
  <c r="OG22" i="1"/>
  <c r="OG20" i="1"/>
  <c r="OG19" i="1"/>
  <c r="OG18" i="1"/>
  <c r="OG17" i="1"/>
  <c r="OG16" i="1"/>
  <c r="OG15" i="1"/>
  <c r="OG14" i="1"/>
  <c r="OG13" i="1"/>
  <c r="G259" i="51" l="1"/>
  <c r="D259" i="51"/>
  <c r="G258" i="51" l="1"/>
  <c r="D258" i="51"/>
  <c r="G257" i="51" l="1"/>
  <c r="D256" i="51"/>
  <c r="D257" i="51"/>
  <c r="OC22" i="1" l="1"/>
  <c r="OD22" i="1"/>
  <c r="OE22" i="1"/>
  <c r="OF22" i="1"/>
  <c r="OD20" i="1"/>
  <c r="OE20" i="1"/>
  <c r="OF20" i="1"/>
  <c r="OC19" i="1"/>
  <c r="OD19" i="1"/>
  <c r="OE19" i="1"/>
  <c r="OF19" i="1"/>
  <c r="OC18" i="1"/>
  <c r="OD18" i="1"/>
  <c r="OE18" i="1"/>
  <c r="OF18" i="1"/>
  <c r="OC17" i="1"/>
  <c r="OD17" i="1"/>
  <c r="OE17" i="1"/>
  <c r="OF17" i="1"/>
  <c r="OC16" i="1"/>
  <c r="OD16" i="1"/>
  <c r="OE16" i="1"/>
  <c r="OF16" i="1"/>
  <c r="OC15" i="1"/>
  <c r="OD15" i="1"/>
  <c r="OE15" i="1"/>
  <c r="OF15" i="1"/>
  <c r="OC14" i="1"/>
  <c r="OD14" i="1"/>
  <c r="OE14" i="1"/>
  <c r="OF14" i="1"/>
  <c r="OC13" i="1"/>
  <c r="OD13" i="1"/>
  <c r="OE13" i="1"/>
  <c r="OF13" i="1"/>
  <c r="G252" i="51" l="1"/>
  <c r="G253" i="51"/>
  <c r="G254" i="51"/>
  <c r="G255" i="51"/>
  <c r="G256" i="51"/>
  <c r="D253" i="51"/>
  <c r="D254" i="51"/>
  <c r="D255" i="51"/>
  <c r="OC20" i="1" l="1"/>
  <c r="NZ22" i="1"/>
  <c r="OA22" i="1"/>
  <c r="OB22" i="1"/>
  <c r="NZ20" i="1"/>
  <c r="OA20" i="1"/>
  <c r="OB20" i="1"/>
  <c r="NZ19" i="1"/>
  <c r="OA19" i="1"/>
  <c r="OB19" i="1"/>
  <c r="NZ18" i="1"/>
  <c r="OA18" i="1"/>
  <c r="OB18" i="1"/>
  <c r="NZ17" i="1"/>
  <c r="OA17" i="1"/>
  <c r="OB17" i="1"/>
  <c r="NZ16" i="1"/>
  <c r="OA16" i="1"/>
  <c r="OB16" i="1"/>
  <c r="NZ15" i="1"/>
  <c r="OA15" i="1"/>
  <c r="OB15" i="1"/>
  <c r="NZ14" i="1"/>
  <c r="OA14" i="1"/>
  <c r="OB14" i="1"/>
  <c r="NZ13" i="1"/>
  <c r="OA13" i="1"/>
  <c r="OB13" i="1"/>
  <c r="G249" i="51" l="1"/>
  <c r="G250" i="51"/>
  <c r="G251" i="51"/>
  <c r="D250" i="51"/>
  <c r="D251" i="51"/>
  <c r="D252" i="51"/>
  <c r="NY22" i="1" l="1"/>
  <c r="NY20" i="1"/>
  <c r="NY19" i="1"/>
  <c r="NY18" i="1"/>
  <c r="NX18" i="1"/>
  <c r="NX17" i="1"/>
  <c r="NY17" i="1"/>
  <c r="NX16" i="1"/>
  <c r="NY16" i="1"/>
  <c r="NX15" i="1"/>
  <c r="NY15" i="1"/>
  <c r="NX14" i="1"/>
  <c r="NY14" i="1"/>
  <c r="NX13" i="1"/>
  <c r="NY13" i="1"/>
  <c r="G248" i="51" l="1"/>
  <c r="D248" i="51"/>
  <c r="D249" i="51"/>
  <c r="F50" i="22" l="1"/>
  <c r="E50" i="22"/>
  <c r="NV22" i="1" l="1"/>
  <c r="NW22" i="1"/>
  <c r="NX22" i="1"/>
  <c r="NV20" i="1"/>
  <c r="NW20" i="1"/>
  <c r="NX20" i="1"/>
  <c r="NV19" i="1"/>
  <c r="NW19" i="1"/>
  <c r="NX19" i="1"/>
  <c r="NV18" i="1"/>
  <c r="NW18" i="1"/>
  <c r="NV17" i="1"/>
  <c r="NW17" i="1"/>
  <c r="NV16" i="1"/>
  <c r="NW16" i="1"/>
  <c r="NV15" i="1"/>
  <c r="NW15" i="1"/>
  <c r="NV14" i="1"/>
  <c r="NW14" i="1"/>
  <c r="NV13" i="1"/>
  <c r="NW13" i="1"/>
  <c r="G245" i="51" l="1"/>
  <c r="G246" i="51"/>
  <c r="G247" i="51"/>
  <c r="D245" i="51"/>
  <c r="D246" i="51"/>
  <c r="D247" i="51"/>
  <c r="QJ9" i="1" l="1"/>
  <c r="QJ10" i="1"/>
  <c r="QJ8" i="1"/>
  <c r="QI9" i="1"/>
  <c r="QI10" i="1"/>
  <c r="QI8" i="1"/>
  <c r="QJ5" i="1"/>
  <c r="QJ4" i="1"/>
  <c r="QI5" i="1"/>
  <c r="QI4" i="1"/>
  <c r="NR22" i="1"/>
  <c r="NS22" i="1"/>
  <c r="NT22" i="1"/>
  <c r="NU22" i="1"/>
  <c r="NR20" i="1"/>
  <c r="NS20" i="1"/>
  <c r="NT20" i="1"/>
  <c r="NU20" i="1"/>
  <c r="NR19" i="1"/>
  <c r="NS19" i="1"/>
  <c r="NT19" i="1"/>
  <c r="NU19" i="1"/>
  <c r="NR18" i="1"/>
  <c r="NS18" i="1"/>
  <c r="NT18" i="1"/>
  <c r="NU18" i="1"/>
  <c r="NR17" i="1"/>
  <c r="NS17" i="1"/>
  <c r="NT17" i="1"/>
  <c r="NU17" i="1"/>
  <c r="NR16" i="1"/>
  <c r="NS16" i="1"/>
  <c r="NT16" i="1"/>
  <c r="NU16" i="1"/>
  <c r="NR15" i="1"/>
  <c r="NS15" i="1"/>
  <c r="NT15" i="1"/>
  <c r="NU15" i="1"/>
  <c r="NR14" i="1"/>
  <c r="NS14" i="1"/>
  <c r="NT14" i="1"/>
  <c r="NU14" i="1"/>
  <c r="NR13" i="1"/>
  <c r="NS13" i="1"/>
  <c r="NT13" i="1"/>
  <c r="NU13" i="1"/>
  <c r="GA31" i="9"/>
  <c r="G244" i="51" l="1"/>
  <c r="D244" i="51"/>
  <c r="NP22" i="1" l="1"/>
  <c r="NQ22" i="1"/>
  <c r="NP20" i="1"/>
  <c r="NQ20" i="1"/>
  <c r="NP19" i="1"/>
  <c r="NQ19" i="1"/>
  <c r="NP18" i="1"/>
  <c r="NQ18" i="1"/>
  <c r="NP17" i="1"/>
  <c r="NQ17" i="1"/>
  <c r="NP16" i="1"/>
  <c r="NQ16" i="1"/>
  <c r="NP15" i="1"/>
  <c r="NQ15" i="1"/>
  <c r="NP14" i="1"/>
  <c r="NQ14" i="1"/>
  <c r="NP13" i="1"/>
  <c r="NQ13" i="1"/>
  <c r="G239" i="51" l="1"/>
  <c r="G240" i="51"/>
  <c r="G241" i="51"/>
  <c r="G242" i="51"/>
  <c r="G243" i="51"/>
  <c r="D240" i="51"/>
  <c r="D241" i="51"/>
  <c r="D242" i="51"/>
  <c r="D243" i="51"/>
  <c r="NM22" i="1" l="1"/>
  <c r="NN22" i="1"/>
  <c r="NO22" i="1"/>
  <c r="NM20" i="1"/>
  <c r="NN20" i="1"/>
  <c r="NO20" i="1"/>
  <c r="NM19" i="1"/>
  <c r="NN19" i="1"/>
  <c r="NO19" i="1"/>
  <c r="NM18" i="1"/>
  <c r="NN18" i="1"/>
  <c r="NO18" i="1"/>
  <c r="NM17" i="1"/>
  <c r="NN17" i="1"/>
  <c r="NO17" i="1"/>
  <c r="NM16" i="1"/>
  <c r="NN16" i="1"/>
  <c r="NO16" i="1"/>
  <c r="NM15" i="1"/>
  <c r="NN15" i="1"/>
  <c r="NO15" i="1"/>
  <c r="NM14" i="1"/>
  <c r="NN14" i="1"/>
  <c r="NO14" i="1"/>
  <c r="NM13" i="1"/>
  <c r="NN13" i="1"/>
  <c r="NO13" i="1"/>
  <c r="G237" i="51" l="1"/>
  <c r="G238" i="51"/>
  <c r="D237" i="51"/>
  <c r="D238" i="51"/>
  <c r="D239" i="51"/>
  <c r="NL22" i="1" l="1"/>
  <c r="NL20" i="1"/>
  <c r="NL19" i="1"/>
  <c r="NL18" i="1"/>
  <c r="NL17" i="1"/>
  <c r="NL16" i="1"/>
  <c r="NL15" i="1"/>
  <c r="NL14" i="1"/>
  <c r="NL13" i="1"/>
  <c r="G234" i="51" l="1"/>
  <c r="G235" i="51"/>
  <c r="G236" i="51"/>
  <c r="D235" i="51"/>
  <c r="D236" i="51"/>
  <c r="NI22" i="1" l="1"/>
  <c r="NJ22" i="1"/>
  <c r="NK22" i="1"/>
  <c r="NI20" i="1"/>
  <c r="NJ20" i="1"/>
  <c r="NK20" i="1"/>
  <c r="NI19" i="1"/>
  <c r="NJ19" i="1"/>
  <c r="NK19" i="1"/>
  <c r="NI18" i="1"/>
  <c r="NJ18" i="1"/>
  <c r="NK18" i="1"/>
  <c r="NI17" i="1"/>
  <c r="NJ17" i="1"/>
  <c r="NK17" i="1"/>
  <c r="NI16" i="1"/>
  <c r="NJ16" i="1"/>
  <c r="NK16" i="1"/>
  <c r="NI15" i="1"/>
  <c r="NJ15" i="1"/>
  <c r="NK15" i="1"/>
  <c r="NI14" i="1"/>
  <c r="NJ14" i="1"/>
  <c r="NK14" i="1"/>
  <c r="NI13" i="1"/>
  <c r="NJ13" i="1"/>
  <c r="NK13" i="1"/>
  <c r="G232" i="51" l="1"/>
  <c r="G233" i="51"/>
  <c r="D233" i="51"/>
  <c r="D234" i="51"/>
  <c r="QL5" i="1" l="1"/>
  <c r="QL4" i="1"/>
  <c r="QK5" i="1"/>
  <c r="QK4" i="1"/>
  <c r="NH22" i="1" l="1"/>
  <c r="NH20" i="1"/>
  <c r="NH19" i="1"/>
  <c r="NH18" i="1"/>
  <c r="NH17" i="1"/>
  <c r="NH16" i="1"/>
  <c r="NH15" i="1"/>
  <c r="NH14" i="1"/>
  <c r="NH13" i="1"/>
  <c r="G230" i="51" l="1"/>
  <c r="G231" i="51"/>
  <c r="D230" i="51"/>
  <c r="D231" i="51"/>
  <c r="D232" i="51"/>
  <c r="NC22" i="1" l="1"/>
  <c r="ND22" i="1"/>
  <c r="NE22" i="1"/>
  <c r="NF22" i="1"/>
  <c r="NG22" i="1"/>
  <c r="NC20" i="1"/>
  <c r="ND20" i="1"/>
  <c r="NE20" i="1"/>
  <c r="NF20" i="1"/>
  <c r="NG20" i="1"/>
  <c r="NC19" i="1"/>
  <c r="ND19" i="1"/>
  <c r="NE19" i="1"/>
  <c r="NF19" i="1"/>
  <c r="NG19" i="1"/>
  <c r="NC18" i="1"/>
  <c r="ND18" i="1"/>
  <c r="NE18" i="1"/>
  <c r="NF18" i="1"/>
  <c r="NG18" i="1"/>
  <c r="NC17" i="1"/>
  <c r="ND17" i="1"/>
  <c r="NE17" i="1"/>
  <c r="NF17" i="1"/>
  <c r="NG17" i="1"/>
  <c r="NC16" i="1"/>
  <c r="ND16" i="1"/>
  <c r="NE16" i="1"/>
  <c r="NF16" i="1"/>
  <c r="NG16" i="1"/>
  <c r="ND15" i="1"/>
  <c r="NE15" i="1"/>
  <c r="NF15" i="1"/>
  <c r="NG15" i="1"/>
  <c r="ND14" i="1"/>
  <c r="NE14" i="1"/>
  <c r="NF14" i="1"/>
  <c r="NG14" i="1"/>
  <c r="ND13" i="1"/>
  <c r="NE13" i="1"/>
  <c r="NF13" i="1"/>
  <c r="NG13" i="1"/>
  <c r="PW4" i="1"/>
  <c r="PW14" i="1" l="1"/>
  <c r="PW13" i="1"/>
  <c r="QV4" i="1"/>
  <c r="QD4" i="1"/>
  <c r="QX15" i="1" s="1"/>
  <c r="QE4" i="1"/>
  <c r="QC4" i="1"/>
  <c r="QX17" i="1" s="1"/>
  <c r="QF4" i="1"/>
  <c r="QB4" i="1"/>
  <c r="QA4" i="1"/>
  <c r="QV17" i="1"/>
  <c r="QV15" i="1"/>
  <c r="QU17" i="1"/>
  <c r="G227" i="51"/>
  <c r="G228" i="51"/>
  <c r="G229" i="51"/>
  <c r="D229" i="51"/>
  <c r="NC15" i="1" l="1"/>
  <c r="NC14" i="1"/>
  <c r="NC13" i="1"/>
  <c r="G224" i="51" l="1"/>
  <c r="G225" i="51"/>
  <c r="G226" i="51"/>
  <c r="D226" i="51"/>
  <c r="D227" i="51"/>
  <c r="D228" i="51"/>
  <c r="MY22" i="1" l="1"/>
  <c r="MZ22" i="1"/>
  <c r="NA22" i="1"/>
  <c r="NB22" i="1"/>
  <c r="MY20" i="1"/>
  <c r="MZ20" i="1"/>
  <c r="NA20" i="1"/>
  <c r="NB20" i="1"/>
  <c r="MY19" i="1"/>
  <c r="MZ19" i="1"/>
  <c r="NA19" i="1"/>
  <c r="NB19" i="1"/>
  <c r="MY18" i="1"/>
  <c r="MZ18" i="1"/>
  <c r="NA18" i="1"/>
  <c r="NB18" i="1"/>
  <c r="MY17" i="1"/>
  <c r="MZ17" i="1"/>
  <c r="NA17" i="1"/>
  <c r="NB17" i="1"/>
  <c r="MY16" i="1"/>
  <c r="MZ16" i="1"/>
  <c r="NA16" i="1"/>
  <c r="NB16" i="1"/>
  <c r="MY15" i="1"/>
  <c r="MZ15" i="1"/>
  <c r="NA15" i="1"/>
  <c r="NB15" i="1"/>
  <c r="MZ14" i="1"/>
  <c r="NA14" i="1"/>
  <c r="NB14" i="1"/>
  <c r="MZ13" i="1"/>
  <c r="NA13" i="1"/>
  <c r="NB13" i="1"/>
  <c r="FZ4" i="9"/>
  <c r="GA4" i="9" s="1"/>
  <c r="GC4" i="9" l="1"/>
  <c r="G221" i="51"/>
  <c r="G222" i="51"/>
  <c r="G223" i="51"/>
  <c r="D223" i="51"/>
  <c r="D224" i="51"/>
  <c r="D225" i="51"/>
  <c r="AC32" i="51"/>
  <c r="MW22" i="1" l="1"/>
  <c r="MX22" i="1"/>
  <c r="MW20" i="1"/>
  <c r="MX20" i="1"/>
  <c r="MW19" i="1"/>
  <c r="MX19" i="1"/>
  <c r="MW17" i="1"/>
  <c r="MX17" i="1"/>
  <c r="MW18" i="1"/>
  <c r="MX18" i="1"/>
  <c r="MW16" i="1"/>
  <c r="MX16" i="1"/>
  <c r="MW15" i="1"/>
  <c r="MX15" i="1"/>
  <c r="MW14" i="1"/>
  <c r="MX14" i="1"/>
  <c r="MY14" i="1"/>
  <c r="MW13" i="1"/>
  <c r="MX13" i="1"/>
  <c r="MY13" i="1"/>
  <c r="QL9" i="1"/>
  <c r="QL10" i="1"/>
  <c r="QL8" i="1"/>
  <c r="QK9" i="1"/>
  <c r="QK10" i="1"/>
  <c r="QK8" i="1"/>
  <c r="G220" i="51" l="1"/>
  <c r="D220" i="51"/>
  <c r="D221" i="51"/>
  <c r="D222" i="51"/>
  <c r="E49" i="22" l="1"/>
  <c r="F49" i="22"/>
  <c r="MU22" i="1" l="1"/>
  <c r="MV22" i="1"/>
  <c r="MU20" i="1"/>
  <c r="MV20" i="1"/>
  <c r="MU19" i="1"/>
  <c r="MV19" i="1"/>
  <c r="MU18" i="1"/>
  <c r="MV18" i="1"/>
  <c r="MU17" i="1"/>
  <c r="MV17" i="1"/>
  <c r="MU16" i="1"/>
  <c r="MV16" i="1"/>
  <c r="MU15" i="1"/>
  <c r="MV15" i="1"/>
  <c r="MU14" i="1"/>
  <c r="MV14" i="1"/>
  <c r="MU13" i="1"/>
  <c r="MV13" i="1"/>
  <c r="G216" i="51" l="1"/>
  <c r="G217" i="51"/>
  <c r="G218" i="51"/>
  <c r="G219" i="51"/>
  <c r="D217" i="51"/>
  <c r="D218" i="51"/>
  <c r="D219" i="51"/>
  <c r="MS22" i="1" l="1"/>
  <c r="MT22" i="1"/>
  <c r="MS20" i="1"/>
  <c r="MT20" i="1"/>
  <c r="MS19" i="1"/>
  <c r="MT19" i="1"/>
  <c r="MS18" i="1"/>
  <c r="MT18" i="1"/>
  <c r="MS17" i="1"/>
  <c r="MT17" i="1"/>
  <c r="MS16" i="1"/>
  <c r="MT16" i="1"/>
  <c r="MS15" i="1"/>
  <c r="MT15" i="1"/>
  <c r="MS14" i="1"/>
  <c r="MT14" i="1"/>
  <c r="MS13" i="1"/>
  <c r="MT13" i="1"/>
  <c r="H34" i="51" l="1"/>
  <c r="H33" i="51"/>
  <c r="G215" i="51"/>
  <c r="D216" i="51"/>
  <c r="G213" i="51"/>
  <c r="G214" i="51"/>
  <c r="D213" i="51"/>
  <c r="D214" i="51"/>
  <c r="D215" i="51"/>
  <c r="MP22" i="1" l="1"/>
  <c r="MQ22" i="1"/>
  <c r="MR22" i="1"/>
  <c r="MP20" i="1"/>
  <c r="MQ20" i="1"/>
  <c r="MR20" i="1"/>
  <c r="MP19" i="1"/>
  <c r="MQ19" i="1"/>
  <c r="MR19" i="1"/>
  <c r="MP18" i="1"/>
  <c r="MQ18" i="1"/>
  <c r="MR18" i="1"/>
  <c r="MP17" i="1"/>
  <c r="MQ17" i="1"/>
  <c r="MR17" i="1"/>
  <c r="MP16" i="1"/>
  <c r="MQ16" i="1"/>
  <c r="MR16" i="1"/>
  <c r="MP15" i="1"/>
  <c r="MQ15" i="1"/>
  <c r="MR15" i="1"/>
  <c r="MP14" i="1"/>
  <c r="MQ14" i="1"/>
  <c r="MR14" i="1"/>
  <c r="MP13" i="1"/>
  <c r="MQ13" i="1"/>
  <c r="MR13" i="1"/>
  <c r="MN22" i="1" l="1"/>
  <c r="MO22" i="1"/>
  <c r="MN20" i="1"/>
  <c r="MO20" i="1"/>
  <c r="MN19" i="1"/>
  <c r="MO19" i="1"/>
  <c r="MN18" i="1"/>
  <c r="MO18" i="1"/>
  <c r="MN17" i="1"/>
  <c r="MO17" i="1"/>
  <c r="MN16" i="1"/>
  <c r="MO16" i="1"/>
  <c r="MN15" i="1"/>
  <c r="MO15" i="1"/>
  <c r="MN14" i="1"/>
  <c r="MO14" i="1"/>
  <c r="MN13" i="1"/>
  <c r="MO13" i="1"/>
  <c r="CQ34" i="9" l="1"/>
  <c r="CQ36" i="9" l="1"/>
  <c r="CQ39" i="9"/>
  <c r="MM13" i="1"/>
  <c r="MM14" i="1"/>
  <c r="MM15" i="1"/>
  <c r="MM16" i="1"/>
  <c r="MM17" i="1"/>
  <c r="MM18" i="1"/>
  <c r="MM19" i="1"/>
  <c r="MM20" i="1"/>
  <c r="MM22" i="1"/>
  <c r="G210" i="51"/>
  <c r="G211" i="51"/>
  <c r="G212" i="51"/>
  <c r="D210" i="51"/>
  <c r="D211" i="51"/>
  <c r="D212" i="51"/>
  <c r="MK13" i="1"/>
  <c r="ML13" i="1"/>
  <c r="MK14" i="1"/>
  <c r="ML14" i="1"/>
  <c r="MK15" i="1"/>
  <c r="ML15" i="1"/>
  <c r="MK16" i="1"/>
  <c r="ML16" i="1"/>
  <c r="MK17" i="1"/>
  <c r="ML17" i="1"/>
  <c r="MK18" i="1"/>
  <c r="ML18" i="1"/>
  <c r="MK19" i="1"/>
  <c r="ML19" i="1"/>
  <c r="MK20" i="1"/>
  <c r="ML20" i="1"/>
  <c r="MK22" i="1"/>
  <c r="ML22" i="1"/>
  <c r="MJ13" i="1"/>
  <c r="F48" i="22" l="1"/>
  <c r="E48" i="22"/>
  <c r="E47" i="22"/>
  <c r="MJ14" i="1" l="1"/>
  <c r="MJ15" i="1"/>
  <c r="MJ16" i="1"/>
  <c r="MJ17" i="1"/>
  <c r="MJ18" i="1"/>
  <c r="MJ19" i="1"/>
  <c r="MJ20" i="1"/>
  <c r="MJ22" i="1"/>
  <c r="G209" i="51"/>
  <c r="D209" i="51"/>
  <c r="MI13" i="1"/>
  <c r="MI14" i="1"/>
  <c r="MI15" i="1"/>
  <c r="MI16" i="1"/>
  <c r="MI17" i="1"/>
  <c r="MI18" i="1"/>
  <c r="MI19" i="1"/>
  <c r="MI20" i="1"/>
  <c r="MI22" i="1"/>
  <c r="G207" i="51" l="1"/>
  <c r="G208" i="51"/>
  <c r="D207" i="51"/>
  <c r="D208" i="51"/>
  <c r="MH13" i="1"/>
  <c r="MH14" i="1"/>
  <c r="MH15" i="1"/>
  <c r="MH16" i="1"/>
  <c r="MH17" i="1"/>
  <c r="MH18" i="1"/>
  <c r="MH19" i="1"/>
  <c r="MH20" i="1"/>
  <c r="MH22" i="1"/>
  <c r="MG13" i="1"/>
  <c r="MG14" i="1"/>
  <c r="MG15" i="1"/>
  <c r="MG16" i="1"/>
  <c r="MG17" i="1"/>
  <c r="MG18" i="1"/>
  <c r="MG19" i="1"/>
  <c r="MG20" i="1"/>
  <c r="MG22" i="1"/>
  <c r="QN4" i="1" l="1"/>
  <c r="QS15" i="1" s="1"/>
  <c r="QM5" i="1" l="1"/>
  <c r="QM4" i="1"/>
  <c r="QN5" i="1"/>
  <c r="LL2" i="1" l="1"/>
  <c r="LL1" i="1"/>
  <c r="LK2" i="1"/>
  <c r="LK1" i="1"/>
  <c r="MF13" i="1" l="1"/>
  <c r="MF14" i="1"/>
  <c r="MF15" i="1"/>
  <c r="MF16" i="1"/>
  <c r="MF17" i="1"/>
  <c r="MF18" i="1"/>
  <c r="MF19" i="1"/>
  <c r="MF20" i="1"/>
  <c r="MF22" i="1"/>
  <c r="G204" i="51"/>
  <c r="G205" i="51"/>
  <c r="G206" i="51"/>
  <c r="D205" i="51"/>
  <c r="D206" i="51"/>
  <c r="ME13" i="1"/>
  <c r="ME14" i="1"/>
  <c r="ME15" i="1"/>
  <c r="ME16" i="1"/>
  <c r="ME17" i="1"/>
  <c r="ME18" i="1"/>
  <c r="ME19" i="1"/>
  <c r="ME20" i="1"/>
  <c r="ME22" i="1"/>
  <c r="LI12" i="1" l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D13" i="1" l="1"/>
  <c r="MD14" i="1"/>
  <c r="MD15" i="1"/>
  <c r="MD16" i="1"/>
  <c r="MD17" i="1"/>
  <c r="MD18" i="1"/>
  <c r="MD19" i="1"/>
  <c r="MD20" i="1"/>
  <c r="MD22" i="1"/>
  <c r="G202" i="51" l="1"/>
  <c r="G203" i="51"/>
  <c r="D202" i="51"/>
  <c r="D203" i="51"/>
  <c r="D204" i="51"/>
  <c r="MC13" i="1" l="1"/>
  <c r="MC14" i="1"/>
  <c r="MC15" i="1"/>
  <c r="MC16" i="1"/>
  <c r="MC17" i="1"/>
  <c r="MC18" i="1"/>
  <c r="MC19" i="1"/>
  <c r="MC20" i="1"/>
  <c r="MC22" i="1"/>
  <c r="MB13" i="1"/>
  <c r="MB14" i="1"/>
  <c r="MB15" i="1"/>
  <c r="MB16" i="1"/>
  <c r="MB17" i="1"/>
  <c r="MB18" i="1"/>
  <c r="MB19" i="1"/>
  <c r="MB20" i="1"/>
  <c r="MB22" i="1"/>
  <c r="G19" i="22" l="1"/>
  <c r="LF2" i="1"/>
  <c r="LF1" i="1"/>
  <c r="LE2" i="1"/>
  <c r="LE1" i="1"/>
  <c r="QO4" i="1"/>
  <c r="QR17" i="1" s="1"/>
  <c r="MA13" i="1" l="1"/>
  <c r="MA14" i="1"/>
  <c r="MA15" i="1"/>
  <c r="MA16" i="1"/>
  <c r="MA17" i="1"/>
  <c r="MA18" i="1"/>
  <c r="MA19" i="1"/>
  <c r="MA20" i="1"/>
  <c r="MA22" i="1"/>
  <c r="LZ13" i="1" l="1"/>
  <c r="LZ14" i="1"/>
  <c r="LZ15" i="1"/>
  <c r="LZ16" i="1"/>
  <c r="LZ17" i="1"/>
  <c r="LZ18" i="1"/>
  <c r="LZ19" i="1"/>
  <c r="LZ20" i="1"/>
  <c r="LZ22" i="1"/>
  <c r="G201" i="51"/>
  <c r="D201" i="51"/>
  <c r="LY13" i="1" l="1"/>
  <c r="LY14" i="1"/>
  <c r="LY15" i="1"/>
  <c r="LY16" i="1"/>
  <c r="LY17" i="1"/>
  <c r="LY18" i="1"/>
  <c r="LY19" i="1"/>
  <c r="LY20" i="1"/>
  <c r="LY22" i="1"/>
  <c r="LX22" i="1"/>
  <c r="LX13" i="1"/>
  <c r="LX14" i="1"/>
  <c r="LX15" i="1"/>
  <c r="LX16" i="1"/>
  <c r="LX17" i="1"/>
  <c r="LX18" i="1"/>
  <c r="LX19" i="1"/>
  <c r="LX20" i="1"/>
  <c r="LW22" i="1"/>
  <c r="LW13" i="1"/>
  <c r="LW14" i="1"/>
  <c r="LW15" i="1"/>
  <c r="LW16" i="1"/>
  <c r="LW17" i="1"/>
  <c r="LW18" i="1"/>
  <c r="LW19" i="1"/>
  <c r="LW20" i="1"/>
  <c r="LV13" i="1"/>
  <c r="PW8" i="1"/>
  <c r="G197" i="51"/>
  <c r="G198" i="51"/>
  <c r="G199" i="51"/>
  <c r="G200" i="51"/>
  <c r="D199" i="51"/>
  <c r="D200" i="51"/>
  <c r="D197" i="51"/>
  <c r="D198" i="51"/>
  <c r="PW15" i="1" l="1"/>
  <c r="PW16" i="1"/>
  <c r="QC8" i="1"/>
  <c r="QD8" i="1"/>
  <c r="QB8" i="1"/>
  <c r="QE8" i="1"/>
  <c r="QF8" i="1"/>
  <c r="QA8" i="1"/>
  <c r="G195" i="51"/>
  <c r="G196" i="51"/>
  <c r="D195" i="51"/>
  <c r="D196" i="51"/>
  <c r="QP5" i="1" l="1"/>
  <c r="QP4" i="1"/>
  <c r="QR15" i="1" s="1"/>
  <c r="QO5" i="1"/>
  <c r="QR18" i="1" s="1"/>
  <c r="JA3" i="9" l="1"/>
  <c r="LU22" i="1"/>
  <c r="LV22" i="1"/>
  <c r="LU20" i="1"/>
  <c r="LV20" i="1"/>
  <c r="LU19" i="1"/>
  <c r="LV19" i="1"/>
  <c r="LU18" i="1"/>
  <c r="LV18" i="1"/>
  <c r="LU17" i="1"/>
  <c r="LV17" i="1"/>
  <c r="LU16" i="1"/>
  <c r="LV16" i="1"/>
  <c r="LU15" i="1"/>
  <c r="LV15" i="1"/>
  <c r="LU14" i="1"/>
  <c r="LV14" i="1"/>
  <c r="LU13" i="1"/>
  <c r="IZ3" i="9"/>
  <c r="G189" i="51" l="1"/>
  <c r="G190" i="51"/>
  <c r="G191" i="51"/>
  <c r="G192" i="51"/>
  <c r="G193" i="51"/>
  <c r="G194" i="51"/>
  <c r="G188" i="51"/>
  <c r="D189" i="51"/>
  <c r="D190" i="51"/>
  <c r="D191" i="51"/>
  <c r="D192" i="51"/>
  <c r="D193" i="51"/>
  <c r="D194" i="51"/>
  <c r="D188" i="51"/>
  <c r="IY3" i="9" l="1"/>
  <c r="LR22" i="1"/>
  <c r="LS22" i="1"/>
  <c r="LT22" i="1"/>
  <c r="LR20" i="1"/>
  <c r="LS20" i="1"/>
  <c r="LT20" i="1"/>
  <c r="LR19" i="1"/>
  <c r="LS19" i="1"/>
  <c r="LT19" i="1"/>
  <c r="LR18" i="1"/>
  <c r="LS18" i="1"/>
  <c r="LT18" i="1"/>
  <c r="LR17" i="1"/>
  <c r="LS17" i="1"/>
  <c r="LT17" i="1"/>
  <c r="LR16" i="1"/>
  <c r="LS16" i="1"/>
  <c r="LT16" i="1"/>
  <c r="LR15" i="1"/>
  <c r="LS15" i="1"/>
  <c r="LT15" i="1"/>
  <c r="LR14" i="1"/>
  <c r="LS14" i="1"/>
  <c r="LT14" i="1"/>
  <c r="LR13" i="1"/>
  <c r="LS13" i="1"/>
  <c r="LT13" i="1"/>
  <c r="IX3" i="9"/>
  <c r="PW5" i="1"/>
  <c r="PW22" i="1" s="1"/>
  <c r="PW9" i="1"/>
  <c r="PW10" i="1"/>
  <c r="IW3" i="9"/>
  <c r="PW19" i="1" l="1"/>
  <c r="PW20" i="1"/>
  <c r="PW17" i="1"/>
  <c r="PW18" i="1"/>
  <c r="QD9" i="1"/>
  <c r="QC9" i="1"/>
  <c r="QD10" i="1"/>
  <c r="QC10" i="1"/>
  <c r="QD5" i="1"/>
  <c r="QX16" i="1" s="1"/>
  <c r="QC5" i="1"/>
  <c r="QX18" i="1" s="1"/>
  <c r="QF5" i="1"/>
  <c r="QE5" i="1"/>
  <c r="QB5" i="1"/>
  <c r="QA5" i="1"/>
  <c r="QE10" i="1"/>
  <c r="QF10" i="1"/>
  <c r="QA10" i="1"/>
  <c r="QB10" i="1"/>
  <c r="QF9" i="1"/>
  <c r="QA9" i="1"/>
  <c r="QB9" i="1"/>
  <c r="QE9" i="1"/>
  <c r="QV18" i="1"/>
  <c r="QV16" i="1"/>
  <c r="QU18" i="1"/>
  <c r="QU15" i="1"/>
  <c r="QU16" i="1"/>
  <c r="QT17" i="1"/>
  <c r="QT16" i="1"/>
  <c r="QT15" i="1"/>
  <c r="QU4" i="1"/>
  <c r="D48" i="38" s="1"/>
  <c r="QT18" i="1"/>
  <c r="QS17" i="1"/>
  <c r="QS16" i="1"/>
  <c r="QM8" i="1"/>
  <c r="LN22" i="1"/>
  <c r="LO22" i="1"/>
  <c r="LP22" i="1"/>
  <c r="LQ22" i="1"/>
  <c r="LN20" i="1"/>
  <c r="LO20" i="1"/>
  <c r="LP20" i="1"/>
  <c r="LQ20" i="1"/>
  <c r="LN19" i="1"/>
  <c r="LO19" i="1"/>
  <c r="LP19" i="1"/>
  <c r="LQ19" i="1"/>
  <c r="LN18" i="1"/>
  <c r="LO18" i="1"/>
  <c r="LP18" i="1"/>
  <c r="LQ18" i="1"/>
  <c r="LN17" i="1"/>
  <c r="LO17" i="1"/>
  <c r="LP17" i="1"/>
  <c r="LQ17" i="1"/>
  <c r="LN16" i="1"/>
  <c r="LO16" i="1"/>
  <c r="LP16" i="1"/>
  <c r="LQ16" i="1"/>
  <c r="LN15" i="1"/>
  <c r="LO15" i="1"/>
  <c r="LP15" i="1"/>
  <c r="LQ15" i="1"/>
  <c r="LN14" i="1"/>
  <c r="LO14" i="1"/>
  <c r="LP14" i="1"/>
  <c r="LQ14" i="1"/>
  <c r="LN13" i="1"/>
  <c r="LO13" i="1"/>
  <c r="LP13" i="1"/>
  <c r="LQ13" i="1"/>
  <c r="IV3" i="9"/>
  <c r="IU3" i="9"/>
  <c r="IT3" i="9"/>
  <c r="LM22" i="1" l="1"/>
  <c r="LM20" i="1"/>
  <c r="LM19" i="1"/>
  <c r="LM18" i="1"/>
  <c r="LM17" i="1"/>
  <c r="LM16" i="1"/>
  <c r="LM15" i="1"/>
  <c r="LM14" i="1"/>
  <c r="LM13" i="1"/>
  <c r="IS3" i="9"/>
  <c r="IR3" i="9"/>
  <c r="G187" i="51" l="1"/>
  <c r="D187" i="51"/>
  <c r="LL22" i="1"/>
  <c r="LL20" i="1"/>
  <c r="LL19" i="1"/>
  <c r="LL18" i="1"/>
  <c r="LL17" i="1"/>
  <c r="LL16" i="1"/>
  <c r="LL15" i="1"/>
  <c r="LL14" i="1"/>
  <c r="LL13" i="1"/>
  <c r="IQ3" i="9"/>
  <c r="G186" i="51" l="1"/>
  <c r="D186" i="51"/>
  <c r="LK22" i="1"/>
  <c r="LK20" i="1"/>
  <c r="LK19" i="1"/>
  <c r="LK18" i="1"/>
  <c r="LK17" i="1"/>
  <c r="LK16" i="1"/>
  <c r="LK15" i="1"/>
  <c r="LK14" i="1"/>
  <c r="LK13" i="1"/>
  <c r="IP3" i="9"/>
  <c r="G185" i="51" l="1"/>
  <c r="D185" i="51"/>
  <c r="W42" i="51"/>
  <c r="X23" i="50" s="1"/>
  <c r="W41" i="51"/>
  <c r="X22" i="50" s="1"/>
  <c r="W39" i="51"/>
  <c r="W38" i="51"/>
  <c r="G184" i="51"/>
  <c r="D184" i="51"/>
  <c r="G183" i="51"/>
  <c r="D183" i="51"/>
  <c r="B3" i="51"/>
  <c r="LH22" i="1" l="1"/>
  <c r="LI22" i="1"/>
  <c r="LJ22" i="1"/>
  <c r="LH20" i="1"/>
  <c r="LI20" i="1"/>
  <c r="LJ20" i="1"/>
  <c r="LH19" i="1"/>
  <c r="LI19" i="1"/>
  <c r="LJ19" i="1"/>
  <c r="LH18" i="1"/>
  <c r="LI18" i="1"/>
  <c r="LJ18" i="1"/>
  <c r="LH17" i="1"/>
  <c r="LI17" i="1"/>
  <c r="LJ17" i="1"/>
  <c r="LH16" i="1"/>
  <c r="LI16" i="1"/>
  <c r="LJ16" i="1"/>
  <c r="LH15" i="1"/>
  <c r="LI15" i="1"/>
  <c r="LJ15" i="1"/>
  <c r="LH14" i="1"/>
  <c r="LI14" i="1"/>
  <c r="LJ14" i="1"/>
  <c r="LH13" i="1"/>
  <c r="LI13" i="1"/>
  <c r="LJ13" i="1"/>
  <c r="IO3" i="9"/>
  <c r="IN3" i="9"/>
  <c r="IM3" i="9" l="1"/>
  <c r="F47" i="22" l="1"/>
  <c r="V41" i="51" l="1"/>
  <c r="W22" i="50" s="1"/>
  <c r="V38" i="51"/>
  <c r="G182" i="51"/>
  <c r="D182" i="51"/>
  <c r="IL3" i="9" l="1"/>
  <c r="LG22" i="1" l="1"/>
  <c r="LG20" i="1"/>
  <c r="LG19" i="1"/>
  <c r="LG18" i="1"/>
  <c r="LG17" i="1"/>
  <c r="LG16" i="1"/>
  <c r="LG15" i="1"/>
  <c r="LG14" i="1"/>
  <c r="LG13" i="1"/>
  <c r="IK3" i="9" l="1"/>
  <c r="LF22" i="1"/>
  <c r="LF20" i="1"/>
  <c r="LF19" i="1"/>
  <c r="LF18" i="1"/>
  <c r="LF17" i="1"/>
  <c r="LF16" i="1"/>
  <c r="LF15" i="1"/>
  <c r="LF14" i="1"/>
  <c r="LF13" i="1"/>
  <c r="G181" i="51"/>
  <c r="D181" i="51"/>
  <c r="IJ3" i="9" l="1"/>
  <c r="LD22" i="1"/>
  <c r="LE22" i="1"/>
  <c r="LD20" i="1"/>
  <c r="LE20" i="1"/>
  <c r="LD19" i="1"/>
  <c r="LE19" i="1"/>
  <c r="LD18" i="1"/>
  <c r="LE18" i="1"/>
  <c r="LD17" i="1"/>
  <c r="LE17" i="1"/>
  <c r="LD16" i="1"/>
  <c r="LE16" i="1"/>
  <c r="LD15" i="1"/>
  <c r="LE15" i="1"/>
  <c r="LD14" i="1"/>
  <c r="LE14" i="1"/>
  <c r="LD13" i="1"/>
  <c r="LE13" i="1"/>
  <c r="LB22" i="1"/>
  <c r="LC22" i="1"/>
  <c r="LB20" i="1"/>
  <c r="LC20" i="1"/>
  <c r="LB19" i="1"/>
  <c r="LC19" i="1"/>
  <c r="LB18" i="1"/>
  <c r="LC18" i="1"/>
  <c r="LB17" i="1"/>
  <c r="LC17" i="1"/>
  <c r="LB16" i="1"/>
  <c r="LC16" i="1"/>
  <c r="LB15" i="1"/>
  <c r="LC15" i="1"/>
  <c r="LB14" i="1"/>
  <c r="LC14" i="1"/>
  <c r="LB13" i="1"/>
  <c r="LC13" i="1"/>
  <c r="II3" i="9"/>
  <c r="IH3" i="9"/>
  <c r="G180" i="51" l="1"/>
  <c r="D180" i="51"/>
  <c r="G179" i="51"/>
  <c r="D179" i="51"/>
  <c r="D170" i="51"/>
  <c r="G178" i="51"/>
  <c r="D178" i="51"/>
  <c r="G171" i="51" l="1"/>
  <c r="G172" i="51"/>
  <c r="G173" i="51"/>
  <c r="G174" i="51"/>
  <c r="G175" i="51"/>
  <c r="G176" i="51"/>
  <c r="G177" i="51"/>
  <c r="D171" i="51"/>
  <c r="D172" i="51"/>
  <c r="D173" i="51"/>
  <c r="D174" i="51"/>
  <c r="D175" i="51"/>
  <c r="D176" i="51"/>
  <c r="D177" i="51"/>
  <c r="QQ4" i="1" l="1"/>
  <c r="QQ17" i="1" s="1"/>
  <c r="FZ25" i="9" l="1"/>
  <c r="IG3" i="9"/>
  <c r="NB30" i="9"/>
  <c r="NB29" i="9"/>
  <c r="NB4" i="9"/>
  <c r="FZ24" i="9"/>
  <c r="FZ30" i="9"/>
  <c r="FZ29" i="9"/>
  <c r="FZ28" i="9"/>
  <c r="FZ27" i="9"/>
  <c r="FZ26" i="9"/>
  <c r="FZ23" i="9"/>
  <c r="FZ22" i="9"/>
  <c r="FZ21" i="9"/>
  <c r="FZ20" i="9"/>
  <c r="FZ19" i="9"/>
  <c r="FZ18" i="9"/>
  <c r="FZ17" i="9"/>
  <c r="FZ16" i="9"/>
  <c r="FZ15" i="9"/>
  <c r="FZ14" i="9"/>
  <c r="FZ13" i="9"/>
  <c r="FZ12" i="9"/>
  <c r="FZ11" i="9"/>
  <c r="FZ10" i="9"/>
  <c r="FZ9" i="9"/>
  <c r="FZ8" i="9"/>
  <c r="FZ7" i="9"/>
  <c r="FZ6" i="9"/>
  <c r="FZ5" i="9"/>
  <c r="IF3" i="9"/>
  <c r="LA22" i="1"/>
  <c r="LA20" i="1"/>
  <c r="LA19" i="1"/>
  <c r="LA18" i="1"/>
  <c r="LA17" i="1"/>
  <c r="LA16" i="1"/>
  <c r="LA15" i="1"/>
  <c r="LA14" i="1"/>
  <c r="LA13" i="1"/>
  <c r="NE29" i="9" l="1"/>
  <c r="NC29" i="9"/>
  <c r="GC15" i="9"/>
  <c r="GA15" i="9"/>
  <c r="GC8" i="9"/>
  <c r="GA8" i="9"/>
  <c r="GC12" i="9"/>
  <c r="GA12" i="9"/>
  <c r="GC16" i="9"/>
  <c r="GA16" i="9"/>
  <c r="GC20" i="9"/>
  <c r="GA20" i="9"/>
  <c r="GC26" i="9"/>
  <c r="GA26" i="9"/>
  <c r="GC30" i="9"/>
  <c r="GA30" i="9"/>
  <c r="NE30" i="9"/>
  <c r="NC30" i="9"/>
  <c r="GC11" i="9"/>
  <c r="GA11" i="9"/>
  <c r="GC23" i="9"/>
  <c r="GA23" i="9"/>
  <c r="GC5" i="9"/>
  <c r="GA5" i="9"/>
  <c r="GC9" i="9"/>
  <c r="GA9" i="9"/>
  <c r="GC13" i="9"/>
  <c r="GA13" i="9"/>
  <c r="GC17" i="9"/>
  <c r="GA17" i="9"/>
  <c r="GC21" i="9"/>
  <c r="GA21" i="9"/>
  <c r="GC27" i="9"/>
  <c r="GA27" i="9"/>
  <c r="GC24" i="9"/>
  <c r="GA24" i="9"/>
  <c r="GC7" i="9"/>
  <c r="GA7" i="9"/>
  <c r="GC19" i="9"/>
  <c r="GA19" i="9"/>
  <c r="GC29" i="9"/>
  <c r="GA29" i="9"/>
  <c r="GC6" i="9"/>
  <c r="GA6" i="9"/>
  <c r="GC10" i="9"/>
  <c r="GA10" i="9"/>
  <c r="GC14" i="9"/>
  <c r="GA14" i="9"/>
  <c r="GC18" i="9"/>
  <c r="GA18" i="9"/>
  <c r="GC22" i="9"/>
  <c r="GA22" i="9"/>
  <c r="GC28" i="9"/>
  <c r="GA28" i="9"/>
  <c r="NE4" i="9"/>
  <c r="NC4" i="9"/>
  <c r="GC25" i="9"/>
  <c r="GA25" i="9"/>
  <c r="QM9" i="1"/>
  <c r="QN9" i="1"/>
  <c r="QN8" i="1"/>
  <c r="QM10" i="1"/>
  <c r="QN10" i="1"/>
  <c r="QO8" i="1"/>
  <c r="QS18" i="1"/>
  <c r="QV9" i="1"/>
  <c r="QU8" i="1"/>
  <c r="QU5" i="1"/>
  <c r="QU10" i="1"/>
  <c r="QU9" i="1"/>
  <c r="QV10" i="1"/>
  <c r="QV5" i="1"/>
  <c r="QV8" i="1"/>
  <c r="NE31" i="9" l="1"/>
  <c r="GC32" i="9"/>
  <c r="NC33" i="9"/>
  <c r="GA32" i="9"/>
  <c r="GA34" i="9" s="1"/>
  <c r="KY22" i="1"/>
  <c r="KZ22" i="1"/>
  <c r="IE3" i="9"/>
  <c r="KX22" i="1" l="1"/>
  <c r="KX20" i="1"/>
  <c r="KY20" i="1"/>
  <c r="KZ20" i="1"/>
  <c r="KX19" i="1"/>
  <c r="KY19" i="1"/>
  <c r="KZ19" i="1"/>
  <c r="KX18" i="1"/>
  <c r="KY18" i="1"/>
  <c r="KZ18" i="1"/>
  <c r="KX17" i="1"/>
  <c r="KY17" i="1"/>
  <c r="KZ17" i="1"/>
  <c r="KX16" i="1"/>
  <c r="KY16" i="1"/>
  <c r="KZ16" i="1"/>
  <c r="KX15" i="1"/>
  <c r="KY15" i="1"/>
  <c r="KZ15" i="1"/>
  <c r="KX14" i="1"/>
  <c r="KY14" i="1"/>
  <c r="KZ14" i="1"/>
  <c r="KX13" i="1"/>
  <c r="KY13" i="1"/>
  <c r="KZ13" i="1"/>
  <c r="ID3" i="9"/>
  <c r="IC3" i="9"/>
  <c r="IB3" i="9" l="1"/>
  <c r="KV22" i="1"/>
  <c r="KW22" i="1"/>
  <c r="KV20" i="1"/>
  <c r="KW20" i="1"/>
  <c r="KV19" i="1"/>
  <c r="KW19" i="1"/>
  <c r="KV18" i="1"/>
  <c r="KW18" i="1"/>
  <c r="KV17" i="1"/>
  <c r="KW17" i="1"/>
  <c r="KV16" i="1"/>
  <c r="KW16" i="1"/>
  <c r="KV15" i="1"/>
  <c r="KW15" i="1"/>
  <c r="KV14" i="1"/>
  <c r="KW14" i="1"/>
  <c r="KV13" i="1"/>
  <c r="KW13" i="1"/>
  <c r="IA3" i="9" l="1"/>
  <c r="G166" i="51" l="1"/>
  <c r="G167" i="51"/>
  <c r="G168" i="51"/>
  <c r="G169" i="51"/>
  <c r="G170" i="51"/>
  <c r="D166" i="51"/>
  <c r="D167" i="51"/>
  <c r="D168" i="51"/>
  <c r="D169" i="51"/>
  <c r="KP22" i="1" l="1"/>
  <c r="KQ22" i="1"/>
  <c r="KR22" i="1"/>
  <c r="KS22" i="1"/>
  <c r="KT22" i="1"/>
  <c r="KU22" i="1"/>
  <c r="KP20" i="1"/>
  <c r="KQ20" i="1"/>
  <c r="KR20" i="1"/>
  <c r="KS20" i="1"/>
  <c r="KT20" i="1"/>
  <c r="KU20" i="1"/>
  <c r="KP19" i="1"/>
  <c r="KQ19" i="1"/>
  <c r="KR19" i="1"/>
  <c r="KS19" i="1"/>
  <c r="KT19" i="1"/>
  <c r="KU19" i="1"/>
  <c r="KP18" i="1"/>
  <c r="KQ18" i="1"/>
  <c r="KR18" i="1"/>
  <c r="KS18" i="1"/>
  <c r="KT18" i="1"/>
  <c r="KU18" i="1"/>
  <c r="KP17" i="1"/>
  <c r="KQ17" i="1"/>
  <c r="KR17" i="1"/>
  <c r="KS17" i="1"/>
  <c r="KT17" i="1"/>
  <c r="KU17" i="1"/>
  <c r="KP16" i="1"/>
  <c r="KQ16" i="1"/>
  <c r="KR16" i="1"/>
  <c r="KS16" i="1"/>
  <c r="KT16" i="1"/>
  <c r="KU16" i="1"/>
  <c r="KP15" i="1"/>
  <c r="KQ15" i="1"/>
  <c r="KR15" i="1"/>
  <c r="KS15" i="1"/>
  <c r="KT15" i="1"/>
  <c r="KU15" i="1"/>
  <c r="KP14" i="1"/>
  <c r="KQ14" i="1"/>
  <c r="KR14" i="1"/>
  <c r="KS14" i="1"/>
  <c r="KT14" i="1"/>
  <c r="KU14" i="1"/>
  <c r="KP13" i="1"/>
  <c r="KQ13" i="1"/>
  <c r="KR13" i="1"/>
  <c r="KS13" i="1"/>
  <c r="KT13" i="1"/>
  <c r="KU13" i="1"/>
  <c r="HZ3" i="9"/>
  <c r="HY3" i="9"/>
  <c r="HX3" i="9"/>
  <c r="HW3" i="9"/>
  <c r="G163" i="51" l="1"/>
  <c r="G164" i="51"/>
  <c r="G165" i="51"/>
  <c r="D163" i="51"/>
  <c r="D164" i="51"/>
  <c r="D165" i="51"/>
  <c r="D155" i="51"/>
  <c r="HV3" i="9" l="1"/>
  <c r="G162" i="51" l="1"/>
  <c r="D162" i="51"/>
  <c r="NM35" i="9" l="1"/>
  <c r="QR9" i="1" l="1"/>
  <c r="QR10" i="1"/>
  <c r="QR8" i="1"/>
  <c r="QQ9" i="1"/>
  <c r="QQ10" i="1"/>
  <c r="QQ8" i="1"/>
  <c r="KM22" i="1"/>
  <c r="KN22" i="1"/>
  <c r="KO22" i="1"/>
  <c r="HU3" i="9"/>
  <c r="KL20" i="1"/>
  <c r="KM20" i="1"/>
  <c r="KN20" i="1"/>
  <c r="KO20" i="1"/>
  <c r="KL19" i="1"/>
  <c r="KM19" i="1"/>
  <c r="KN19" i="1"/>
  <c r="KO19" i="1"/>
  <c r="KL18" i="1"/>
  <c r="KM18" i="1"/>
  <c r="KN18" i="1"/>
  <c r="KO18" i="1"/>
  <c r="KL17" i="1"/>
  <c r="KM17" i="1"/>
  <c r="KN17" i="1"/>
  <c r="KO17" i="1"/>
  <c r="KL16" i="1"/>
  <c r="KM16" i="1"/>
  <c r="KN16" i="1"/>
  <c r="KO16" i="1"/>
  <c r="KL15" i="1"/>
  <c r="KM15" i="1"/>
  <c r="KN15" i="1"/>
  <c r="KO15" i="1"/>
  <c r="KL14" i="1"/>
  <c r="KM14" i="1"/>
  <c r="KN14" i="1"/>
  <c r="KO14" i="1"/>
  <c r="KL13" i="1"/>
  <c r="KM13" i="1"/>
  <c r="KN13" i="1"/>
  <c r="KO13" i="1"/>
  <c r="KP12" i="1"/>
  <c r="HT3" i="9"/>
  <c r="QP10" i="1" l="1"/>
  <c r="QO10" i="1"/>
  <c r="QP9" i="1"/>
  <c r="QO9" i="1"/>
  <c r="QP8" i="1"/>
  <c r="KO12" i="1"/>
  <c r="HS3" i="9"/>
  <c r="QR5" i="1"/>
  <c r="QR4" i="1"/>
  <c r="QQ5" i="1"/>
  <c r="QQ18" i="1" s="1"/>
  <c r="KN12" i="1"/>
  <c r="QS4" i="1" l="1"/>
  <c r="QP17" i="1" s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KI13" i="1"/>
  <c r="KJ13" i="1"/>
  <c r="KK13" i="1"/>
  <c r="KI14" i="1"/>
  <c r="KJ14" i="1"/>
  <c r="KK14" i="1"/>
  <c r="KI15" i="1"/>
  <c r="KJ15" i="1"/>
  <c r="KK15" i="1"/>
  <c r="KI16" i="1"/>
  <c r="KJ16" i="1"/>
  <c r="KK16" i="1"/>
  <c r="KI17" i="1"/>
  <c r="KJ17" i="1"/>
  <c r="KK17" i="1"/>
  <c r="KI18" i="1"/>
  <c r="KJ18" i="1"/>
  <c r="KK18" i="1"/>
  <c r="KI19" i="1"/>
  <c r="KJ19" i="1"/>
  <c r="KK19" i="1"/>
  <c r="KI20" i="1"/>
  <c r="KJ20" i="1"/>
  <c r="KK20" i="1"/>
  <c r="KI22" i="1"/>
  <c r="KJ22" i="1"/>
  <c r="KK22" i="1"/>
  <c r="KL22" i="1"/>
  <c r="KH13" i="1"/>
  <c r="G158" i="51"/>
  <c r="G159" i="51"/>
  <c r="G160" i="51"/>
  <c r="G161" i="51"/>
  <c r="D158" i="51"/>
  <c r="D159" i="51"/>
  <c r="D160" i="51"/>
  <c r="D161" i="51"/>
  <c r="AG52" i="18" l="1"/>
  <c r="AG57" i="18" s="1"/>
  <c r="V39" i="51"/>
  <c r="V42" i="51"/>
  <c r="W23" i="50" s="1"/>
  <c r="KF13" i="1" l="1"/>
  <c r="KG13" i="1"/>
  <c r="KF14" i="1"/>
  <c r="KG14" i="1"/>
  <c r="KH14" i="1"/>
  <c r="KF15" i="1"/>
  <c r="KG15" i="1"/>
  <c r="KH15" i="1"/>
  <c r="KF16" i="1"/>
  <c r="KG16" i="1"/>
  <c r="KH16" i="1"/>
  <c r="KF17" i="1"/>
  <c r="KG17" i="1"/>
  <c r="KH17" i="1"/>
  <c r="KF18" i="1"/>
  <c r="KG18" i="1"/>
  <c r="KH18" i="1"/>
  <c r="KF19" i="1"/>
  <c r="KG19" i="1"/>
  <c r="KH19" i="1"/>
  <c r="KF20" i="1"/>
  <c r="KG20" i="1"/>
  <c r="KH20" i="1"/>
  <c r="KF22" i="1"/>
  <c r="KG22" i="1"/>
  <c r="KH22" i="1"/>
  <c r="G157" i="51"/>
  <c r="D157" i="51"/>
  <c r="KB22" i="1" l="1"/>
  <c r="KC22" i="1"/>
  <c r="KD22" i="1"/>
  <c r="KE22" i="1"/>
  <c r="KC13" i="1"/>
  <c r="KD13" i="1"/>
  <c r="KE13" i="1"/>
  <c r="KC14" i="1"/>
  <c r="KD14" i="1"/>
  <c r="KE14" i="1"/>
  <c r="KC15" i="1"/>
  <c r="KD15" i="1"/>
  <c r="KE15" i="1"/>
  <c r="KC16" i="1"/>
  <c r="KD16" i="1"/>
  <c r="KE16" i="1"/>
  <c r="KC17" i="1"/>
  <c r="KD17" i="1"/>
  <c r="KE17" i="1"/>
  <c r="KC18" i="1"/>
  <c r="KD18" i="1"/>
  <c r="KE18" i="1"/>
  <c r="KC19" i="1"/>
  <c r="KD19" i="1"/>
  <c r="KE19" i="1"/>
  <c r="KC20" i="1"/>
  <c r="KD20" i="1"/>
  <c r="KE20" i="1"/>
  <c r="KB13" i="1"/>
  <c r="G150" i="51"/>
  <c r="G151" i="51"/>
  <c r="G152" i="51"/>
  <c r="G153" i="51"/>
  <c r="G154" i="51"/>
  <c r="G155" i="51"/>
  <c r="G156" i="51"/>
  <c r="D151" i="51"/>
  <c r="D152" i="51"/>
  <c r="D153" i="51"/>
  <c r="D154" i="51"/>
  <c r="D156" i="51"/>
  <c r="D150" i="51"/>
  <c r="JZ13" i="1" l="1"/>
  <c r="KA13" i="1"/>
  <c r="JZ14" i="1"/>
  <c r="KA14" i="1"/>
  <c r="KB14" i="1"/>
  <c r="JZ15" i="1"/>
  <c r="KA15" i="1"/>
  <c r="KB15" i="1"/>
  <c r="JZ16" i="1"/>
  <c r="KA16" i="1"/>
  <c r="KB16" i="1"/>
  <c r="JZ17" i="1"/>
  <c r="KA17" i="1"/>
  <c r="KB17" i="1"/>
  <c r="JZ18" i="1"/>
  <c r="KA18" i="1"/>
  <c r="KB18" i="1"/>
  <c r="JZ19" i="1"/>
  <c r="KA19" i="1"/>
  <c r="KB19" i="1"/>
  <c r="JZ20" i="1"/>
  <c r="KA20" i="1"/>
  <c r="KB20" i="1"/>
  <c r="JZ22" i="1"/>
  <c r="KA22" i="1"/>
  <c r="JY13" i="1"/>
  <c r="G149" i="51"/>
  <c r="D149" i="51"/>
  <c r="JX12" i="1"/>
  <c r="JY12" i="1"/>
  <c r="JZ12" i="1"/>
  <c r="KA12" i="1"/>
  <c r="KB12" i="1"/>
  <c r="G146" i="51" l="1"/>
  <c r="G147" i="51"/>
  <c r="G148" i="51"/>
  <c r="D146" i="51"/>
  <c r="D147" i="51"/>
  <c r="D148" i="51"/>
  <c r="JV13" i="1" l="1"/>
  <c r="JW13" i="1"/>
  <c r="JX13" i="1"/>
  <c r="JV14" i="1"/>
  <c r="JW14" i="1"/>
  <c r="JX14" i="1"/>
  <c r="JY14" i="1"/>
  <c r="JV15" i="1"/>
  <c r="JW15" i="1"/>
  <c r="JX15" i="1"/>
  <c r="JY15" i="1"/>
  <c r="JV16" i="1"/>
  <c r="JW16" i="1"/>
  <c r="JX16" i="1"/>
  <c r="JY16" i="1"/>
  <c r="JV17" i="1"/>
  <c r="JW17" i="1"/>
  <c r="JX17" i="1"/>
  <c r="JY17" i="1"/>
  <c r="JV18" i="1"/>
  <c r="JW18" i="1"/>
  <c r="JX18" i="1"/>
  <c r="JY18" i="1"/>
  <c r="JV19" i="1"/>
  <c r="JW19" i="1"/>
  <c r="JX19" i="1"/>
  <c r="JY19" i="1"/>
  <c r="JV20" i="1"/>
  <c r="JW20" i="1"/>
  <c r="JX20" i="1"/>
  <c r="JY20" i="1"/>
  <c r="JV22" i="1"/>
  <c r="JW22" i="1"/>
  <c r="JX22" i="1"/>
  <c r="JY22" i="1"/>
  <c r="NC36" i="9" l="1"/>
  <c r="G142" i="51" l="1"/>
  <c r="G143" i="51"/>
  <c r="G144" i="51"/>
  <c r="G145" i="51"/>
  <c r="D142" i="51"/>
  <c r="D143" i="51"/>
  <c r="D144" i="51"/>
  <c r="D145" i="51"/>
  <c r="JW12" i="1"/>
  <c r="JS13" i="1" l="1"/>
  <c r="JS14" i="1"/>
  <c r="JT13" i="1"/>
  <c r="JU13" i="1"/>
  <c r="JT14" i="1"/>
  <c r="JU14" i="1"/>
  <c r="JT15" i="1"/>
  <c r="JU15" i="1"/>
  <c r="JT16" i="1"/>
  <c r="JU16" i="1"/>
  <c r="JT17" i="1"/>
  <c r="JU17" i="1"/>
  <c r="JT18" i="1"/>
  <c r="JU18" i="1"/>
  <c r="JT19" i="1"/>
  <c r="JU19" i="1"/>
  <c r="JT20" i="1"/>
  <c r="JU20" i="1"/>
  <c r="JU22" i="1"/>
  <c r="JS22" i="1"/>
  <c r="JT22" i="1"/>
  <c r="D140" i="51" l="1"/>
  <c r="D141" i="51"/>
  <c r="G140" i="51"/>
  <c r="G141" i="51"/>
  <c r="QX4" i="1" l="1"/>
  <c r="QS8" i="1" l="1"/>
  <c r="QT8" i="1"/>
  <c r="QS9" i="1"/>
  <c r="QT9" i="1"/>
  <c r="QS10" i="1"/>
  <c r="QT10" i="1"/>
  <c r="JS16" i="1"/>
  <c r="JS15" i="1"/>
  <c r="JS17" i="1"/>
  <c r="JS18" i="1"/>
  <c r="JS20" i="1"/>
  <c r="JS19" i="1"/>
  <c r="JR17" i="1"/>
  <c r="JO22" i="1"/>
  <c r="JP22" i="1"/>
  <c r="JQ22" i="1"/>
  <c r="JR22" i="1"/>
  <c r="JO20" i="1"/>
  <c r="JP20" i="1"/>
  <c r="JQ20" i="1"/>
  <c r="JR20" i="1"/>
  <c r="JO19" i="1"/>
  <c r="JP19" i="1"/>
  <c r="JQ19" i="1"/>
  <c r="JR19" i="1"/>
  <c r="JP18" i="1"/>
  <c r="JQ18" i="1"/>
  <c r="JR18" i="1"/>
  <c r="JP17" i="1"/>
  <c r="JQ17" i="1"/>
  <c r="JP16" i="1"/>
  <c r="JQ16" i="1"/>
  <c r="JR16" i="1"/>
  <c r="JP15" i="1"/>
  <c r="JQ15" i="1"/>
  <c r="JR15" i="1"/>
  <c r="JP14" i="1"/>
  <c r="JQ14" i="1"/>
  <c r="JR14" i="1"/>
  <c r="JP13" i="1"/>
  <c r="JQ13" i="1"/>
  <c r="JR13" i="1"/>
  <c r="QT5" i="1" l="1"/>
  <c r="QS5" i="1"/>
  <c r="QP18" i="1" s="1"/>
  <c r="QT4" i="1"/>
  <c r="QP15" i="1" s="1"/>
  <c r="F45" i="22" l="1"/>
  <c r="E45" i="22"/>
  <c r="JN22" i="1" l="1"/>
  <c r="G132" i="51"/>
  <c r="G133" i="51"/>
  <c r="G134" i="51"/>
  <c r="G135" i="51"/>
  <c r="G136" i="51"/>
  <c r="G137" i="51"/>
  <c r="G138" i="51"/>
  <c r="G139" i="51"/>
  <c r="D132" i="51"/>
  <c r="D133" i="51"/>
  <c r="D134" i="51"/>
  <c r="D135" i="51"/>
  <c r="D136" i="51"/>
  <c r="D137" i="51"/>
  <c r="D138" i="51"/>
  <c r="D139" i="51"/>
  <c r="QW4" i="1" l="1"/>
  <c r="QO17" i="1" s="1"/>
  <c r="QW5" i="1"/>
  <c r="QO18" i="1" s="1"/>
  <c r="QX5" i="1"/>
  <c r="JK22" i="1" l="1"/>
  <c r="JL22" i="1"/>
  <c r="JM22" i="1"/>
  <c r="JK20" i="1"/>
  <c r="JL20" i="1"/>
  <c r="JM20" i="1"/>
  <c r="JN20" i="1"/>
  <c r="JK19" i="1"/>
  <c r="JL19" i="1"/>
  <c r="JM19" i="1"/>
  <c r="JN19" i="1"/>
  <c r="JK18" i="1"/>
  <c r="JL18" i="1"/>
  <c r="JM18" i="1"/>
  <c r="JN18" i="1"/>
  <c r="JO18" i="1"/>
  <c r="JK17" i="1"/>
  <c r="JL17" i="1"/>
  <c r="JM17" i="1"/>
  <c r="JN17" i="1"/>
  <c r="JO17" i="1"/>
  <c r="JK16" i="1"/>
  <c r="JL16" i="1"/>
  <c r="JM16" i="1"/>
  <c r="JN16" i="1"/>
  <c r="JO16" i="1"/>
  <c r="JK15" i="1"/>
  <c r="JL15" i="1"/>
  <c r="JM15" i="1"/>
  <c r="JN15" i="1"/>
  <c r="JO15" i="1"/>
  <c r="JK14" i="1"/>
  <c r="JL14" i="1"/>
  <c r="JM14" i="1"/>
  <c r="JN14" i="1"/>
  <c r="JO14" i="1"/>
  <c r="JK13" i="1"/>
  <c r="JL13" i="1"/>
  <c r="JM13" i="1"/>
  <c r="JN13" i="1"/>
  <c r="JO13" i="1"/>
  <c r="AH25" i="18" l="1"/>
  <c r="AH55" i="18"/>
  <c r="AH56" i="18"/>
  <c r="IR24" i="1" l="1"/>
  <c r="IR25" i="1"/>
  <c r="IQ25" i="1"/>
  <c r="IQ24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HS22" i="1"/>
  <c r="JJ13" i="1" l="1"/>
  <c r="JJ14" i="1"/>
  <c r="JJ15" i="1"/>
  <c r="JJ16" i="1"/>
  <c r="JJ17" i="1"/>
  <c r="JJ18" i="1"/>
  <c r="JJ19" i="1"/>
  <c r="JJ20" i="1"/>
  <c r="JI13" i="1"/>
  <c r="JI14" i="1"/>
  <c r="JI15" i="1"/>
  <c r="JI16" i="1"/>
  <c r="JI17" i="1"/>
  <c r="JI18" i="1"/>
  <c r="JI19" i="1"/>
  <c r="JI20" i="1"/>
  <c r="JH13" i="1"/>
  <c r="G129" i="51" l="1"/>
  <c r="G130" i="51"/>
  <c r="G131" i="51"/>
  <c r="D129" i="51"/>
  <c r="D130" i="51"/>
  <c r="D131" i="51"/>
  <c r="JE13" i="1"/>
  <c r="JF13" i="1"/>
  <c r="JG13" i="1"/>
  <c r="JE14" i="1"/>
  <c r="JF14" i="1"/>
  <c r="JG14" i="1"/>
  <c r="JH14" i="1"/>
  <c r="JE15" i="1"/>
  <c r="JF15" i="1"/>
  <c r="JG15" i="1"/>
  <c r="JH15" i="1"/>
  <c r="JE16" i="1"/>
  <c r="JF16" i="1"/>
  <c r="JG16" i="1"/>
  <c r="JH16" i="1"/>
  <c r="JE17" i="1"/>
  <c r="JF17" i="1"/>
  <c r="JG17" i="1"/>
  <c r="JH17" i="1"/>
  <c r="JE18" i="1"/>
  <c r="JF18" i="1"/>
  <c r="JG18" i="1"/>
  <c r="JH18" i="1"/>
  <c r="JE19" i="1"/>
  <c r="JF19" i="1"/>
  <c r="JG19" i="1"/>
  <c r="JH19" i="1"/>
  <c r="JE20" i="1"/>
  <c r="JF20" i="1"/>
  <c r="JG20" i="1"/>
  <c r="JH20" i="1"/>
  <c r="JD13" i="1"/>
  <c r="JD14" i="1"/>
  <c r="JD15" i="1"/>
  <c r="JD16" i="1"/>
  <c r="JD17" i="1"/>
  <c r="JD18" i="1"/>
  <c r="JD19" i="1"/>
  <c r="JD20" i="1"/>
  <c r="JC13" i="1"/>
  <c r="G128" i="51" l="1"/>
  <c r="D128" i="51"/>
  <c r="G127" i="51"/>
  <c r="D127" i="51"/>
  <c r="G126" i="51"/>
  <c r="D126" i="51"/>
  <c r="G125" i="51"/>
  <c r="D125" i="51"/>
  <c r="G124" i="51"/>
  <c r="D124" i="51"/>
  <c r="G123" i="51"/>
  <c r="D123" i="51"/>
  <c r="G122" i="51"/>
  <c r="D122" i="51"/>
  <c r="G121" i="51"/>
  <c r="D121" i="51"/>
  <c r="G120" i="51"/>
  <c r="D120" i="51"/>
  <c r="G119" i="51"/>
  <c r="D119" i="51"/>
  <c r="G118" i="51"/>
  <c r="D118" i="51"/>
  <c r="G117" i="51"/>
  <c r="D117" i="51"/>
  <c r="G116" i="51"/>
  <c r="D116" i="51"/>
  <c r="G115" i="51"/>
  <c r="D115" i="51"/>
  <c r="G114" i="51"/>
  <c r="D114" i="51"/>
  <c r="G113" i="51"/>
  <c r="D113" i="51"/>
  <c r="G112" i="51"/>
  <c r="D112" i="51"/>
  <c r="G111" i="51"/>
  <c r="D111" i="51"/>
  <c r="G110" i="51"/>
  <c r="D110" i="51"/>
  <c r="G109" i="51"/>
  <c r="D109" i="51"/>
  <c r="G108" i="51"/>
  <c r="D108" i="51"/>
  <c r="G107" i="51"/>
  <c r="D107" i="51"/>
  <c r="G106" i="51"/>
  <c r="D106" i="51"/>
  <c r="G105" i="51"/>
  <c r="D105" i="51"/>
  <c r="G104" i="51"/>
  <c r="D104" i="51"/>
  <c r="G103" i="51"/>
  <c r="D103" i="51"/>
  <c r="G102" i="51"/>
  <c r="D102" i="51"/>
  <c r="G101" i="51"/>
  <c r="D101" i="51"/>
  <c r="G100" i="51"/>
  <c r="D100" i="51"/>
  <c r="G99" i="51"/>
  <c r="D99" i="51"/>
  <c r="G98" i="51"/>
  <c r="D98" i="51"/>
  <c r="G97" i="51"/>
  <c r="D97" i="51"/>
  <c r="G96" i="51"/>
  <c r="D96" i="51"/>
  <c r="G95" i="51"/>
  <c r="D95" i="51"/>
  <c r="G94" i="51"/>
  <c r="D94" i="51"/>
  <c r="G93" i="51"/>
  <c r="D93" i="51"/>
  <c r="G92" i="51"/>
  <c r="D92" i="51"/>
  <c r="G91" i="51"/>
  <c r="D91" i="51"/>
  <c r="G90" i="51"/>
  <c r="D90" i="51"/>
  <c r="G89" i="51"/>
  <c r="D89" i="51"/>
  <c r="G88" i="51"/>
  <c r="D88" i="51"/>
  <c r="G87" i="51"/>
  <c r="D87" i="51"/>
  <c r="G86" i="51"/>
  <c r="D86" i="51"/>
  <c r="G85" i="51"/>
  <c r="D85" i="51"/>
  <c r="G84" i="51"/>
  <c r="D84" i="51"/>
  <c r="G83" i="51"/>
  <c r="D83" i="51"/>
  <c r="G82" i="51"/>
  <c r="D82" i="51"/>
  <c r="C55" i="51"/>
  <c r="F55" i="51" s="1"/>
  <c r="T34" i="51"/>
  <c r="U39" i="51" s="1"/>
  <c r="S34" i="51"/>
  <c r="R34" i="51"/>
  <c r="Q34" i="51"/>
  <c r="P34" i="51"/>
  <c r="O34" i="51"/>
  <c r="N34" i="51"/>
  <c r="M34" i="51"/>
  <c r="L34" i="51"/>
  <c r="K34" i="51"/>
  <c r="J34" i="51"/>
  <c r="I34" i="51"/>
  <c r="T33" i="51"/>
  <c r="U38" i="51" s="1"/>
  <c r="S33" i="51"/>
  <c r="R33" i="51"/>
  <c r="Q33" i="51"/>
  <c r="P33" i="51"/>
  <c r="O33" i="51"/>
  <c r="N33" i="51"/>
  <c r="M33" i="51"/>
  <c r="L33" i="51"/>
  <c r="K33" i="51"/>
  <c r="J33" i="51"/>
  <c r="I33" i="51"/>
  <c r="E30" i="51"/>
  <c r="D30" i="51"/>
  <c r="C30" i="51"/>
  <c r="B30" i="51"/>
  <c r="E29" i="51"/>
  <c r="F78" i="51" s="1"/>
  <c r="G78" i="51" s="1"/>
  <c r="B24" i="53" s="1"/>
  <c r="D29" i="51"/>
  <c r="C29" i="51"/>
  <c r="C78" i="51" s="1"/>
  <c r="D78" i="51" s="1"/>
  <c r="B6" i="52" s="1"/>
  <c r="B29" i="51"/>
  <c r="E28" i="51"/>
  <c r="F77" i="51" s="1"/>
  <c r="G77" i="51" s="1"/>
  <c r="B22" i="53" s="1"/>
  <c r="D28" i="51"/>
  <c r="C28" i="51"/>
  <c r="C77" i="51" s="1"/>
  <c r="D77" i="51" s="1"/>
  <c r="B23" i="52" s="1"/>
  <c r="B28" i="51"/>
  <c r="E27" i="51"/>
  <c r="F76" i="51" s="1"/>
  <c r="G76" i="51" s="1"/>
  <c r="B12" i="53" s="1"/>
  <c r="D27" i="51"/>
  <c r="C27" i="51"/>
  <c r="C76" i="51" s="1"/>
  <c r="D76" i="51" s="1"/>
  <c r="B20" i="52" s="1"/>
  <c r="B27" i="51"/>
  <c r="E26" i="51"/>
  <c r="F75" i="51" s="1"/>
  <c r="G75" i="51" s="1"/>
  <c r="B3" i="53" s="1"/>
  <c r="D26" i="51"/>
  <c r="C26" i="51"/>
  <c r="C75" i="51" s="1"/>
  <c r="D75" i="51" s="1"/>
  <c r="B25" i="52" s="1"/>
  <c r="B26" i="51"/>
  <c r="E25" i="51"/>
  <c r="F74" i="51" s="1"/>
  <c r="G74" i="51" s="1"/>
  <c r="B23" i="53" s="1"/>
  <c r="D25" i="51"/>
  <c r="C25" i="51"/>
  <c r="C74" i="51" s="1"/>
  <c r="D74" i="51" s="1"/>
  <c r="B13" i="52" s="1"/>
  <c r="B25" i="51"/>
  <c r="E24" i="51"/>
  <c r="F73" i="51" s="1"/>
  <c r="G73" i="51" s="1"/>
  <c r="B16" i="53" s="1"/>
  <c r="D24" i="51"/>
  <c r="C24" i="51"/>
  <c r="C73" i="51" s="1"/>
  <c r="D73" i="51" s="1"/>
  <c r="B11" i="52" s="1"/>
  <c r="B24" i="51"/>
  <c r="E23" i="51"/>
  <c r="F72" i="51" s="1"/>
  <c r="G72" i="51" s="1"/>
  <c r="B17" i="53" s="1"/>
  <c r="D23" i="51"/>
  <c r="C23" i="51"/>
  <c r="C72" i="51" s="1"/>
  <c r="D72" i="51" s="1"/>
  <c r="B15" i="52" s="1"/>
  <c r="B23" i="51"/>
  <c r="E22" i="51"/>
  <c r="F71" i="51" s="1"/>
  <c r="G71" i="51" s="1"/>
  <c r="B8" i="53" s="1"/>
  <c r="D22" i="51"/>
  <c r="C22" i="51"/>
  <c r="C71" i="51" s="1"/>
  <c r="D71" i="51" s="1"/>
  <c r="B4" i="52" s="1"/>
  <c r="B22" i="51"/>
  <c r="E21" i="51"/>
  <c r="F70" i="51" s="1"/>
  <c r="G70" i="51" s="1"/>
  <c r="B6" i="53" s="1"/>
  <c r="D21" i="51"/>
  <c r="C21" i="51"/>
  <c r="C70" i="51" s="1"/>
  <c r="D70" i="51" s="1"/>
  <c r="B24" i="52" s="1"/>
  <c r="B21" i="51"/>
  <c r="E20" i="51"/>
  <c r="F69" i="51" s="1"/>
  <c r="G69" i="51" s="1"/>
  <c r="B25" i="53" s="1"/>
  <c r="D20" i="51"/>
  <c r="C20" i="51"/>
  <c r="C69" i="51" s="1"/>
  <c r="D69" i="51" s="1"/>
  <c r="B5" i="52" s="1"/>
  <c r="B20" i="51"/>
  <c r="E19" i="51"/>
  <c r="F68" i="51" s="1"/>
  <c r="G68" i="51" s="1"/>
  <c r="B13" i="53" s="1"/>
  <c r="D19" i="51"/>
  <c r="C19" i="51"/>
  <c r="C68" i="51" s="1"/>
  <c r="D68" i="51" s="1"/>
  <c r="B19" i="52" s="1"/>
  <c r="B19" i="51"/>
  <c r="E18" i="51"/>
  <c r="F67" i="51" s="1"/>
  <c r="G67" i="51" s="1"/>
  <c r="B19" i="53" s="1"/>
  <c r="D18" i="51"/>
  <c r="C18" i="51"/>
  <c r="C67" i="51" s="1"/>
  <c r="D67" i="51" s="1"/>
  <c r="B12" i="52" s="1"/>
  <c r="B18" i="51"/>
  <c r="E17" i="51"/>
  <c r="D17" i="51"/>
  <c r="C17" i="51"/>
  <c r="B17" i="51"/>
  <c r="E16" i="51"/>
  <c r="F66" i="51" s="1"/>
  <c r="G66" i="51" s="1"/>
  <c r="B10" i="53" s="1"/>
  <c r="D16" i="51"/>
  <c r="C16" i="51"/>
  <c r="C66" i="51" s="1"/>
  <c r="D66" i="51" s="1"/>
  <c r="B17" i="52" s="1"/>
  <c r="B16" i="51"/>
  <c r="E15" i="51"/>
  <c r="D15" i="51"/>
  <c r="C15" i="51"/>
  <c r="B15" i="51"/>
  <c r="E14" i="51"/>
  <c r="D14" i="51"/>
  <c r="C14" i="51"/>
  <c r="B14" i="51"/>
  <c r="E13" i="51"/>
  <c r="D13" i="51"/>
  <c r="C13" i="51"/>
  <c r="B13" i="51"/>
  <c r="E12" i="51"/>
  <c r="F65" i="51" s="1"/>
  <c r="G65" i="51" s="1"/>
  <c r="B14" i="53" s="1"/>
  <c r="D12" i="51"/>
  <c r="C12" i="51"/>
  <c r="C65" i="51" s="1"/>
  <c r="D65" i="51" s="1"/>
  <c r="B21" i="52" s="1"/>
  <c r="B12" i="51"/>
  <c r="E11" i="51"/>
  <c r="F64" i="51" s="1"/>
  <c r="G64" i="51" s="1"/>
  <c r="B5" i="53" s="1"/>
  <c r="D11" i="51"/>
  <c r="C11" i="51"/>
  <c r="C64" i="51" s="1"/>
  <c r="D64" i="51" s="1"/>
  <c r="B10" i="52" s="1"/>
  <c r="B11" i="51"/>
  <c r="E10" i="51"/>
  <c r="F63" i="51" s="1"/>
  <c r="G63" i="51" s="1"/>
  <c r="B11" i="53" s="1"/>
  <c r="D10" i="51"/>
  <c r="C10" i="51"/>
  <c r="C63" i="51" s="1"/>
  <c r="D63" i="51" s="1"/>
  <c r="B14" i="52" s="1"/>
  <c r="B10" i="51"/>
  <c r="E9" i="51"/>
  <c r="F62" i="51" s="1"/>
  <c r="G62" i="51" s="1"/>
  <c r="B15" i="53" s="1"/>
  <c r="D9" i="51"/>
  <c r="C9" i="51"/>
  <c r="C62" i="51" s="1"/>
  <c r="D62" i="51" s="1"/>
  <c r="B16" i="52" s="1"/>
  <c r="B9" i="51"/>
  <c r="E8" i="51"/>
  <c r="F61" i="51" s="1"/>
  <c r="G61" i="51" s="1"/>
  <c r="B7" i="53" s="1"/>
  <c r="D8" i="51"/>
  <c r="C8" i="51"/>
  <c r="C61" i="51" s="1"/>
  <c r="D61" i="51" s="1"/>
  <c r="B7" i="52" s="1"/>
  <c r="B8" i="51"/>
  <c r="E7" i="51"/>
  <c r="F60" i="51" s="1"/>
  <c r="G60" i="51" s="1"/>
  <c r="B21" i="53" s="1"/>
  <c r="D7" i="51"/>
  <c r="C7" i="51"/>
  <c r="C60" i="51" s="1"/>
  <c r="D60" i="51" s="1"/>
  <c r="B22" i="52" s="1"/>
  <c r="B7" i="51"/>
  <c r="E6" i="51"/>
  <c r="F59" i="51" s="1"/>
  <c r="G59" i="51" s="1"/>
  <c r="B18" i="53" s="1"/>
  <c r="D6" i="51"/>
  <c r="C6" i="51"/>
  <c r="C59" i="51" s="1"/>
  <c r="D59" i="51" s="1"/>
  <c r="B18" i="52" s="1"/>
  <c r="B6" i="51"/>
  <c r="E5" i="51"/>
  <c r="F58" i="51" s="1"/>
  <c r="G58" i="51" s="1"/>
  <c r="B9" i="53" s="1"/>
  <c r="D5" i="51"/>
  <c r="C5" i="51"/>
  <c r="C58" i="51" s="1"/>
  <c r="D58" i="51" s="1"/>
  <c r="B9" i="52" s="1"/>
  <c r="B5" i="51"/>
  <c r="E4" i="51"/>
  <c r="F57" i="51" s="1"/>
  <c r="G57" i="51" s="1"/>
  <c r="B20" i="53" s="1"/>
  <c r="D4" i="51"/>
  <c r="C4" i="51"/>
  <c r="C57" i="51" s="1"/>
  <c r="D57" i="51" s="1"/>
  <c r="B8" i="52" s="1"/>
  <c r="B4" i="51"/>
  <c r="E3" i="51"/>
  <c r="D3" i="51"/>
  <c r="C3" i="51"/>
  <c r="E31" i="51" l="1"/>
  <c r="F303" i="51" s="1"/>
  <c r="G302" i="51" s="1"/>
  <c r="B31" i="51"/>
  <c r="D31" i="51"/>
  <c r="C56" i="51"/>
  <c r="D56" i="51" s="1"/>
  <c r="B3" i="52" s="1"/>
  <c r="C31" i="51"/>
  <c r="U41" i="51"/>
  <c r="V22" i="50" s="1"/>
  <c r="U42" i="51"/>
  <c r="V23" i="50" s="1"/>
  <c r="J41" i="51"/>
  <c r="N41" i="51"/>
  <c r="R41" i="51"/>
  <c r="S22" i="50" s="1"/>
  <c r="I42" i="51"/>
  <c r="M42" i="51"/>
  <c r="Q42" i="51"/>
  <c r="R23" i="50" s="1"/>
  <c r="L38" i="51"/>
  <c r="P38" i="51"/>
  <c r="T38" i="51"/>
  <c r="K39" i="51"/>
  <c r="K41" i="51"/>
  <c r="S41" i="51"/>
  <c r="T22" i="50" s="1"/>
  <c r="O39" i="51"/>
  <c r="S39" i="51"/>
  <c r="I41" i="51"/>
  <c r="M38" i="51"/>
  <c r="Q41" i="51"/>
  <c r="R22" i="50" s="1"/>
  <c r="L42" i="51"/>
  <c r="P42" i="51"/>
  <c r="Q23" i="50" s="1"/>
  <c r="T42" i="51"/>
  <c r="U23" i="50" s="1"/>
  <c r="T39" i="51"/>
  <c r="P39" i="51"/>
  <c r="K38" i="51"/>
  <c r="O38" i="51"/>
  <c r="S38" i="51"/>
  <c r="L39" i="51"/>
  <c r="O41" i="51"/>
  <c r="F56" i="51"/>
  <c r="G56" i="51" s="1"/>
  <c r="B4" i="53" s="1"/>
  <c r="I38" i="51"/>
  <c r="Q38" i="51"/>
  <c r="R42" i="51"/>
  <c r="S23" i="50" s="1"/>
  <c r="J38" i="51"/>
  <c r="N38" i="51"/>
  <c r="R38" i="51"/>
  <c r="I39" i="51"/>
  <c r="M39" i="51"/>
  <c r="Q39" i="51"/>
  <c r="L41" i="51"/>
  <c r="P41" i="51"/>
  <c r="Q22" i="50" s="1"/>
  <c r="T41" i="51"/>
  <c r="U22" i="50" s="1"/>
  <c r="K42" i="51"/>
  <c r="O42" i="51"/>
  <c r="S42" i="51"/>
  <c r="T23" i="50" s="1"/>
  <c r="N42" i="51"/>
  <c r="J39" i="51"/>
  <c r="N39" i="51"/>
  <c r="R39" i="51"/>
  <c r="M41" i="51"/>
  <c r="J42" i="51"/>
  <c r="AC33" i="51" l="1"/>
  <c r="C303" i="51"/>
  <c r="D302" i="51" s="1"/>
  <c r="AD33" i="51"/>
  <c r="AC38" i="51"/>
  <c r="AC41" i="51"/>
  <c r="AE33" i="51"/>
  <c r="AC34" i="51"/>
  <c r="F79" i="51"/>
  <c r="G79" i="51" s="1"/>
  <c r="C79" i="51"/>
  <c r="D79" i="51" s="1"/>
  <c r="AC42" i="51" l="1"/>
  <c r="AD23" i="50" s="1"/>
  <c r="AC39" i="51"/>
  <c r="AD22" i="50"/>
  <c r="AD34" i="51"/>
  <c r="C48" i="38" s="1"/>
  <c r="AE34" i="51"/>
  <c r="C49" i="38" s="1"/>
  <c r="B49" i="38"/>
  <c r="B48" i="38"/>
  <c r="JC20" i="1" l="1"/>
  <c r="JC19" i="1"/>
  <c r="JC18" i="1"/>
  <c r="JC17" i="1"/>
  <c r="JC16" i="1"/>
  <c r="JC15" i="1"/>
  <c r="JC14" i="1"/>
  <c r="IY20" i="1" l="1"/>
  <c r="IZ20" i="1"/>
  <c r="JA20" i="1"/>
  <c r="JB20" i="1"/>
  <c r="IY19" i="1"/>
  <c r="IZ19" i="1"/>
  <c r="JA19" i="1"/>
  <c r="JB19" i="1"/>
  <c r="IY18" i="1"/>
  <c r="IZ18" i="1"/>
  <c r="JA18" i="1"/>
  <c r="JB18" i="1"/>
  <c r="IY17" i="1"/>
  <c r="IZ17" i="1"/>
  <c r="JA17" i="1"/>
  <c r="JB17" i="1"/>
  <c r="IY16" i="1"/>
  <c r="IZ16" i="1"/>
  <c r="JA16" i="1"/>
  <c r="JB16" i="1"/>
  <c r="IY15" i="1"/>
  <c r="IZ15" i="1"/>
  <c r="JA15" i="1"/>
  <c r="JB15" i="1"/>
  <c r="IY14" i="1"/>
  <c r="IZ14" i="1"/>
  <c r="JA14" i="1"/>
  <c r="JB14" i="1"/>
  <c r="IY13" i="1"/>
  <c r="IZ13" i="1"/>
  <c r="JA13" i="1"/>
  <c r="JB13" i="1"/>
  <c r="F44" i="22" l="1"/>
  <c r="E44" i="22"/>
  <c r="IW20" i="1" l="1"/>
  <c r="IX20" i="1"/>
  <c r="IW19" i="1"/>
  <c r="IX19" i="1"/>
  <c r="IW18" i="1"/>
  <c r="IX18" i="1"/>
  <c r="IW17" i="1"/>
  <c r="IX17" i="1"/>
  <c r="IW16" i="1"/>
  <c r="IX16" i="1"/>
  <c r="IW15" i="1"/>
  <c r="IX15" i="1"/>
  <c r="IW14" i="1"/>
  <c r="IX14" i="1"/>
  <c r="IW13" i="1"/>
  <c r="IX13" i="1"/>
  <c r="QY4" i="1" l="1"/>
  <c r="QN17" i="1" s="1"/>
  <c r="QZ5" i="1"/>
  <c r="QZ4" i="1"/>
  <c r="QY5" i="1"/>
  <c r="QN18" i="1" s="1"/>
  <c r="IU20" i="1" l="1"/>
  <c r="IV20" i="1"/>
  <c r="IU19" i="1"/>
  <c r="IV19" i="1"/>
  <c r="IU18" i="1"/>
  <c r="IV18" i="1"/>
  <c r="IU17" i="1"/>
  <c r="IV17" i="1"/>
  <c r="IU16" i="1"/>
  <c r="IV16" i="1"/>
  <c r="IU15" i="1"/>
  <c r="IV15" i="1"/>
  <c r="IU14" i="1"/>
  <c r="IV14" i="1"/>
  <c r="IU13" i="1"/>
  <c r="IV13" i="1"/>
  <c r="IS20" i="1" l="1"/>
  <c r="IT20" i="1"/>
  <c r="IS19" i="1"/>
  <c r="IT19" i="1"/>
  <c r="IS18" i="1"/>
  <c r="IT18" i="1"/>
  <c r="IS17" i="1"/>
  <c r="IT17" i="1"/>
  <c r="IS16" i="1"/>
  <c r="IT16" i="1"/>
  <c r="IS15" i="1"/>
  <c r="IT15" i="1"/>
  <c r="IS14" i="1"/>
  <c r="IT14" i="1"/>
  <c r="IS13" i="1"/>
  <c r="IT13" i="1"/>
  <c r="IR20" i="1" l="1"/>
  <c r="IR19" i="1"/>
  <c r="IR18" i="1"/>
  <c r="IR17" i="1"/>
  <c r="IR16" i="1"/>
  <c r="IR15" i="1"/>
  <c r="IR14" i="1"/>
  <c r="IR13" i="1"/>
  <c r="ND32" i="9"/>
  <c r="ND36" i="9" s="1"/>
  <c r="NG2" i="9" l="1"/>
  <c r="IN20" i="1"/>
  <c r="IO20" i="1"/>
  <c r="IP20" i="1"/>
  <c r="IQ20" i="1"/>
  <c r="IN19" i="1"/>
  <c r="IO19" i="1"/>
  <c r="IP19" i="1"/>
  <c r="IQ19" i="1"/>
  <c r="IN18" i="1"/>
  <c r="IO18" i="1"/>
  <c r="IP18" i="1"/>
  <c r="IQ18" i="1"/>
  <c r="IN17" i="1"/>
  <c r="IO17" i="1"/>
  <c r="IP17" i="1"/>
  <c r="IQ17" i="1"/>
  <c r="IN16" i="1"/>
  <c r="IO16" i="1"/>
  <c r="IP16" i="1"/>
  <c r="IQ16" i="1"/>
  <c r="IN15" i="1"/>
  <c r="IO15" i="1"/>
  <c r="IP15" i="1"/>
  <c r="IQ15" i="1"/>
  <c r="IN14" i="1"/>
  <c r="IO14" i="1"/>
  <c r="IP14" i="1"/>
  <c r="IQ14" i="1"/>
  <c r="IN13" i="1"/>
  <c r="IO13" i="1"/>
  <c r="IP13" i="1"/>
  <c r="IQ13" i="1"/>
  <c r="HR27" i="1" l="1"/>
  <c r="HR26" i="1"/>
  <c r="HS27" i="1"/>
  <c r="HS26" i="1"/>
  <c r="IM13" i="1" l="1"/>
  <c r="IM14" i="1"/>
  <c r="IM15" i="1"/>
  <c r="IM16" i="1"/>
  <c r="IM17" i="1"/>
  <c r="IM18" i="1"/>
  <c r="IM19" i="1"/>
  <c r="IM20" i="1"/>
  <c r="NU1" i="9" l="1"/>
  <c r="NU2" i="9"/>
  <c r="NG1" i="9" l="1"/>
  <c r="NI1" i="9"/>
  <c r="NJ1" i="9"/>
  <c r="NK1" i="9"/>
  <c r="NL1" i="9"/>
  <c r="NM1" i="9"/>
  <c r="NN1" i="9"/>
  <c r="NO1" i="9"/>
  <c r="NP1" i="9"/>
  <c r="NQ1" i="9"/>
  <c r="NI2" i="9"/>
  <c r="NJ2" i="9"/>
  <c r="NK2" i="9"/>
  <c r="NL2" i="9"/>
  <c r="NM2" i="9"/>
  <c r="NN2" i="9"/>
  <c r="NO2" i="9"/>
  <c r="NP2" i="9"/>
  <c r="NQ2" i="9"/>
  <c r="IK13" i="1"/>
  <c r="IL13" i="1"/>
  <c r="IK14" i="1"/>
  <c r="IL14" i="1"/>
  <c r="IK15" i="1"/>
  <c r="IL15" i="1"/>
  <c r="IK16" i="1"/>
  <c r="IL16" i="1"/>
  <c r="IK17" i="1"/>
  <c r="IL17" i="1"/>
  <c r="IK18" i="1"/>
  <c r="IL18" i="1"/>
  <c r="IK19" i="1"/>
  <c r="IL19" i="1"/>
  <c r="IK20" i="1"/>
  <c r="IL20" i="1"/>
  <c r="II13" i="1"/>
  <c r="IJ13" i="1"/>
  <c r="II14" i="1"/>
  <c r="IJ14" i="1"/>
  <c r="II15" i="1"/>
  <c r="IJ15" i="1"/>
  <c r="II16" i="1"/>
  <c r="IJ16" i="1"/>
  <c r="II17" i="1"/>
  <c r="IJ17" i="1"/>
  <c r="II18" i="1"/>
  <c r="IJ18" i="1"/>
  <c r="II19" i="1"/>
  <c r="IJ19" i="1"/>
  <c r="II20" i="1"/>
  <c r="IJ20" i="1"/>
  <c r="IH13" i="1"/>
  <c r="QQ15" i="1" l="1"/>
  <c r="D49" i="38"/>
  <c r="QO15" i="1"/>
  <c r="RQ4" i="1"/>
  <c r="B11" i="19" l="1"/>
  <c r="B13" i="19"/>
  <c r="B4" i="19"/>
  <c r="B6" i="19"/>
  <c r="B8" i="19"/>
  <c r="B19" i="19"/>
  <c r="B10" i="19"/>
  <c r="B14" i="21"/>
  <c r="B19" i="21"/>
  <c r="B11" i="21"/>
  <c r="B16" i="21"/>
  <c r="B5" i="21"/>
  <c r="QN15" i="1"/>
  <c r="B4" i="21" l="1"/>
  <c r="B6" i="21"/>
  <c r="B7" i="21"/>
  <c r="B21" i="21"/>
  <c r="B16" i="19"/>
  <c r="IH20" i="1"/>
  <c r="IH19" i="1"/>
  <c r="IH18" i="1"/>
  <c r="IH17" i="1"/>
  <c r="IH16" i="1"/>
  <c r="IH15" i="1"/>
  <c r="IH14" i="1"/>
  <c r="IC20" i="1" l="1"/>
  <c r="ID20" i="1"/>
  <c r="IE20" i="1"/>
  <c r="IF20" i="1"/>
  <c r="IG20" i="1"/>
  <c r="IC19" i="1"/>
  <c r="ID19" i="1"/>
  <c r="IE19" i="1"/>
  <c r="IF19" i="1"/>
  <c r="IG19" i="1"/>
  <c r="IC18" i="1"/>
  <c r="ID18" i="1"/>
  <c r="IE18" i="1"/>
  <c r="IF18" i="1"/>
  <c r="IG18" i="1"/>
  <c r="IC17" i="1"/>
  <c r="ID17" i="1"/>
  <c r="IE17" i="1"/>
  <c r="IF17" i="1"/>
  <c r="IG17" i="1"/>
  <c r="IC16" i="1"/>
  <c r="ID16" i="1"/>
  <c r="IE16" i="1"/>
  <c r="IF16" i="1"/>
  <c r="IG16" i="1"/>
  <c r="IC15" i="1"/>
  <c r="ID15" i="1"/>
  <c r="IE15" i="1"/>
  <c r="IF15" i="1"/>
  <c r="IG15" i="1"/>
  <c r="IC14" i="1"/>
  <c r="ID14" i="1"/>
  <c r="IE14" i="1"/>
  <c r="IF14" i="1"/>
  <c r="IG14" i="1"/>
  <c r="IC13" i="1"/>
  <c r="ID13" i="1"/>
  <c r="IE13" i="1"/>
  <c r="IF13" i="1"/>
  <c r="IG13" i="1"/>
  <c r="HZ20" i="1" l="1"/>
  <c r="IA20" i="1"/>
  <c r="IB20" i="1"/>
  <c r="HZ19" i="1"/>
  <c r="IA19" i="1"/>
  <c r="IB19" i="1"/>
  <c r="HZ18" i="1"/>
  <c r="IA18" i="1"/>
  <c r="IB18" i="1"/>
  <c r="HZ17" i="1"/>
  <c r="IA17" i="1"/>
  <c r="IB17" i="1"/>
  <c r="HZ16" i="1"/>
  <c r="IA16" i="1"/>
  <c r="IB16" i="1"/>
  <c r="HZ15" i="1"/>
  <c r="IA15" i="1"/>
  <c r="IB15" i="1"/>
  <c r="HZ14" i="1"/>
  <c r="IA14" i="1"/>
  <c r="IB14" i="1"/>
  <c r="HZ13" i="1"/>
  <c r="IA13" i="1"/>
  <c r="IB13" i="1"/>
  <c r="NH1" i="9"/>
  <c r="RB5" i="1" l="1"/>
  <c r="QM16" i="1" s="1"/>
  <c r="RB4" i="1"/>
  <c r="QM15" i="1" s="1"/>
  <c r="RA5" i="1"/>
  <c r="QM18" i="1" s="1"/>
  <c r="RA4" i="1"/>
  <c r="QM17" i="1" s="1"/>
  <c r="HW20" i="1" l="1"/>
  <c r="HX20" i="1"/>
  <c r="HY20" i="1"/>
  <c r="HW19" i="1"/>
  <c r="HX19" i="1"/>
  <c r="HY19" i="1"/>
  <c r="HW18" i="1"/>
  <c r="HX18" i="1"/>
  <c r="HY18" i="1"/>
  <c r="HW17" i="1"/>
  <c r="HX17" i="1"/>
  <c r="HY17" i="1"/>
  <c r="HW16" i="1"/>
  <c r="HX16" i="1"/>
  <c r="HY16" i="1"/>
  <c r="HW15" i="1"/>
  <c r="HX15" i="1"/>
  <c r="HY15" i="1"/>
  <c r="HW14" i="1"/>
  <c r="HX14" i="1"/>
  <c r="HY14" i="1"/>
  <c r="HW13" i="1"/>
  <c r="HX13" i="1"/>
  <c r="HY13" i="1"/>
  <c r="NR1" i="9"/>
  <c r="NS1" i="9"/>
  <c r="NT1" i="9"/>
  <c r="NV1" i="9"/>
  <c r="NW1" i="9"/>
  <c r="NX1" i="9"/>
  <c r="NY1" i="9"/>
  <c r="NZ1" i="9"/>
  <c r="OA1" i="9"/>
  <c r="OB1" i="9"/>
  <c r="OC1" i="9"/>
  <c r="OD1" i="9"/>
  <c r="OE1" i="9"/>
  <c r="OF1" i="9"/>
  <c r="OG1" i="9"/>
  <c r="OH1" i="9"/>
  <c r="B14" i="19" l="1"/>
  <c r="FZ34" i="9"/>
  <c r="B5" i="19"/>
  <c r="OI1" i="9"/>
  <c r="FZ36" i="9" l="1"/>
  <c r="I5" i="22"/>
  <c r="FZ39" i="9"/>
  <c r="B18" i="19"/>
  <c r="B7" i="19"/>
  <c r="B20" i="19"/>
  <c r="B22" i="19"/>
  <c r="B17" i="19"/>
  <c r="B12" i="19"/>
  <c r="B21" i="19"/>
  <c r="B9" i="19"/>
  <c r="B15" i="19"/>
  <c r="AQ34" i="9"/>
  <c r="AQ36" i="9" s="1"/>
  <c r="HJ22" i="1"/>
  <c r="HK22" i="1"/>
  <c r="HL22" i="1"/>
  <c r="HM22" i="1"/>
  <c r="HN22" i="1"/>
  <c r="HO22" i="1"/>
  <c r="HP22" i="1"/>
  <c r="HQ22" i="1"/>
  <c r="HR22" i="1"/>
  <c r="HI22" i="1"/>
  <c r="B3" i="19" l="1"/>
  <c r="GA36" i="9"/>
  <c r="AQ39" i="9"/>
  <c r="GB32" i="9"/>
  <c r="GB36" i="9" s="1"/>
  <c r="GC36" i="9"/>
  <c r="AM4" i="1"/>
  <c r="S4" i="1"/>
  <c r="O4" i="1"/>
  <c r="K4" i="1"/>
  <c r="I4" i="1"/>
  <c r="GA39" i="9" l="1"/>
  <c r="HU20" i="1"/>
  <c r="HV20" i="1"/>
  <c r="HU19" i="1"/>
  <c r="HV19" i="1"/>
  <c r="HU18" i="1"/>
  <c r="HV18" i="1"/>
  <c r="HU17" i="1"/>
  <c r="HV17" i="1"/>
  <c r="HU16" i="1"/>
  <c r="HV16" i="1"/>
  <c r="HU15" i="1"/>
  <c r="HV15" i="1"/>
  <c r="HU14" i="1"/>
  <c r="HV14" i="1"/>
  <c r="HU13" i="1"/>
  <c r="HV13" i="1"/>
  <c r="AI26" i="18"/>
  <c r="GO4" i="18"/>
  <c r="AI55" i="18"/>
  <c r="AI25" i="18"/>
  <c r="HS20" i="1" l="1"/>
  <c r="HT20" i="1"/>
  <c r="HS19" i="1"/>
  <c r="HT19" i="1"/>
  <c r="HS18" i="1"/>
  <c r="HT18" i="1"/>
  <c r="HS17" i="1"/>
  <c r="HT17" i="1"/>
  <c r="HS16" i="1"/>
  <c r="HT16" i="1"/>
  <c r="HS15" i="1"/>
  <c r="HT15" i="1"/>
  <c r="HS14" i="1"/>
  <c r="HT14" i="1"/>
  <c r="HS13" i="1"/>
  <c r="HT13" i="1"/>
  <c r="HO20" i="1" l="1"/>
  <c r="HP20" i="1"/>
  <c r="HQ20" i="1"/>
  <c r="HR20" i="1"/>
  <c r="HO19" i="1"/>
  <c r="HP19" i="1"/>
  <c r="HQ19" i="1"/>
  <c r="HR19" i="1"/>
  <c r="HO18" i="1"/>
  <c r="HP18" i="1"/>
  <c r="HQ18" i="1"/>
  <c r="HR18" i="1"/>
  <c r="HO17" i="1"/>
  <c r="HP17" i="1"/>
  <c r="HQ17" i="1"/>
  <c r="HR17" i="1"/>
  <c r="HO16" i="1"/>
  <c r="HP16" i="1"/>
  <c r="HQ16" i="1"/>
  <c r="HR16" i="1"/>
  <c r="HO15" i="1"/>
  <c r="HP15" i="1"/>
  <c r="HQ15" i="1"/>
  <c r="HR15" i="1"/>
  <c r="HO14" i="1"/>
  <c r="HP14" i="1"/>
  <c r="HQ14" i="1"/>
  <c r="HR14" i="1"/>
  <c r="HO13" i="1"/>
  <c r="HP13" i="1"/>
  <c r="HQ13" i="1"/>
  <c r="HR13" i="1"/>
  <c r="H19" i="22" l="1"/>
  <c r="HN20" i="1" l="1"/>
  <c r="HN19" i="1"/>
  <c r="HN18" i="1"/>
  <c r="HN17" i="1"/>
  <c r="HN16" i="1"/>
  <c r="HN15" i="1"/>
  <c r="HN14" i="1"/>
  <c r="HN13" i="1"/>
  <c r="HK20" i="1" l="1"/>
  <c r="HL20" i="1"/>
  <c r="HM20" i="1"/>
  <c r="HK19" i="1"/>
  <c r="HL19" i="1"/>
  <c r="HM19" i="1"/>
  <c r="HK18" i="1"/>
  <c r="HL18" i="1"/>
  <c r="HM18" i="1"/>
  <c r="HK17" i="1"/>
  <c r="HL17" i="1"/>
  <c r="HM17" i="1"/>
  <c r="HK16" i="1"/>
  <c r="HL16" i="1"/>
  <c r="HM16" i="1"/>
  <c r="HK15" i="1"/>
  <c r="HL15" i="1"/>
  <c r="HM15" i="1"/>
  <c r="HK14" i="1"/>
  <c r="HL14" i="1"/>
  <c r="HM14" i="1"/>
  <c r="HK13" i="1"/>
  <c r="HL13" i="1"/>
  <c r="HM13" i="1"/>
  <c r="HI13" i="1" l="1"/>
  <c r="HJ13" i="1"/>
  <c r="RD4" i="1"/>
  <c r="HI20" i="1" l="1"/>
  <c r="HJ20" i="1"/>
  <c r="HI19" i="1"/>
  <c r="HJ19" i="1"/>
  <c r="HI18" i="1"/>
  <c r="HJ18" i="1"/>
  <c r="HI17" i="1"/>
  <c r="HJ17" i="1"/>
  <c r="HI16" i="1"/>
  <c r="HJ16" i="1"/>
  <c r="HI15" i="1"/>
  <c r="HJ15" i="1"/>
  <c r="HI14" i="1"/>
  <c r="HJ14" i="1"/>
  <c r="HG20" i="1" l="1"/>
  <c r="HH20" i="1"/>
  <c r="HG19" i="1"/>
  <c r="HH19" i="1"/>
  <c r="HG18" i="1"/>
  <c r="HH18" i="1"/>
  <c r="HG17" i="1"/>
  <c r="HH17" i="1"/>
  <c r="HG16" i="1"/>
  <c r="HH16" i="1"/>
  <c r="HG15" i="1"/>
  <c r="HH15" i="1"/>
  <c r="HG14" i="1"/>
  <c r="HH14" i="1"/>
  <c r="HG13" i="1"/>
  <c r="HH13" i="1"/>
  <c r="HD20" i="1" l="1"/>
  <c r="HE20" i="1"/>
  <c r="HF20" i="1"/>
  <c r="HD19" i="1"/>
  <c r="HE19" i="1"/>
  <c r="HF19" i="1"/>
  <c r="HD18" i="1"/>
  <c r="HE18" i="1"/>
  <c r="HF18" i="1"/>
  <c r="HD17" i="1"/>
  <c r="HE17" i="1"/>
  <c r="HF17" i="1"/>
  <c r="HD16" i="1"/>
  <c r="HE16" i="1"/>
  <c r="HF16" i="1"/>
  <c r="HD15" i="1"/>
  <c r="HE15" i="1"/>
  <c r="HF15" i="1"/>
  <c r="HD14" i="1"/>
  <c r="HE14" i="1"/>
  <c r="HF14" i="1"/>
  <c r="HD13" i="1"/>
  <c r="HE13" i="1"/>
  <c r="HF13" i="1"/>
  <c r="GY11" i="1" l="1"/>
  <c r="HC13" i="1"/>
  <c r="HC20" i="1"/>
  <c r="HB20" i="1"/>
  <c r="HC19" i="1"/>
  <c r="HB19" i="1"/>
  <c r="HC18" i="1"/>
  <c r="HB18" i="1"/>
  <c r="HC17" i="1"/>
  <c r="HB17" i="1"/>
  <c r="HC16" i="1"/>
  <c r="HB16" i="1"/>
  <c r="HC15" i="1"/>
  <c r="HB15" i="1"/>
  <c r="HC14" i="1"/>
  <c r="HB14" i="1"/>
  <c r="HB13" i="1"/>
  <c r="GU14" i="1"/>
  <c r="GU13" i="1"/>
  <c r="NH2" i="9" l="1"/>
  <c r="NR2" i="9"/>
  <c r="NS2" i="9"/>
  <c r="NT2" i="9"/>
  <c r="NV2" i="9"/>
  <c r="NW2" i="9"/>
  <c r="NX2" i="9"/>
  <c r="NY2" i="9"/>
  <c r="NZ2" i="9"/>
  <c r="OA2" i="9"/>
  <c r="OB2" i="9"/>
  <c r="OC2" i="9"/>
  <c r="OD2" i="9"/>
  <c r="OE2" i="9"/>
  <c r="OF2" i="9"/>
  <c r="OG2" i="9"/>
  <c r="OH2" i="9"/>
  <c r="HS34" i="9" l="1"/>
  <c r="HS36" i="9" s="1"/>
  <c r="B3" i="21"/>
  <c r="OI2" i="9"/>
  <c r="NB36" i="9" l="1"/>
  <c r="B22" i="21"/>
  <c r="B9" i="21"/>
  <c r="B17" i="21"/>
  <c r="B8" i="21"/>
  <c r="B10" i="21"/>
  <c r="B15" i="21"/>
  <c r="B18" i="21"/>
  <c r="B20" i="21"/>
  <c r="NB34" i="9"/>
  <c r="T5" i="22" s="1"/>
  <c r="B12" i="21" l="1"/>
  <c r="NC32" i="9"/>
  <c r="B13" i="21"/>
  <c r="NC38" i="9"/>
  <c r="NB38" i="9"/>
  <c r="QR16" i="1"/>
  <c r="QQ16" i="1"/>
  <c r="E49" i="38"/>
  <c r="E48" i="38"/>
  <c r="NE36" i="9"/>
  <c r="QO16" i="1"/>
  <c r="RR4" i="1"/>
  <c r="RR5" i="1"/>
  <c r="RQ5" i="1"/>
  <c r="QN16" i="1"/>
  <c r="NC39" i="9" l="1"/>
  <c r="NC42" i="9"/>
  <c r="NC40" i="9"/>
  <c r="QP16" i="1"/>
  <c r="GU20" i="1"/>
  <c r="GV20" i="1"/>
  <c r="GW20" i="1"/>
  <c r="GX20" i="1"/>
  <c r="GU19" i="1"/>
  <c r="GV19" i="1"/>
  <c r="GW19" i="1"/>
  <c r="GX19" i="1"/>
  <c r="GU18" i="1"/>
  <c r="GV18" i="1"/>
  <c r="GW18" i="1"/>
  <c r="GX18" i="1"/>
  <c r="GU17" i="1"/>
  <c r="GV17" i="1"/>
  <c r="GW17" i="1"/>
  <c r="GX17" i="1"/>
  <c r="GU16" i="1"/>
  <c r="GV16" i="1"/>
  <c r="GW16" i="1"/>
  <c r="GX16" i="1"/>
  <c r="GU15" i="1"/>
  <c r="GV15" i="1"/>
  <c r="GW15" i="1"/>
  <c r="GX15" i="1"/>
  <c r="GV14" i="1"/>
  <c r="GW14" i="1"/>
  <c r="GX14" i="1"/>
  <c r="GV13" i="1"/>
  <c r="GW13" i="1"/>
  <c r="GX13" i="1"/>
  <c r="GT20" i="1" l="1"/>
  <c r="GT19" i="1"/>
  <c r="GT18" i="1"/>
  <c r="GT17" i="1"/>
  <c r="GT16" i="1"/>
  <c r="GT15" i="1"/>
  <c r="GT14" i="1"/>
  <c r="GT13" i="1"/>
  <c r="GQ20" i="1" l="1"/>
  <c r="GR20" i="1"/>
  <c r="GS20" i="1"/>
  <c r="GQ19" i="1"/>
  <c r="GR19" i="1"/>
  <c r="GS19" i="1"/>
  <c r="GQ18" i="1"/>
  <c r="GR18" i="1"/>
  <c r="GS18" i="1"/>
  <c r="GQ17" i="1"/>
  <c r="GR17" i="1"/>
  <c r="GS17" i="1"/>
  <c r="GQ16" i="1"/>
  <c r="GR16" i="1"/>
  <c r="GS16" i="1"/>
  <c r="GQ15" i="1"/>
  <c r="GR15" i="1"/>
  <c r="GS15" i="1"/>
  <c r="GQ14" i="1"/>
  <c r="GR14" i="1"/>
  <c r="GS14" i="1"/>
  <c r="GQ13" i="1"/>
  <c r="GR13" i="1"/>
  <c r="GS13" i="1"/>
  <c r="RC4" i="1" l="1"/>
  <c r="QL17" i="1" s="1"/>
  <c r="GO20" i="1" l="1"/>
  <c r="GP20" i="1"/>
  <c r="GO19" i="1"/>
  <c r="GP19" i="1"/>
  <c r="GO18" i="1"/>
  <c r="GP18" i="1"/>
  <c r="GO17" i="1"/>
  <c r="GP17" i="1"/>
  <c r="GO16" i="1"/>
  <c r="GP16" i="1"/>
  <c r="GO15" i="1"/>
  <c r="GP15" i="1"/>
  <c r="GO14" i="1"/>
  <c r="GP14" i="1"/>
  <c r="GO13" i="1"/>
  <c r="GP13" i="1"/>
  <c r="GL20" i="1" l="1"/>
  <c r="GM20" i="1"/>
  <c r="GN20" i="1"/>
  <c r="GL19" i="1"/>
  <c r="GM19" i="1"/>
  <c r="GN19" i="1"/>
  <c r="GL18" i="1"/>
  <c r="GM18" i="1"/>
  <c r="GN18" i="1"/>
  <c r="GL17" i="1"/>
  <c r="GM17" i="1"/>
  <c r="GN17" i="1"/>
  <c r="GL16" i="1"/>
  <c r="GM16" i="1"/>
  <c r="GN16" i="1"/>
  <c r="GL15" i="1"/>
  <c r="GM15" i="1"/>
  <c r="GN15" i="1"/>
  <c r="GL14" i="1"/>
  <c r="GM14" i="1"/>
  <c r="GN14" i="1"/>
  <c r="GL13" i="1"/>
  <c r="GM13" i="1"/>
  <c r="GN13" i="1"/>
  <c r="RD5" i="1"/>
  <c r="RC5" i="1"/>
  <c r="QL18" i="1" s="1"/>
  <c r="GJ20" i="1" l="1"/>
  <c r="GK20" i="1"/>
  <c r="GJ19" i="1"/>
  <c r="GK19" i="1"/>
  <c r="GJ18" i="1"/>
  <c r="GK18" i="1"/>
  <c r="GJ17" i="1"/>
  <c r="GK17" i="1"/>
  <c r="GJ16" i="1"/>
  <c r="GK16" i="1"/>
  <c r="GJ15" i="1"/>
  <c r="GK15" i="1"/>
  <c r="GJ14" i="1"/>
  <c r="GK14" i="1"/>
  <c r="GJ13" i="1"/>
  <c r="GK13" i="1"/>
  <c r="GG20" i="1" l="1"/>
  <c r="GH20" i="1"/>
  <c r="GI20" i="1"/>
  <c r="GG19" i="1"/>
  <c r="GH19" i="1"/>
  <c r="GI19" i="1"/>
  <c r="GG18" i="1"/>
  <c r="GH18" i="1"/>
  <c r="GI18" i="1"/>
  <c r="GG17" i="1"/>
  <c r="GH17" i="1"/>
  <c r="GI17" i="1"/>
  <c r="GG16" i="1"/>
  <c r="GH16" i="1"/>
  <c r="GI16" i="1"/>
  <c r="GG15" i="1"/>
  <c r="GH15" i="1"/>
  <c r="GI15" i="1"/>
  <c r="GG14" i="1"/>
  <c r="GH14" i="1"/>
  <c r="GI14" i="1"/>
  <c r="GG13" i="1"/>
  <c r="GH13" i="1"/>
  <c r="GI13" i="1"/>
  <c r="GE20" i="1" l="1"/>
  <c r="GF20" i="1"/>
  <c r="GE19" i="1"/>
  <c r="GF19" i="1"/>
  <c r="GE18" i="1"/>
  <c r="GF18" i="1"/>
  <c r="GE17" i="1"/>
  <c r="GF17" i="1"/>
  <c r="GE16" i="1"/>
  <c r="GF16" i="1"/>
  <c r="GE15" i="1"/>
  <c r="GF15" i="1"/>
  <c r="GE14" i="1"/>
  <c r="GF14" i="1"/>
  <c r="GE13" i="1"/>
  <c r="GF13" i="1"/>
  <c r="GB20" i="1" l="1"/>
  <c r="GC20" i="1"/>
  <c r="GD20" i="1"/>
  <c r="GB19" i="1"/>
  <c r="GC19" i="1"/>
  <c r="GD19" i="1"/>
  <c r="GB18" i="1"/>
  <c r="GC18" i="1"/>
  <c r="GD18" i="1"/>
  <c r="GB17" i="1"/>
  <c r="GC17" i="1"/>
  <c r="GD17" i="1"/>
  <c r="GB16" i="1"/>
  <c r="GC16" i="1"/>
  <c r="GD16" i="1"/>
  <c r="GB15" i="1"/>
  <c r="GC15" i="1"/>
  <c r="GD15" i="1"/>
  <c r="GB14" i="1"/>
  <c r="GC14" i="1"/>
  <c r="GD14" i="1"/>
  <c r="GB13" i="1"/>
  <c r="GC13" i="1"/>
  <c r="GD13" i="1"/>
  <c r="GA20" i="1" l="1"/>
  <c r="GA19" i="1"/>
  <c r="GA18" i="1"/>
  <c r="GA17" i="1"/>
  <c r="GA16" i="1"/>
  <c r="GA15" i="1"/>
  <c r="GA14" i="1"/>
  <c r="GA13" i="1"/>
  <c r="FY20" i="1" l="1"/>
  <c r="FZ20" i="1"/>
  <c r="FY19" i="1"/>
  <c r="FZ19" i="1"/>
  <c r="FY18" i="1"/>
  <c r="FZ18" i="1"/>
  <c r="FY17" i="1"/>
  <c r="FZ17" i="1"/>
  <c r="FY16" i="1"/>
  <c r="FZ16" i="1"/>
  <c r="FY15" i="1"/>
  <c r="FZ15" i="1"/>
  <c r="FY14" i="1"/>
  <c r="FZ14" i="1"/>
  <c r="FY13" i="1"/>
  <c r="FZ13" i="1"/>
  <c r="FW20" i="1" l="1"/>
  <c r="FX20" i="1"/>
  <c r="FW19" i="1"/>
  <c r="FX19" i="1"/>
  <c r="FW18" i="1"/>
  <c r="FX18" i="1"/>
  <c r="FW17" i="1"/>
  <c r="FX17" i="1"/>
  <c r="FW16" i="1"/>
  <c r="FX16" i="1"/>
  <c r="FW15" i="1"/>
  <c r="FX15" i="1"/>
  <c r="FW14" i="1"/>
  <c r="FX14" i="1"/>
  <c r="FW13" i="1"/>
  <c r="FX13" i="1"/>
  <c r="RE5" i="1" l="1"/>
  <c r="QK18" i="1" s="1"/>
  <c r="FU20" i="1" l="1"/>
  <c r="FV20" i="1"/>
  <c r="FU19" i="1"/>
  <c r="FV19" i="1"/>
  <c r="FU18" i="1"/>
  <c r="FV18" i="1"/>
  <c r="FU17" i="1"/>
  <c r="FV17" i="1"/>
  <c r="FU16" i="1"/>
  <c r="FV16" i="1"/>
  <c r="FU15" i="1"/>
  <c r="FV15" i="1"/>
  <c r="FU14" i="1"/>
  <c r="FV14" i="1"/>
  <c r="FU13" i="1"/>
  <c r="FV13" i="1"/>
  <c r="RF5" i="1" l="1"/>
  <c r="RF4" i="1"/>
  <c r="RE4" i="1"/>
  <c r="QK17" i="1" s="1"/>
  <c r="FS20" i="1" l="1"/>
  <c r="FT20" i="1"/>
  <c r="FS19" i="1"/>
  <c r="FT19" i="1"/>
  <c r="FS18" i="1"/>
  <c r="FT18" i="1"/>
  <c r="FS17" i="1"/>
  <c r="FT17" i="1"/>
  <c r="FS16" i="1"/>
  <c r="FT16" i="1"/>
  <c r="FS15" i="1"/>
  <c r="FT15" i="1"/>
  <c r="FS14" i="1"/>
  <c r="FT14" i="1"/>
  <c r="FS13" i="1"/>
  <c r="FT13" i="1"/>
  <c r="FR20" i="1" l="1"/>
  <c r="FR19" i="1"/>
  <c r="FR18" i="1"/>
  <c r="FR17" i="1"/>
  <c r="FR16" i="1"/>
  <c r="FR15" i="1"/>
  <c r="FR14" i="1"/>
  <c r="FR13" i="1"/>
  <c r="FS7" i="1" l="1"/>
  <c r="FQ20" i="1" l="1"/>
  <c r="FQ19" i="1"/>
  <c r="FQ18" i="1"/>
  <c r="FQ17" i="1"/>
  <c r="FQ16" i="1"/>
  <c r="FQ15" i="1"/>
  <c r="FQ14" i="1"/>
  <c r="FQ13" i="1"/>
  <c r="FP20" i="1" l="1"/>
  <c r="FP19" i="1"/>
  <c r="FP18" i="1"/>
  <c r="FP17" i="1"/>
  <c r="FP16" i="1"/>
  <c r="FP15" i="1"/>
  <c r="FP14" i="1"/>
  <c r="FP13" i="1"/>
  <c r="FO20" i="1" l="1"/>
  <c r="FO19" i="1"/>
  <c r="FO18" i="1"/>
  <c r="FO17" i="1"/>
  <c r="FO16" i="1"/>
  <c r="FO15" i="1"/>
  <c r="FO14" i="1"/>
  <c r="FO13" i="1"/>
  <c r="FM20" i="1" l="1"/>
  <c r="FN20" i="1"/>
  <c r="FM19" i="1"/>
  <c r="FN19" i="1"/>
  <c r="FM18" i="1"/>
  <c r="FN18" i="1"/>
  <c r="FM17" i="1"/>
  <c r="FN17" i="1"/>
  <c r="FM16" i="1"/>
  <c r="FN16" i="1"/>
  <c r="FM15" i="1"/>
  <c r="FN15" i="1"/>
  <c r="FM14" i="1"/>
  <c r="FN14" i="1"/>
  <c r="FM13" i="1"/>
  <c r="FN13" i="1"/>
  <c r="RV5" i="1" l="1"/>
  <c r="RV4" i="1"/>
  <c r="RU5" i="1"/>
  <c r="RU4" i="1"/>
  <c r="RT5" i="1"/>
  <c r="QD16" i="1" s="1"/>
  <c r="RS5" i="1"/>
  <c r="RT4" i="1"/>
  <c r="QD15" i="1" s="1"/>
  <c r="RS4" i="1"/>
  <c r="FL20" i="1" l="1"/>
  <c r="FL19" i="1"/>
  <c r="FL18" i="1"/>
  <c r="FL17" i="1"/>
  <c r="FL16" i="1"/>
  <c r="FL15" i="1"/>
  <c r="FL14" i="1"/>
  <c r="FL13" i="1"/>
  <c r="FK20" i="1" l="1"/>
  <c r="FK19" i="1"/>
  <c r="FK18" i="1"/>
  <c r="FK17" i="1"/>
  <c r="FK16" i="1"/>
  <c r="FK15" i="1"/>
  <c r="FK14" i="1"/>
  <c r="FK13" i="1"/>
  <c r="FH20" i="1" l="1"/>
  <c r="FI20" i="1"/>
  <c r="FJ20" i="1"/>
  <c r="FH19" i="1"/>
  <c r="FI19" i="1"/>
  <c r="FJ19" i="1"/>
  <c r="FH18" i="1"/>
  <c r="FI18" i="1"/>
  <c r="FJ18" i="1"/>
  <c r="FH17" i="1"/>
  <c r="FI17" i="1"/>
  <c r="FJ17" i="1"/>
  <c r="FH16" i="1"/>
  <c r="FI16" i="1"/>
  <c r="FJ16" i="1"/>
  <c r="FH15" i="1"/>
  <c r="FI15" i="1"/>
  <c r="FJ15" i="1"/>
  <c r="FH14" i="1"/>
  <c r="FI14" i="1"/>
  <c r="FJ14" i="1"/>
  <c r="FH13" i="1"/>
  <c r="FI13" i="1"/>
  <c r="FJ13" i="1"/>
  <c r="FG20" i="1" l="1"/>
  <c r="FG19" i="1"/>
  <c r="FG18" i="1"/>
  <c r="FG17" i="1"/>
  <c r="FG16" i="1"/>
  <c r="FG15" i="1"/>
  <c r="FG14" i="1"/>
  <c r="FG13" i="1"/>
  <c r="FE20" i="1" l="1"/>
  <c r="FF20" i="1"/>
  <c r="FE19" i="1"/>
  <c r="FF19" i="1"/>
  <c r="FE18" i="1"/>
  <c r="FF18" i="1"/>
  <c r="FE17" i="1"/>
  <c r="FF17" i="1"/>
  <c r="FE16" i="1"/>
  <c r="FF16" i="1"/>
  <c r="FE15" i="1"/>
  <c r="FF15" i="1"/>
  <c r="FE14" i="1"/>
  <c r="FF14" i="1"/>
  <c r="FE13" i="1"/>
  <c r="FF13" i="1"/>
  <c r="FC20" i="1" l="1"/>
  <c r="FD20" i="1"/>
  <c r="FC19" i="1"/>
  <c r="FD19" i="1"/>
  <c r="FC18" i="1"/>
  <c r="FD18" i="1"/>
  <c r="FC17" i="1"/>
  <c r="FD17" i="1"/>
  <c r="FC16" i="1"/>
  <c r="FD16" i="1"/>
  <c r="FC15" i="1"/>
  <c r="FD15" i="1"/>
  <c r="FC14" i="1"/>
  <c r="FD14" i="1"/>
  <c r="FC13" i="1"/>
  <c r="FD13" i="1"/>
  <c r="FA20" i="1" l="1"/>
  <c r="FB20" i="1"/>
  <c r="FA19" i="1"/>
  <c r="FB19" i="1"/>
  <c r="FA18" i="1"/>
  <c r="FB18" i="1"/>
  <c r="FA17" i="1"/>
  <c r="FB17" i="1"/>
  <c r="FA16" i="1"/>
  <c r="FB16" i="1"/>
  <c r="FA15" i="1"/>
  <c r="FB15" i="1"/>
  <c r="FA14" i="1"/>
  <c r="FB14" i="1"/>
  <c r="FA13" i="1"/>
  <c r="FB13" i="1"/>
  <c r="EX20" i="1" l="1"/>
  <c r="EY20" i="1"/>
  <c r="EZ20" i="1"/>
  <c r="EX19" i="1"/>
  <c r="EY19" i="1"/>
  <c r="EZ19" i="1"/>
  <c r="EX18" i="1"/>
  <c r="EY18" i="1"/>
  <c r="EZ18" i="1"/>
  <c r="EX17" i="1"/>
  <c r="EY17" i="1"/>
  <c r="EZ17" i="1"/>
  <c r="EX16" i="1"/>
  <c r="EY16" i="1"/>
  <c r="EZ16" i="1"/>
  <c r="EX15" i="1"/>
  <c r="EY15" i="1"/>
  <c r="EZ15" i="1"/>
  <c r="EX14" i="1"/>
  <c r="EY14" i="1"/>
  <c r="EZ14" i="1"/>
  <c r="EX13" i="1"/>
  <c r="EY13" i="1"/>
  <c r="EZ13" i="1"/>
  <c r="EV20" i="1" l="1"/>
  <c r="EW20" i="1"/>
  <c r="EV19" i="1"/>
  <c r="EW19" i="1"/>
  <c r="EV18" i="1"/>
  <c r="EW18" i="1"/>
  <c r="EV17" i="1"/>
  <c r="EW17" i="1"/>
  <c r="EV16" i="1"/>
  <c r="EW16" i="1"/>
  <c r="EV15" i="1"/>
  <c r="EW15" i="1"/>
  <c r="EV14" i="1"/>
  <c r="EW14" i="1"/>
  <c r="EV13" i="1"/>
  <c r="EW13" i="1"/>
  <c r="RG4" i="1" l="1"/>
  <c r="QJ17" i="1" s="1"/>
  <c r="RH5" i="1"/>
  <c r="RH4" i="1"/>
  <c r="RG5" i="1"/>
  <c r="QJ18" i="1" s="1"/>
  <c r="ES20" i="1"/>
  <c r="ET20" i="1"/>
  <c r="EU20" i="1"/>
  <c r="ES19" i="1"/>
  <c r="ET19" i="1"/>
  <c r="EU19" i="1"/>
  <c r="ES18" i="1"/>
  <c r="ET18" i="1"/>
  <c r="EU18" i="1"/>
  <c r="ES17" i="1"/>
  <c r="ET17" i="1"/>
  <c r="EU17" i="1"/>
  <c r="ES16" i="1"/>
  <c r="ET16" i="1"/>
  <c r="EU16" i="1"/>
  <c r="ES15" i="1"/>
  <c r="ET15" i="1"/>
  <c r="EU15" i="1"/>
  <c r="ES14" i="1"/>
  <c r="ET14" i="1"/>
  <c r="EU14" i="1"/>
  <c r="ES13" i="1"/>
  <c r="ET13" i="1"/>
  <c r="EU13" i="1"/>
  <c r="ER20" i="1" l="1"/>
  <c r="ER19" i="1"/>
  <c r="ER18" i="1"/>
  <c r="ER17" i="1"/>
  <c r="ER16" i="1"/>
  <c r="ER15" i="1"/>
  <c r="ER14" i="1"/>
  <c r="ER13" i="1"/>
  <c r="EQ20" i="1" l="1"/>
  <c r="EQ19" i="1"/>
  <c r="EQ18" i="1"/>
  <c r="EQ17" i="1"/>
  <c r="EQ16" i="1"/>
  <c r="EQ15" i="1"/>
  <c r="EQ14" i="1"/>
  <c r="EQ13" i="1"/>
  <c r="CJ11" i="1" l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CI11" i="1"/>
  <c r="EN20" i="1" l="1"/>
  <c r="EO20" i="1"/>
  <c r="EP20" i="1"/>
  <c r="EN19" i="1"/>
  <c r="EO19" i="1"/>
  <c r="EP19" i="1"/>
  <c r="EN18" i="1"/>
  <c r="EO18" i="1"/>
  <c r="EP18" i="1"/>
  <c r="EN17" i="1"/>
  <c r="EO17" i="1"/>
  <c r="EP17" i="1"/>
  <c r="EN16" i="1"/>
  <c r="EO16" i="1"/>
  <c r="EP16" i="1"/>
  <c r="EN15" i="1"/>
  <c r="EO15" i="1"/>
  <c r="EP15" i="1"/>
  <c r="EN14" i="1"/>
  <c r="EO14" i="1"/>
  <c r="EP14" i="1"/>
  <c r="EN13" i="1"/>
  <c r="EO13" i="1"/>
  <c r="EP13" i="1"/>
  <c r="EL20" i="1" l="1"/>
  <c r="EM20" i="1"/>
  <c r="EL19" i="1"/>
  <c r="EM19" i="1"/>
  <c r="EL18" i="1"/>
  <c r="EM18" i="1"/>
  <c r="EL17" i="1"/>
  <c r="EM17" i="1"/>
  <c r="EL16" i="1"/>
  <c r="EM16" i="1"/>
  <c r="EL15" i="1"/>
  <c r="EM15" i="1"/>
  <c r="EL14" i="1"/>
  <c r="EM14" i="1"/>
  <c r="EL13" i="1"/>
  <c r="EM13" i="1"/>
  <c r="EI20" i="1" l="1"/>
  <c r="EJ20" i="1"/>
  <c r="EK20" i="1"/>
  <c r="EI19" i="1"/>
  <c r="EJ19" i="1"/>
  <c r="EK19" i="1"/>
  <c r="EI18" i="1"/>
  <c r="EJ18" i="1"/>
  <c r="EK18" i="1"/>
  <c r="EI17" i="1"/>
  <c r="EJ17" i="1"/>
  <c r="EK17" i="1"/>
  <c r="EI16" i="1"/>
  <c r="EJ16" i="1"/>
  <c r="EK16" i="1"/>
  <c r="EI15" i="1"/>
  <c r="EJ15" i="1"/>
  <c r="EK15" i="1"/>
  <c r="EI14" i="1"/>
  <c r="EJ14" i="1"/>
  <c r="EK14" i="1"/>
  <c r="EI13" i="1"/>
  <c r="EJ13" i="1"/>
  <c r="EK13" i="1"/>
  <c r="RP5" i="1" l="1"/>
  <c r="RP4" i="1"/>
  <c r="RO5" i="1"/>
  <c r="RO4" i="1"/>
  <c r="B12" i="1"/>
  <c r="EG20" i="1" l="1"/>
  <c r="EH20" i="1"/>
  <c r="EG19" i="1"/>
  <c r="EH19" i="1"/>
  <c r="EG18" i="1"/>
  <c r="EH18" i="1"/>
  <c r="EG17" i="1"/>
  <c r="EH17" i="1"/>
  <c r="EG16" i="1"/>
  <c r="EH16" i="1"/>
  <c r="EG15" i="1"/>
  <c r="EH15" i="1"/>
  <c r="EG14" i="1"/>
  <c r="EH14" i="1"/>
  <c r="EG13" i="1"/>
  <c r="EH13" i="1"/>
  <c r="EF20" i="1" l="1"/>
  <c r="EF19" i="1"/>
  <c r="EF18" i="1"/>
  <c r="EF17" i="1"/>
  <c r="EF16" i="1"/>
  <c r="EF15" i="1"/>
  <c r="EF14" i="1"/>
  <c r="EF13" i="1"/>
  <c r="EE20" i="1"/>
  <c r="EE19" i="1"/>
  <c r="EE18" i="1"/>
  <c r="EE17" i="1"/>
  <c r="EE16" i="1"/>
  <c r="EE15" i="1"/>
  <c r="EE14" i="1"/>
  <c r="EE13" i="1"/>
  <c r="ED20" i="1" l="1"/>
  <c r="ED19" i="1"/>
  <c r="ED18" i="1"/>
  <c r="ED17" i="1"/>
  <c r="ED16" i="1"/>
  <c r="ED15" i="1"/>
  <c r="ED14" i="1"/>
  <c r="ED13" i="1"/>
  <c r="EC20" i="1" l="1"/>
  <c r="EC19" i="1"/>
  <c r="EC18" i="1"/>
  <c r="EC17" i="1"/>
  <c r="EC16" i="1"/>
  <c r="EC15" i="1"/>
  <c r="EC14" i="1"/>
  <c r="EC13" i="1"/>
  <c r="EB20" i="1"/>
  <c r="EB19" i="1"/>
  <c r="EB18" i="1"/>
  <c r="EB17" i="1"/>
  <c r="EB16" i="1"/>
  <c r="EB15" i="1"/>
  <c r="EB14" i="1"/>
  <c r="EB13" i="1"/>
  <c r="DZ20" i="1" l="1"/>
  <c r="EA20" i="1"/>
  <c r="DZ19" i="1"/>
  <c r="EA19" i="1"/>
  <c r="DZ18" i="1"/>
  <c r="EA18" i="1"/>
  <c r="DZ17" i="1"/>
  <c r="EA17" i="1"/>
  <c r="DZ16" i="1"/>
  <c r="EA16" i="1"/>
  <c r="DZ15" i="1"/>
  <c r="EA15" i="1"/>
  <c r="DZ14" i="1"/>
  <c r="EA14" i="1"/>
  <c r="DZ13" i="1"/>
  <c r="EA13" i="1"/>
  <c r="DY20" i="1" l="1"/>
  <c r="DY19" i="1"/>
  <c r="DY18" i="1"/>
  <c r="DY17" i="1"/>
  <c r="DY16" i="1"/>
  <c r="DY15" i="1"/>
  <c r="DY14" i="1"/>
  <c r="DY13" i="1"/>
  <c r="RI4" i="1"/>
  <c r="QI17" i="1" s="1"/>
  <c r="RJ4" i="1"/>
  <c r="RJ5" i="1"/>
  <c r="RI5" i="1"/>
  <c r="QI18" i="1" s="1"/>
  <c r="GY14" i="1" l="1"/>
  <c r="GY13" i="1"/>
  <c r="RK4" i="1"/>
  <c r="QH17" i="1" s="1"/>
  <c r="DX20" i="1" l="1"/>
  <c r="DX19" i="1"/>
  <c r="DX18" i="1"/>
  <c r="DX17" i="1"/>
  <c r="DX16" i="1"/>
  <c r="DX15" i="1"/>
  <c r="DX14" i="1"/>
  <c r="DX13" i="1"/>
  <c r="DW20" i="1" l="1"/>
  <c r="DW19" i="1"/>
  <c r="DV19" i="1"/>
  <c r="DW18" i="1"/>
  <c r="DW17" i="1"/>
  <c r="DV17" i="1"/>
  <c r="DW16" i="1"/>
  <c r="DW15" i="1"/>
  <c r="DV15" i="1"/>
  <c r="DW14" i="1"/>
  <c r="DW13" i="1"/>
  <c r="DV13" i="1"/>
  <c r="DU20" i="1" l="1"/>
  <c r="DV20" i="1"/>
  <c r="DU19" i="1"/>
  <c r="DU18" i="1"/>
  <c r="DV18" i="1"/>
  <c r="DU17" i="1"/>
  <c r="DU16" i="1"/>
  <c r="DV16" i="1"/>
  <c r="DU15" i="1"/>
  <c r="DU14" i="1"/>
  <c r="DV14" i="1"/>
  <c r="DU13" i="1"/>
  <c r="DT13" i="1" l="1"/>
  <c r="DT14" i="1"/>
  <c r="DT15" i="1"/>
  <c r="DT16" i="1"/>
  <c r="DT17" i="1"/>
  <c r="DT18" i="1"/>
  <c r="DT19" i="1"/>
  <c r="DT20" i="1"/>
  <c r="DS13" i="1" l="1"/>
  <c r="DS14" i="1"/>
  <c r="DS15" i="1"/>
  <c r="DS16" i="1"/>
  <c r="DS17" i="1"/>
  <c r="DS18" i="1"/>
  <c r="DS19" i="1"/>
  <c r="DS20" i="1"/>
  <c r="DR13" i="1" l="1"/>
  <c r="DR14" i="1"/>
  <c r="DR15" i="1"/>
  <c r="DR16" i="1"/>
  <c r="DR17" i="1"/>
  <c r="DR18" i="1"/>
  <c r="DR19" i="1"/>
  <c r="DR20" i="1"/>
  <c r="DQ13" i="1" l="1"/>
  <c r="DQ14" i="1"/>
  <c r="DQ15" i="1"/>
  <c r="DQ16" i="1"/>
  <c r="DQ17" i="1"/>
  <c r="DQ18" i="1"/>
  <c r="DQ19" i="1"/>
  <c r="DQ20" i="1"/>
  <c r="DP13" i="1" l="1"/>
  <c r="DP14" i="1"/>
  <c r="DP15" i="1"/>
  <c r="DP16" i="1"/>
  <c r="DP17" i="1"/>
  <c r="DP18" i="1"/>
  <c r="DP19" i="1"/>
  <c r="DP20" i="1"/>
  <c r="DO14" i="1" l="1"/>
  <c r="DO13" i="1" l="1"/>
  <c r="DO15" i="1"/>
  <c r="DO16" i="1"/>
  <c r="DO17" i="1"/>
  <c r="DO18" i="1"/>
  <c r="DO19" i="1"/>
  <c r="DO20" i="1"/>
  <c r="DN13" i="1" l="1"/>
  <c r="DN14" i="1"/>
  <c r="DN15" i="1"/>
  <c r="DN16" i="1"/>
  <c r="DN17" i="1"/>
  <c r="DN18" i="1"/>
  <c r="DN19" i="1"/>
  <c r="DN20" i="1"/>
  <c r="DM13" i="1"/>
  <c r="DM14" i="1" l="1"/>
  <c r="DM15" i="1"/>
  <c r="DM16" i="1"/>
  <c r="DM17" i="1"/>
  <c r="DM18" i="1"/>
  <c r="DM19" i="1"/>
  <c r="DM20" i="1"/>
  <c r="DL14" i="1" l="1"/>
  <c r="DL13" i="1"/>
  <c r="RM5" i="1" l="1"/>
  <c r="RN5" i="1"/>
  <c r="RN4" i="1"/>
  <c r="RM4" i="1"/>
  <c r="RK5" i="1"/>
  <c r="QH18" i="1" s="1"/>
  <c r="RL5" i="1"/>
  <c r="RL4" i="1"/>
  <c r="DI7" i="1"/>
  <c r="DJ7" i="1"/>
  <c r="DK7" i="1"/>
  <c r="DL7" i="1"/>
  <c r="DH13" i="1"/>
  <c r="DI13" i="1"/>
  <c r="DJ13" i="1"/>
  <c r="DK13" i="1"/>
  <c r="DH14" i="1"/>
  <c r="DI14" i="1"/>
  <c r="DJ14" i="1"/>
  <c r="DK14" i="1"/>
  <c r="DH15" i="1"/>
  <c r="DI15" i="1"/>
  <c r="DJ15" i="1"/>
  <c r="DK15" i="1"/>
  <c r="DL15" i="1"/>
  <c r="DH16" i="1"/>
  <c r="DI16" i="1"/>
  <c r="DJ16" i="1"/>
  <c r="DK16" i="1"/>
  <c r="DL16" i="1"/>
  <c r="DH17" i="1"/>
  <c r="DI17" i="1"/>
  <c r="DJ17" i="1"/>
  <c r="DK17" i="1"/>
  <c r="DL17" i="1"/>
  <c r="DH18" i="1"/>
  <c r="DI18" i="1"/>
  <c r="DJ18" i="1"/>
  <c r="DK18" i="1"/>
  <c r="DL18" i="1"/>
  <c r="DH19" i="1"/>
  <c r="DI19" i="1"/>
  <c r="DJ19" i="1"/>
  <c r="DK19" i="1"/>
  <c r="DL19" i="1"/>
  <c r="DH20" i="1"/>
  <c r="DI20" i="1"/>
  <c r="DJ20" i="1"/>
  <c r="DK20" i="1"/>
  <c r="DL20" i="1"/>
  <c r="GY15" i="1" l="1"/>
  <c r="GY16" i="1"/>
  <c r="GY19" i="1"/>
  <c r="GY20" i="1"/>
  <c r="GY18" i="1"/>
  <c r="GY17" i="1"/>
  <c r="DG14" i="1"/>
  <c r="DG13" i="1"/>
  <c r="AS13" i="1" l="1"/>
  <c r="AT13" i="1"/>
  <c r="AU13" i="1"/>
  <c r="AV13" i="1"/>
  <c r="AW13" i="1"/>
  <c r="AX13" i="1"/>
  <c r="AY13" i="1"/>
  <c r="AZ13" i="1"/>
  <c r="BA13" i="1"/>
  <c r="BB13" i="1"/>
  <c r="BC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AS14" i="1"/>
  <c r="AT14" i="1"/>
  <c r="AU14" i="1"/>
  <c r="AV14" i="1"/>
  <c r="AW14" i="1"/>
  <c r="AX14" i="1"/>
  <c r="AY14" i="1"/>
  <c r="AZ14" i="1"/>
  <c r="BA14" i="1"/>
  <c r="BB14" i="1"/>
  <c r="BC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BD4" i="1" l="1"/>
  <c r="BE13" i="1" l="1"/>
  <c r="BD14" i="1"/>
  <c r="BE14" i="1"/>
  <c r="BD13" i="1"/>
</calcChain>
</file>

<file path=xl/sharedStrings.xml><?xml version="1.0" encoding="utf-8"?>
<sst xmlns="http://schemas.openxmlformats.org/spreadsheetml/2006/main" count="911" uniqueCount="459">
  <si>
    <t>в тыс. единиц валют</t>
  </si>
  <si>
    <t>в евро</t>
  </si>
  <si>
    <t>в долларах США</t>
  </si>
  <si>
    <t>в российских рублях</t>
  </si>
  <si>
    <t>за март</t>
  </si>
  <si>
    <t>%</t>
  </si>
  <si>
    <t>за апрель</t>
  </si>
  <si>
    <t xml:space="preserve"> </t>
  </si>
  <si>
    <t>курс доллара – курс, установленный Национальным банком Республики на предыдущий рабочий день</t>
  </si>
  <si>
    <t>ЗАО Банк ВТБ (Беларусь)</t>
  </si>
  <si>
    <t>ЗАО "РРБ-Банк"</t>
  </si>
  <si>
    <t>ЗАО "МТБанк"</t>
  </si>
  <si>
    <t>ЗАО "БСБ Банк"</t>
  </si>
  <si>
    <t>ОАО "Технобанк"</t>
  </si>
  <si>
    <t>ОАО "Банк БелВЭБ"</t>
  </si>
  <si>
    <t>"Франсабанк" ОАО</t>
  </si>
  <si>
    <t>ЗАО "Альфа-Банк"</t>
  </si>
  <si>
    <t>ОАО "Банк Дабрабыт"</t>
  </si>
  <si>
    <t>ЗАО "Банк "Решение"</t>
  </si>
  <si>
    <t>ОАО ”НКФО ”Белинкасгрупп“</t>
  </si>
  <si>
    <t>ЗАО "ТК Банк"</t>
  </si>
  <si>
    <t>ОАО ”Небанковская кредитно-финансовая организация ”ЕРИП“</t>
  </si>
  <si>
    <t xml:space="preserve">ОАО "БПС-Сбербанк" </t>
  </si>
  <si>
    <t>ЗАО "БТА Банк"</t>
  </si>
  <si>
    <t>ОАО "СтатусБанк"</t>
  </si>
  <si>
    <t>ОАО "Белинвестбанк"</t>
  </si>
  <si>
    <t>ОАО "Белгазпромбанк"</t>
  </si>
  <si>
    <t>"Приорбанк" ОАО</t>
  </si>
  <si>
    <t>ЗАО "Идея Банк"</t>
  </si>
  <si>
    <t>ОАО "БНБ-Банк"</t>
  </si>
  <si>
    <t>ОАО "Паритетбанк"</t>
  </si>
  <si>
    <t>ОАО "АСБ Беларусбанк"</t>
  </si>
  <si>
    <t>ЗАО "Цептер Банк"</t>
  </si>
  <si>
    <t>ЗАО "Абсолютбанк"</t>
  </si>
  <si>
    <t>ОАО "Белагропромбанк"</t>
  </si>
  <si>
    <t>Ликвид.</t>
  </si>
  <si>
    <t xml:space="preserve">   коммерческих гос.предприятий</t>
  </si>
  <si>
    <t xml:space="preserve">   частного сектора</t>
  </si>
  <si>
    <t xml:space="preserve">   физических лиц</t>
  </si>
  <si>
    <t xml:space="preserve">   небанковских финансовых организаций</t>
  </si>
  <si>
    <t>1.1.2. другие депозиты в бел.рублях - всего</t>
  </si>
  <si>
    <t>1.3.2. другие депозиты в ин.валюте (млн.долл.) - всего</t>
  </si>
  <si>
    <t>за май</t>
  </si>
  <si>
    <t>тыс. руб.</t>
  </si>
  <si>
    <t>за июнь</t>
  </si>
  <si>
    <t>Оперативная информация *</t>
  </si>
  <si>
    <t>Показатель</t>
  </si>
  <si>
    <t>Название счета</t>
  </si>
  <si>
    <t>номер счета</t>
  </si>
  <si>
    <t>Всего, тыс.рублей</t>
  </si>
  <si>
    <t xml:space="preserve">национальная валюта
</t>
  </si>
  <si>
    <t>иностранная валюта</t>
  </si>
  <si>
    <t>в эквиваленте белорусских рублей, тыс.рублей</t>
  </si>
  <si>
    <t>СКВ</t>
  </si>
  <si>
    <t>ОКВ</t>
  </si>
  <si>
    <t>Всего в евро, долларах США, российских рублях</t>
  </si>
  <si>
    <t>Переводные депозиты физических лиц</t>
  </si>
  <si>
    <t xml:space="preserve">Текущие (расчетные) банковские счета физических лиц </t>
  </si>
  <si>
    <t>3014</t>
  </si>
  <si>
    <t>Временные счета физических лиц</t>
  </si>
  <si>
    <t>3104</t>
  </si>
  <si>
    <t xml:space="preserve">Благотворительные счета физических лиц </t>
  </si>
  <si>
    <t>3134</t>
  </si>
  <si>
    <t xml:space="preserve">Вклады (депозиты) до востребования физических лиц </t>
  </si>
  <si>
    <t>3404</t>
  </si>
  <si>
    <t>Начисленные процентные расходы по средствам на текущих (расчетных) банковских счетах клиентов</t>
  </si>
  <si>
    <t>3071.500</t>
  </si>
  <si>
    <t>Начисленные процентные расходы по временным счетам клиентов</t>
  </si>
  <si>
    <t>3190.500</t>
  </si>
  <si>
    <t>Начисленные процентные расходы по благотворительным счетам клиентов</t>
  </si>
  <si>
    <t>3193.500</t>
  </si>
  <si>
    <t>Начисленные процентные расходы по прочим средствам клиентов</t>
  </si>
  <si>
    <t>3199.500</t>
  </si>
  <si>
    <t>Начисленные процентные расходы по вкладам (депозитам) до востребования</t>
  </si>
  <si>
    <t>3470.500</t>
  </si>
  <si>
    <t>Средства бюджетов на текущих (расчетных) банковских счетах … и физических лиц</t>
  </si>
  <si>
    <t>3605.500</t>
  </si>
  <si>
    <t>Начисленные процентные расходы по средствам единого казначейского счета и прочим средствам бюджета</t>
  </si>
  <si>
    <t>3609.500</t>
  </si>
  <si>
    <t>Начисленные процентные расходы по средствам бюджета союзного государства</t>
  </si>
  <si>
    <t>3619.500</t>
  </si>
  <si>
    <t>Переводные депозиты физических лиц в драгоценных металлах и драгоценных камнях</t>
  </si>
  <si>
    <t xml:space="preserve">Вклады (депозиты) до востребования физических лиц в драгоценных металлах и драгоценных камнях </t>
  </si>
  <si>
    <t>1346</t>
  </si>
  <si>
    <t xml:space="preserve">Обезличенные металлические счета физических лиц </t>
  </si>
  <si>
    <t>1393</t>
  </si>
  <si>
    <t>Начисленные процентные расходы по вкладам (депозитам) до востребования драгоценных металлов и драгоценных камней банков и клиентов</t>
  </si>
  <si>
    <t>1348.500</t>
  </si>
  <si>
    <t>Начисленные процентные расходы по обезличенным металлическим счетам клиентов</t>
  </si>
  <si>
    <t>1398.500</t>
  </si>
  <si>
    <t>Другие депозиты физических лиц</t>
  </si>
  <si>
    <t xml:space="preserve">    Срочные депозиты физических лиц</t>
  </si>
  <si>
    <t xml:space="preserve">Счета физических лиц по доверительному управлению имуществом </t>
  </si>
  <si>
    <t>3124</t>
  </si>
  <si>
    <t xml:space="preserve">Срочные вклады (депозиты) физических лиц </t>
  </si>
  <si>
    <t>3414</t>
  </si>
  <si>
    <t>Начисленные процентные расходы по счетам клиентов по доверительному управлению имуществом</t>
  </si>
  <si>
    <t>3192.500</t>
  </si>
  <si>
    <t xml:space="preserve">Начисленные процентные расходы по срочным вкладам (депозитам) </t>
  </si>
  <si>
    <t>3472.500</t>
  </si>
  <si>
    <t xml:space="preserve">    Условные депозиты физических лиц</t>
  </si>
  <si>
    <t xml:space="preserve">Средства, полученные от физических лиц в качестве обеспечения исполнения обязательств </t>
  </si>
  <si>
    <t>3154</t>
  </si>
  <si>
    <t xml:space="preserve">Аккредитивы физических лиц </t>
  </si>
  <si>
    <t>3164</t>
  </si>
  <si>
    <t xml:space="preserve">Условные вклады (депозиты) физических лиц </t>
  </si>
  <si>
    <t>3424</t>
  </si>
  <si>
    <t>Начисленные процентные расходы по средствам, полученным в качестве обеспечения исполнения обязательств</t>
  </si>
  <si>
    <t>3195.500</t>
  </si>
  <si>
    <t xml:space="preserve">Начисленные процентные расходы по условным вкладам (депозитам) </t>
  </si>
  <si>
    <t>Другие депозиты физических лиц в драгоценных металлах и драгоценных камнях</t>
  </si>
  <si>
    <t xml:space="preserve">Срочные вклады (депозиты) физических лиц в драгоценных металлах и драгоценных камнях </t>
  </si>
  <si>
    <t>1366</t>
  </si>
  <si>
    <t xml:space="preserve">Условные вклады (депозиты) физических лиц в драгоценных металлах и драгоценных камнях </t>
  </si>
  <si>
    <t>1386</t>
  </si>
  <si>
    <t>Начисленные процентные расходы по срочным вкладам (депозитам) драгоценных металлов и драгоценных камней банков и клиентов</t>
  </si>
  <si>
    <t>1368.500</t>
  </si>
  <si>
    <t>Начисленные процентные расходы по условным вкладам (депозитам) драгоценных металлов и драгоценных камней банков и клиентов</t>
  </si>
  <si>
    <t>1388.500</t>
  </si>
  <si>
    <t>Займы и иные привлеченные средства от физических лиц</t>
  </si>
  <si>
    <t>Краткосрочные субординированные займы, полученные от клиентов</t>
  </si>
  <si>
    <t>3181.500</t>
  </si>
  <si>
    <t>Долгосрочные субординированные займы, полученные от клиентов</t>
  </si>
  <si>
    <t>3182.500</t>
  </si>
  <si>
    <t>Займы, полученные от клиентов</t>
  </si>
  <si>
    <t>3184.500</t>
  </si>
  <si>
    <t>Начисленные процентные расходы по займам и иным привлеченным от клиентов средствам.</t>
  </si>
  <si>
    <t>3198.500</t>
  </si>
  <si>
    <t>Средства, полученные по операциям РЕПО</t>
  </si>
  <si>
    <t>Средства, полученные от клиентов по операциям РЕПО</t>
  </si>
  <si>
    <t>3183.500</t>
  </si>
  <si>
    <t>Сберегательные сертификаты</t>
  </si>
  <si>
    <t xml:space="preserve">Сберегательные сертификаты    </t>
  </si>
  <si>
    <t>4930</t>
  </si>
  <si>
    <t xml:space="preserve">Начисленные процентные расходы по сберегательным сертификатам </t>
  </si>
  <si>
    <t>4973</t>
  </si>
  <si>
    <t>Облигации банков, находящиеся у физических лиц**</t>
  </si>
  <si>
    <t>Облигации (ФЛ)</t>
  </si>
  <si>
    <t>4940.500</t>
  </si>
  <si>
    <t xml:space="preserve">Начисленные процентные расходы по облигациям </t>
  </si>
  <si>
    <t>4974.500</t>
  </si>
  <si>
    <t>Всего средств физических лиц</t>
  </si>
  <si>
    <t>Справочно:</t>
  </si>
  <si>
    <t>Официальный курс белорусского рубля по отношению к иностранным валютам, устанавливаемый Национальным банком Республики Беларусь ***</t>
  </si>
  <si>
    <t>* балансовые данные на внутримесячные даты по начисленным процентным расходам распределены по удельному весу, сложившемуся на первое число месяца в соответствии с формой отчетности 17061.</t>
  </si>
  <si>
    <t>** облигации, находящиеся у физических лиц на отчетную дату рассчитаны с учетом информации по облигациям, проданным банками физическим лицам на первичном рынке на первое число месяца в соответствии с формой отчетности 17067.</t>
  </si>
  <si>
    <t xml:space="preserve">*** на предыдущий рабочий день.    </t>
  </si>
  <si>
    <t>НВ</t>
  </si>
  <si>
    <t>Изменения</t>
  </si>
  <si>
    <t>в бел. рублях</t>
  </si>
  <si>
    <t>Остатки по вкладам ФЛ</t>
  </si>
  <si>
    <t>млн. рублей</t>
  </si>
  <si>
    <t>млн. евро</t>
  </si>
  <si>
    <t>млн.долл.США</t>
  </si>
  <si>
    <t>млн.росс.рублей</t>
  </si>
  <si>
    <t>% (правая ось)</t>
  </si>
  <si>
    <t>1. Депозиты секторов экономики - всего</t>
  </si>
  <si>
    <t>1.1. Депозиты секторов экономики  в бел.рублях - всего</t>
  </si>
  <si>
    <t>1.1.1. переводные депозиты  в бел.рублях - всего</t>
  </si>
  <si>
    <t>1.2. Депозиты секторов экономики  в ин.валюте (бел.руб.) - всего</t>
  </si>
  <si>
    <t>1.2.1. переводные депозиты в ин.валюте (бел.руб.) - всего</t>
  </si>
  <si>
    <t>1.2.2. другие депозиты в ин.валюте (бел.руб.)  - всего</t>
  </si>
  <si>
    <t>1.3. Депозиты секторов экономики  в ин.валюте (млн.долл.) - всего</t>
  </si>
  <si>
    <t>1.3.1. переводные депозиты в ин.валюте (млн.долл.) - всего</t>
  </si>
  <si>
    <t>Депозиты по секторам экономики, размещенные в банках и НКФО (итоговая)</t>
  </si>
  <si>
    <t>Всего без ограниченных депозитов</t>
  </si>
  <si>
    <t>Сумма по всем банкам</t>
  </si>
  <si>
    <t>Сумма по ликвидируемым банкам</t>
  </si>
  <si>
    <t>за день</t>
  </si>
  <si>
    <t>млн.</t>
  </si>
  <si>
    <t>Приток/отток</t>
  </si>
  <si>
    <t>ИВ</t>
  </si>
  <si>
    <t>в Евро</t>
  </si>
  <si>
    <t xml:space="preserve">в Долл.США </t>
  </si>
  <si>
    <t>в Росс.руб.</t>
  </si>
  <si>
    <t>Отток</t>
  </si>
  <si>
    <t>млн. НВ</t>
  </si>
  <si>
    <t>% НВ</t>
  </si>
  <si>
    <t>млн.Евро</t>
  </si>
  <si>
    <t>% Евро</t>
  </si>
  <si>
    <t>% Долл.</t>
  </si>
  <si>
    <t>млн.РР</t>
  </si>
  <si>
    <t>% РР</t>
  </si>
  <si>
    <t>млн. Долл.</t>
  </si>
  <si>
    <t>Депозиты по секторам экономики, размещенные в банках и НКФО</t>
  </si>
  <si>
    <t>№ банка</t>
  </si>
  <si>
    <t>108</t>
  </si>
  <si>
    <t>110</t>
  </si>
  <si>
    <t>117</t>
  </si>
  <si>
    <t>175</t>
  </si>
  <si>
    <t>182</t>
  </si>
  <si>
    <t>226</t>
  </si>
  <si>
    <t>266</t>
  </si>
  <si>
    <t>270</t>
  </si>
  <si>
    <t>272</t>
  </si>
  <si>
    <t>288</t>
  </si>
  <si>
    <t>303</t>
  </si>
  <si>
    <t>333</t>
  </si>
  <si>
    <t>345</t>
  </si>
  <si>
    <t>369</t>
  </si>
  <si>
    <t>370</t>
  </si>
  <si>
    <t>704</t>
  </si>
  <si>
    <t>735</t>
  </si>
  <si>
    <t>739</t>
  </si>
  <si>
    <t>742</t>
  </si>
  <si>
    <t>749</t>
  </si>
  <si>
    <t>755</t>
  </si>
  <si>
    <t>765</t>
  </si>
  <si>
    <t>782</t>
  </si>
  <si>
    <t>795</t>
  </si>
  <si>
    <t>820</t>
  </si>
  <si>
    <t>898</t>
  </si>
  <si>
    <t>964</t>
  </si>
  <si>
    <t>ОСТАТКИ ПО СРОЧНЫМ ВКЛАДАМ ФЛ</t>
  </si>
  <si>
    <t>Остатки (левая ось)</t>
  </si>
  <si>
    <t xml:space="preserve">Ежедневныый прирост/отток за предыдущий день </t>
  </si>
  <si>
    <t>за июль</t>
  </si>
  <si>
    <t>с начала года</t>
  </si>
  <si>
    <t>за август</t>
  </si>
  <si>
    <t>15-17.08.2020</t>
  </si>
  <si>
    <t>08-10.08.2020</t>
  </si>
  <si>
    <t>01-03.08.2020</t>
  </si>
  <si>
    <t>март</t>
  </si>
  <si>
    <t>апрель</t>
  </si>
  <si>
    <t>май</t>
  </si>
  <si>
    <t>июнь</t>
  </si>
  <si>
    <t>июль</t>
  </si>
  <si>
    <t>нац.вал.</t>
  </si>
  <si>
    <t>ин.вал.</t>
  </si>
  <si>
    <t>22-24.08.2020</t>
  </si>
  <si>
    <t>январь</t>
  </si>
  <si>
    <t>февраль</t>
  </si>
  <si>
    <t>за январь</t>
  </si>
  <si>
    <t>за февраль</t>
  </si>
  <si>
    <t>29-31.08.2020</t>
  </si>
  <si>
    <t xml:space="preserve">за сентябрь </t>
  </si>
  <si>
    <t>29- 31.08.2020</t>
  </si>
  <si>
    <t>05-07.09.2020</t>
  </si>
  <si>
    <t>12-14.09.2020</t>
  </si>
  <si>
    <t>19-21.09.2020</t>
  </si>
  <si>
    <t>26-28.09.2020</t>
  </si>
  <si>
    <t xml:space="preserve">август </t>
  </si>
  <si>
    <t>сентябрь</t>
  </si>
  <si>
    <t>03-05.10.2020</t>
  </si>
  <si>
    <t>белорусские рубли</t>
  </si>
  <si>
    <t>в ин. валюте,
млн. долл.США</t>
  </si>
  <si>
    <t>Период</t>
  </si>
  <si>
    <t>в бел. рублях,
млн.руб.</t>
  </si>
  <si>
    <t>10-12.10.2020</t>
  </si>
  <si>
    <r>
      <t xml:space="preserve">Объем размещения новых вкладов </t>
    </r>
    <r>
      <rPr>
        <b/>
        <i/>
        <sz val="18"/>
        <color rgb="FFFF0000"/>
        <rFont val="Calibri"/>
        <family val="2"/>
        <charset val="204"/>
        <scheme val="minor"/>
      </rPr>
      <t>за периоды</t>
    </r>
  </si>
  <si>
    <t>17-19.10.2020</t>
  </si>
  <si>
    <t>Показатель отчета Код для сортировки</t>
  </si>
  <si>
    <t>в тыс. руб.</t>
  </si>
  <si>
    <t xml:space="preserve">ЗАО "НКФО "ИНКАСС.ЭКСПЕРТ" </t>
  </si>
  <si>
    <t>24-26.10.2020</t>
  </si>
  <si>
    <t xml:space="preserve"> май</t>
  </si>
  <si>
    <t xml:space="preserve">НАЦ.вал. </t>
  </si>
  <si>
    <t>31.10-02.11.2020</t>
  </si>
  <si>
    <t>октябрь</t>
  </si>
  <si>
    <t>07-09.11.2020</t>
  </si>
  <si>
    <t xml:space="preserve">ВСЕ </t>
  </si>
  <si>
    <t>в НВ</t>
  </si>
  <si>
    <t>окт</t>
  </si>
  <si>
    <t>сен</t>
  </si>
  <si>
    <t>авг</t>
  </si>
  <si>
    <t>июл</t>
  </si>
  <si>
    <t>июн</t>
  </si>
  <si>
    <t>апр</t>
  </si>
  <si>
    <t>мар</t>
  </si>
  <si>
    <t>фев</t>
  </si>
  <si>
    <t>в СКВ</t>
  </si>
  <si>
    <t>янв</t>
  </si>
  <si>
    <t>БАНК</t>
  </si>
  <si>
    <t>ИВ (долл)</t>
  </si>
  <si>
    <t>ЗАО Банк ВТБ</t>
  </si>
  <si>
    <t>ОАО 'НКФО 'ЕРИП'</t>
  </si>
  <si>
    <t>% в НВ</t>
  </si>
  <si>
    <t>% в ИВ</t>
  </si>
  <si>
    <t>в Нац. вал. (руб.)</t>
  </si>
  <si>
    <t>в Ин.вал.(долл.США)</t>
  </si>
  <si>
    <t xml:space="preserve">БАНК
</t>
  </si>
  <si>
    <t>млн.руб</t>
  </si>
  <si>
    <t>14-16.11.2020</t>
  </si>
  <si>
    <t>21-23.11.2020</t>
  </si>
  <si>
    <t>Динамика изменений валютных вкладов</t>
  </si>
  <si>
    <t>1-26 ноябрь</t>
  </si>
  <si>
    <t>31.10-2.11</t>
  </si>
  <si>
    <t>7.11-9.11</t>
  </si>
  <si>
    <t>14.11-16.11</t>
  </si>
  <si>
    <t>21.11-23.11</t>
  </si>
  <si>
    <t>Прирост/отток за предыдуший день</t>
  </si>
  <si>
    <t>дек</t>
  </si>
  <si>
    <t>млн.ед</t>
  </si>
  <si>
    <t>млн.долл.</t>
  </si>
  <si>
    <t>28-30.11.2020</t>
  </si>
  <si>
    <t>ноя</t>
  </si>
  <si>
    <t>05-07.12.2020</t>
  </si>
  <si>
    <r>
      <rPr>
        <b/>
        <i/>
        <u/>
        <sz val="18"/>
        <color rgb="FFFF0000"/>
        <rFont val="Calibri"/>
        <family val="2"/>
        <charset val="204"/>
        <scheme val="minor"/>
      </rPr>
      <t>Среднедневной</t>
    </r>
    <r>
      <rPr>
        <b/>
        <i/>
        <sz val="18"/>
        <rFont val="Calibri"/>
        <family val="2"/>
        <charset val="204"/>
        <scheme val="minor"/>
      </rPr>
      <t xml:space="preserve"> объем размещения срочных вкладов физических лиц, (млн.ед)</t>
    </r>
  </si>
  <si>
    <t>Курс = 2,5572 бел. руб.</t>
  </si>
  <si>
    <t>12-14.12.2020</t>
  </si>
  <si>
    <t>ОАО ”ЕРИП“</t>
  </si>
  <si>
    <t xml:space="preserve">ЗАО ИНКАСС.ЭКСПЕРТ" </t>
  </si>
  <si>
    <t>Отток по НВ</t>
  </si>
  <si>
    <t>Отток в СКВ</t>
  </si>
  <si>
    <t>ИН.вал</t>
  </si>
  <si>
    <t>НАЦ. вал</t>
  </si>
  <si>
    <t>19-21.12.2020</t>
  </si>
  <si>
    <t>25-28.12.2020</t>
  </si>
  <si>
    <t>28-30.11.</t>
  </si>
  <si>
    <t>5-7.12.</t>
  </si>
  <si>
    <t>19-21.12.</t>
  </si>
  <si>
    <t>25-28.12.</t>
  </si>
  <si>
    <t>Млн.руб.</t>
  </si>
  <si>
    <t>Млн.долл.</t>
  </si>
  <si>
    <r>
      <t xml:space="preserve">Срочные вклады </t>
    </r>
    <r>
      <rPr>
        <b/>
        <sz val="12"/>
        <color indexed="10"/>
        <rFont val="Times New Roman"/>
        <family val="1"/>
        <charset val="204"/>
      </rPr>
      <t>ЮЛ</t>
    </r>
  </si>
  <si>
    <t xml:space="preserve">ОАО 'НКФО </t>
  </si>
  <si>
    <t xml:space="preserve">ИНКАСС.ЭКСПЕРТ' </t>
  </si>
  <si>
    <t>Отток за мес.</t>
  </si>
  <si>
    <t>Отток в %</t>
  </si>
  <si>
    <t>Отток в млн.ед.</t>
  </si>
  <si>
    <t>в ИВ</t>
  </si>
  <si>
    <t>12-14.12.</t>
  </si>
  <si>
    <t>1-4.01.</t>
  </si>
  <si>
    <t>ДАННЫЕ</t>
  </si>
  <si>
    <t xml:space="preserve">ЗАО Банк ВТБ </t>
  </si>
  <si>
    <t>ОАО "Банк Дабрабыт</t>
  </si>
  <si>
    <t>ОАО 'НКФО</t>
  </si>
  <si>
    <t>ЗАО НКФО</t>
  </si>
  <si>
    <t>Информация подготовлена на основе данных банков о суммах размещения новых вкладов и их пополнений.
При этом не включается информация о продленных вкладах при отсутствии движения по счету.</t>
  </si>
  <si>
    <t xml:space="preserve">2021 год </t>
  </si>
  <si>
    <t xml:space="preserve"> за октября</t>
  </si>
  <si>
    <t xml:space="preserve"> за ноябрь </t>
  </si>
  <si>
    <t>за декабрь</t>
  </si>
  <si>
    <t xml:space="preserve"> за январь</t>
  </si>
  <si>
    <t>02-05.01.2021</t>
  </si>
  <si>
    <t>07-11.01.2021</t>
  </si>
  <si>
    <t>08-11.01.</t>
  </si>
  <si>
    <t>16-17.01.2021</t>
  </si>
  <si>
    <t>17-18.01.</t>
  </si>
  <si>
    <t>23-25.01.2021</t>
  </si>
  <si>
    <t>23-25.01.</t>
  </si>
  <si>
    <t xml:space="preserve"> за февраль</t>
  </si>
  <si>
    <t>27-31.01</t>
  </si>
  <si>
    <t>30.01-01.02.2021</t>
  </si>
  <si>
    <t>с начала года 2021</t>
  </si>
  <si>
    <r>
      <t xml:space="preserve">Изменение </t>
    </r>
    <r>
      <rPr>
        <sz val="11"/>
        <color indexed="10"/>
        <rFont val="Arial"/>
        <family val="2"/>
        <charset val="204"/>
      </rPr>
      <t xml:space="preserve">срочных </t>
    </r>
    <r>
      <rPr>
        <sz val="11"/>
        <rFont val="Arial"/>
        <family val="2"/>
        <charset val="204"/>
      </rPr>
      <t xml:space="preserve">вкладов </t>
    </r>
    <r>
      <rPr>
        <sz val="11"/>
        <color indexed="10"/>
        <rFont val="Arial"/>
        <family val="2"/>
        <charset val="204"/>
      </rPr>
      <t>ЮЛ в НВ</t>
    </r>
    <r>
      <rPr>
        <sz val="11"/>
        <rFont val="Arial"/>
        <family val="2"/>
        <charset val="204"/>
      </rPr>
      <t xml:space="preserve"> за 2021 год</t>
    </r>
  </si>
  <si>
    <t>05-07.02.2021</t>
  </si>
  <si>
    <t>6-8.02.</t>
  </si>
  <si>
    <t xml:space="preserve">Доля остатков срочных вкладов физических лиц в системно значимых банках в общем депозитном портфеле </t>
  </si>
  <si>
    <t>в белорусских рублях</t>
  </si>
  <si>
    <t>в иностранной валюте</t>
  </si>
  <si>
    <t>по состоянию на 12.02.2021</t>
  </si>
  <si>
    <t>по состоянию на 15.02.2021</t>
  </si>
  <si>
    <t>Курс = 2,5748 бел. руб.</t>
  </si>
  <si>
    <t>13-15.02.</t>
  </si>
  <si>
    <t>12-14.02.2021</t>
  </si>
  <si>
    <t>20-22.02.</t>
  </si>
  <si>
    <t>19-21.02.2021</t>
  </si>
  <si>
    <t>26-28.02.2021</t>
  </si>
  <si>
    <t>26-28.02.</t>
  </si>
  <si>
    <t xml:space="preserve"> за март</t>
  </si>
  <si>
    <t xml:space="preserve"> янв</t>
  </si>
  <si>
    <t xml:space="preserve"> фев</t>
  </si>
  <si>
    <t xml:space="preserve"> мар</t>
  </si>
  <si>
    <t xml:space="preserve"> апр</t>
  </si>
  <si>
    <t xml:space="preserve"> июн</t>
  </si>
  <si>
    <t xml:space="preserve"> июл</t>
  </si>
  <si>
    <t xml:space="preserve"> авг</t>
  </si>
  <si>
    <t xml:space="preserve"> сен</t>
  </si>
  <si>
    <t xml:space="preserve"> окт</t>
  </si>
  <si>
    <t xml:space="preserve"> ноя</t>
  </si>
  <si>
    <t xml:space="preserve"> дек</t>
  </si>
  <si>
    <t xml:space="preserve">ИН.вал. </t>
  </si>
  <si>
    <t>ё</t>
  </si>
  <si>
    <t>05-08.03.2021</t>
  </si>
  <si>
    <t>06-09.03.</t>
  </si>
  <si>
    <t>13-15.03.2021</t>
  </si>
  <si>
    <t>13-15.03.</t>
  </si>
  <si>
    <t>20-22.03.2021</t>
  </si>
  <si>
    <t>19-21.03.</t>
  </si>
  <si>
    <t>26-28.03.</t>
  </si>
  <si>
    <t>27-29.03.2021</t>
  </si>
  <si>
    <t xml:space="preserve"> за апрель</t>
  </si>
  <si>
    <t>03-05.04.2021</t>
  </si>
  <si>
    <t>3-5.04.</t>
  </si>
  <si>
    <t>10-12.04.</t>
  </si>
  <si>
    <t>10-12.04.2021</t>
  </si>
  <si>
    <r>
      <t xml:space="preserve">Информация по </t>
    </r>
    <r>
      <rPr>
        <b/>
        <u/>
        <sz val="36"/>
        <rFont val="Calibri"/>
        <family val="2"/>
        <charset val="204"/>
        <scheme val="minor"/>
      </rPr>
      <t>системно значимым банкам</t>
    </r>
  </si>
  <si>
    <t>17-19.04.2021</t>
  </si>
  <si>
    <t>17-19.04.</t>
  </si>
  <si>
    <t>24-26.04.</t>
  </si>
  <si>
    <t>01-03.05.</t>
  </si>
  <si>
    <t>01-03.05.2021</t>
  </si>
  <si>
    <t>24-26.04.2021</t>
  </si>
  <si>
    <t>08-12.05.</t>
  </si>
  <si>
    <t>08-12.05.2021</t>
  </si>
  <si>
    <t>16-17.05.</t>
  </si>
  <si>
    <t>16-17.05.2021</t>
  </si>
  <si>
    <t>22-24.05.2021</t>
  </si>
  <si>
    <t>22-24.05.</t>
  </si>
  <si>
    <t>29-31.05.2021</t>
  </si>
  <si>
    <t>29-31.05</t>
  </si>
  <si>
    <t>`</t>
  </si>
  <si>
    <t>05-07.06.2021</t>
  </si>
  <si>
    <t>5-7.06.</t>
  </si>
  <si>
    <t>12-14.06.2021</t>
  </si>
  <si>
    <t>12-14.06.</t>
  </si>
  <si>
    <t>19-21.06.2021</t>
  </si>
  <si>
    <t>19-21.06.</t>
  </si>
  <si>
    <t>НАЦ.вал. (руб.)</t>
  </si>
  <si>
    <t>ИН.вал. (долл.США)</t>
  </si>
  <si>
    <t>26-28.06.2021</t>
  </si>
  <si>
    <t>26-28.06.</t>
  </si>
  <si>
    <t>03-05.07.2021</t>
  </si>
  <si>
    <t>03-05.07.</t>
  </si>
  <si>
    <t>10-12.07.2021</t>
  </si>
  <si>
    <t>10-12.07.</t>
  </si>
  <si>
    <t>17-19.07.2021</t>
  </si>
  <si>
    <t>17-19.07.</t>
  </si>
  <si>
    <r>
      <rPr>
        <b/>
        <sz val="24"/>
        <color theme="1"/>
        <rFont val="Arial"/>
        <family val="2"/>
        <charset val="204"/>
      </rPr>
      <t xml:space="preserve">СРОЧНЫЕ вклады </t>
    </r>
    <r>
      <rPr>
        <b/>
        <u/>
        <sz val="24"/>
        <rFont val="Arial"/>
        <family val="2"/>
        <charset val="204"/>
      </rPr>
      <t>юридических лиц</t>
    </r>
  </si>
  <si>
    <t>24-26.07.</t>
  </si>
  <si>
    <t>24-26.07.2021</t>
  </si>
  <si>
    <t xml:space="preserve"> июль</t>
  </si>
  <si>
    <t xml:space="preserve"> июл.</t>
  </si>
  <si>
    <t>31.07.-02.08.2021</t>
  </si>
  <si>
    <t>31.07-02.08.</t>
  </si>
  <si>
    <t>07-09.08.2021</t>
  </si>
  <si>
    <t>07-09.08.</t>
  </si>
  <si>
    <t>14-16.08.</t>
  </si>
  <si>
    <t>% в ИН</t>
  </si>
  <si>
    <t>14-16.08.2021</t>
  </si>
  <si>
    <t>21-23.08.</t>
  </si>
  <si>
    <t>21-23.08.2021</t>
  </si>
  <si>
    <t>Движение семейного капитала</t>
  </si>
  <si>
    <t>2020 год</t>
  </si>
  <si>
    <t>2021 год</t>
  </si>
  <si>
    <t>август</t>
  </si>
  <si>
    <t>ноябрь</t>
  </si>
  <si>
    <r>
      <t>декабрь</t>
    </r>
    <r>
      <rPr>
        <b/>
        <sz val="12"/>
        <color rgb="FFFF0000"/>
        <rFont val="Calibri"/>
        <family val="2"/>
        <charset val="204"/>
        <scheme val="minor"/>
      </rPr>
      <t>*</t>
    </r>
  </si>
  <si>
    <t>Итого за 2020 год</t>
  </si>
  <si>
    <t>доллары США</t>
  </si>
  <si>
    <r>
      <rPr>
        <i/>
        <sz val="16"/>
        <color rgb="FFFF0000"/>
        <rFont val="Calibri"/>
        <family val="2"/>
        <charset val="204"/>
        <scheme val="minor"/>
      </rPr>
      <t>*</t>
    </r>
    <r>
      <rPr>
        <i/>
        <sz val="12"/>
        <color theme="1"/>
        <rFont val="Calibri"/>
        <family val="2"/>
        <charset val="204"/>
        <scheme val="minor"/>
      </rPr>
      <t xml:space="preserve"> с учетом ежегодной капитализации процентов: в белорусских рублях 3,49 млн. рублей, в долларах США - 15,9 млн. долларов США</t>
    </r>
  </si>
  <si>
    <t>декабрь</t>
  </si>
  <si>
    <t>приход, млн. руб</t>
  </si>
  <si>
    <t>расход, млн. руб.</t>
  </si>
  <si>
    <t>приход, млн. долл. США</t>
  </si>
  <si>
    <t>расход, млн. долл. США</t>
  </si>
  <si>
    <t>Движение средств семейного капитала в 2021 году</t>
  </si>
  <si>
    <t>28-30.08.2021</t>
  </si>
  <si>
    <t>28-30.08.</t>
  </si>
  <si>
    <t>04-06.09.</t>
  </si>
  <si>
    <t>за сентябрь</t>
  </si>
  <si>
    <t>04-06.09.2021</t>
  </si>
  <si>
    <t xml:space="preserve">ОАО "Сбер Банк" </t>
  </si>
  <si>
    <t>11-13.09.</t>
  </si>
  <si>
    <t>11-13.09.2021</t>
  </si>
  <si>
    <r>
      <t xml:space="preserve">Изменения срочных вкладов (депозитов) </t>
    </r>
    <r>
      <rPr>
        <b/>
        <u/>
        <sz val="24"/>
        <rFont val="Calibri"/>
        <family val="2"/>
        <charset val="204"/>
        <scheme val="minor"/>
      </rPr>
      <t>с начала года</t>
    </r>
    <r>
      <rPr>
        <b/>
        <sz val="24"/>
        <rFont val="Calibri"/>
        <family val="2"/>
        <scheme val="minor"/>
      </rPr>
      <t xml:space="preserve"> </t>
    </r>
    <r>
      <rPr>
        <sz val="24"/>
        <rFont val="Calibri"/>
        <family val="2"/>
        <scheme val="minor"/>
      </rPr>
      <t>на 16.09.2021</t>
    </r>
  </si>
  <si>
    <t>1-15 сен</t>
  </si>
  <si>
    <t xml:space="preserve">Срочные вклады физических лиц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</si>
</sst>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#,##0.0"/>
    <numFmt numFmtId="166" formatCode="0.0"/>
    <numFmt numFmtId="167" formatCode="#,##0.0;\-#,##0.0;0"/>
    <numFmt numFmtId="168" formatCode="0.000000;\-0.000000"/>
    <numFmt numFmtId="169" formatCode="[$-419]d\ mmm;@"/>
    <numFmt numFmtId="170" formatCode="[$-419]d\ mmm\ yy;@"/>
    <numFmt numFmtId="171" formatCode="0.0%"/>
    <numFmt numFmtId="172" formatCode="_-* #,##0.0_-;\-* #,##0.0_-;_-* &quot;-&quot;??_-;_-@_-"/>
    <numFmt numFmtId="173" formatCode="#,##0.0;\-#\ ###\ ##0.0"/>
    <numFmt numFmtId="174" formatCode="d/m;@"/>
    <numFmt numFmtId="175" formatCode="[$-F800]dddd\,\ mmmm\ dd\,\ yyyy"/>
    <numFmt numFmtId="176" formatCode="#,##0.00_ ;\-#,##0.00\ "/>
    <numFmt numFmtId="177" formatCode="#,##0.0_ ;\-#,##0.0\ "/>
  </numFmts>
  <fonts count="1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sz val="6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6"/>
      <color rgb="FF000000"/>
      <name val="Arial"/>
      <family val="2"/>
      <charset val="204"/>
    </font>
    <font>
      <sz val="9"/>
      <color theme="1"/>
      <name val="Calibri"/>
      <family val="2"/>
      <scheme val="minor"/>
    </font>
    <font>
      <sz val="8"/>
      <color rgb="FF000000"/>
      <name val="Times New Roman"/>
      <family val="1"/>
      <charset val="204"/>
    </font>
    <font>
      <sz val="9"/>
      <name val="Calibri"/>
      <family val="2"/>
      <charset val="204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9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8"/>
      <name val="Calibri"/>
      <family val="2"/>
      <charset val="204"/>
      <scheme val="minor"/>
    </font>
    <font>
      <b/>
      <i/>
      <u/>
      <sz val="18"/>
      <color rgb="FFFF0000"/>
      <name val="Calibri"/>
      <family val="2"/>
      <charset val="204"/>
      <scheme val="minor"/>
    </font>
    <font>
      <b/>
      <i/>
      <sz val="18"/>
      <color rgb="FFFF0000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i/>
      <sz val="18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8"/>
      <color rgb="FFBA4EBA"/>
      <name val="Times New Roman"/>
      <family val="1"/>
      <charset val="204"/>
    </font>
    <font>
      <sz val="11"/>
      <color rgb="FFBA4EBA"/>
      <name val="Calibri"/>
      <family val="2"/>
      <scheme val="minor"/>
    </font>
    <font>
      <sz val="6"/>
      <color rgb="FFBA4EBA"/>
      <name val="Arial"/>
      <family val="2"/>
      <charset val="204"/>
    </font>
    <font>
      <b/>
      <sz val="11"/>
      <color indexed="8"/>
      <name val="Times New Roman"/>
      <family val="1"/>
      <charset val="204"/>
    </font>
    <font>
      <b/>
      <sz val="8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9"/>
      <color indexed="63"/>
      <name val="Arial"/>
      <family val="2"/>
      <charset val="204"/>
    </font>
    <font>
      <b/>
      <sz val="9"/>
      <color indexed="63"/>
      <name val="Times New Roman"/>
      <family val="1"/>
      <charset val="204"/>
    </font>
    <font>
      <sz val="9"/>
      <color indexed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63"/>
      <name val="Times New Roman"/>
      <family val="1"/>
      <charset val="204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8"/>
      <name val="Arial"/>
      <family val="2"/>
      <charset val="204"/>
    </font>
    <font>
      <sz val="9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8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36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i/>
      <sz val="16"/>
      <name val="Calibri"/>
      <family val="2"/>
      <charset val="204"/>
      <scheme val="minor"/>
    </font>
    <font>
      <sz val="24"/>
      <color rgb="FF595959"/>
      <name val="Calibri"/>
      <family val="2"/>
      <scheme val="minor"/>
    </font>
    <font>
      <sz val="6"/>
      <color rgb="FF000000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6"/>
      <color rgb="FF000000"/>
      <name val="Arial"/>
      <family val="2"/>
      <charset val="204"/>
    </font>
    <font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7"/>
      <color rgb="FF000000"/>
      <name val="Times New Roman"/>
      <family val="1"/>
      <charset val="204"/>
    </font>
    <font>
      <sz val="7"/>
      <color rgb="FFBA4EBA"/>
      <name val="Times New Roman"/>
      <family val="1"/>
      <charset val="204"/>
    </font>
    <font>
      <sz val="7"/>
      <color rgb="FF000000"/>
      <name val="Arial"/>
      <family val="2"/>
      <charset val="204"/>
    </font>
    <font>
      <sz val="7"/>
      <color theme="1"/>
      <name val="Calibri"/>
      <family val="2"/>
      <scheme val="minor"/>
    </font>
    <font>
      <sz val="7"/>
      <color rgb="FFBA4EBA"/>
      <name val="Calibri"/>
      <family val="2"/>
      <scheme val="minor"/>
    </font>
    <font>
      <sz val="7"/>
      <color indexed="8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color rgb="FFC00000"/>
      <name val="Times New Roman"/>
      <family val="1"/>
      <charset val="204"/>
    </font>
    <font>
      <b/>
      <sz val="8"/>
      <color rgb="FFC0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2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20"/>
      <color rgb="FF0070C0"/>
      <name val="Calibri"/>
      <family val="2"/>
      <charset val="204"/>
      <scheme val="minor"/>
    </font>
    <font>
      <b/>
      <sz val="20"/>
      <color theme="5" tint="-0.499984740745262"/>
      <name val="Calibri"/>
      <family val="2"/>
      <charset val="204"/>
      <scheme val="minor"/>
    </font>
    <font>
      <b/>
      <sz val="24"/>
      <color rgb="FF0070C0"/>
      <name val="Calibri"/>
      <family val="2"/>
      <charset val="204"/>
      <scheme val="minor"/>
    </font>
    <font>
      <b/>
      <sz val="24"/>
      <color theme="5" tint="-0.49998474074526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u/>
      <sz val="36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color rgb="FFC00000"/>
      <name val="Calibri"/>
      <family val="2"/>
      <charset val="204"/>
      <scheme val="minor"/>
    </font>
    <font>
      <b/>
      <u/>
      <sz val="24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rgb="FF333333"/>
      <name val="Times New Roman"/>
      <family val="1"/>
      <charset val="204"/>
    </font>
    <font>
      <b/>
      <sz val="24"/>
      <color theme="1"/>
      <name val="Arial"/>
      <family val="2"/>
      <charset val="204"/>
    </font>
    <font>
      <b/>
      <u/>
      <sz val="24"/>
      <name val="Arial"/>
      <family val="2"/>
      <charset val="204"/>
    </font>
    <font>
      <b/>
      <sz val="24"/>
      <name val="Arial"/>
      <family val="2"/>
      <charset val="204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6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8"/>
      <color rgb="FFBA4EBA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AF9BD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rgb="FFFFFFFF"/>
      </patternFill>
    </fill>
    <fill>
      <patternFill patternType="solid">
        <fgColor rgb="FF43CE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21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1"/>
      </right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6" fillId="2" borderId="0" applyNumberFormat="0" applyBorder="0" applyAlignment="0" applyProtection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7" fillId="3" borderId="0" applyNumberFormat="0" applyBorder="0" applyAlignment="0" applyProtection="0"/>
    <xf numFmtId="0" fontId="32" fillId="0" borderId="0"/>
    <xf numFmtId="0" fontId="22" fillId="0" borderId="0"/>
    <xf numFmtId="164" fontId="22" fillId="0" borderId="0" applyFont="0" applyFill="0" applyBorder="0" applyAlignment="0" applyProtection="0"/>
    <xf numFmtId="0" fontId="53" fillId="0" borderId="0"/>
    <xf numFmtId="0" fontId="67" fillId="0" borderId="0"/>
    <xf numFmtId="0" fontId="32" fillId="0" borderId="0"/>
  </cellStyleXfs>
  <cellXfs count="614">
    <xf numFmtId="0" fontId="0" fillId="0" borderId="0" xfId="0"/>
    <xf numFmtId="0" fontId="16" fillId="0" borderId="0" xfId="0" applyFont="1"/>
    <xf numFmtId="0" fontId="20" fillId="10" borderId="0" xfId="0" applyFont="1" applyFill="1" applyAlignment="1">
      <alignment horizontal="left"/>
    </xf>
    <xf numFmtId="0" fontId="0" fillId="11" borderId="0" xfId="0" applyFill="1"/>
    <xf numFmtId="0" fontId="0" fillId="8" borderId="0" xfId="0" applyFill="1"/>
    <xf numFmtId="0" fontId="0" fillId="13" borderId="0" xfId="0" applyFill="1"/>
    <xf numFmtId="0" fontId="0" fillId="15" borderId="0" xfId="0" applyFill="1"/>
    <xf numFmtId="0" fontId="24" fillId="4" borderId="0" xfId="0" applyFont="1" applyFill="1" applyAlignment="1">
      <alignment horizontal="left"/>
    </xf>
    <xf numFmtId="0" fontId="24" fillId="16" borderId="0" xfId="0" applyFont="1" applyFill="1" applyAlignment="1">
      <alignment horizontal="left"/>
    </xf>
    <xf numFmtId="0" fontId="24" fillId="14" borderId="0" xfId="0" applyFont="1" applyFill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25" fillId="0" borderId="0" xfId="0" applyFont="1"/>
    <xf numFmtId="0" fontId="25" fillId="0" borderId="0" xfId="0" applyFont="1" applyFill="1" applyBorder="1"/>
    <xf numFmtId="0" fontId="25" fillId="0" borderId="0" xfId="0" applyFont="1" applyFill="1"/>
    <xf numFmtId="0" fontId="0" fillId="8" borderId="1" xfId="0" applyFill="1" applyBorder="1"/>
    <xf numFmtId="14" fontId="25" fillId="8" borderId="1" xfId="0" applyNumberFormat="1" applyFont="1" applyFill="1" applyBorder="1"/>
    <xf numFmtId="14" fontId="27" fillId="8" borderId="1" xfId="1" applyNumberFormat="1" applyFont="1" applyFill="1" applyBorder="1"/>
    <xf numFmtId="14" fontId="28" fillId="8" borderId="1" xfId="0" applyNumberFormat="1" applyFont="1" applyFill="1" applyBorder="1"/>
    <xf numFmtId="14" fontId="29" fillId="8" borderId="1" xfId="1" applyNumberFormat="1" applyFont="1" applyFill="1" applyBorder="1"/>
    <xf numFmtId="166" fontId="25" fillId="8" borderId="1" xfId="0" applyNumberFormat="1" applyFont="1" applyFill="1" applyBorder="1"/>
    <xf numFmtId="166" fontId="27" fillId="8" borderId="1" xfId="1" applyNumberFormat="1" applyFont="1" applyFill="1" applyBorder="1"/>
    <xf numFmtId="166" fontId="28" fillId="8" borderId="1" xfId="0" applyNumberFormat="1" applyFont="1" applyFill="1" applyBorder="1"/>
    <xf numFmtId="167" fontId="14" fillId="8" borderId="1" xfId="0" applyNumberFormat="1" applyFont="1" applyFill="1" applyBorder="1" applyAlignment="1">
      <alignment horizontal="right" vertical="center" wrapText="1"/>
    </xf>
    <xf numFmtId="2" fontId="27" fillId="8" borderId="1" xfId="1" applyNumberFormat="1" applyFont="1" applyFill="1" applyBorder="1"/>
    <xf numFmtId="2" fontId="29" fillId="8" borderId="1" xfId="1" applyNumberFormat="1" applyFont="1" applyFill="1" applyBorder="1"/>
    <xf numFmtId="2" fontId="27" fillId="8" borderId="1" xfId="0" applyNumberFormat="1" applyFont="1" applyFill="1" applyBorder="1"/>
    <xf numFmtId="2" fontId="27" fillId="8" borderId="1" xfId="2" applyNumberFormat="1" applyFont="1" applyFill="1" applyBorder="1"/>
    <xf numFmtId="166" fontId="29" fillId="8" borderId="1" xfId="1" applyNumberFormat="1" applyFont="1" applyFill="1" applyBorder="1"/>
    <xf numFmtId="0" fontId="0" fillId="5" borderId="1" xfId="0" applyFill="1" applyBorder="1"/>
    <xf numFmtId="14" fontId="28" fillId="5" borderId="1" xfId="0" applyNumberFormat="1" applyFont="1" applyFill="1" applyBorder="1" applyAlignment="1">
      <alignment horizontal="right"/>
    </xf>
    <xf numFmtId="166" fontId="28" fillId="5" borderId="1" xfId="0" applyNumberFormat="1" applyFont="1" applyFill="1" applyBorder="1"/>
    <xf numFmtId="165" fontId="28" fillId="5" borderId="1" xfId="0" applyNumberFormat="1" applyFont="1" applyFill="1" applyBorder="1"/>
    <xf numFmtId="4" fontId="14" fillId="21" borderId="1" xfId="0" applyNumberFormat="1" applyFont="1" applyFill="1" applyBorder="1" applyAlignment="1">
      <alignment horizontal="right"/>
    </xf>
    <xf numFmtId="164" fontId="28" fillId="5" borderId="1" xfId="3" applyFont="1" applyFill="1" applyBorder="1"/>
    <xf numFmtId="0" fontId="0" fillId="5" borderId="1" xfId="0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166" fontId="28" fillId="18" borderId="1" xfId="0" applyNumberFormat="1" applyFont="1" applyFill="1" applyBorder="1"/>
    <xf numFmtId="0" fontId="0" fillId="20" borderId="1" xfId="0" applyFill="1" applyBorder="1"/>
    <xf numFmtId="166" fontId="28" fillId="20" borderId="1" xfId="0" applyNumberFormat="1" applyFont="1" applyFill="1" applyBorder="1"/>
    <xf numFmtId="0" fontId="0" fillId="20" borderId="1" xfId="0" applyFill="1" applyBorder="1" applyAlignment="1">
      <alignment horizontal="right"/>
    </xf>
    <xf numFmtId="2" fontId="28" fillId="5" borderId="1" xfId="0" applyNumberFormat="1" applyFont="1" applyFill="1" applyBorder="1"/>
    <xf numFmtId="2" fontId="28" fillId="18" borderId="1" xfId="0" applyNumberFormat="1" applyFont="1" applyFill="1" applyBorder="1"/>
    <xf numFmtId="2" fontId="28" fillId="20" borderId="1" xfId="0" applyNumberFormat="1" applyFont="1" applyFill="1" applyBorder="1"/>
    <xf numFmtId="0" fontId="21" fillId="24" borderId="1" xfId="0" applyFont="1" applyFill="1" applyBorder="1" applyAlignment="1">
      <alignment horizontal="center"/>
    </xf>
    <xf numFmtId="14" fontId="28" fillId="24" borderId="1" xfId="0" applyNumberFormat="1" applyFont="1" applyFill="1" applyBorder="1" applyAlignment="1">
      <alignment horizontal="right"/>
    </xf>
    <xf numFmtId="14" fontId="28" fillId="25" borderId="1" xfId="0" applyNumberFormat="1" applyFont="1" applyFill="1" applyBorder="1" applyAlignment="1">
      <alignment horizontal="right"/>
    </xf>
    <xf numFmtId="2" fontId="28" fillId="25" borderId="1" xfId="0" applyNumberFormat="1" applyFont="1" applyFill="1" applyBorder="1"/>
    <xf numFmtId="0" fontId="13" fillId="25" borderId="1" xfId="0" applyFont="1" applyFill="1" applyBorder="1" applyAlignment="1">
      <alignment horizontal="left"/>
    </xf>
    <xf numFmtId="0" fontId="13" fillId="25" borderId="1" xfId="0" applyFont="1" applyFill="1" applyBorder="1" applyAlignment="1">
      <alignment horizontal="right"/>
    </xf>
    <xf numFmtId="0" fontId="31" fillId="0" borderId="0" xfId="0" applyFont="1"/>
    <xf numFmtId="165" fontId="26" fillId="26" borderId="1" xfId="0" applyNumberFormat="1" applyFont="1" applyFill="1" applyBorder="1" applyAlignment="1">
      <alignment horizontal="right" vertical="center" wrapText="1"/>
    </xf>
    <xf numFmtId="169" fontId="0" fillId="6" borderId="1" xfId="0" applyNumberForma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2" fontId="14" fillId="5" borderId="1" xfId="0" applyNumberFormat="1" applyFont="1" applyFill="1" applyBorder="1"/>
    <xf numFmtId="14" fontId="27" fillId="5" borderId="1" xfId="0" applyNumberFormat="1" applyFont="1" applyFill="1" applyBorder="1" applyAlignment="1">
      <alignment horizontal="right"/>
    </xf>
    <xf numFmtId="0" fontId="13" fillId="27" borderId="1" xfId="0" applyFont="1" applyFill="1" applyBorder="1" applyAlignment="1">
      <alignment horizontal="center"/>
    </xf>
    <xf numFmtId="2" fontId="13" fillId="27" borderId="1" xfId="0" applyNumberFormat="1" applyFont="1" applyFill="1" applyBorder="1"/>
    <xf numFmtId="2" fontId="13" fillId="20" borderId="1" xfId="0" applyNumberFormat="1" applyFont="1" applyFill="1" applyBorder="1"/>
    <xf numFmtId="2" fontId="13" fillId="0" borderId="0" xfId="0" applyNumberFormat="1" applyFont="1"/>
    <xf numFmtId="14" fontId="27" fillId="8" borderId="3" xfId="1" applyNumberFormat="1" applyFont="1" applyFill="1" applyBorder="1"/>
    <xf numFmtId="2" fontId="27" fillId="8" borderId="3" xfId="2" applyNumberFormat="1" applyFont="1" applyFill="1" applyBorder="1"/>
    <xf numFmtId="14" fontId="27" fillId="5" borderId="3" xfId="0" applyNumberFormat="1" applyFont="1" applyFill="1" applyBorder="1" applyAlignment="1">
      <alignment horizontal="right"/>
    </xf>
    <xf numFmtId="2" fontId="14" fillId="5" borderId="3" xfId="0" applyNumberFormat="1" applyFont="1" applyFill="1" applyBorder="1"/>
    <xf numFmtId="14" fontId="28" fillId="24" borderId="3" xfId="0" applyNumberFormat="1" applyFont="1" applyFill="1" applyBorder="1" applyAlignment="1">
      <alignment horizontal="right"/>
    </xf>
    <xf numFmtId="2" fontId="28" fillId="25" borderId="3" xfId="0" applyNumberFormat="1" applyFont="1" applyFill="1" applyBorder="1"/>
    <xf numFmtId="2" fontId="28" fillId="5" borderId="3" xfId="0" applyNumberFormat="1" applyFont="1" applyFill="1" applyBorder="1"/>
    <xf numFmtId="2" fontId="28" fillId="18" borderId="3" xfId="0" applyNumberFormat="1" applyFont="1" applyFill="1" applyBorder="1"/>
    <xf numFmtId="2" fontId="28" fillId="20" borderId="3" xfId="0" applyNumberFormat="1" applyFont="1" applyFill="1" applyBorder="1"/>
    <xf numFmtId="14" fontId="35" fillId="8" borderId="1" xfId="1" applyNumberFormat="1" applyFont="1" applyFill="1" applyBorder="1"/>
    <xf numFmtId="2" fontId="35" fillId="8" borderId="1" xfId="1" applyNumberFormat="1" applyFont="1" applyFill="1" applyBorder="1"/>
    <xf numFmtId="166" fontId="35" fillId="8" borderId="1" xfId="1" applyNumberFormat="1" applyFont="1" applyFill="1" applyBorder="1"/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0" fillId="8" borderId="1" xfId="1" applyNumberFormat="1" applyFont="1" applyFill="1" applyBorder="1"/>
    <xf numFmtId="4" fontId="0" fillId="0" borderId="0" xfId="0" applyNumberFormat="1"/>
    <xf numFmtId="14" fontId="37" fillId="8" borderId="1" xfId="1" applyNumberFormat="1" applyFont="1" applyFill="1" applyBorder="1"/>
    <xf numFmtId="2" fontId="38" fillId="8" borderId="1" xfId="0" applyNumberFormat="1" applyFont="1" applyFill="1" applyBorder="1"/>
    <xf numFmtId="2" fontId="38" fillId="8" borderId="1" xfId="1" applyNumberFormat="1" applyFont="1" applyFill="1" applyBorder="1"/>
    <xf numFmtId="2" fontId="29" fillId="8" borderId="1" xfId="0" applyNumberFormat="1" applyFont="1" applyFill="1" applyBorder="1"/>
    <xf numFmtId="14" fontId="39" fillId="8" borderId="1" xfId="1" applyNumberFormat="1" applyFont="1" applyFill="1" applyBorder="1"/>
    <xf numFmtId="2" fontId="25" fillId="0" borderId="0" xfId="0" applyNumberFormat="1" applyFont="1"/>
    <xf numFmtId="171" fontId="25" fillId="0" borderId="0" xfId="0" applyNumberFormat="1" applyFont="1"/>
    <xf numFmtId="2" fontId="13" fillId="13" borderId="1" xfId="0" applyNumberFormat="1" applyFont="1" applyFill="1" applyBorder="1"/>
    <xf numFmtId="0" fontId="22" fillId="30" borderId="0" xfId="6" applyFill="1"/>
    <xf numFmtId="0" fontId="42" fillId="30" borderId="0" xfId="6" applyFont="1" applyFill="1" applyBorder="1" applyAlignment="1">
      <alignment horizontal="center"/>
    </xf>
    <xf numFmtId="0" fontId="22" fillId="30" borderId="0" xfId="6" applyFill="1" applyBorder="1"/>
    <xf numFmtId="0" fontId="12" fillId="30" borderId="0" xfId="6" applyFont="1" applyFill="1" applyBorder="1" applyAlignment="1">
      <alignment horizontal="left" vertical="top" wrapText="1"/>
    </xf>
    <xf numFmtId="0" fontId="22" fillId="32" borderId="0" xfId="6" applyFill="1" applyBorder="1" applyAlignment="1"/>
    <xf numFmtId="166" fontId="22" fillId="30" borderId="0" xfId="6" applyNumberFormat="1" applyFill="1"/>
    <xf numFmtId="0" fontId="44" fillId="30" borderId="0" xfId="6" applyFont="1" applyFill="1" applyBorder="1" applyAlignment="1"/>
    <xf numFmtId="0" fontId="16" fillId="33" borderId="0" xfId="0" applyFont="1" applyFill="1" applyBorder="1"/>
    <xf numFmtId="0" fontId="16" fillId="33" borderId="0" xfId="0" applyFont="1" applyFill="1"/>
    <xf numFmtId="0" fontId="22" fillId="22" borderId="28" xfId="6" applyFill="1" applyBorder="1"/>
    <xf numFmtId="0" fontId="22" fillId="22" borderId="30" xfId="6" applyFill="1" applyBorder="1"/>
    <xf numFmtId="0" fontId="22" fillId="32" borderId="28" xfId="6" applyFill="1" applyBorder="1" applyAlignment="1"/>
    <xf numFmtId="0" fontId="22" fillId="32" borderId="29" xfId="6" applyFill="1" applyBorder="1" applyAlignment="1"/>
    <xf numFmtId="0" fontId="22" fillId="32" borderId="34" xfId="6" applyFill="1" applyBorder="1" applyAlignment="1"/>
    <xf numFmtId="0" fontId="22" fillId="32" borderId="35" xfId="6" applyFill="1" applyBorder="1" applyAlignment="1"/>
    <xf numFmtId="0" fontId="22" fillId="32" borderId="36" xfId="6" applyFill="1" applyBorder="1" applyAlignment="1"/>
    <xf numFmtId="0" fontId="47" fillId="30" borderId="0" xfId="6" applyFont="1" applyFill="1" applyBorder="1"/>
    <xf numFmtId="0" fontId="48" fillId="30" borderId="0" xfId="6" applyFont="1" applyFill="1" applyBorder="1" applyAlignment="1">
      <alignment horizontal="center"/>
    </xf>
    <xf numFmtId="0" fontId="16" fillId="0" borderId="0" xfId="0" applyFont="1" applyFill="1"/>
    <xf numFmtId="0" fontId="11" fillId="33" borderId="0" xfId="0" applyFont="1" applyFill="1" applyBorder="1" applyAlignment="1"/>
    <xf numFmtId="0" fontId="11" fillId="0" borderId="0" xfId="0" applyFont="1" applyFill="1" applyBorder="1" applyAlignment="1"/>
    <xf numFmtId="0" fontId="23" fillId="0" borderId="0" xfId="0" applyFont="1" applyFill="1" applyAlignment="1">
      <alignment vertical="center"/>
    </xf>
    <xf numFmtId="0" fontId="47" fillId="32" borderId="35" xfId="6" applyFont="1" applyFill="1" applyBorder="1" applyAlignment="1"/>
    <xf numFmtId="0" fontId="50" fillId="22" borderId="0" xfId="6" applyFont="1" applyFill="1" applyBorder="1" applyAlignment="1">
      <alignment horizontal="center" vertical="center"/>
    </xf>
    <xf numFmtId="0" fontId="50" fillId="22" borderId="0" xfId="6" applyFont="1" applyFill="1" applyBorder="1" applyAlignment="1">
      <alignment horizontal="center" wrapText="1"/>
    </xf>
    <xf numFmtId="0" fontId="50" fillId="22" borderId="0" xfId="6" applyFont="1" applyFill="1" applyBorder="1"/>
    <xf numFmtId="0" fontId="50" fillId="22" borderId="29" xfId="6" applyFont="1" applyFill="1" applyBorder="1"/>
    <xf numFmtId="17" fontId="50" fillId="22" borderId="0" xfId="6" applyNumberFormat="1" applyFont="1" applyFill="1" applyBorder="1" applyAlignment="1">
      <alignment horizontal="left"/>
    </xf>
    <xf numFmtId="166" fontId="50" fillId="22" borderId="0" xfId="6" applyNumberFormat="1" applyFont="1" applyFill="1" applyBorder="1" applyAlignment="1">
      <alignment horizontal="center"/>
    </xf>
    <xf numFmtId="0" fontId="51" fillId="22" borderId="0" xfId="6" applyFont="1" applyFill="1" applyBorder="1" applyAlignment="1">
      <alignment vertical="top" wrapText="1"/>
    </xf>
    <xf numFmtId="170" fontId="50" fillId="22" borderId="2" xfId="6" applyNumberFormat="1" applyFont="1" applyFill="1" applyBorder="1" applyAlignment="1">
      <alignment wrapText="1"/>
    </xf>
    <xf numFmtId="166" fontId="50" fillId="22" borderId="2" xfId="6" applyNumberFormat="1" applyFont="1" applyFill="1" applyBorder="1" applyAlignment="1">
      <alignment horizontal="center"/>
    </xf>
    <xf numFmtId="0" fontId="51" fillId="22" borderId="2" xfId="6" applyFont="1" applyFill="1" applyBorder="1" applyAlignment="1">
      <alignment vertical="top" wrapText="1"/>
    </xf>
    <xf numFmtId="0" fontId="50" fillId="22" borderId="2" xfId="6" applyFont="1" applyFill="1" applyBorder="1"/>
    <xf numFmtId="0" fontId="50" fillId="22" borderId="31" xfId="6" applyFont="1" applyFill="1" applyBorder="1"/>
    <xf numFmtId="2" fontId="29" fillId="8" borderId="23" xfId="0" applyNumberFormat="1" applyFont="1" applyFill="1" applyBorder="1"/>
    <xf numFmtId="2" fontId="29" fillId="8" borderId="23" xfId="1" applyNumberFormat="1" applyFont="1" applyFill="1" applyBorder="1"/>
    <xf numFmtId="2" fontId="28" fillId="25" borderId="1" xfId="0" applyNumberFormat="1" applyFont="1" applyFill="1" applyBorder="1" applyAlignment="1">
      <alignment horizontal="center"/>
    </xf>
    <xf numFmtId="2" fontId="28" fillId="5" borderId="1" xfId="0" applyNumberFormat="1" applyFont="1" applyFill="1" applyBorder="1" applyAlignment="1">
      <alignment horizontal="center"/>
    </xf>
    <xf numFmtId="2" fontId="28" fillId="18" borderId="1" xfId="0" applyNumberFormat="1" applyFont="1" applyFill="1" applyBorder="1" applyAlignment="1">
      <alignment horizontal="center"/>
    </xf>
    <xf numFmtId="2" fontId="28" fillId="20" borderId="1" xfId="0" applyNumberFormat="1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right"/>
    </xf>
    <xf numFmtId="2" fontId="0" fillId="0" borderId="0" xfId="0" applyNumberFormat="1"/>
    <xf numFmtId="4" fontId="10" fillId="5" borderId="1" xfId="0" applyNumberFormat="1" applyFont="1" applyFill="1" applyBorder="1" applyAlignment="1">
      <alignment horizontal="right"/>
    </xf>
    <xf numFmtId="165" fontId="54" fillId="26" borderId="1" xfId="0" applyNumberFormat="1" applyFont="1" applyFill="1" applyBorder="1" applyAlignment="1">
      <alignment horizontal="right" vertical="center" wrapText="1"/>
    </xf>
    <xf numFmtId="0" fontId="55" fillId="0" borderId="0" xfId="0" applyFont="1"/>
    <xf numFmtId="0" fontId="55" fillId="11" borderId="0" xfId="0" applyFont="1" applyFill="1"/>
    <xf numFmtId="0" fontId="55" fillId="15" borderId="0" xfId="0" applyFont="1" applyFill="1"/>
    <xf numFmtId="0" fontId="55" fillId="17" borderId="0" xfId="0" applyFont="1" applyFill="1"/>
    <xf numFmtId="0" fontId="56" fillId="4" borderId="0" xfId="0" applyFont="1" applyFill="1" applyAlignment="1">
      <alignment horizontal="left"/>
    </xf>
    <xf numFmtId="0" fontId="56" fillId="14" borderId="0" xfId="0" applyFont="1" applyFill="1" applyAlignment="1">
      <alignment horizontal="left"/>
    </xf>
    <xf numFmtId="0" fontId="56" fillId="16" borderId="0" xfId="0" applyFont="1" applyFill="1" applyAlignment="1">
      <alignment horizontal="left"/>
    </xf>
    <xf numFmtId="0" fontId="55" fillId="12" borderId="0" xfId="0" applyFont="1" applyFill="1"/>
    <xf numFmtId="0" fontId="55" fillId="18" borderId="0" xfId="0" applyFont="1" applyFill="1"/>
    <xf numFmtId="0" fontId="55" fillId="8" borderId="0" xfId="0" applyFont="1" applyFill="1"/>
    <xf numFmtId="0" fontId="55" fillId="19" borderId="0" xfId="0" applyFont="1" applyFill="1"/>
    <xf numFmtId="0" fontId="56" fillId="10" borderId="0" xfId="0" applyFont="1" applyFill="1" applyAlignment="1">
      <alignment horizontal="left"/>
    </xf>
    <xf numFmtId="0" fontId="55" fillId="20" borderId="0" xfId="0" applyFont="1" applyFill="1"/>
    <xf numFmtId="49" fontId="58" fillId="9" borderId="38" xfId="0" applyNumberFormat="1" applyFont="1" applyFill="1" applyBorder="1" applyAlignment="1">
      <alignment horizontal="left" vertical="center"/>
    </xf>
    <xf numFmtId="1" fontId="59" fillId="9" borderId="38" xfId="0" applyNumberFormat="1" applyFont="1" applyFill="1" applyBorder="1" applyAlignment="1">
      <alignment horizontal="right" vertical="center" wrapText="1"/>
    </xf>
    <xf numFmtId="0" fontId="60" fillId="9" borderId="0" xfId="0" applyFont="1" applyFill="1" applyAlignment="1">
      <alignment horizontal="left"/>
    </xf>
    <xf numFmtId="49" fontId="61" fillId="9" borderId="8" xfId="0" applyNumberFormat="1" applyFont="1" applyFill="1" applyBorder="1" applyAlignment="1">
      <alignment horizontal="center" vertical="center"/>
    </xf>
    <xf numFmtId="49" fontId="61" fillId="9" borderId="7" xfId="0" applyNumberFormat="1" applyFont="1" applyFill="1" applyBorder="1" applyAlignment="1">
      <alignment horizontal="center" vertical="center"/>
    </xf>
    <xf numFmtId="49" fontId="61" fillId="9" borderId="11" xfId="0" applyNumberFormat="1" applyFont="1" applyFill="1" applyBorder="1" applyAlignment="1">
      <alignment horizontal="center" vertical="center"/>
    </xf>
    <xf numFmtId="49" fontId="61" fillId="9" borderId="12" xfId="0" applyNumberFormat="1" applyFont="1" applyFill="1" applyBorder="1" applyAlignment="1">
      <alignment horizontal="center" vertical="center" wrapText="1"/>
    </xf>
    <xf numFmtId="0" fontId="63" fillId="9" borderId="13" xfId="0" applyFont="1" applyFill="1" applyBorder="1" applyAlignment="1">
      <alignment horizontal="center" vertical="center" wrapText="1"/>
    </xf>
    <xf numFmtId="49" fontId="63" fillId="9" borderId="14" xfId="0" applyNumberFormat="1" applyFont="1" applyFill="1" applyBorder="1" applyAlignment="1">
      <alignment horizontal="center" vertical="center" wrapText="1"/>
    </xf>
    <xf numFmtId="0" fontId="61" fillId="9" borderId="16" xfId="0" applyFont="1" applyFill="1" applyBorder="1" applyAlignment="1">
      <alignment horizontal="center" vertical="top"/>
    </xf>
    <xf numFmtId="0" fontId="61" fillId="9" borderId="9" xfId="0" applyFont="1" applyFill="1" applyBorder="1" applyAlignment="1">
      <alignment horizontal="center" vertical="center"/>
    </xf>
    <xf numFmtId="0" fontId="61" fillId="9" borderId="17" xfId="0" applyFont="1" applyFill="1" applyBorder="1" applyAlignment="1">
      <alignment horizontal="center" vertical="center"/>
    </xf>
    <xf numFmtId="49" fontId="63" fillId="9" borderId="18" xfId="0" applyNumberFormat="1" applyFont="1" applyFill="1" applyBorder="1" applyAlignment="1">
      <alignment horizontal="center" wrapText="1"/>
    </xf>
    <xf numFmtId="49" fontId="63" fillId="9" borderId="10" xfId="0" applyNumberFormat="1" applyFont="1" applyFill="1" applyBorder="1" applyAlignment="1">
      <alignment horizontal="center"/>
    </xf>
    <xf numFmtId="49" fontId="63" fillId="9" borderId="6" xfId="0" applyNumberFormat="1" applyFont="1" applyFill="1" applyBorder="1" applyAlignment="1">
      <alignment horizontal="center"/>
    </xf>
    <xf numFmtId="49" fontId="61" fillId="9" borderId="19" xfId="0" applyNumberFormat="1" applyFont="1" applyFill="1" applyBorder="1" applyAlignment="1">
      <alignment horizontal="center" wrapText="1"/>
    </xf>
    <xf numFmtId="49" fontId="63" fillId="9" borderId="20" xfId="0" applyNumberFormat="1" applyFont="1" applyFill="1" applyBorder="1" applyAlignment="1">
      <alignment horizontal="center"/>
    </xf>
    <xf numFmtId="49" fontId="64" fillId="9" borderId="6" xfId="0" applyNumberFormat="1" applyFont="1" applyFill="1" applyBorder="1" applyAlignment="1">
      <alignment horizontal="left" wrapText="1"/>
    </xf>
    <xf numFmtId="49" fontId="63" fillId="9" borderId="21" xfId="0" applyNumberFormat="1" applyFont="1" applyFill="1" applyBorder="1" applyAlignment="1">
      <alignment horizontal="left" vertical="top" wrapText="1"/>
    </xf>
    <xf numFmtId="49" fontId="64" fillId="9" borderId="22" xfId="0" applyNumberFormat="1" applyFont="1" applyFill="1" applyBorder="1" applyAlignment="1">
      <alignment horizontal="left" wrapText="1"/>
    </xf>
    <xf numFmtId="49" fontId="64" fillId="9" borderId="6" xfId="0" applyNumberFormat="1" applyFont="1" applyFill="1" applyBorder="1" applyAlignment="1">
      <alignment horizontal="left" vertical="top" wrapText="1"/>
    </xf>
    <xf numFmtId="164" fontId="25" fillId="0" borderId="0" xfId="3" applyFont="1"/>
    <xf numFmtId="165" fontId="0" fillId="0" borderId="0" xfId="0" applyNumberFormat="1"/>
    <xf numFmtId="14" fontId="38" fillId="8" borderId="1" xfId="1" applyNumberFormat="1" applyFont="1" applyFill="1" applyBorder="1"/>
    <xf numFmtId="2" fontId="38" fillId="8" borderId="23" xfId="0" applyNumberFormat="1" applyFont="1" applyFill="1" applyBorder="1"/>
    <xf numFmtId="2" fontId="38" fillId="8" borderId="23" xfId="1" applyNumberFormat="1" applyFont="1" applyFill="1" applyBorder="1"/>
    <xf numFmtId="2" fontId="27" fillId="8" borderId="23" xfId="0" applyNumberFormat="1" applyFont="1" applyFill="1" applyBorder="1"/>
    <xf numFmtId="2" fontId="27" fillId="8" borderId="23" xfId="1" applyNumberFormat="1" applyFont="1" applyFill="1" applyBorder="1"/>
    <xf numFmtId="14" fontId="27" fillId="8" borderId="1" xfId="4" applyNumberFormat="1" applyFont="1" applyFill="1" applyBorder="1"/>
    <xf numFmtId="166" fontId="27" fillId="8" borderId="1" xfId="4" applyNumberFormat="1" applyFont="1" applyFill="1" applyBorder="1"/>
    <xf numFmtId="14" fontId="38" fillId="8" borderId="1" xfId="4" applyNumberFormat="1" applyFont="1" applyFill="1" applyBorder="1"/>
    <xf numFmtId="166" fontId="38" fillId="8" borderId="1" xfId="4" applyNumberFormat="1" applyFont="1" applyFill="1" applyBorder="1"/>
    <xf numFmtId="14" fontId="29" fillId="8" borderId="1" xfId="4" applyNumberFormat="1" applyFont="1" applyFill="1" applyBorder="1"/>
    <xf numFmtId="166" fontId="29" fillId="8" borderId="1" xfId="4" applyNumberFormat="1" applyFont="1" applyFill="1" applyBorder="1"/>
    <xf numFmtId="0" fontId="0" fillId="22" borderId="28" xfId="0" applyFill="1" applyBorder="1"/>
    <xf numFmtId="0" fontId="0" fillId="22" borderId="0" xfId="0" applyFill="1" applyBorder="1"/>
    <xf numFmtId="0" fontId="0" fillId="22" borderId="29" xfId="0" applyFill="1" applyBorder="1"/>
    <xf numFmtId="0" fontId="0" fillId="22" borderId="34" xfId="0" applyFill="1" applyBorder="1"/>
    <xf numFmtId="0" fontId="0" fillId="22" borderId="35" xfId="0" applyFill="1" applyBorder="1"/>
    <xf numFmtId="0" fontId="0" fillId="22" borderId="36" xfId="0" applyFill="1" applyBorder="1"/>
    <xf numFmtId="0" fontId="32" fillId="0" borderId="0" xfId="10"/>
    <xf numFmtId="0" fontId="32" fillId="34" borderId="0" xfId="10" applyFill="1"/>
    <xf numFmtId="0" fontId="32" fillId="34" borderId="0" xfId="10" applyFill="1" applyBorder="1"/>
    <xf numFmtId="0" fontId="69" fillId="34" borderId="0" xfId="10" applyFont="1" applyFill="1" applyBorder="1"/>
    <xf numFmtId="0" fontId="69" fillId="34" borderId="0" xfId="10" applyFont="1" applyFill="1"/>
    <xf numFmtId="0" fontId="69" fillId="0" borderId="0" xfId="10" applyFont="1"/>
    <xf numFmtId="0" fontId="45" fillId="30" borderId="0" xfId="6" applyFont="1" applyFill="1" applyBorder="1" applyAlignment="1">
      <alignment horizontal="center" vertical="center"/>
    </xf>
    <xf numFmtId="49" fontId="33" fillId="36" borderId="1" xfId="10" applyNumberFormat="1" applyFont="1" applyFill="1" applyBorder="1" applyAlignment="1">
      <alignment horizontal="left" vertical="center" wrapText="1"/>
    </xf>
    <xf numFmtId="165" fontId="33" fillId="28" borderId="1" xfId="10" applyNumberFormat="1" applyFont="1" applyFill="1" applyBorder="1" applyAlignment="1">
      <alignment horizontal="right" vertical="center" wrapText="1"/>
    </xf>
    <xf numFmtId="165" fontId="32" fillId="0" borderId="0" xfId="10" applyNumberFormat="1"/>
    <xf numFmtId="165" fontId="32" fillId="37" borderId="1" xfId="10" applyNumberFormat="1" applyFill="1" applyBorder="1"/>
    <xf numFmtId="16" fontId="72" fillId="0" borderId="1" xfId="10" applyNumberFormat="1" applyFont="1" applyBorder="1" applyAlignment="1">
      <alignment horizontal="center"/>
    </xf>
    <xf numFmtId="16" fontId="73" fillId="0" borderId="1" xfId="10" applyNumberFormat="1" applyFont="1" applyBorder="1" applyAlignment="1">
      <alignment horizontal="center"/>
    </xf>
    <xf numFmtId="0" fontId="74" fillId="5" borderId="1" xfId="10" applyFont="1" applyFill="1" applyBorder="1" applyAlignment="1">
      <alignment horizontal="center"/>
    </xf>
    <xf numFmtId="0" fontId="74" fillId="6" borderId="1" xfId="10" applyFont="1" applyFill="1" applyBorder="1" applyAlignment="1">
      <alignment horizontal="center"/>
    </xf>
    <xf numFmtId="165" fontId="33" fillId="0" borderId="1" xfId="10" applyNumberFormat="1" applyFont="1" applyFill="1" applyBorder="1" applyAlignment="1">
      <alignment horizontal="right" vertical="center" wrapText="1"/>
    </xf>
    <xf numFmtId="165" fontId="33" fillId="5" borderId="1" xfId="10" applyNumberFormat="1" applyFont="1" applyFill="1" applyBorder="1" applyAlignment="1">
      <alignment horizontal="right" vertical="center" wrapText="1"/>
    </xf>
    <xf numFmtId="165" fontId="33" fillId="6" borderId="1" xfId="10" applyNumberFormat="1" applyFont="1" applyFill="1" applyBorder="1" applyAlignment="1">
      <alignment horizontal="right" vertical="center" wrapText="1"/>
    </xf>
    <xf numFmtId="170" fontId="63" fillId="36" borderId="1" xfId="10" applyNumberFormat="1" applyFont="1" applyFill="1" applyBorder="1" applyAlignment="1">
      <alignment horizontal="left" vertical="center"/>
    </xf>
    <xf numFmtId="165" fontId="34" fillId="0" borderId="1" xfId="10" applyNumberFormat="1" applyFont="1" applyFill="1" applyBorder="1" applyAlignment="1">
      <alignment horizontal="right" vertical="center" wrapText="1"/>
    </xf>
    <xf numFmtId="165" fontId="34" fillId="5" borderId="1" xfId="10" applyNumberFormat="1" applyFont="1" applyFill="1" applyBorder="1" applyAlignment="1">
      <alignment horizontal="right" vertical="center" wrapText="1"/>
    </xf>
    <xf numFmtId="165" fontId="34" fillId="6" borderId="1" xfId="10" applyNumberFormat="1" applyFont="1" applyFill="1" applyBorder="1" applyAlignment="1">
      <alignment horizontal="right" vertical="center" wrapText="1"/>
    </xf>
    <xf numFmtId="0" fontId="32" fillId="36" borderId="1" xfId="10" applyFont="1" applyFill="1" applyBorder="1" applyAlignment="1">
      <alignment horizontal="center"/>
    </xf>
    <xf numFmtId="174" fontId="63" fillId="36" borderId="1" xfId="10" applyNumberFormat="1" applyFont="1" applyFill="1" applyBorder="1" applyAlignment="1">
      <alignment horizontal="left" vertical="center"/>
    </xf>
    <xf numFmtId="49" fontId="33" fillId="9" borderId="1" xfId="10" applyNumberFormat="1" applyFont="1" applyFill="1" applyBorder="1" applyAlignment="1">
      <alignment horizontal="left" vertical="center" wrapText="1"/>
    </xf>
    <xf numFmtId="49" fontId="33" fillId="9" borderId="1" xfId="10" applyNumberFormat="1" applyFont="1" applyFill="1" applyBorder="1" applyAlignment="1">
      <alignment horizontal="left" vertical="center"/>
    </xf>
    <xf numFmtId="16" fontId="32" fillId="37" borderId="1" xfId="10" applyNumberFormat="1" applyFill="1" applyBorder="1" applyAlignment="1">
      <alignment horizontal="center"/>
    </xf>
    <xf numFmtId="0" fontId="32" fillId="34" borderId="47" xfId="10" applyFill="1" applyBorder="1"/>
    <xf numFmtId="0" fontId="16" fillId="0" borderId="0" xfId="0" applyFont="1" applyFill="1" applyBorder="1"/>
    <xf numFmtId="0" fontId="16" fillId="0" borderId="0" xfId="0" applyFont="1" applyBorder="1"/>
    <xf numFmtId="16" fontId="72" fillId="15" borderId="1" xfId="10" applyNumberFormat="1" applyFont="1" applyFill="1" applyBorder="1" applyAlignment="1">
      <alignment horizontal="center"/>
    </xf>
    <xf numFmtId="166" fontId="0" fillId="0" borderId="0" xfId="0" applyNumberFormat="1"/>
    <xf numFmtId="165" fontId="32" fillId="15" borderId="1" xfId="10" applyNumberFormat="1" applyFont="1" applyFill="1" applyBorder="1" applyAlignment="1">
      <alignment horizontal="center"/>
    </xf>
    <xf numFmtId="165" fontId="36" fillId="15" borderId="1" xfId="0" applyNumberFormat="1" applyFont="1" applyFill="1" applyBorder="1" applyAlignment="1">
      <alignment horizontal="center"/>
    </xf>
    <xf numFmtId="0" fontId="83" fillId="4" borderId="0" xfId="0" applyFont="1" applyFill="1" applyAlignment="1">
      <alignment horizontal="left"/>
    </xf>
    <xf numFmtId="0" fontId="85" fillId="4" borderId="0" xfId="0" applyFont="1" applyFill="1" applyAlignment="1">
      <alignment horizontal="left"/>
    </xf>
    <xf numFmtId="49" fontId="87" fillId="4" borderId="39" xfId="0" applyNumberFormat="1" applyFont="1" applyFill="1" applyBorder="1" applyAlignment="1">
      <alignment horizontal="center" vertical="center"/>
    </xf>
    <xf numFmtId="49" fontId="88" fillId="4" borderId="40" xfId="0" applyNumberFormat="1" applyFont="1" applyFill="1" applyBorder="1" applyAlignment="1">
      <alignment horizontal="center" vertical="center" wrapText="1"/>
    </xf>
    <xf numFmtId="49" fontId="88" fillId="4" borderId="40" xfId="0" applyNumberFormat="1" applyFont="1" applyFill="1" applyBorder="1" applyAlignment="1">
      <alignment horizontal="center" vertical="center"/>
    </xf>
    <xf numFmtId="49" fontId="88" fillId="4" borderId="41" xfId="0" applyNumberFormat="1" applyFont="1" applyFill="1" applyBorder="1" applyAlignment="1">
      <alignment horizontal="center" vertical="center"/>
    </xf>
    <xf numFmtId="49" fontId="88" fillId="4" borderId="42" xfId="0" applyNumberFormat="1" applyFont="1" applyFill="1" applyBorder="1" applyAlignment="1">
      <alignment horizontal="center" vertical="center" wrapText="1"/>
    </xf>
    <xf numFmtId="0" fontId="87" fillId="4" borderId="42" xfId="0" applyFont="1" applyFill="1" applyBorder="1" applyAlignment="1">
      <alignment horizontal="center" vertical="center"/>
    </xf>
    <xf numFmtId="49" fontId="87" fillId="4" borderId="43" xfId="0" applyNumberFormat="1" applyFont="1" applyFill="1" applyBorder="1" applyAlignment="1">
      <alignment horizontal="left" vertical="center" wrapText="1"/>
    </xf>
    <xf numFmtId="49" fontId="88" fillId="4" borderId="43" xfId="0" applyNumberFormat="1" applyFont="1" applyFill="1" applyBorder="1" applyAlignment="1">
      <alignment horizontal="left" vertical="center" wrapText="1"/>
    </xf>
    <xf numFmtId="0" fontId="0" fillId="12" borderId="1" xfId="0" applyFill="1" applyBorder="1"/>
    <xf numFmtId="0" fontId="0" fillId="0" borderId="0" xfId="0" applyAlignment="1"/>
    <xf numFmtId="169" fontId="0" fillId="6" borderId="1" xfId="0" applyNumberFormat="1" applyFill="1" applyBorder="1" applyAlignment="1">
      <alignment horizontal="left" vertical="center"/>
    </xf>
    <xf numFmtId="49" fontId="19" fillId="26" borderId="1" xfId="0" applyNumberFormat="1" applyFont="1" applyFill="1" applyBorder="1" applyAlignment="1">
      <alignment horizontal="left" vertical="center" wrapText="1"/>
    </xf>
    <xf numFmtId="49" fontId="54" fillId="26" borderId="1" xfId="0" applyNumberFormat="1" applyFont="1" applyFill="1" applyBorder="1" applyAlignment="1">
      <alignment horizontal="left" vertical="center" wrapText="1"/>
    </xf>
    <xf numFmtId="165" fontId="26" fillId="14" borderId="1" xfId="0" applyNumberFormat="1" applyFont="1" applyFill="1" applyBorder="1" applyAlignment="1">
      <alignment horizontal="right" vertical="center" wrapText="1"/>
    </xf>
    <xf numFmtId="165" fontId="54" fillId="14" borderId="1" xfId="0" applyNumberFormat="1" applyFont="1" applyFill="1" applyBorder="1" applyAlignment="1">
      <alignment horizontal="right" vertical="center" wrapText="1"/>
    </xf>
    <xf numFmtId="169" fontId="0" fillId="15" borderId="1" xfId="0" applyNumberFormat="1" applyFill="1" applyBorder="1" applyAlignment="1">
      <alignment horizontal="center" vertical="center"/>
    </xf>
    <xf numFmtId="165" fontId="41" fillId="0" borderId="0" xfId="0" applyNumberFormat="1" applyFont="1"/>
    <xf numFmtId="169" fontId="41" fillId="15" borderId="1" xfId="0" applyNumberFormat="1" applyFont="1" applyFill="1" applyBorder="1" applyAlignment="1">
      <alignment horizontal="center" vertical="center"/>
    </xf>
    <xf numFmtId="169" fontId="21" fillId="6" borderId="1" xfId="0" applyNumberFormat="1" applyFont="1" applyFill="1" applyBorder="1" applyAlignment="1">
      <alignment horizontal="center" vertical="center"/>
    </xf>
    <xf numFmtId="169" fontId="89" fillId="15" borderId="1" xfId="0" applyNumberFormat="1" applyFont="1" applyFill="1" applyBorder="1" applyAlignment="1">
      <alignment horizontal="center" vertical="center"/>
    </xf>
    <xf numFmtId="165" fontId="90" fillId="26" borderId="5" xfId="0" applyNumberFormat="1" applyFont="1" applyFill="1" applyBorder="1" applyAlignment="1">
      <alignment horizontal="right" vertical="center" wrapText="1"/>
    </xf>
    <xf numFmtId="165" fontId="91" fillId="26" borderId="5" xfId="0" applyNumberFormat="1" applyFont="1" applyFill="1" applyBorder="1" applyAlignment="1">
      <alignment horizontal="right" vertical="center" wrapText="1"/>
    </xf>
    <xf numFmtId="165" fontId="92" fillId="26" borderId="1" xfId="0" applyNumberFormat="1" applyFont="1" applyFill="1" applyBorder="1" applyAlignment="1">
      <alignment horizontal="left"/>
    </xf>
    <xf numFmtId="165" fontId="90" fillId="23" borderId="1" xfId="0" applyNumberFormat="1" applyFont="1" applyFill="1" applyBorder="1" applyAlignment="1">
      <alignment horizontal="right" vertical="center" wrapText="1"/>
    </xf>
    <xf numFmtId="165" fontId="91" fillId="23" borderId="1" xfId="0" applyNumberFormat="1" applyFont="1" applyFill="1" applyBorder="1" applyAlignment="1">
      <alignment horizontal="right" vertical="center" wrapText="1"/>
    </xf>
    <xf numFmtId="165" fontId="92" fillId="23" borderId="1" xfId="0" applyNumberFormat="1" applyFont="1" applyFill="1" applyBorder="1" applyAlignment="1">
      <alignment horizontal="left"/>
    </xf>
    <xf numFmtId="0" fontId="93" fillId="0" borderId="0" xfId="0" applyFont="1"/>
    <xf numFmtId="0" fontId="94" fillId="0" borderId="0" xfId="0" applyFont="1"/>
    <xf numFmtId="0" fontId="93" fillId="11" borderId="0" xfId="0" applyFont="1" applyFill="1"/>
    <xf numFmtId="0" fontId="93" fillId="15" borderId="0" xfId="0" applyFont="1" applyFill="1"/>
    <xf numFmtId="0" fontId="93" fillId="17" borderId="0" xfId="0" applyFont="1" applyFill="1"/>
    <xf numFmtId="0" fontId="92" fillId="4" borderId="0" xfId="0" applyFont="1" applyFill="1" applyAlignment="1">
      <alignment horizontal="left"/>
    </xf>
    <xf numFmtId="0" fontId="92" fillId="14" borderId="0" xfId="0" applyFont="1" applyFill="1" applyAlignment="1">
      <alignment horizontal="left"/>
    </xf>
    <xf numFmtId="0" fontId="92" fillId="16" borderId="0" xfId="0" applyFont="1" applyFill="1" applyAlignment="1">
      <alignment horizontal="left"/>
    </xf>
    <xf numFmtId="0" fontId="93" fillId="12" borderId="0" xfId="0" applyFont="1" applyFill="1"/>
    <xf numFmtId="0" fontId="93" fillId="18" borderId="0" xfId="0" applyFont="1" applyFill="1"/>
    <xf numFmtId="0" fontId="93" fillId="8" borderId="0" xfId="0" applyFont="1" applyFill="1"/>
    <xf numFmtId="0" fontId="93" fillId="19" borderId="0" xfId="0" applyFont="1" applyFill="1"/>
    <xf numFmtId="0" fontId="95" fillId="10" borderId="0" xfId="0" applyFont="1" applyFill="1" applyAlignment="1">
      <alignment horizontal="left"/>
    </xf>
    <xf numFmtId="0" fontId="93" fillId="20" borderId="0" xfId="0" applyFont="1" applyFill="1"/>
    <xf numFmtId="2" fontId="25" fillId="32" borderId="1" xfId="0" applyNumberFormat="1" applyFont="1" applyFill="1" applyBorder="1"/>
    <xf numFmtId="2" fontId="27" fillId="8" borderId="1" xfId="0" applyNumberFormat="1" applyFont="1" applyFill="1" applyBorder="1" applyAlignment="1">
      <alignment horizontal="center"/>
    </xf>
    <xf numFmtId="2" fontId="27" fillId="8" borderId="1" xfId="1" applyNumberFormat="1" applyFont="1" applyFill="1" applyBorder="1" applyAlignment="1">
      <alignment horizontal="center"/>
    </xf>
    <xf numFmtId="2" fontId="25" fillId="0" borderId="1" xfId="0" applyNumberFormat="1" applyFont="1" applyBorder="1"/>
    <xf numFmtId="165" fontId="0" fillId="30" borderId="0" xfId="0" applyNumberFormat="1" applyFill="1"/>
    <xf numFmtId="0" fontId="66" fillId="31" borderId="50" xfId="0" applyFont="1" applyFill="1" applyBorder="1" applyAlignment="1">
      <alignment horizontal="center"/>
    </xf>
    <xf numFmtId="0" fontId="66" fillId="31" borderId="51" xfId="0" applyFont="1" applyFill="1" applyBorder="1" applyAlignment="1">
      <alignment horizontal="center"/>
    </xf>
    <xf numFmtId="2" fontId="66" fillId="31" borderId="50" xfId="0" applyNumberFormat="1" applyFont="1" applyFill="1" applyBorder="1"/>
    <xf numFmtId="166" fontId="66" fillId="31" borderId="51" xfId="0" applyNumberFormat="1" applyFont="1" applyFill="1" applyBorder="1"/>
    <xf numFmtId="2" fontId="66" fillId="31" borderId="52" xfId="0" applyNumberFormat="1" applyFont="1" applyFill="1" applyBorder="1"/>
    <xf numFmtId="166" fontId="66" fillId="31" borderId="53" xfId="0" applyNumberFormat="1" applyFont="1" applyFill="1" applyBorder="1"/>
    <xf numFmtId="165" fontId="41" fillId="30" borderId="0" xfId="0" applyNumberFormat="1" applyFont="1" applyFill="1"/>
    <xf numFmtId="0" fontId="32" fillId="0" borderId="0" xfId="10" applyFont="1" applyAlignment="1">
      <alignment horizontal="center"/>
    </xf>
    <xf numFmtId="0" fontId="32" fillId="0" borderId="0" xfId="10" applyAlignment="1">
      <alignment horizontal="center"/>
    </xf>
    <xf numFmtId="0" fontId="32" fillId="5" borderId="1" xfId="10" applyFont="1" applyFill="1" applyBorder="1" applyAlignment="1">
      <alignment horizontal="center"/>
    </xf>
    <xf numFmtId="0" fontId="70" fillId="0" borderId="0" xfId="10" applyFont="1" applyAlignment="1"/>
    <xf numFmtId="49" fontId="34" fillId="29" borderId="1" xfId="10" applyNumberFormat="1" applyFont="1" applyFill="1" applyBorder="1" applyAlignment="1">
      <alignment horizontal="center" vertical="center" wrapText="1"/>
    </xf>
    <xf numFmtId="165" fontId="34" fillId="29" borderId="1" xfId="10" applyNumberFormat="1" applyFont="1" applyFill="1" applyBorder="1" applyAlignment="1">
      <alignment horizontal="center" vertical="center" wrapText="1"/>
    </xf>
    <xf numFmtId="165" fontId="34" fillId="28" borderId="1" xfId="10" applyNumberFormat="1" applyFont="1" applyFill="1" applyBorder="1" applyAlignment="1">
      <alignment horizontal="center" vertical="center" wrapText="1"/>
    </xf>
    <xf numFmtId="165" fontId="34" fillId="29" borderId="1" xfId="10" applyNumberFormat="1" applyFont="1" applyFill="1" applyBorder="1" applyAlignment="1">
      <alignment horizontal="right" vertical="center" wrapText="1"/>
    </xf>
    <xf numFmtId="165" fontId="33" fillId="29" borderId="1" xfId="10" applyNumberFormat="1" applyFont="1" applyFill="1" applyBorder="1" applyAlignment="1">
      <alignment horizontal="right" vertical="center" wrapText="1"/>
    </xf>
    <xf numFmtId="49" fontId="33" fillId="35" borderId="1" xfId="10" applyNumberFormat="1" applyFont="1" applyFill="1" applyBorder="1" applyAlignment="1">
      <alignment horizontal="left" vertical="center" wrapText="1"/>
    </xf>
    <xf numFmtId="170" fontId="64" fillId="29" borderId="1" xfId="10" applyNumberFormat="1" applyFont="1" applyFill="1" applyBorder="1" applyAlignment="1">
      <alignment horizontal="left" vertical="center"/>
    </xf>
    <xf numFmtId="0" fontId="32" fillId="20" borderId="1" xfId="10" applyFill="1" applyBorder="1"/>
    <xf numFmtId="16" fontId="32" fillId="20" borderId="1" xfId="10" applyNumberFormat="1" applyFill="1" applyBorder="1"/>
    <xf numFmtId="16" fontId="96" fillId="20" borderId="1" xfId="10" applyNumberFormat="1" applyFont="1" applyFill="1" applyBorder="1"/>
    <xf numFmtId="4" fontId="32" fillId="20" borderId="1" xfId="10" applyNumberFormat="1" applyFill="1" applyBorder="1"/>
    <xf numFmtId="4" fontId="96" fillId="20" borderId="1" xfId="10" applyNumberFormat="1" applyFont="1" applyFill="1" applyBorder="1"/>
    <xf numFmtId="0" fontId="32" fillId="22" borderId="1" xfId="10" applyFill="1" applyBorder="1"/>
    <xf numFmtId="0" fontId="80" fillId="22" borderId="1" xfId="10" applyFont="1" applyFill="1" applyBorder="1" applyAlignment="1">
      <alignment horizontal="center"/>
    </xf>
    <xf numFmtId="165" fontId="32" fillId="8" borderId="1" xfId="10" applyNumberFormat="1" applyFill="1" applyBorder="1" applyAlignment="1">
      <alignment horizontal="left"/>
    </xf>
    <xf numFmtId="165" fontId="32" fillId="8" borderId="1" xfId="10" applyNumberFormat="1" applyFill="1" applyBorder="1" applyAlignment="1">
      <alignment horizontal="right"/>
    </xf>
    <xf numFmtId="0" fontId="32" fillId="15" borderId="1" xfId="10" applyFill="1" applyBorder="1" applyAlignment="1">
      <alignment horizontal="left"/>
    </xf>
    <xf numFmtId="166" fontId="32" fillId="15" borderId="1" xfId="10" applyNumberFormat="1" applyFill="1" applyBorder="1"/>
    <xf numFmtId="0" fontId="32" fillId="0" borderId="0" xfId="10" applyAlignment="1">
      <alignment vertical="center" wrapText="1"/>
    </xf>
    <xf numFmtId="0" fontId="96" fillId="0" borderId="0" xfId="10" applyFont="1"/>
    <xf numFmtId="166" fontId="32" fillId="15" borderId="1" xfId="10" applyNumberFormat="1" applyFill="1" applyBorder="1" applyAlignment="1">
      <alignment horizontal="left"/>
    </xf>
    <xf numFmtId="0" fontId="32" fillId="0" borderId="0" xfId="10" applyAlignment="1"/>
    <xf numFmtId="0" fontId="99" fillId="0" borderId="0" xfId="10" applyFont="1" applyAlignment="1">
      <alignment horizontal="center"/>
    </xf>
    <xf numFmtId="49" fontId="33" fillId="9" borderId="3" xfId="10" applyNumberFormat="1" applyFont="1" applyFill="1" applyBorder="1" applyAlignment="1">
      <alignment horizontal="left" vertical="center" wrapText="1"/>
    </xf>
    <xf numFmtId="2" fontId="13" fillId="38" borderId="1" xfId="0" applyNumberFormat="1" applyFont="1" applyFill="1" applyBorder="1"/>
    <xf numFmtId="0" fontId="32" fillId="36" borderId="5" xfId="10" applyFont="1" applyFill="1" applyBorder="1" applyAlignment="1">
      <alignment horizontal="center" wrapText="1"/>
    </xf>
    <xf numFmtId="170" fontId="100" fillId="29" borderId="1" xfId="10" applyNumberFormat="1" applyFont="1" applyFill="1" applyBorder="1" applyAlignment="1">
      <alignment horizontal="left" vertical="center"/>
    </xf>
    <xf numFmtId="165" fontId="101" fillId="29" borderId="1" xfId="10" applyNumberFormat="1" applyFont="1" applyFill="1" applyBorder="1" applyAlignment="1">
      <alignment horizontal="right" vertical="center" wrapText="1"/>
    </xf>
    <xf numFmtId="165" fontId="101" fillId="28" borderId="1" xfId="10" applyNumberFormat="1" applyFont="1" applyFill="1" applyBorder="1" applyAlignment="1">
      <alignment horizontal="right" vertical="center" wrapText="1"/>
    </xf>
    <xf numFmtId="49" fontId="88" fillId="4" borderId="40" xfId="0" applyNumberFormat="1" applyFont="1" applyFill="1" applyBorder="1" applyAlignment="1">
      <alignment horizontal="center" vertical="center" wrapText="1"/>
    </xf>
    <xf numFmtId="49" fontId="88" fillId="4" borderId="42" xfId="0" applyNumberFormat="1" applyFont="1" applyFill="1" applyBorder="1" applyAlignment="1">
      <alignment horizontal="center" vertical="center" wrapText="1"/>
    </xf>
    <xf numFmtId="49" fontId="88" fillId="4" borderId="39" xfId="0" applyNumberFormat="1" applyFont="1" applyFill="1" applyBorder="1" applyAlignment="1">
      <alignment horizontal="center" vertical="center" wrapText="1"/>
    </xf>
    <xf numFmtId="49" fontId="88" fillId="4" borderId="54" xfId="0" applyNumberFormat="1" applyFont="1" applyFill="1" applyBorder="1" applyAlignment="1">
      <alignment horizontal="center" vertical="center" wrapText="1"/>
    </xf>
    <xf numFmtId="49" fontId="0" fillId="15" borderId="1" xfId="0" applyNumberFormat="1" applyFill="1" applyBorder="1"/>
    <xf numFmtId="49" fontId="0" fillId="6" borderId="1" xfId="0" applyNumberFormat="1" applyFill="1" applyBorder="1"/>
    <xf numFmtId="49" fontId="84" fillId="4" borderId="0" xfId="0" applyNumberFormat="1" applyFont="1" applyFill="1" applyAlignment="1">
      <alignment horizontal="center" vertical="center" wrapText="1"/>
    </xf>
    <xf numFmtId="49" fontId="86" fillId="4" borderId="0" xfId="0" applyNumberFormat="1" applyFont="1" applyFill="1" applyAlignment="1">
      <alignment horizontal="left"/>
    </xf>
    <xf numFmtId="49" fontId="86" fillId="4" borderId="0" xfId="0" applyNumberFormat="1" applyFont="1" applyFill="1" applyAlignment="1">
      <alignment horizontal="right"/>
    </xf>
    <xf numFmtId="14" fontId="37" fillId="11" borderId="1" xfId="1" applyNumberFormat="1" applyFont="1" applyFill="1" applyBorder="1"/>
    <xf numFmtId="2" fontId="37" fillId="11" borderId="23" xfId="0" applyNumberFormat="1" applyFont="1" applyFill="1" applyBorder="1"/>
    <xf numFmtId="2" fontId="37" fillId="11" borderId="23" xfId="1" applyNumberFormat="1" applyFont="1" applyFill="1" applyBorder="1"/>
    <xf numFmtId="0" fontId="13" fillId="39" borderId="1" xfId="0" applyFont="1" applyFill="1" applyBorder="1" applyAlignment="1">
      <alignment horizontal="center"/>
    </xf>
    <xf numFmtId="2" fontId="13" fillId="39" borderId="1" xfId="0" applyNumberFormat="1" applyFont="1" applyFill="1" applyBorder="1"/>
    <xf numFmtId="0" fontId="68" fillId="34" borderId="0" xfId="10" applyFont="1" applyFill="1" applyBorder="1" applyAlignment="1">
      <alignment horizontal="center" vertical="center"/>
    </xf>
    <xf numFmtId="0" fontId="102" fillId="31" borderId="50" xfId="0" applyFont="1" applyFill="1" applyBorder="1" applyAlignment="1">
      <alignment horizontal="center"/>
    </xf>
    <xf numFmtId="0" fontId="102" fillId="31" borderId="51" xfId="0" applyFont="1" applyFill="1" applyBorder="1" applyAlignment="1">
      <alignment horizontal="center"/>
    </xf>
    <xf numFmtId="165" fontId="55" fillId="0" borderId="0" xfId="0" applyNumberFormat="1" applyFont="1"/>
    <xf numFmtId="170" fontId="14" fillId="29" borderId="1" xfId="10" applyNumberFormat="1" applyFont="1" applyFill="1" applyBorder="1" applyAlignment="1">
      <alignment horizontal="left" vertical="center"/>
    </xf>
    <xf numFmtId="165" fontId="103" fillId="29" borderId="1" xfId="10" applyNumberFormat="1" applyFont="1" applyFill="1" applyBorder="1" applyAlignment="1">
      <alignment horizontal="right" vertical="center" wrapText="1"/>
    </xf>
    <xf numFmtId="165" fontId="103" fillId="28" borderId="1" xfId="10" applyNumberFormat="1" applyFont="1" applyFill="1" applyBorder="1" applyAlignment="1">
      <alignment horizontal="right" vertical="center" wrapText="1"/>
    </xf>
    <xf numFmtId="0" fontId="99" fillId="0" borderId="0" xfId="10" applyFont="1"/>
    <xf numFmtId="165" fontId="99" fillId="8" borderId="1" xfId="10" applyNumberFormat="1" applyFont="1" applyFill="1" applyBorder="1" applyAlignment="1">
      <alignment horizontal="right"/>
    </xf>
    <xf numFmtId="16" fontId="32" fillId="20" borderId="1" xfId="10" applyNumberFormat="1" applyFont="1" applyFill="1" applyBorder="1"/>
    <xf numFmtId="4" fontId="32" fillId="20" borderId="1" xfId="10" applyNumberFormat="1" applyFont="1" applyFill="1" applyBorder="1"/>
    <xf numFmtId="0" fontId="72" fillId="0" borderId="46" xfId="10" applyFont="1" applyFill="1" applyBorder="1" applyAlignment="1">
      <alignment horizontal="left"/>
    </xf>
    <xf numFmtId="0" fontId="68" fillId="34" borderId="0" xfId="10" applyFont="1" applyFill="1" applyBorder="1" applyAlignment="1">
      <alignment vertical="center"/>
    </xf>
    <xf numFmtId="0" fontId="82" fillId="8" borderId="0" xfId="0" applyFont="1" applyFill="1" applyAlignment="1">
      <alignment horizontal="center" vertical="center" readingOrder="1"/>
    </xf>
    <xf numFmtId="165" fontId="96" fillId="8" borderId="1" xfId="10" applyNumberFormat="1" applyFont="1" applyFill="1" applyBorder="1" applyAlignment="1">
      <alignment horizontal="right"/>
    </xf>
    <xf numFmtId="0" fontId="50" fillId="22" borderId="0" xfId="6" applyFont="1" applyFill="1" applyBorder="1" applyAlignment="1">
      <alignment horizontal="left" vertical="center"/>
    </xf>
    <xf numFmtId="0" fontId="52" fillId="22" borderId="1" xfId="0" applyFont="1" applyFill="1" applyBorder="1" applyAlignment="1">
      <alignment horizontal="left"/>
    </xf>
    <xf numFmtId="166" fontId="50" fillId="22" borderId="0" xfId="6" applyNumberFormat="1" applyFont="1" applyFill="1" applyBorder="1" applyAlignment="1">
      <alignment horizontal="left"/>
    </xf>
    <xf numFmtId="166" fontId="22" fillId="22" borderId="0" xfId="6" applyNumberFormat="1" applyFill="1" applyBorder="1" applyAlignment="1">
      <alignment horizontal="left"/>
    </xf>
    <xf numFmtId="0" fontId="77" fillId="30" borderId="0" xfId="6" applyFont="1" applyFill="1" applyBorder="1" applyAlignment="1"/>
    <xf numFmtId="49" fontId="63" fillId="9" borderId="6" xfId="0" applyNumberFormat="1" applyFont="1" applyFill="1" applyBorder="1" applyAlignment="1">
      <alignment horizontal="left" vertical="top" wrapText="1"/>
    </xf>
    <xf numFmtId="49" fontId="34" fillId="9" borderId="37" xfId="0" applyNumberFormat="1" applyFont="1" applyFill="1" applyBorder="1" applyAlignment="1">
      <alignment horizontal="left" vertical="center" wrapText="1"/>
    </xf>
    <xf numFmtId="167" fontId="34" fillId="9" borderId="6" xfId="0" applyNumberFormat="1" applyFont="1" applyFill="1" applyBorder="1" applyAlignment="1">
      <alignment horizontal="right" vertical="center" wrapText="1"/>
    </xf>
    <xf numFmtId="49" fontId="33" fillId="9" borderId="37" xfId="0" applyNumberFormat="1" applyFont="1" applyFill="1" applyBorder="1" applyAlignment="1">
      <alignment horizontal="left" vertical="center" wrapText="1"/>
    </xf>
    <xf numFmtId="167" fontId="33" fillId="9" borderId="6" xfId="0" applyNumberFormat="1" applyFont="1" applyFill="1" applyBorder="1" applyAlignment="1">
      <alignment horizontal="right" vertical="center" wrapText="1"/>
    </xf>
    <xf numFmtId="49" fontId="33" fillId="10" borderId="0" xfId="0" applyNumberFormat="1" applyFont="1" applyFill="1" applyAlignment="1">
      <alignment horizontal="right" vertical="center"/>
    </xf>
    <xf numFmtId="49" fontId="34" fillId="9" borderId="37" xfId="0" applyNumberFormat="1" applyFont="1" applyFill="1" applyBorder="1" applyAlignment="1">
      <alignment horizontal="center" vertical="center"/>
    </xf>
    <xf numFmtId="49" fontId="34" fillId="9" borderId="6" xfId="0" applyNumberFormat="1" applyFont="1" applyFill="1" applyBorder="1" applyAlignment="1">
      <alignment horizontal="center" vertical="center" wrapText="1"/>
    </xf>
    <xf numFmtId="49" fontId="86" fillId="4" borderId="44" xfId="0" applyNumberFormat="1" applyFont="1" applyFill="1" applyBorder="1" applyAlignment="1">
      <alignment horizontal="center" wrapText="1"/>
    </xf>
    <xf numFmtId="49" fontId="86" fillId="4" borderId="66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3" applyNumberFormat="1" applyFont="1" applyFill="1" applyBorder="1" applyAlignment="1">
      <alignment horizontal="right"/>
    </xf>
    <xf numFmtId="0" fontId="0" fillId="15" borderId="1" xfId="0" applyFill="1" applyBorder="1"/>
    <xf numFmtId="176" fontId="41" fillId="15" borderId="1" xfId="3" applyNumberFormat="1" applyFont="1" applyFill="1" applyBorder="1"/>
    <xf numFmtId="166" fontId="0" fillId="0" borderId="0" xfId="0" applyNumberFormat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13" fillId="38" borderId="1" xfId="0" applyFont="1" applyFill="1" applyBorder="1" applyAlignment="1">
      <alignment horizontal="center"/>
    </xf>
    <xf numFmtId="167" fontId="34" fillId="40" borderId="6" xfId="0" applyNumberFormat="1" applyFont="1" applyFill="1" applyBorder="1" applyAlignment="1">
      <alignment horizontal="right" vertical="center" wrapText="1"/>
    </xf>
    <xf numFmtId="0" fontId="25" fillId="12" borderId="1" xfId="0" applyFont="1" applyFill="1" applyBorder="1" applyAlignment="1">
      <alignment horizontal="center"/>
    </xf>
    <xf numFmtId="0" fontId="13" fillId="32" borderId="1" xfId="0" applyFont="1" applyFill="1" applyBorder="1" applyAlignment="1">
      <alignment horizontal="center"/>
    </xf>
    <xf numFmtId="2" fontId="13" fillId="32" borderId="1" xfId="0" applyNumberFormat="1" applyFont="1" applyFill="1" applyBorder="1"/>
    <xf numFmtId="165" fontId="20" fillId="10" borderId="0" xfId="0" applyNumberFormat="1" applyFont="1" applyFill="1" applyAlignment="1">
      <alignment horizontal="left"/>
    </xf>
    <xf numFmtId="0" fontId="13" fillId="38" borderId="3" xfId="0" applyFont="1" applyFill="1" applyBorder="1" applyAlignment="1">
      <alignment horizontal="center"/>
    </xf>
    <xf numFmtId="2" fontId="13" fillId="38" borderId="3" xfId="0" applyNumberFormat="1" applyFont="1" applyFill="1" applyBorder="1"/>
    <xf numFmtId="2" fontId="102" fillId="31" borderId="50" xfId="0" applyNumberFormat="1" applyFont="1" applyFill="1" applyBorder="1"/>
    <xf numFmtId="166" fontId="102" fillId="31" borderId="51" xfId="0" applyNumberFormat="1" applyFont="1" applyFill="1" applyBorder="1"/>
    <xf numFmtId="2" fontId="102" fillId="31" borderId="52" xfId="0" applyNumberFormat="1" applyFont="1" applyFill="1" applyBorder="1"/>
    <xf numFmtId="166" fontId="102" fillId="31" borderId="53" xfId="0" applyNumberFormat="1" applyFont="1" applyFill="1" applyBorder="1"/>
    <xf numFmtId="2" fontId="102" fillId="31" borderId="48" xfId="0" applyNumberFormat="1" applyFont="1" applyFill="1" applyBorder="1"/>
    <xf numFmtId="166" fontId="102" fillId="31" borderId="49" xfId="0" applyNumberFormat="1" applyFont="1" applyFill="1" applyBorder="1"/>
    <xf numFmtId="177" fontId="25" fillId="12" borderId="1" xfId="3" applyNumberFormat="1" applyFont="1" applyFill="1" applyBorder="1"/>
    <xf numFmtId="177" fontId="25" fillId="12" borderId="1" xfId="0" applyNumberFormat="1" applyFont="1" applyFill="1" applyBorder="1"/>
    <xf numFmtId="2" fontId="37" fillId="8" borderId="23" xfId="0" applyNumberFormat="1" applyFont="1" applyFill="1" applyBorder="1"/>
    <xf numFmtId="2" fontId="37" fillId="8" borderId="23" xfId="1" applyNumberFormat="1" applyFont="1" applyFill="1" applyBorder="1"/>
    <xf numFmtId="0" fontId="0" fillId="37" borderId="0" xfId="0" applyFill="1"/>
    <xf numFmtId="0" fontId="55" fillId="37" borderId="0" xfId="0" applyFont="1" applyFill="1"/>
    <xf numFmtId="17" fontId="93" fillId="0" borderId="0" xfId="0" applyNumberFormat="1" applyFont="1"/>
    <xf numFmtId="2" fontId="110" fillId="0" borderId="0" xfId="0" applyNumberFormat="1" applyFont="1"/>
    <xf numFmtId="49" fontId="88" fillId="41" borderId="43" xfId="0" applyNumberFormat="1" applyFont="1" applyFill="1" applyBorder="1" applyAlignment="1">
      <alignment horizontal="left" vertical="center" wrapText="1"/>
    </xf>
    <xf numFmtId="165" fontId="19" fillId="41" borderId="44" xfId="0" applyNumberFormat="1" applyFont="1" applyFill="1" applyBorder="1" applyAlignment="1">
      <alignment horizontal="right" vertical="center" wrapText="1"/>
    </xf>
    <xf numFmtId="165" fontId="20" fillId="40" borderId="0" xfId="0" applyNumberFormat="1" applyFont="1" applyFill="1" applyAlignment="1">
      <alignment horizontal="left"/>
    </xf>
    <xf numFmtId="0" fontId="20" fillId="40" borderId="0" xfId="0" applyFont="1" applyFill="1" applyAlignment="1">
      <alignment horizontal="left"/>
    </xf>
    <xf numFmtId="0" fontId="13" fillId="42" borderId="1" xfId="0" applyFont="1" applyFill="1" applyBorder="1" applyAlignment="1">
      <alignment horizontal="center"/>
    </xf>
    <xf numFmtId="2" fontId="13" fillId="42" borderId="1" xfId="0" applyNumberFormat="1" applyFont="1" applyFill="1" applyBorder="1"/>
    <xf numFmtId="0" fontId="21" fillId="0" borderId="0" xfId="0" applyFont="1" applyAlignment="1"/>
    <xf numFmtId="0" fontId="0" fillId="30" borderId="0" xfId="0" applyFill="1" applyAlignment="1"/>
    <xf numFmtId="0" fontId="0" fillId="30" borderId="0" xfId="0" applyFill="1"/>
    <xf numFmtId="0" fontId="55" fillId="30" borderId="0" xfId="0" applyFont="1" applyFill="1"/>
    <xf numFmtId="4" fontId="41" fillId="30" borderId="0" xfId="0" applyNumberFormat="1" applyFont="1" applyFill="1"/>
    <xf numFmtId="2" fontId="112" fillId="0" borderId="0" xfId="0" applyNumberFormat="1" applyFont="1"/>
    <xf numFmtId="165" fontId="32" fillId="8" borderId="1" xfId="10" applyNumberFormat="1" applyFont="1" applyFill="1" applyBorder="1" applyAlignment="1">
      <alignment horizontal="right"/>
    </xf>
    <xf numFmtId="166" fontId="32" fillId="15" borderId="1" xfId="10" applyNumberFormat="1" applyFont="1" applyFill="1" applyBorder="1"/>
    <xf numFmtId="0" fontId="32" fillId="0" borderId="0" xfId="10" applyFont="1"/>
    <xf numFmtId="177" fontId="25" fillId="20" borderId="1" xfId="3" applyNumberFormat="1" applyFont="1" applyFill="1" applyBorder="1"/>
    <xf numFmtId="177" fontId="25" fillId="20" borderId="1" xfId="0" applyNumberFormat="1" applyFont="1" applyFill="1" applyBorder="1"/>
    <xf numFmtId="176" fontId="25" fillId="20" borderId="1" xfId="0" applyNumberFormat="1" applyFont="1" applyFill="1" applyBorder="1"/>
    <xf numFmtId="2" fontId="31" fillId="0" borderId="0" xfId="0" applyNumberFormat="1" applyFont="1"/>
    <xf numFmtId="0" fontId="13" fillId="13" borderId="1" xfId="0" applyFont="1" applyFill="1" applyBorder="1" applyAlignment="1">
      <alignment horizontal="center"/>
    </xf>
    <xf numFmtId="0" fontId="25" fillId="12" borderId="4" xfId="0" applyFont="1" applyFill="1" applyBorder="1" applyAlignment="1">
      <alignment horizontal="center" vertical="center"/>
    </xf>
    <xf numFmtId="0" fontId="27" fillId="12" borderId="4" xfId="0" applyFont="1" applyFill="1" applyBorder="1" applyAlignment="1">
      <alignment horizontal="center" vertical="center"/>
    </xf>
    <xf numFmtId="2" fontId="13" fillId="30" borderId="23" xfId="0" applyNumberFormat="1" applyFont="1" applyFill="1" applyBorder="1"/>
    <xf numFmtId="2" fontId="13" fillId="30" borderId="1" xfId="0" applyNumberFormat="1" applyFont="1" applyFill="1" applyBorder="1"/>
    <xf numFmtId="2" fontId="13" fillId="30" borderId="3" xfId="0" applyNumberFormat="1" applyFont="1" applyFill="1" applyBorder="1"/>
    <xf numFmtId="0" fontId="13" fillId="43" borderId="1" xfId="0" applyFont="1" applyFill="1" applyBorder="1" applyAlignment="1">
      <alignment horizontal="center"/>
    </xf>
    <xf numFmtId="0" fontId="13" fillId="43" borderId="3" xfId="0" applyFont="1" applyFill="1" applyBorder="1" applyAlignment="1">
      <alignment horizontal="center"/>
    </xf>
    <xf numFmtId="0" fontId="13" fillId="43" borderId="23" xfId="0" applyFont="1" applyFill="1" applyBorder="1" applyAlignment="1">
      <alignment horizontal="center"/>
    </xf>
    <xf numFmtId="0" fontId="36" fillId="43" borderId="1" xfId="0" applyFont="1" applyFill="1" applyBorder="1" applyAlignment="1">
      <alignment horizontal="center"/>
    </xf>
    <xf numFmtId="2" fontId="13" fillId="43" borderId="23" xfId="0" applyNumberFormat="1" applyFont="1" applyFill="1" applyBorder="1"/>
    <xf numFmtId="2" fontId="13" fillId="43" borderId="1" xfId="0" applyNumberFormat="1" applyFont="1" applyFill="1" applyBorder="1"/>
    <xf numFmtId="2" fontId="13" fillId="43" borderId="3" xfId="0" applyNumberFormat="1" applyFont="1" applyFill="1" applyBorder="1"/>
    <xf numFmtId="0" fontId="21" fillId="43" borderId="1" xfId="0" applyFont="1" applyFill="1" applyBorder="1" applyAlignment="1">
      <alignment horizontal="center"/>
    </xf>
    <xf numFmtId="165" fontId="32" fillId="15" borderId="1" xfId="10" applyNumberFormat="1" applyFont="1" applyFill="1" applyBorder="1" applyAlignment="1">
      <alignment horizontal="right"/>
    </xf>
    <xf numFmtId="0" fontId="96" fillId="22" borderId="1" xfId="10" applyFont="1" applyFill="1" applyBorder="1" applyAlignment="1">
      <alignment horizontal="center"/>
    </xf>
    <xf numFmtId="0" fontId="13" fillId="33" borderId="1" xfId="0" applyFont="1" applyFill="1" applyBorder="1" applyAlignment="1">
      <alignment horizontal="center"/>
    </xf>
    <xf numFmtId="2" fontId="13" fillId="33" borderId="1" xfId="0" applyNumberFormat="1" applyFont="1" applyFill="1" applyBorder="1"/>
    <xf numFmtId="4" fontId="117" fillId="4" borderId="44" xfId="0" applyNumberFormat="1" applyFont="1" applyFill="1" applyBorder="1" applyAlignment="1">
      <alignment horizontal="right" wrapText="1"/>
    </xf>
    <xf numFmtId="4" fontId="117" fillId="4" borderId="44" xfId="0" applyNumberFormat="1" applyFont="1" applyFill="1" applyBorder="1" applyAlignment="1">
      <alignment horizontal="right"/>
    </xf>
    <xf numFmtId="4" fontId="117" fillId="4" borderId="65" xfId="0" applyNumberFormat="1" applyFont="1" applyFill="1" applyBorder="1" applyAlignment="1">
      <alignment horizontal="right" wrapText="1"/>
    </xf>
    <xf numFmtId="4" fontId="117" fillId="4" borderId="65" xfId="0" applyNumberFormat="1" applyFont="1" applyFill="1" applyBorder="1" applyAlignment="1">
      <alignment horizontal="right"/>
    </xf>
    <xf numFmtId="4" fontId="118" fillId="4" borderId="44" xfId="0" applyNumberFormat="1" applyFont="1" applyFill="1" applyBorder="1" applyAlignment="1">
      <alignment horizontal="right" wrapText="1"/>
    </xf>
    <xf numFmtId="4" fontId="119" fillId="4" borderId="44" xfId="0" applyNumberFormat="1" applyFont="1" applyFill="1" applyBorder="1" applyAlignment="1">
      <alignment horizontal="right"/>
    </xf>
    <xf numFmtId="4" fontId="118" fillId="4" borderId="65" xfId="0" applyNumberFormat="1" applyFont="1" applyFill="1" applyBorder="1" applyAlignment="1">
      <alignment horizontal="right" wrapText="1"/>
    </xf>
    <xf numFmtId="4" fontId="118" fillId="4" borderId="65" xfId="0" applyNumberFormat="1" applyFont="1" applyFill="1" applyBorder="1" applyAlignment="1">
      <alignment horizontal="right"/>
    </xf>
    <xf numFmtId="4" fontId="117" fillId="4" borderId="66" xfId="0" applyNumberFormat="1" applyFont="1" applyFill="1" applyBorder="1" applyAlignment="1">
      <alignment horizontal="right" wrapText="1"/>
    </xf>
    <xf numFmtId="4" fontId="117" fillId="4" borderId="66" xfId="0" applyNumberFormat="1" applyFont="1" applyFill="1" applyBorder="1" applyAlignment="1">
      <alignment horizontal="right"/>
    </xf>
    <xf numFmtId="4" fontId="117" fillId="4" borderId="67" xfId="0" applyNumberFormat="1" applyFont="1" applyFill="1" applyBorder="1" applyAlignment="1">
      <alignment horizontal="right" wrapText="1"/>
    </xf>
    <xf numFmtId="4" fontId="117" fillId="4" borderId="67" xfId="0" applyNumberFormat="1" applyFont="1" applyFill="1" applyBorder="1" applyAlignment="1">
      <alignment horizontal="right"/>
    </xf>
    <xf numFmtId="4" fontId="118" fillId="4" borderId="44" xfId="0" applyNumberFormat="1" applyFont="1" applyFill="1" applyBorder="1" applyAlignment="1">
      <alignment horizontal="right"/>
    </xf>
    <xf numFmtId="168" fontId="118" fillId="4" borderId="44" xfId="0" applyNumberFormat="1" applyFont="1" applyFill="1" applyBorder="1" applyAlignment="1">
      <alignment horizontal="right"/>
    </xf>
    <xf numFmtId="0" fontId="13" fillId="44" borderId="1" xfId="0" applyFont="1" applyFill="1" applyBorder="1" applyAlignment="1">
      <alignment horizontal="center"/>
    </xf>
    <xf numFmtId="2" fontId="13" fillId="44" borderId="1" xfId="0" applyNumberFormat="1" applyFont="1" applyFill="1" applyBorder="1"/>
    <xf numFmtId="0" fontId="115" fillId="12" borderId="1" xfId="0" applyFont="1" applyFill="1" applyBorder="1" applyAlignment="1">
      <alignment horizontal="center" vertical="center"/>
    </xf>
    <xf numFmtId="167" fontId="123" fillId="4" borderId="44" xfId="0" applyNumberFormat="1" applyFont="1" applyFill="1" applyBorder="1" applyAlignment="1">
      <alignment horizontal="right" vertical="center"/>
    </xf>
    <xf numFmtId="167" fontId="124" fillId="4" borderId="44" xfId="0" applyNumberFormat="1" applyFont="1" applyFill="1" applyBorder="1" applyAlignment="1">
      <alignment horizontal="right" vertical="center"/>
    </xf>
    <xf numFmtId="165" fontId="123" fillId="4" borderId="44" xfId="0" applyNumberFormat="1" applyFont="1" applyFill="1" applyBorder="1" applyAlignment="1">
      <alignment horizontal="right" vertical="center" wrapText="1"/>
    </xf>
    <xf numFmtId="165" fontId="124" fillId="4" borderId="44" xfId="0" applyNumberFormat="1" applyFont="1" applyFill="1" applyBorder="1" applyAlignment="1">
      <alignment horizontal="right" vertical="center" wrapText="1"/>
    </xf>
    <xf numFmtId="165" fontId="123" fillId="4" borderId="44" xfId="0" applyNumberFormat="1" applyFont="1" applyFill="1" applyBorder="1" applyAlignment="1">
      <alignment vertical="center" wrapText="1"/>
    </xf>
    <xf numFmtId="165" fontId="124" fillId="4" borderId="44" xfId="0" applyNumberFormat="1" applyFont="1" applyFill="1" applyBorder="1" applyAlignment="1">
      <alignment vertical="center" wrapText="1"/>
    </xf>
    <xf numFmtId="165" fontId="72" fillId="30" borderId="46" xfId="10" applyNumberFormat="1" applyFont="1" applyFill="1" applyBorder="1"/>
    <xf numFmtId="165" fontId="124" fillId="4" borderId="44" xfId="0" applyNumberFormat="1" applyFont="1" applyFill="1" applyBorder="1" applyAlignment="1">
      <alignment horizontal="right" vertical="center" wrapText="1"/>
    </xf>
    <xf numFmtId="165" fontId="123" fillId="4" borderId="44" xfId="0" applyNumberFormat="1" applyFont="1" applyFill="1" applyBorder="1" applyAlignment="1">
      <alignment horizontal="right" vertical="center" wrapText="1"/>
    </xf>
    <xf numFmtId="0" fontId="2" fillId="0" borderId="0" xfId="0" applyFont="1"/>
    <xf numFmtId="166" fontId="25" fillId="0" borderId="0" xfId="0" applyNumberFormat="1" applyFont="1"/>
    <xf numFmtId="0" fontId="22" fillId="5" borderId="0" xfId="6" applyFill="1" applyBorder="1"/>
    <xf numFmtId="0" fontId="49" fillId="5" borderId="0" xfId="6" applyFont="1" applyFill="1" applyBorder="1" applyAlignment="1">
      <alignment horizontal="left" vertical="top" wrapText="1"/>
    </xf>
    <xf numFmtId="0" fontId="12" fillId="5" borderId="0" xfId="6" applyFont="1" applyFill="1" applyBorder="1" applyAlignment="1">
      <alignment horizontal="left" vertical="top" wrapText="1"/>
    </xf>
    <xf numFmtId="0" fontId="22" fillId="5" borderId="0" xfId="6" applyFont="1" applyFill="1" applyBorder="1"/>
    <xf numFmtId="0" fontId="47" fillId="5" borderId="0" xfId="6" applyFont="1" applyFill="1" applyBorder="1"/>
    <xf numFmtId="0" fontId="50" fillId="5" borderId="0" xfId="6" applyFont="1" applyFill="1" applyBorder="1"/>
    <xf numFmtId="17" fontId="47" fillId="5" borderId="0" xfId="6" applyNumberFormat="1" applyFont="1" applyFill="1" applyBorder="1"/>
    <xf numFmtId="166" fontId="47" fillId="21" borderId="0" xfId="6" applyNumberFormat="1" applyFont="1" applyFill="1" applyBorder="1" applyAlignment="1">
      <alignment horizontal="right"/>
    </xf>
    <xf numFmtId="173" fontId="47" fillId="21" borderId="0" xfId="6" applyNumberFormat="1" applyFont="1" applyFill="1" applyBorder="1" applyAlignment="1">
      <alignment horizontal="right" vertical="center"/>
    </xf>
    <xf numFmtId="17" fontId="47" fillId="5" borderId="0" xfId="6" applyNumberFormat="1" applyFont="1" applyFill="1" applyBorder="1" applyAlignment="1">
      <alignment horizontal="right"/>
    </xf>
    <xf numFmtId="17" fontId="46" fillId="5" borderId="0" xfId="6" applyNumberFormat="1" applyFont="1" applyFill="1" applyBorder="1"/>
    <xf numFmtId="172" fontId="47" fillId="5" borderId="0" xfId="7" applyNumberFormat="1" applyFont="1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25" fillId="45" borderId="76" xfId="0" applyFont="1" applyFill="1" applyBorder="1" applyAlignment="1">
      <alignment horizontal="center"/>
    </xf>
    <xf numFmtId="0" fontId="0" fillId="46" borderId="49" xfId="0" applyFill="1" applyBorder="1"/>
    <xf numFmtId="0" fontId="0" fillId="0" borderId="5" xfId="0" applyBorder="1"/>
    <xf numFmtId="0" fontId="0" fillId="0" borderId="77" xfId="0" applyBorder="1"/>
    <xf numFmtId="0" fontId="0" fillId="5" borderId="50" xfId="0" applyFill="1" applyBorder="1"/>
    <xf numFmtId="0" fontId="78" fillId="45" borderId="3" xfId="0" applyFont="1" applyFill="1" applyBorder="1" applyAlignment="1">
      <alignment wrapText="1"/>
    </xf>
    <xf numFmtId="17" fontId="0" fillId="22" borderId="50" xfId="0" applyNumberFormat="1" applyFill="1" applyBorder="1"/>
    <xf numFmtId="0" fontId="78" fillId="46" borderId="51" xfId="0" applyFont="1" applyFill="1" applyBorder="1" applyAlignment="1">
      <alignment wrapText="1"/>
    </xf>
    <xf numFmtId="0" fontId="0" fillId="0" borderId="76" xfId="0" applyBorder="1"/>
    <xf numFmtId="0" fontId="127" fillId="45" borderId="3" xfId="0" applyFont="1" applyFill="1" applyBorder="1"/>
    <xf numFmtId="0" fontId="0" fillId="22" borderId="50" xfId="0" applyFill="1" applyBorder="1"/>
    <xf numFmtId="0" fontId="0" fillId="22" borderId="1" xfId="0" applyFill="1" applyBorder="1"/>
    <xf numFmtId="0" fontId="127" fillId="46" borderId="51" xfId="0" applyFont="1" applyFill="1" applyBorder="1"/>
    <xf numFmtId="0" fontId="0" fillId="0" borderId="78" xfId="0" applyBorder="1"/>
    <xf numFmtId="166" fontId="0" fillId="22" borderId="1" xfId="0" applyNumberFormat="1" applyFill="1" applyBorder="1"/>
    <xf numFmtId="2" fontId="0" fillId="22" borderId="1" xfId="0" applyNumberFormat="1" applyFill="1" applyBorder="1"/>
    <xf numFmtId="0" fontId="0" fillId="5" borderId="52" xfId="0" applyFill="1" applyBorder="1"/>
    <xf numFmtId="0" fontId="0" fillId="5" borderId="79" xfId="0" applyFill="1" applyBorder="1"/>
    <xf numFmtId="0" fontId="127" fillId="45" borderId="78" xfId="0" applyFont="1" applyFill="1" applyBorder="1"/>
    <xf numFmtId="0" fontId="0" fillId="22" borderId="52" xfId="0" applyFill="1" applyBorder="1"/>
    <xf numFmtId="0" fontId="0" fillId="22" borderId="79" xfId="0" applyFill="1" applyBorder="1"/>
    <xf numFmtId="0" fontId="127" fillId="46" borderId="53" xfId="0" applyFont="1" applyFill="1" applyBorder="1"/>
    <xf numFmtId="0" fontId="128" fillId="0" borderId="0" xfId="0" applyFont="1"/>
    <xf numFmtId="0" fontId="25" fillId="12" borderId="3" xfId="0" applyFont="1" applyFill="1" applyBorder="1" applyAlignment="1">
      <alignment horizontal="center"/>
    </xf>
    <xf numFmtId="0" fontId="25" fillId="12" borderId="45" xfId="0" applyFont="1" applyFill="1" applyBorder="1" applyAlignment="1">
      <alignment horizontal="center"/>
    </xf>
    <xf numFmtId="16" fontId="80" fillId="20" borderId="1" xfId="10" applyNumberFormat="1" applyFont="1" applyFill="1" applyBorder="1"/>
    <xf numFmtId="4" fontId="80" fillId="20" borderId="1" xfId="10" applyNumberFormat="1" applyFont="1" applyFill="1" applyBorder="1"/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/>
    <xf numFmtId="0" fontId="27" fillId="12" borderId="1" xfId="0" applyFont="1" applyFill="1" applyBorder="1" applyAlignment="1">
      <alignment horizontal="center" vertical="center"/>
    </xf>
    <xf numFmtId="169" fontId="130" fillId="6" borderId="1" xfId="0" applyNumberFormat="1" applyFont="1" applyFill="1" applyBorder="1" applyAlignment="1">
      <alignment horizontal="center" vertical="center"/>
    </xf>
    <xf numFmtId="165" fontId="87" fillId="26" borderId="1" xfId="0" applyNumberFormat="1" applyFont="1" applyFill="1" applyBorder="1" applyAlignment="1">
      <alignment horizontal="right" vertical="center" wrapText="1"/>
    </xf>
    <xf numFmtId="165" fontId="131" fillId="26" borderId="1" xfId="0" applyNumberFormat="1" applyFont="1" applyFill="1" applyBorder="1" applyAlignment="1">
      <alignment horizontal="right" vertical="center" wrapText="1"/>
    </xf>
    <xf numFmtId="169" fontId="130" fillId="15" borderId="1" xfId="0" applyNumberFormat="1" applyFont="1" applyFill="1" applyBorder="1" applyAlignment="1">
      <alignment horizontal="center" vertical="center"/>
    </xf>
    <xf numFmtId="165" fontId="87" fillId="14" borderId="1" xfId="0" applyNumberFormat="1" applyFont="1" applyFill="1" applyBorder="1" applyAlignment="1">
      <alignment horizontal="right" vertical="center" wrapText="1"/>
    </xf>
    <xf numFmtId="165" fontId="131" fillId="14" borderId="1" xfId="0" applyNumberFormat="1" applyFont="1" applyFill="1" applyBorder="1" applyAlignment="1">
      <alignment horizontal="right" vertical="center" wrapText="1"/>
    </xf>
    <xf numFmtId="0" fontId="16" fillId="8" borderId="28" xfId="0" applyFont="1" applyFill="1" applyBorder="1"/>
    <xf numFmtId="0" fontId="16" fillId="8" borderId="0" xfId="0" applyFont="1" applyFill="1" applyBorder="1"/>
    <xf numFmtId="0" fontId="75" fillId="8" borderId="0" xfId="0" applyFont="1" applyFill="1" applyBorder="1"/>
    <xf numFmtId="0" fontId="16" fillId="8" borderId="29" xfId="0" applyFont="1" applyFill="1" applyBorder="1"/>
    <xf numFmtId="0" fontId="16" fillId="8" borderId="34" xfId="0" applyFont="1" applyFill="1" applyBorder="1"/>
    <xf numFmtId="0" fontId="16" fillId="8" borderId="35" xfId="0" applyFont="1" applyFill="1" applyBorder="1"/>
    <xf numFmtId="0" fontId="16" fillId="8" borderId="36" xfId="0" applyFont="1" applyFill="1" applyBorder="1"/>
    <xf numFmtId="0" fontId="11" fillId="8" borderId="28" xfId="0" applyFont="1" applyFill="1" applyBorder="1" applyAlignment="1"/>
    <xf numFmtId="0" fontId="11" fillId="8" borderId="0" xfId="0" applyFont="1" applyFill="1" applyBorder="1" applyAlignment="1"/>
    <xf numFmtId="0" fontId="11" fillId="8" borderId="29" xfId="0" applyFont="1" applyFill="1" applyBorder="1" applyAlignment="1"/>
    <xf numFmtId="0" fontId="113" fillId="8" borderId="0" xfId="0" applyFont="1" applyFill="1" applyAlignment="1">
      <alignment horizontal="center" vertical="center" readingOrder="1"/>
    </xf>
    <xf numFmtId="0" fontId="79" fillId="0" borderId="25" xfId="0" applyFont="1" applyBorder="1" applyAlignment="1">
      <alignment horizontal="center" vertical="top" wrapText="1"/>
    </xf>
    <xf numFmtId="0" fontId="79" fillId="0" borderId="26" xfId="0" applyFont="1" applyBorder="1" applyAlignment="1">
      <alignment horizontal="center" vertical="top" wrapText="1"/>
    </xf>
    <xf numFmtId="0" fontId="79" fillId="0" borderId="27" xfId="0" applyFont="1" applyBorder="1" applyAlignment="1">
      <alignment horizontal="center" vertical="top" wrapText="1"/>
    </xf>
    <xf numFmtId="0" fontId="18" fillId="8" borderId="28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8" borderId="29" xfId="0" applyFont="1" applyFill="1" applyBorder="1" applyAlignment="1">
      <alignment horizontal="center"/>
    </xf>
    <xf numFmtId="0" fontId="18" fillId="8" borderId="25" xfId="0" applyFont="1" applyFill="1" applyBorder="1" applyAlignment="1">
      <alignment horizontal="center"/>
    </xf>
    <xf numFmtId="0" fontId="18" fillId="8" borderId="26" xfId="0" applyFont="1" applyFill="1" applyBorder="1" applyAlignment="1">
      <alignment horizontal="center"/>
    </xf>
    <xf numFmtId="0" fontId="18" fillId="8" borderId="27" xfId="0" applyFont="1" applyFill="1" applyBorder="1" applyAlignment="1">
      <alignment horizontal="center"/>
    </xf>
    <xf numFmtId="0" fontId="122" fillId="34" borderId="0" xfId="10" applyFont="1" applyFill="1" applyBorder="1" applyAlignment="1">
      <alignment horizontal="center" vertical="center"/>
    </xf>
    <xf numFmtId="0" fontId="80" fillId="0" borderId="45" xfId="10" applyFont="1" applyBorder="1" applyAlignment="1">
      <alignment horizontal="center"/>
    </xf>
    <xf numFmtId="0" fontId="70" fillId="0" borderId="0" xfId="10" applyFont="1" applyAlignment="1">
      <alignment horizontal="center" vertical="center"/>
    </xf>
    <xf numFmtId="0" fontId="32" fillId="22" borderId="5" xfId="10" applyFill="1" applyBorder="1" applyAlignment="1">
      <alignment horizontal="center" vertical="center" wrapText="1"/>
    </xf>
    <xf numFmtId="0" fontId="32" fillId="22" borderId="4" xfId="10" applyFill="1" applyBorder="1" applyAlignment="1">
      <alignment horizontal="center" vertical="center" wrapText="1"/>
    </xf>
    <xf numFmtId="0" fontId="97" fillId="0" borderId="0" xfId="10" applyFont="1" applyAlignment="1">
      <alignment horizontal="center"/>
    </xf>
    <xf numFmtId="0" fontId="32" fillId="36" borderId="5" xfId="10" applyFont="1" applyFill="1" applyBorder="1" applyAlignment="1">
      <alignment horizontal="center" wrapText="1"/>
    </xf>
    <xf numFmtId="0" fontId="32" fillId="36" borderId="4" xfId="10" applyFont="1" applyFill="1" applyBorder="1" applyAlignment="1">
      <alignment horizontal="center"/>
    </xf>
    <xf numFmtId="0" fontId="32" fillId="5" borderId="3" xfId="10" applyFont="1" applyFill="1" applyBorder="1" applyAlignment="1">
      <alignment horizontal="center"/>
    </xf>
    <xf numFmtId="0" fontId="32" fillId="5" borderId="45" xfId="10" applyFont="1" applyFill="1" applyBorder="1" applyAlignment="1">
      <alignment horizontal="center"/>
    </xf>
    <xf numFmtId="0" fontId="32" fillId="5" borderId="23" xfId="10" applyFont="1" applyFill="1" applyBorder="1" applyAlignment="1">
      <alignment horizontal="center"/>
    </xf>
    <xf numFmtId="0" fontId="32" fillId="6" borderId="3" xfId="10" applyFont="1" applyFill="1" applyBorder="1" applyAlignment="1">
      <alignment horizontal="center"/>
    </xf>
    <xf numFmtId="0" fontId="32" fillId="6" borderId="45" xfId="10" applyFont="1" applyFill="1" applyBorder="1" applyAlignment="1">
      <alignment horizontal="center"/>
    </xf>
    <xf numFmtId="0" fontId="32" fillId="6" borderId="23" xfId="10" applyFont="1" applyFill="1" applyBorder="1" applyAlignment="1">
      <alignment horizontal="center"/>
    </xf>
    <xf numFmtId="0" fontId="76" fillId="22" borderId="25" xfId="0" applyFont="1" applyFill="1" applyBorder="1" applyAlignment="1">
      <alignment horizontal="center"/>
    </xf>
    <xf numFmtId="0" fontId="76" fillId="22" borderId="26" xfId="0" applyFont="1" applyFill="1" applyBorder="1" applyAlignment="1">
      <alignment horizontal="center"/>
    </xf>
    <xf numFmtId="0" fontId="76" fillId="22" borderId="2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3" fillId="27" borderId="1" xfId="0" applyFont="1" applyFill="1" applyBorder="1" applyAlignment="1">
      <alignment horizontal="center"/>
    </xf>
    <xf numFmtId="0" fontId="21" fillId="43" borderId="3" xfId="0" applyFont="1" applyFill="1" applyBorder="1" applyAlignment="1">
      <alignment horizontal="center"/>
    </xf>
    <xf numFmtId="0" fontId="21" fillId="43" borderId="23" xfId="0" applyFont="1" applyFill="1" applyBorder="1" applyAlignment="1">
      <alignment horizontal="center"/>
    </xf>
    <xf numFmtId="0" fontId="21" fillId="43" borderId="45" xfId="0" applyFont="1" applyFill="1" applyBorder="1" applyAlignment="1">
      <alignment horizontal="center"/>
    </xf>
    <xf numFmtId="0" fontId="102" fillId="31" borderId="71" xfId="0" applyFont="1" applyFill="1" applyBorder="1" applyAlignment="1">
      <alignment horizontal="center"/>
    </xf>
    <xf numFmtId="0" fontId="102" fillId="31" borderId="72" xfId="0" applyFont="1" applyFill="1" applyBorder="1" applyAlignment="1">
      <alignment horizontal="center"/>
    </xf>
    <xf numFmtId="0" fontId="8" fillId="39" borderId="3" xfId="0" applyFont="1" applyFill="1" applyBorder="1" applyAlignment="1">
      <alignment horizontal="center"/>
    </xf>
    <xf numFmtId="0" fontId="8" fillId="39" borderId="23" xfId="0" applyFont="1" applyFill="1" applyBorder="1" applyAlignment="1">
      <alignment horizontal="center"/>
    </xf>
    <xf numFmtId="0" fontId="8" fillId="32" borderId="3" xfId="0" applyFont="1" applyFill="1" applyBorder="1" applyAlignment="1">
      <alignment horizontal="center"/>
    </xf>
    <xf numFmtId="0" fontId="8" fillId="32" borderId="23" xfId="0" applyFont="1" applyFill="1" applyBorder="1" applyAlignment="1">
      <alignment horizontal="center"/>
    </xf>
    <xf numFmtId="0" fontId="9" fillId="38" borderId="3" xfId="0" applyFont="1" applyFill="1" applyBorder="1" applyAlignment="1">
      <alignment horizontal="center"/>
    </xf>
    <xf numFmtId="0" fontId="9" fillId="38" borderId="45" xfId="0" applyFont="1" applyFill="1" applyBorder="1" applyAlignment="1">
      <alignment horizontal="center"/>
    </xf>
    <xf numFmtId="0" fontId="7" fillId="42" borderId="3" xfId="0" applyFont="1" applyFill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13" fillId="13" borderId="23" xfId="0" applyFont="1" applyFill="1" applyBorder="1" applyAlignment="1">
      <alignment horizontal="center"/>
    </xf>
    <xf numFmtId="0" fontId="4" fillId="33" borderId="3" xfId="0" applyFont="1" applyFill="1" applyBorder="1" applyAlignment="1">
      <alignment horizontal="center"/>
    </xf>
    <xf numFmtId="0" fontId="13" fillId="33" borderId="23" xfId="0" applyFont="1" applyFill="1" applyBorder="1" applyAlignment="1">
      <alignment horizontal="center"/>
    </xf>
    <xf numFmtId="0" fontId="3" fillId="44" borderId="3" xfId="0" applyFont="1" applyFill="1" applyBorder="1" applyAlignment="1">
      <alignment horizontal="center"/>
    </xf>
    <xf numFmtId="0" fontId="13" fillId="44" borderId="23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21" fillId="43" borderId="74" xfId="0" applyFont="1" applyFill="1" applyBorder="1" applyAlignment="1">
      <alignment horizontal="center"/>
    </xf>
    <xf numFmtId="0" fontId="66" fillId="31" borderId="71" xfId="0" applyFont="1" applyFill="1" applyBorder="1" applyAlignment="1">
      <alignment horizontal="center"/>
    </xf>
    <xf numFmtId="0" fontId="66" fillId="31" borderId="72" xfId="0" applyFont="1" applyFill="1" applyBorder="1" applyAlignment="1">
      <alignment horizontal="center"/>
    </xf>
    <xf numFmtId="0" fontId="21" fillId="43" borderId="73" xfId="0" applyFont="1" applyFill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79" fillId="5" borderId="0" xfId="6" applyFont="1" applyFill="1" applyAlignment="1">
      <alignment horizontal="center"/>
    </xf>
    <xf numFmtId="0" fontId="42" fillId="32" borderId="32" xfId="6" applyFont="1" applyFill="1" applyBorder="1" applyAlignment="1">
      <alignment horizontal="center"/>
    </xf>
    <xf numFmtId="0" fontId="42" fillId="32" borderId="24" xfId="6" applyFont="1" applyFill="1" applyBorder="1" applyAlignment="1">
      <alignment horizontal="center"/>
    </xf>
    <xf numFmtId="0" fontId="42" fillId="32" borderId="33" xfId="6" applyFont="1" applyFill="1" applyBorder="1" applyAlignment="1">
      <alignment horizontal="center"/>
    </xf>
    <xf numFmtId="0" fontId="79" fillId="30" borderId="0" xfId="6" applyFont="1" applyFill="1" applyBorder="1" applyAlignment="1">
      <alignment horizontal="center" vertical="center" wrapText="1"/>
    </xf>
    <xf numFmtId="0" fontId="79" fillId="30" borderId="0" xfId="6" applyFont="1" applyFill="1" applyBorder="1" applyAlignment="1">
      <alignment horizontal="center" vertical="center"/>
    </xf>
    <xf numFmtId="9" fontId="42" fillId="22" borderId="0" xfId="2" applyFont="1" applyFill="1" applyBorder="1" applyAlignment="1">
      <alignment horizontal="center"/>
    </xf>
    <xf numFmtId="9" fontId="42" fillId="22" borderId="29" xfId="2" applyFont="1" applyFill="1" applyBorder="1" applyAlignment="1">
      <alignment horizontal="center"/>
    </xf>
    <xf numFmtId="0" fontId="81" fillId="30" borderId="0" xfId="6" applyFont="1" applyFill="1" applyBorder="1" applyAlignment="1">
      <alignment horizontal="left" vertical="top" wrapText="1"/>
    </xf>
    <xf numFmtId="0" fontId="78" fillId="30" borderId="0" xfId="6" applyFont="1" applyFill="1" applyBorder="1" applyAlignment="1">
      <alignment horizontal="left" vertical="top"/>
    </xf>
    <xf numFmtId="0" fontId="104" fillId="15" borderId="55" xfId="6" applyFont="1" applyFill="1" applyBorder="1" applyAlignment="1">
      <alignment horizontal="center" vertical="center" wrapText="1"/>
    </xf>
    <xf numFmtId="0" fontId="104" fillId="15" borderId="56" xfId="6" applyFont="1" applyFill="1" applyBorder="1" applyAlignment="1">
      <alignment horizontal="center" vertical="center" wrapText="1"/>
    </xf>
    <xf numFmtId="0" fontId="104" fillId="15" borderId="57" xfId="6" applyFont="1" applyFill="1" applyBorder="1" applyAlignment="1">
      <alignment horizontal="center" vertical="center" wrapText="1"/>
    </xf>
    <xf numFmtId="175" fontId="105" fillId="15" borderId="58" xfId="6" applyNumberFormat="1" applyFont="1" applyFill="1" applyBorder="1" applyAlignment="1">
      <alignment horizontal="center" vertical="center" wrapText="1"/>
    </xf>
    <xf numFmtId="175" fontId="105" fillId="15" borderId="0" xfId="6" applyNumberFormat="1" applyFont="1" applyFill="1" applyBorder="1" applyAlignment="1">
      <alignment horizontal="center" vertical="center" wrapText="1"/>
    </xf>
    <xf numFmtId="175" fontId="105" fillId="15" borderId="59" xfId="6" applyNumberFormat="1" applyFont="1" applyFill="1" applyBorder="1" applyAlignment="1">
      <alignment horizontal="center" vertical="center" wrapText="1"/>
    </xf>
    <xf numFmtId="0" fontId="106" fillId="15" borderId="60" xfId="6" applyFont="1" applyFill="1" applyBorder="1" applyAlignment="1">
      <alignment horizontal="center" vertical="center"/>
    </xf>
    <xf numFmtId="0" fontId="106" fillId="15" borderId="61" xfId="6" applyFont="1" applyFill="1" applyBorder="1" applyAlignment="1">
      <alignment horizontal="center" vertical="center"/>
    </xf>
    <xf numFmtId="0" fontId="107" fillId="15" borderId="63" xfId="6" applyFont="1" applyFill="1" applyBorder="1" applyAlignment="1">
      <alignment horizontal="center" vertical="center" wrapText="1"/>
    </xf>
    <xf numFmtId="0" fontId="107" fillId="15" borderId="61" xfId="6" applyFont="1" applyFill="1" applyBorder="1" applyAlignment="1">
      <alignment horizontal="center" vertical="center" wrapText="1"/>
    </xf>
    <xf numFmtId="171" fontId="108" fillId="15" borderId="61" xfId="2" applyNumberFormat="1" applyFont="1" applyFill="1" applyBorder="1" applyAlignment="1">
      <alignment horizontal="center" vertical="center" wrapText="1"/>
    </xf>
    <xf numFmtId="171" fontId="108" fillId="15" borderId="62" xfId="2" applyNumberFormat="1" applyFont="1" applyFill="1" applyBorder="1" applyAlignment="1">
      <alignment horizontal="center" vertical="center" wrapText="1"/>
    </xf>
    <xf numFmtId="171" fontId="109" fillId="15" borderId="61" xfId="2" applyNumberFormat="1" applyFont="1" applyFill="1" applyBorder="1" applyAlignment="1">
      <alignment horizontal="center" vertical="center" wrapText="1"/>
    </xf>
    <xf numFmtId="171" fontId="109" fillId="15" borderId="64" xfId="2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5" fillId="5" borderId="48" xfId="0" applyFont="1" applyFill="1" applyBorder="1" applyAlignment="1">
      <alignment horizontal="center"/>
    </xf>
    <xf numFmtId="0" fontId="125" fillId="5" borderId="75" xfId="0" applyFont="1" applyFill="1" applyBorder="1" applyAlignment="1">
      <alignment horizontal="center"/>
    </xf>
    <xf numFmtId="0" fontId="125" fillId="22" borderId="48" xfId="0" applyFont="1" applyFill="1" applyBorder="1" applyAlignment="1">
      <alignment horizontal="center"/>
    </xf>
    <xf numFmtId="0" fontId="125" fillId="22" borderId="75" xfId="0" applyFont="1" applyFill="1" applyBorder="1" applyAlignment="1">
      <alignment horizontal="center"/>
    </xf>
    <xf numFmtId="0" fontId="31" fillId="0" borderId="48" xfId="0" applyFont="1" applyBorder="1" applyAlignment="1">
      <alignment horizontal="left" vertical="center"/>
    </xf>
    <xf numFmtId="0" fontId="31" fillId="0" borderId="52" xfId="0" applyFont="1" applyBorder="1" applyAlignment="1">
      <alignment horizontal="left" vertical="center"/>
    </xf>
    <xf numFmtId="49" fontId="84" fillId="4" borderId="0" xfId="0" applyNumberFormat="1" applyFont="1" applyFill="1" applyAlignment="1">
      <alignment horizontal="center" vertical="center" wrapText="1"/>
    </xf>
    <xf numFmtId="49" fontId="86" fillId="4" borderId="0" xfId="0" applyNumberFormat="1" applyFont="1" applyFill="1" applyAlignment="1">
      <alignment horizontal="left"/>
    </xf>
    <xf numFmtId="49" fontId="86" fillId="4" borderId="0" xfId="0" applyNumberFormat="1" applyFont="1" applyFill="1" applyAlignment="1">
      <alignment horizontal="right"/>
    </xf>
    <xf numFmtId="49" fontId="57" fillId="9" borderId="0" xfId="0" applyNumberFormat="1" applyFont="1" applyFill="1" applyAlignment="1">
      <alignment horizontal="center" vertical="center" wrapText="1"/>
    </xf>
    <xf numFmtId="49" fontId="33" fillId="9" borderId="0" xfId="0" applyNumberFormat="1" applyFont="1" applyFill="1" applyAlignment="1">
      <alignment horizontal="left" vertical="center" wrapText="1"/>
    </xf>
    <xf numFmtId="0" fontId="60" fillId="9" borderId="0" xfId="0" applyFont="1" applyFill="1" applyAlignment="1">
      <alignment vertical="center"/>
    </xf>
    <xf numFmtId="49" fontId="61" fillId="9" borderId="0" xfId="0" applyNumberFormat="1" applyFont="1" applyFill="1" applyAlignment="1">
      <alignment horizontal="left"/>
    </xf>
    <xf numFmtId="49" fontId="62" fillId="9" borderId="0" xfId="0" applyNumberFormat="1" applyFont="1" applyFill="1" applyAlignment="1">
      <alignment horizontal="right"/>
    </xf>
    <xf numFmtId="49" fontId="63" fillId="9" borderId="69" xfId="0" applyNumberFormat="1" applyFont="1" applyFill="1" applyBorder="1" applyAlignment="1">
      <alignment horizontal="center" vertical="center" wrapText="1"/>
    </xf>
    <xf numFmtId="49" fontId="63" fillId="9" borderId="68" xfId="0" applyNumberFormat="1" applyFont="1" applyFill="1" applyBorder="1" applyAlignment="1">
      <alignment horizontal="center" vertical="center" wrapText="1"/>
    </xf>
    <xf numFmtId="49" fontId="63" fillId="9" borderId="15" xfId="0" applyNumberFormat="1" applyFont="1" applyFill="1" applyBorder="1" applyAlignment="1">
      <alignment horizontal="center" vertical="center" wrapText="1"/>
    </xf>
    <xf numFmtId="49" fontId="63" fillId="9" borderId="14" xfId="0" applyNumberFormat="1" applyFont="1" applyFill="1" applyBorder="1" applyAlignment="1">
      <alignment horizontal="center" vertical="center" wrapText="1"/>
    </xf>
    <xf numFmtId="49" fontId="63" fillId="9" borderId="38" xfId="0" applyNumberFormat="1" applyFont="1" applyFill="1" applyBorder="1" applyAlignment="1">
      <alignment horizontal="center" vertical="center" wrapText="1"/>
    </xf>
    <xf numFmtId="49" fontId="63" fillId="9" borderId="8" xfId="0" applyNumberFormat="1" applyFont="1" applyFill="1" applyBorder="1" applyAlignment="1">
      <alignment horizontal="left" vertical="top" wrapText="1"/>
    </xf>
    <xf numFmtId="49" fontId="63" fillId="9" borderId="16" xfId="0" applyNumberFormat="1" applyFont="1" applyFill="1" applyBorder="1" applyAlignment="1">
      <alignment horizontal="left" vertical="top" wrapText="1"/>
    </xf>
    <xf numFmtId="49" fontId="63" fillId="9" borderId="10" xfId="0" applyNumberFormat="1" applyFont="1" applyFill="1" applyBorder="1" applyAlignment="1">
      <alignment horizontal="left" vertical="top" wrapText="1"/>
    </xf>
    <xf numFmtId="49" fontId="65" fillId="9" borderId="0" xfId="0" applyNumberFormat="1" applyFont="1" applyFill="1" applyAlignment="1">
      <alignment horizontal="left"/>
    </xf>
    <xf numFmtId="49" fontId="63" fillId="9" borderId="70" xfId="0" applyNumberFormat="1" applyFont="1" applyFill="1" applyBorder="1" applyAlignment="1">
      <alignment horizontal="left" vertical="top" wrapText="1"/>
    </xf>
    <xf numFmtId="49" fontId="65" fillId="9" borderId="0" xfId="0" applyNumberFormat="1" applyFont="1" applyFill="1" applyAlignment="1">
      <alignment horizontal="left" wrapText="1"/>
    </xf>
  </cellXfs>
  <cellStyles count="11">
    <cellStyle name="20% — акцент1" xfId="1" builtinId="30"/>
    <cellStyle name="Обычный" xfId="0" builtinId="0"/>
    <cellStyle name="Обычный 2" xfId="5" xr:uid="{00000000-0005-0000-0000-000002000000}"/>
    <cellStyle name="Обычный 3" xfId="6" xr:uid="{00000000-0005-0000-0000-000003000000}"/>
    <cellStyle name="Обычный 4" xfId="8" xr:uid="{00000000-0005-0000-0000-000004000000}"/>
    <cellStyle name="Обычный 5" xfId="9" xr:uid="{00000000-0005-0000-0000-000005000000}"/>
    <cellStyle name="Обычный 5 2" xfId="10" xr:uid="{00000000-0005-0000-0000-000006000000}"/>
    <cellStyle name="Процентный" xfId="2" builtinId="5"/>
    <cellStyle name="Финансовый" xfId="3" builtinId="3"/>
    <cellStyle name="Финансовый 2" xfId="7" xr:uid="{00000000-0005-0000-0000-000009000000}"/>
    <cellStyle name="Хороший" xfId="4" builtinId="26"/>
  </cellStyles>
  <dxfs count="0"/>
  <tableStyles count="0" defaultTableStyle="TableStyleMedium2" defaultPivotStyle="PivotStyleLight16"/>
  <colors>
    <mruColors>
      <color rgb="FF660033"/>
      <color rgb="FFCC0000"/>
      <color rgb="FFDF6613"/>
      <color rgb="FFFF9999"/>
      <color rgb="FFE26714"/>
      <color rgb="FFFF9933"/>
      <color rgb="FFFF0066"/>
      <color rgb="FFF23F2C"/>
      <color rgb="FF43CEFF"/>
      <color rgb="FF12AE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Юридических</a:t>
            </a:r>
            <a:r>
              <a:rPr lang="ru-RU" sz="2400" baseline="0"/>
              <a:t> лиц</a:t>
            </a:r>
            <a:endParaRPr lang="ru-RU" sz="2400"/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0072983819073136"/>
          <c:y val="0.32122629641708988"/>
          <c:w val="0.87768294902734456"/>
          <c:h val="0.558394342718994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9E3D-4DCB-84F8-BEAF7C22D3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9E3D-4DCB-84F8-BEAF7C22D3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9E3D-4DCB-84F8-BEAF7C22D325}"/>
              </c:ext>
            </c:extLst>
          </c:dPt>
          <c:dLbls>
            <c:dLbl>
              <c:idx val="0"/>
              <c:layout>
                <c:manualLayout>
                  <c:x val="-2.0836399538842871E-3"/>
                  <c:y val="0.316066127986047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E0B267-1492-4E01-90F5-609AB4802D90}" type="CELLRANGE">
                      <a:rPr lang="ru-RU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 b="1"/>
                      <a:t>%</a:t>
                    </a:r>
                    <a:endParaRPr lang="ru-RU" b="1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61021AEA-F79D-4E56-8DE2-2FA4C01B4108}" type="VALUE">
                      <a:rPr lang="ru-RU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 b="1"/>
                      <a:t> млн.руб.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352211960654451"/>
                      <c:h val="0.1294025542224570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3D-4DCB-84F8-BEAF7C22D325}"/>
                </c:ext>
              </c:extLst>
            </c:dLbl>
            <c:dLbl>
              <c:idx val="1"/>
              <c:layout>
                <c:manualLayout>
                  <c:x val="-1.6152770623298969E-3"/>
                  <c:y val="0.180693841256749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820E02-0C5C-4BA1-9F93-20F66694D041}" type="CELLRANGE">
                      <a:rPr lang="ru-RU" sz="1400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 sz="1400" b="1"/>
                      <a:t>%</a:t>
                    </a:r>
                    <a:endParaRPr lang="ru-RU" sz="1400" b="1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5C487EA4-7FC4-4660-B06B-58DF8867D0BC}" type="VALUE">
                      <a:rPr lang="ru-RU" sz="1400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 sz="1400" b="1"/>
                      <a:t> млн.долл.США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871332818210808"/>
                      <c:h val="0.1029801409848318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3D-4DCB-84F8-BEAF7C22D3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1E16E9-F487-497A-9628-D13A3732D612}" type="VALUE">
                      <a:rPr lang="ru-RU"/>
                      <a:pPr/>
                      <a:t>[ЗНАЧЕНИЕ]</a:t>
                    </a:fld>
                    <a:r>
                      <a:rPr lang="ru-RU"/>
                      <a:t> млн. рублей</a:t>
                    </a:r>
                  </a:p>
                  <a:p>
                    <a:r>
                      <a:rPr lang="ru-RU"/>
                      <a:t>-11,6%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3D-4DCB-84F8-BEAF7C22D325}"/>
                </c:ext>
              </c:extLst>
            </c:dLbl>
            <c:dLbl>
              <c:idx val="3"/>
              <c:layout>
                <c:manualLayout>
                  <c:x val="-1.8936704066657198E-3"/>
                  <c:y val="0.19976498914226798"/>
                </c:manualLayout>
              </c:layout>
              <c:tx>
                <c:rich>
                  <a:bodyPr/>
                  <a:lstStyle/>
                  <a:p>
                    <a:fld id="{3379A78C-A5AE-4366-9952-7C6306A9D6C5}" type="VALUE">
                      <a:rPr lang="ru-RU"/>
                      <a:pPr/>
                      <a:t>[ЗНАЧЕНИЕ]</a:t>
                    </a:fld>
                    <a:r>
                      <a:rPr lang="ru-RU"/>
                      <a:t> млен. долл.США</a:t>
                    </a:r>
                  </a:p>
                  <a:p>
                    <a:r>
                      <a:rPr lang="ru-RU"/>
                      <a:t>-24,9%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E3D-4DCB-84F8-BEAF7C22D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Главная!$B$47:$C$47</c:f>
              <c:strCache>
                <c:ptCount val="2"/>
                <c:pt idx="0">
                  <c:v>нац.вал.</c:v>
                </c:pt>
                <c:pt idx="1">
                  <c:v>ин.вал.</c:v>
                </c:pt>
              </c:strCache>
            </c:strRef>
          </c:cat>
          <c:val>
            <c:numRef>
              <c:f>Главная!$B$48:$C$48</c:f>
              <c:numCache>
                <c:formatCode>#\ ##0.0</c:formatCode>
                <c:ptCount val="2"/>
                <c:pt idx="0">
                  <c:v>758.85972626960108</c:v>
                </c:pt>
                <c:pt idx="1">
                  <c:v>376.14144319175978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Главная!$B$49:$C$49</c15:f>
                <c15:dlblRangeCache>
                  <c:ptCount val="2"/>
                  <c:pt idx="0">
                    <c:v>15,1</c:v>
                  </c:pt>
                  <c:pt idx="1">
                    <c:v>13,6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3D-4DCB-84F8-BEAF7C22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41"/>
        <c:axId val="104776383"/>
        <c:axId val="104762655"/>
      </c:barChart>
      <c:catAx>
        <c:axId val="104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62655"/>
        <c:crosses val="autoZero"/>
        <c:auto val="1"/>
        <c:lblAlgn val="ctr"/>
        <c:lblOffset val="0"/>
        <c:noMultiLvlLbl val="0"/>
      </c:catAx>
      <c:valAx>
        <c:axId val="1047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7638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ysClr val="windowText" lastClr="000000"/>
                </a:solidFill>
              </a:rPr>
              <a:t>Ежедневное изменение срочных вкладов ЮЛ в ИН.вал. (млн. долл.США)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3495159474644671E-2"/>
          <c:y val="0.12786594400072979"/>
          <c:w val="0.93415602993753755"/>
          <c:h val="0.66716389270738641"/>
        </c:manualLayout>
      </c:layout>
      <c:areaChart>
        <c:grouping val="stacked"/>
        <c:varyColors val="0"/>
        <c:ser>
          <c:idx val="0"/>
          <c:order val="0"/>
          <c:tx>
            <c:strRef>
              <c:f>'Остатки ЮЛ'!$A$80</c:f>
              <c:strCache>
                <c:ptCount val="1"/>
                <c:pt idx="0">
                  <c:v>Прирост/отток за предыдуший день</c:v>
                </c:pt>
              </c:strCache>
            </c:strRef>
          </c:tx>
          <c:spPr>
            <a:solidFill>
              <a:srgbClr val="E267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1"/>
              <c:layout>
                <c:manualLayout>
                  <c:x val="-5.7095854744964252E-17"/>
                  <c:y val="3.3436161754296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CE-4806-B7C9-FAEE73EFFE92}"/>
                </c:ext>
              </c:extLst>
            </c:dLbl>
            <c:dLbl>
              <c:idx val="23"/>
              <c:layout>
                <c:manualLayout>
                  <c:x val="-6.2287106532164117E-3"/>
                  <c:y val="3.3436161754296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CE-4806-B7C9-FAEE73EFFE92}"/>
                </c:ext>
              </c:extLst>
            </c:dLbl>
            <c:dLbl>
              <c:idx val="27"/>
              <c:layout>
                <c:manualLayout>
                  <c:x val="0"/>
                  <c:y val="4.7765945363280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CE-4806-B7C9-FAEE73EFFE92}"/>
                </c:ext>
              </c:extLst>
            </c:dLbl>
            <c:dLbl>
              <c:idx val="29"/>
              <c:layout>
                <c:manualLayout>
                  <c:x val="0"/>
                  <c:y val="2.8659567217968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CE-4806-B7C9-FAEE73EFFE92}"/>
                </c:ext>
              </c:extLst>
            </c:dLbl>
            <c:dLbl>
              <c:idx val="32"/>
              <c:layout>
                <c:manualLayout>
                  <c:x val="3.1143553266080918E-3"/>
                  <c:y val="-4.7765945363280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CE-4806-B7C9-FAEE73EFFE92}"/>
                </c:ext>
              </c:extLst>
            </c:dLbl>
            <c:dLbl>
              <c:idx val="34"/>
              <c:layout>
                <c:manualLayout>
                  <c:x val="1.5571776633041029E-3"/>
                  <c:y val="-1.432978360898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CE-4806-B7C9-FAEE73EFFE9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'Остатки ЮЛ'!$A$277:$A$302</c15:sqref>
                  </c15:fullRef>
                </c:ext>
              </c:extLst>
              <c:f>'Остатки ЮЛ'!$A$280:$A$302</c:f>
              <c:strCache>
                <c:ptCount val="23"/>
                <c:pt idx="0">
                  <c:v>14-16.08.</c:v>
                </c:pt>
                <c:pt idx="1">
                  <c:v>17.8</c:v>
                </c:pt>
                <c:pt idx="2">
                  <c:v>18.8</c:v>
                </c:pt>
                <c:pt idx="3">
                  <c:v>19.8</c:v>
                </c:pt>
                <c:pt idx="4">
                  <c:v>20.8</c:v>
                </c:pt>
                <c:pt idx="5">
                  <c:v>21-23.08.</c:v>
                </c:pt>
                <c:pt idx="6">
                  <c:v>24.8</c:v>
                </c:pt>
                <c:pt idx="7">
                  <c:v>25.8</c:v>
                </c:pt>
                <c:pt idx="8">
                  <c:v>26.8</c:v>
                </c:pt>
                <c:pt idx="9">
                  <c:v>27.8</c:v>
                </c:pt>
                <c:pt idx="10">
                  <c:v>28-30.08.</c:v>
                </c:pt>
                <c:pt idx="11">
                  <c:v>31.8</c:v>
                </c:pt>
                <c:pt idx="12">
                  <c:v>1.9</c:v>
                </c:pt>
                <c:pt idx="13">
                  <c:v>2.9</c:v>
                </c:pt>
                <c:pt idx="14">
                  <c:v>3.9</c:v>
                </c:pt>
                <c:pt idx="15">
                  <c:v>04-06.09.</c:v>
                </c:pt>
                <c:pt idx="16">
                  <c:v>7.9</c:v>
                </c:pt>
                <c:pt idx="17">
                  <c:v>8.9</c:v>
                </c:pt>
                <c:pt idx="18">
                  <c:v>9.9</c:v>
                </c:pt>
                <c:pt idx="19">
                  <c:v>10.9</c:v>
                </c:pt>
                <c:pt idx="20">
                  <c:v>11-13.09.</c:v>
                </c:pt>
                <c:pt idx="21">
                  <c:v>14.9</c:v>
                </c:pt>
                <c:pt idx="22">
                  <c:v>15.9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'Остатки ЮЛ'!$G$277:$G$302</c15:sqref>
                  </c15:fullRef>
                </c:ext>
              </c:extLst>
              <c:f>'Остатки ЮЛ'!$G$280:$G$302</c:f>
              <c:numCache>
                <c:formatCode>#\ ##0.0</c:formatCode>
                <c:ptCount val="23"/>
                <c:pt idx="0">
                  <c:v>22.725061686096979</c:v>
                </c:pt>
                <c:pt idx="1">
                  <c:v>12.679481366155414</c:v>
                </c:pt>
                <c:pt idx="2">
                  <c:v>40.680964109028537</c:v>
                </c:pt>
                <c:pt idx="3">
                  <c:v>-85.442768402642741</c:v>
                </c:pt>
                <c:pt idx="4">
                  <c:v>24.023511453314768</c:v>
                </c:pt>
                <c:pt idx="5">
                  <c:v>20.516331294551946</c:v>
                </c:pt>
                <c:pt idx="6">
                  <c:v>-25.214335315068638</c:v>
                </c:pt>
                <c:pt idx="7">
                  <c:v>11.401383017368516</c:v>
                </c:pt>
                <c:pt idx="8">
                  <c:v>33.694731060209051</c:v>
                </c:pt>
                <c:pt idx="9">
                  <c:v>15.827661109542532</c:v>
                </c:pt>
                <c:pt idx="10">
                  <c:v>4.9235260591581209</c:v>
                </c:pt>
                <c:pt idx="11">
                  <c:v>32.819679218214787</c:v>
                </c:pt>
                <c:pt idx="12">
                  <c:v>1.2034315558307753</c:v>
                </c:pt>
                <c:pt idx="13">
                  <c:v>111.20615744397583</c:v>
                </c:pt>
                <c:pt idx="14">
                  <c:v>18.169267684970691</c:v>
                </c:pt>
                <c:pt idx="15">
                  <c:v>27.851061150865917</c:v>
                </c:pt>
                <c:pt idx="16">
                  <c:v>23.174060043499139</c:v>
                </c:pt>
                <c:pt idx="17">
                  <c:v>57.591979063456165</c:v>
                </c:pt>
                <c:pt idx="18">
                  <c:v>-10.17856419029431</c:v>
                </c:pt>
                <c:pt idx="19">
                  <c:v>-41.676869054624603</c:v>
                </c:pt>
                <c:pt idx="20">
                  <c:v>88.591603667938216</c:v>
                </c:pt>
                <c:pt idx="21">
                  <c:v>-12.133419009237059</c:v>
                </c:pt>
                <c:pt idx="22">
                  <c:v>-42.896110151921221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E-4806-B7C9-FAEE73EFF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04943"/>
        <c:axId val="2085405359"/>
      </c:areaChart>
      <c:dateAx>
        <c:axId val="2085404943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2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5359"/>
        <c:crosses val="autoZero"/>
        <c:auto val="0"/>
        <c:lblOffset val="100"/>
        <c:baseTimeUnit val="days"/>
        <c:majorUnit val="1"/>
      </c:dateAx>
      <c:valAx>
        <c:axId val="2085405359"/>
        <c:scaling>
          <c:orientation val="minMax"/>
          <c:max val="125"/>
          <c:min val="-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494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solidFill>
                  <a:schemeClr val="accent6">
                    <a:lumMod val="75000"/>
                  </a:schemeClr>
                </a:solidFill>
              </a:rPr>
              <a:t>Динамика изменений срочных</a:t>
            </a:r>
            <a:r>
              <a:rPr lang="ru-RU" sz="1800" baseline="0">
                <a:solidFill>
                  <a:schemeClr val="accent6">
                    <a:lumMod val="75000"/>
                  </a:schemeClr>
                </a:solidFill>
              </a:rPr>
              <a:t> вкладов ФЛ </a:t>
            </a:r>
            <a:r>
              <a:rPr lang="ru-RU" sz="1800" b="1" baseline="0">
                <a:solidFill>
                  <a:schemeClr val="accent6">
                    <a:lumMod val="75000"/>
                  </a:schemeClr>
                </a:solidFill>
              </a:rPr>
              <a:t>в долларах США </a:t>
            </a:r>
            <a:r>
              <a:rPr lang="ru-RU" sz="1800" baseline="0">
                <a:solidFill>
                  <a:schemeClr val="accent6">
                    <a:lumMod val="75000"/>
                  </a:schemeClr>
                </a:solidFill>
              </a:rPr>
              <a:t>(млн.)</a:t>
            </a:r>
            <a:endParaRPr lang="ru-RU" sz="1800"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9602711394908495"/>
          <c:y val="2.07392969410686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0740291119978109E-2"/>
          <c:y val="8.1608219228481549E-2"/>
          <c:w val="0.92987967793428128"/>
          <c:h val="0.692059297050068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Таблица!$CI$23</c:f>
              <c:strCache>
                <c:ptCount val="1"/>
                <c:pt idx="0">
                  <c:v>Ежедневныый прирост/отток за предыдущий день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Таблица!$IZ$12:$PW$12</c15:sqref>
                  </c15:fullRef>
                </c:ext>
              </c:extLst>
              <c:f>(Таблица!$IZ$12:$KO$12,Таблица!$LK$12:$PW$12)</c:f>
              <c:strCache>
                <c:ptCount val="159"/>
                <c:pt idx="0">
                  <c:v>01.01.2021</c:v>
                </c:pt>
                <c:pt idx="1">
                  <c:v>02-05.01.2021</c:v>
                </c:pt>
                <c:pt idx="2">
                  <c:v>06.01.2021</c:v>
                </c:pt>
                <c:pt idx="3">
                  <c:v>07-11.01.2021</c:v>
                </c:pt>
                <c:pt idx="4">
                  <c:v>12.01.2021</c:v>
                </c:pt>
                <c:pt idx="5">
                  <c:v>13.01.2021</c:v>
                </c:pt>
                <c:pt idx="6">
                  <c:v>14.01.2021</c:v>
                </c:pt>
                <c:pt idx="7">
                  <c:v>15.01.2021</c:v>
                </c:pt>
                <c:pt idx="8">
                  <c:v>16-17.01.2021</c:v>
                </c:pt>
                <c:pt idx="9">
                  <c:v>18.01.2021</c:v>
                </c:pt>
                <c:pt idx="10">
                  <c:v>19.01.2021</c:v>
                </c:pt>
                <c:pt idx="11">
                  <c:v>20.01.2021</c:v>
                </c:pt>
                <c:pt idx="12">
                  <c:v>21.01.2021</c:v>
                </c:pt>
                <c:pt idx="13">
                  <c:v>22.01.2021</c:v>
                </c:pt>
                <c:pt idx="14">
                  <c:v>23-25.01.2021</c:v>
                </c:pt>
                <c:pt idx="15">
                  <c:v>26.01.2021</c:v>
                </c:pt>
                <c:pt idx="16">
                  <c:v>27.01.2021</c:v>
                </c:pt>
                <c:pt idx="17">
                  <c:v>28.01.2021</c:v>
                </c:pt>
                <c:pt idx="18">
                  <c:v>29.01.2021</c:v>
                </c:pt>
                <c:pt idx="19">
                  <c:v>30.01-01.02.2021</c:v>
                </c:pt>
                <c:pt idx="20">
                  <c:v>02.02.2021</c:v>
                </c:pt>
                <c:pt idx="21">
                  <c:v>03.02.2021</c:v>
                </c:pt>
                <c:pt idx="22">
                  <c:v>04.02.2021</c:v>
                </c:pt>
                <c:pt idx="23">
                  <c:v>05-07.02.2021</c:v>
                </c:pt>
                <c:pt idx="24">
                  <c:v>08.02.2021</c:v>
                </c:pt>
                <c:pt idx="25">
                  <c:v>09.02.2021</c:v>
                </c:pt>
                <c:pt idx="26">
                  <c:v>10.02.2021</c:v>
                </c:pt>
                <c:pt idx="27">
                  <c:v>11.02.2021</c:v>
                </c:pt>
                <c:pt idx="28">
                  <c:v>12-14.02.2021</c:v>
                </c:pt>
                <c:pt idx="29">
                  <c:v>15.02.2021</c:v>
                </c:pt>
                <c:pt idx="30">
                  <c:v>16.02.2021</c:v>
                </c:pt>
                <c:pt idx="31">
                  <c:v>17.02.2021</c:v>
                </c:pt>
                <c:pt idx="32">
                  <c:v>18.02.2021</c:v>
                </c:pt>
                <c:pt idx="33">
                  <c:v>19-21.02.2021</c:v>
                </c:pt>
                <c:pt idx="34">
                  <c:v>22.02.2021</c:v>
                </c:pt>
                <c:pt idx="35">
                  <c:v>23.02.2021</c:v>
                </c:pt>
                <c:pt idx="36">
                  <c:v>24.02.2021</c:v>
                </c:pt>
                <c:pt idx="37">
                  <c:v>25.02.2021</c:v>
                </c:pt>
                <c:pt idx="38">
                  <c:v>26-28.02.2021</c:v>
                </c:pt>
                <c:pt idx="39">
                  <c:v>01.03.2021</c:v>
                </c:pt>
                <c:pt idx="40">
                  <c:v>02.03.2021</c:v>
                </c:pt>
                <c:pt idx="41">
                  <c:v>03.03.2021</c:v>
                </c:pt>
                <c:pt idx="42">
                  <c:v>03-05.04.2021</c:v>
                </c:pt>
                <c:pt idx="43">
                  <c:v>06.04.2021</c:v>
                </c:pt>
                <c:pt idx="44">
                  <c:v>07.04.2021</c:v>
                </c:pt>
                <c:pt idx="45">
                  <c:v>08.04.2021</c:v>
                </c:pt>
                <c:pt idx="46">
                  <c:v>09.04.2021</c:v>
                </c:pt>
                <c:pt idx="47">
                  <c:v>10-12.04.2021</c:v>
                </c:pt>
                <c:pt idx="48">
                  <c:v>13.04.2021</c:v>
                </c:pt>
                <c:pt idx="49">
                  <c:v>14.04.2021</c:v>
                </c:pt>
                <c:pt idx="50">
                  <c:v>15.04.2021</c:v>
                </c:pt>
                <c:pt idx="51">
                  <c:v>16.04.2021</c:v>
                </c:pt>
                <c:pt idx="52">
                  <c:v>17-19.04.2021</c:v>
                </c:pt>
                <c:pt idx="53">
                  <c:v>20.04.2021</c:v>
                </c:pt>
                <c:pt idx="54">
                  <c:v>21.04.2021</c:v>
                </c:pt>
                <c:pt idx="55">
                  <c:v>22.04.2021</c:v>
                </c:pt>
                <c:pt idx="56">
                  <c:v>23.04.2021</c:v>
                </c:pt>
                <c:pt idx="57">
                  <c:v>24-26.04.2021</c:v>
                </c:pt>
                <c:pt idx="58">
                  <c:v>27.04.2021</c:v>
                </c:pt>
                <c:pt idx="59">
                  <c:v>28.04.2021</c:v>
                </c:pt>
                <c:pt idx="60">
                  <c:v>29.04.2021</c:v>
                </c:pt>
                <c:pt idx="61">
                  <c:v>30.04.2021</c:v>
                </c:pt>
                <c:pt idx="62">
                  <c:v>01-03.05.2021</c:v>
                </c:pt>
                <c:pt idx="63">
                  <c:v>04.05.2021</c:v>
                </c:pt>
                <c:pt idx="64">
                  <c:v>05.05.2021</c:v>
                </c:pt>
                <c:pt idx="65">
                  <c:v>06.05.2021</c:v>
                </c:pt>
                <c:pt idx="66">
                  <c:v>07.05.2021</c:v>
                </c:pt>
                <c:pt idx="67">
                  <c:v>08-12.05.2021</c:v>
                </c:pt>
                <c:pt idx="68">
                  <c:v>13.05.2021</c:v>
                </c:pt>
                <c:pt idx="69">
                  <c:v>14.05.2021</c:v>
                </c:pt>
                <c:pt idx="70">
                  <c:v>15.05.2021</c:v>
                </c:pt>
                <c:pt idx="71">
                  <c:v>16-17.05.2021</c:v>
                </c:pt>
                <c:pt idx="72">
                  <c:v>18.05.2021</c:v>
                </c:pt>
                <c:pt idx="73">
                  <c:v>19.05.2021</c:v>
                </c:pt>
                <c:pt idx="74">
                  <c:v>20.05.2021</c:v>
                </c:pt>
                <c:pt idx="75">
                  <c:v>21.05.2021</c:v>
                </c:pt>
                <c:pt idx="76">
                  <c:v>22-24.05.2021</c:v>
                </c:pt>
                <c:pt idx="77">
                  <c:v>25.05.2021</c:v>
                </c:pt>
                <c:pt idx="78">
                  <c:v>26.05.2021</c:v>
                </c:pt>
                <c:pt idx="79">
                  <c:v>27.05.2021</c:v>
                </c:pt>
                <c:pt idx="80">
                  <c:v>28.05.2021</c:v>
                </c:pt>
                <c:pt idx="81">
                  <c:v>29-31.05.2021</c:v>
                </c:pt>
                <c:pt idx="82">
                  <c:v>01.06.2021</c:v>
                </c:pt>
                <c:pt idx="83">
                  <c:v>02.06.2021</c:v>
                </c:pt>
                <c:pt idx="84">
                  <c:v>03.06.2021</c:v>
                </c:pt>
                <c:pt idx="85">
                  <c:v>04.06.2021</c:v>
                </c:pt>
                <c:pt idx="86">
                  <c:v>05-07.06.2021</c:v>
                </c:pt>
                <c:pt idx="87">
                  <c:v>08.06.2021</c:v>
                </c:pt>
                <c:pt idx="88">
                  <c:v>09.06.2021</c:v>
                </c:pt>
                <c:pt idx="89">
                  <c:v>10.06.2021</c:v>
                </c:pt>
                <c:pt idx="90">
                  <c:v>11.06.2021</c:v>
                </c:pt>
                <c:pt idx="91">
                  <c:v>12-14.06.2021</c:v>
                </c:pt>
                <c:pt idx="92">
                  <c:v>15.06.2021</c:v>
                </c:pt>
                <c:pt idx="93">
                  <c:v>16.06.2021</c:v>
                </c:pt>
                <c:pt idx="94">
                  <c:v>17.06.2021</c:v>
                </c:pt>
                <c:pt idx="95">
                  <c:v>18.06.2021</c:v>
                </c:pt>
                <c:pt idx="96">
                  <c:v>19-21.06.2021</c:v>
                </c:pt>
                <c:pt idx="97">
                  <c:v>22.06.2021</c:v>
                </c:pt>
                <c:pt idx="98">
                  <c:v>23.06.2021</c:v>
                </c:pt>
                <c:pt idx="99">
                  <c:v>24.06.2021</c:v>
                </c:pt>
                <c:pt idx="100">
                  <c:v>25.06.2021</c:v>
                </c:pt>
                <c:pt idx="101">
                  <c:v>26-28.06.2021</c:v>
                </c:pt>
                <c:pt idx="102">
                  <c:v>29.06.2021</c:v>
                </c:pt>
                <c:pt idx="103">
                  <c:v>30.06.2021</c:v>
                </c:pt>
                <c:pt idx="104">
                  <c:v>01.07.2021</c:v>
                </c:pt>
                <c:pt idx="105">
                  <c:v>02.07.2021</c:v>
                </c:pt>
                <c:pt idx="106">
                  <c:v>03-05.07.2021</c:v>
                </c:pt>
                <c:pt idx="107">
                  <c:v>06.07.2021</c:v>
                </c:pt>
                <c:pt idx="108">
                  <c:v>07.07.2021</c:v>
                </c:pt>
                <c:pt idx="109">
                  <c:v>08.07.2021</c:v>
                </c:pt>
                <c:pt idx="110">
                  <c:v>09.07.2021</c:v>
                </c:pt>
                <c:pt idx="111">
                  <c:v>10-12.07.2021</c:v>
                </c:pt>
                <c:pt idx="112">
                  <c:v>13.07.2021</c:v>
                </c:pt>
                <c:pt idx="113">
                  <c:v>14.07.2021</c:v>
                </c:pt>
                <c:pt idx="114">
                  <c:v>15.07.2021</c:v>
                </c:pt>
                <c:pt idx="115">
                  <c:v>16.07.2021</c:v>
                </c:pt>
                <c:pt idx="116">
                  <c:v>17-19.07.2021</c:v>
                </c:pt>
                <c:pt idx="117">
                  <c:v>20.07.2021</c:v>
                </c:pt>
                <c:pt idx="118">
                  <c:v>21.07.2021</c:v>
                </c:pt>
                <c:pt idx="119">
                  <c:v>22.07.2021</c:v>
                </c:pt>
                <c:pt idx="120">
                  <c:v>23.07.2021</c:v>
                </c:pt>
                <c:pt idx="121">
                  <c:v>24-26.07.2021</c:v>
                </c:pt>
                <c:pt idx="122">
                  <c:v>27.07.2021</c:v>
                </c:pt>
                <c:pt idx="123">
                  <c:v>28.07.2021</c:v>
                </c:pt>
                <c:pt idx="124">
                  <c:v>29.07.2021</c:v>
                </c:pt>
                <c:pt idx="125">
                  <c:v>30.07.2021</c:v>
                </c:pt>
                <c:pt idx="126">
                  <c:v>31.07.-02.08.2021</c:v>
                </c:pt>
                <c:pt idx="127">
                  <c:v>03.08.2021</c:v>
                </c:pt>
                <c:pt idx="128">
                  <c:v>04.08.2021</c:v>
                </c:pt>
                <c:pt idx="129">
                  <c:v>05.08.2021</c:v>
                </c:pt>
                <c:pt idx="130">
                  <c:v>06.08.2021</c:v>
                </c:pt>
                <c:pt idx="131">
                  <c:v>07-09.08.2021</c:v>
                </c:pt>
                <c:pt idx="132">
                  <c:v>10.08.2021</c:v>
                </c:pt>
                <c:pt idx="133">
                  <c:v>11.08.2021</c:v>
                </c:pt>
                <c:pt idx="134">
                  <c:v>12.08.2021</c:v>
                </c:pt>
                <c:pt idx="135">
                  <c:v>13.08.2021</c:v>
                </c:pt>
                <c:pt idx="136">
                  <c:v>14-16.08.2021</c:v>
                </c:pt>
                <c:pt idx="137">
                  <c:v>17.08.2021</c:v>
                </c:pt>
                <c:pt idx="138">
                  <c:v>18.08.2021</c:v>
                </c:pt>
                <c:pt idx="139">
                  <c:v>19.08.2021</c:v>
                </c:pt>
                <c:pt idx="140">
                  <c:v>20.08.2021</c:v>
                </c:pt>
                <c:pt idx="141">
                  <c:v>21-23.08.2021</c:v>
                </c:pt>
                <c:pt idx="142">
                  <c:v>24.08.2021</c:v>
                </c:pt>
                <c:pt idx="143">
                  <c:v>25.08.2021</c:v>
                </c:pt>
                <c:pt idx="144">
                  <c:v>26.08.2021</c:v>
                </c:pt>
                <c:pt idx="145">
                  <c:v>27.08.2021</c:v>
                </c:pt>
                <c:pt idx="146">
                  <c:v>28-30.08.2021</c:v>
                </c:pt>
                <c:pt idx="147">
                  <c:v>31.08.2021</c:v>
                </c:pt>
                <c:pt idx="148">
                  <c:v>01.09.2021</c:v>
                </c:pt>
                <c:pt idx="149">
                  <c:v>02.09.2021</c:v>
                </c:pt>
                <c:pt idx="150">
                  <c:v>03.09.2021</c:v>
                </c:pt>
                <c:pt idx="151">
                  <c:v>04-06.09.2021</c:v>
                </c:pt>
                <c:pt idx="152">
                  <c:v>07.09.2021</c:v>
                </c:pt>
                <c:pt idx="153">
                  <c:v>08.09.2021</c:v>
                </c:pt>
                <c:pt idx="154">
                  <c:v>09.09.2021</c:v>
                </c:pt>
                <c:pt idx="155">
                  <c:v>10.09.2021</c:v>
                </c:pt>
                <c:pt idx="156">
                  <c:v>11-13.09.2021</c:v>
                </c:pt>
                <c:pt idx="157">
                  <c:v>14.09.2021</c:v>
                </c:pt>
                <c:pt idx="158">
                  <c:v>15.09.2021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Таблица!$IZ$17:$PW$17</c15:sqref>
                  </c15:fullRef>
                </c:ext>
              </c:extLst>
              <c:f>(Таблица!$IZ$17:$KO$17,Таблица!$LK$17:$PW$17)</c:f>
              <c:numCache>
                <c:formatCode>0.00</c:formatCode>
                <c:ptCount val="159"/>
                <c:pt idx="0">
                  <c:v>-11.609213230440218</c:v>
                </c:pt>
                <c:pt idx="1">
                  <c:v>1.0827225953003108</c:v>
                </c:pt>
                <c:pt idx="2">
                  <c:v>0.94768249530034154</c:v>
                </c:pt>
                <c:pt idx="3">
                  <c:v>-17.578141934260657</c:v>
                </c:pt>
                <c:pt idx="4">
                  <c:v>1.1651819471903764</c:v>
                </c:pt>
                <c:pt idx="5">
                  <c:v>2.499976557789978</c:v>
                </c:pt>
                <c:pt idx="6">
                  <c:v>0.55953759845897366</c:v>
                </c:pt>
                <c:pt idx="7">
                  <c:v>-1.9350000015733713</c:v>
                </c:pt>
                <c:pt idx="8">
                  <c:v>-2.3509962965422346</c:v>
                </c:pt>
                <c:pt idx="9">
                  <c:v>-5.4528330382904642</c:v>
                </c:pt>
                <c:pt idx="10">
                  <c:v>-4.3068228698357416</c:v>
                </c:pt>
                <c:pt idx="11">
                  <c:v>-3.3318455356243248</c:v>
                </c:pt>
                <c:pt idx="12">
                  <c:v>-2.0657046726228145</c:v>
                </c:pt>
                <c:pt idx="13">
                  <c:v>-2.3988064880604725</c:v>
                </c:pt>
                <c:pt idx="14">
                  <c:v>-6.0742857487593938</c:v>
                </c:pt>
                <c:pt idx="15">
                  <c:v>1.4748280998596783</c:v>
                </c:pt>
                <c:pt idx="16">
                  <c:v>2.5538835656802803</c:v>
                </c:pt>
                <c:pt idx="17">
                  <c:v>-2.4606647095401968</c:v>
                </c:pt>
                <c:pt idx="18">
                  <c:v>3.6487176640002872</c:v>
                </c:pt>
                <c:pt idx="19">
                  <c:v>-13.887868389080268</c:v>
                </c:pt>
                <c:pt idx="20">
                  <c:v>1.1285133122501065</c:v>
                </c:pt>
                <c:pt idx="21">
                  <c:v>-1.0364415859098699</c:v>
                </c:pt>
                <c:pt idx="22">
                  <c:v>0.21289129235992732</c:v>
                </c:pt>
                <c:pt idx="23">
                  <c:v>-0.88048404458049845</c:v>
                </c:pt>
                <c:pt idx="24">
                  <c:v>-8.636957478952354</c:v>
                </c:pt>
                <c:pt idx="25">
                  <c:v>0.14935102330991867</c:v>
                </c:pt>
                <c:pt idx="26">
                  <c:v>-1.1063624270218497</c:v>
                </c:pt>
                <c:pt idx="27">
                  <c:v>-0.57689245456549543</c:v>
                </c:pt>
                <c:pt idx="28">
                  <c:v>-2.4461897339897405</c:v>
                </c:pt>
                <c:pt idx="29">
                  <c:v>-8.4607397624927216</c:v>
                </c:pt>
                <c:pt idx="30">
                  <c:v>-3.0406456113755667</c:v>
                </c:pt>
                <c:pt idx="31">
                  <c:v>1.2235181314922556</c:v>
                </c:pt>
                <c:pt idx="32">
                  <c:v>-1.079306581633773</c:v>
                </c:pt>
                <c:pt idx="33">
                  <c:v>-0.73564421985929584</c:v>
                </c:pt>
                <c:pt idx="34">
                  <c:v>-9.4268369260744294</c:v>
                </c:pt>
                <c:pt idx="35">
                  <c:v>-1.3489067404402704</c:v>
                </c:pt>
                <c:pt idx="36">
                  <c:v>-0.82580732845508464</c:v>
                </c:pt>
                <c:pt idx="37">
                  <c:v>-0.92840420425090997</c:v>
                </c:pt>
                <c:pt idx="38">
                  <c:v>2.0021077065998725</c:v>
                </c:pt>
                <c:pt idx="39">
                  <c:v>-17.932140166784848</c:v>
                </c:pt>
                <c:pt idx="40">
                  <c:v>4.0113746018346319</c:v>
                </c:pt>
                <c:pt idx="41">
                  <c:v>-5.8569999999999709</c:v>
                </c:pt>
                <c:pt idx="42">
                  <c:v>-8.4218050911299542</c:v>
                </c:pt>
                <c:pt idx="43">
                  <c:v>-0.21250015357009033</c:v>
                </c:pt>
                <c:pt idx="44">
                  <c:v>0.52127754407001703</c:v>
                </c:pt>
                <c:pt idx="45">
                  <c:v>-2.3858210595899436</c:v>
                </c:pt>
                <c:pt idx="46">
                  <c:v>-3.6675584857398462</c:v>
                </c:pt>
                <c:pt idx="47">
                  <c:v>-9.3660808924601042</c:v>
                </c:pt>
                <c:pt idx="48">
                  <c:v>-1.7714608587798466</c:v>
                </c:pt>
                <c:pt idx="49">
                  <c:v>-0.92798746029984613</c:v>
                </c:pt>
                <c:pt idx="50">
                  <c:v>-2.9212168159401699</c:v>
                </c:pt>
                <c:pt idx="51">
                  <c:v>-0.3997212056697208</c:v>
                </c:pt>
                <c:pt idx="52">
                  <c:v>-10.558429462530512</c:v>
                </c:pt>
                <c:pt idx="53">
                  <c:v>-1.6886565327195058</c:v>
                </c:pt>
                <c:pt idx="54">
                  <c:v>0.21347958767000819</c:v>
                </c:pt>
                <c:pt idx="55">
                  <c:v>-2.2013984680193062</c:v>
                </c:pt>
                <c:pt idx="56">
                  <c:v>-3.1062158507352251</c:v>
                </c:pt>
                <c:pt idx="57">
                  <c:v>-10.450996705721082</c:v>
                </c:pt>
                <c:pt idx="58">
                  <c:v>-2.7344592005401864</c:v>
                </c:pt>
                <c:pt idx="59">
                  <c:v>-3.3323847026108524</c:v>
                </c:pt>
                <c:pt idx="60">
                  <c:v>-4.1321136639053293</c:v>
                </c:pt>
                <c:pt idx="61">
                  <c:v>-0.70838291998143177</c:v>
                </c:pt>
                <c:pt idx="62">
                  <c:v>-12.705054150118485</c:v>
                </c:pt>
                <c:pt idx="63">
                  <c:v>-4.9662183064665442</c:v>
                </c:pt>
                <c:pt idx="64">
                  <c:v>-1.3491584559492367</c:v>
                </c:pt>
                <c:pt idx="65">
                  <c:v>-3.54868586050452</c:v>
                </c:pt>
                <c:pt idx="66">
                  <c:v>-2.5628756943938242</c:v>
                </c:pt>
                <c:pt idx="67">
                  <c:v>-20.221845654468325</c:v>
                </c:pt>
                <c:pt idx="68">
                  <c:v>-5.312536481135794</c:v>
                </c:pt>
                <c:pt idx="69">
                  <c:v>-0.14523552031050713</c:v>
                </c:pt>
                <c:pt idx="70">
                  <c:v>-2.0963129319493419</c:v>
                </c:pt>
                <c:pt idx="71">
                  <c:v>-9.0508310349191561</c:v>
                </c:pt>
                <c:pt idx="72">
                  <c:v>-1.5637871729609287</c:v>
                </c:pt>
                <c:pt idx="73">
                  <c:v>-1.7117045969803257</c:v>
                </c:pt>
                <c:pt idx="74">
                  <c:v>-4.5868606176195499</c:v>
                </c:pt>
                <c:pt idx="75">
                  <c:v>-5.9896761750806036</c:v>
                </c:pt>
                <c:pt idx="76">
                  <c:v>-14.267453935719914</c:v>
                </c:pt>
                <c:pt idx="77">
                  <c:v>-3.4448952257598648</c:v>
                </c:pt>
                <c:pt idx="78">
                  <c:v>-6.1341888990200459</c:v>
                </c:pt>
                <c:pt idx="79">
                  <c:v>-12.124215544139588</c:v>
                </c:pt>
                <c:pt idx="80">
                  <c:v>0</c:v>
                </c:pt>
                <c:pt idx="81">
                  <c:v>-14.968132418780442</c:v>
                </c:pt>
                <c:pt idx="82">
                  <c:v>-6.5484205430698239</c:v>
                </c:pt>
                <c:pt idx="83">
                  <c:v>-6.6572812487797819</c:v>
                </c:pt>
                <c:pt idx="84">
                  <c:v>-5.6477293309003471</c:v>
                </c:pt>
                <c:pt idx="85">
                  <c:v>-8.793459466980039</c:v>
                </c:pt>
                <c:pt idx="86">
                  <c:v>-15.936482051419716</c:v>
                </c:pt>
                <c:pt idx="87">
                  <c:v>-10.255903887840304</c:v>
                </c:pt>
                <c:pt idx="88">
                  <c:v>-7.6129604112697962</c:v>
                </c:pt>
                <c:pt idx="89">
                  <c:v>-11.963740819450322</c:v>
                </c:pt>
                <c:pt idx="90">
                  <c:v>-7.2488051039499624</c:v>
                </c:pt>
                <c:pt idx="91">
                  <c:v>-17.526562251069663</c:v>
                </c:pt>
                <c:pt idx="92">
                  <c:v>-5.2249669560001166</c:v>
                </c:pt>
                <c:pt idx="93">
                  <c:v>-8.4552041946599275</c:v>
                </c:pt>
                <c:pt idx="94">
                  <c:v>-5.5845355953601938</c:v>
                </c:pt>
                <c:pt idx="95">
                  <c:v>-6.8500636163998934</c:v>
                </c:pt>
                <c:pt idx="96">
                  <c:v>-23.046789172150056</c:v>
                </c:pt>
                <c:pt idx="97">
                  <c:v>-7.5280416238097132</c:v>
                </c:pt>
                <c:pt idx="98">
                  <c:v>-5.4029773674601529</c:v>
                </c:pt>
                <c:pt idx="99">
                  <c:v>-4.4520178468601443</c:v>
                </c:pt>
                <c:pt idx="100">
                  <c:v>-3.9464988879299199</c:v>
                </c:pt>
                <c:pt idx="101">
                  <c:v>-14.677727543620222</c:v>
                </c:pt>
                <c:pt idx="102">
                  <c:v>-4.1896852297300029</c:v>
                </c:pt>
                <c:pt idx="103">
                  <c:v>-0.66335496425017482</c:v>
                </c:pt>
                <c:pt idx="104">
                  <c:v>-7.0613131938998777</c:v>
                </c:pt>
                <c:pt idx="105">
                  <c:v>-4.7699320752499261</c:v>
                </c:pt>
                <c:pt idx="106">
                  <c:v>-15.926428197479709</c:v>
                </c:pt>
                <c:pt idx="107">
                  <c:v>-3.8412696178302213</c:v>
                </c:pt>
                <c:pt idx="108">
                  <c:v>0.19937892690995795</c:v>
                </c:pt>
                <c:pt idx="109">
                  <c:v>-2.3329775788097322</c:v>
                </c:pt>
                <c:pt idx="110">
                  <c:v>-1.8515517635300967</c:v>
                </c:pt>
                <c:pt idx="111">
                  <c:v>-13.562922789150434</c:v>
                </c:pt>
                <c:pt idx="112">
                  <c:v>-3.5684902675693593</c:v>
                </c:pt>
                <c:pt idx="113">
                  <c:v>-0.54445284717985487</c:v>
                </c:pt>
                <c:pt idx="114">
                  <c:v>-3.1497065602306975</c:v>
                </c:pt>
                <c:pt idx="115">
                  <c:v>-3.3199490816700745</c:v>
                </c:pt>
                <c:pt idx="116">
                  <c:v>-10.557233687379721</c:v>
                </c:pt>
                <c:pt idx="117">
                  <c:v>-1.5483730821697463</c:v>
                </c:pt>
                <c:pt idx="118">
                  <c:v>-5.1665963150699099</c:v>
                </c:pt>
                <c:pt idx="119">
                  <c:v>-2.6780045550904106</c:v>
                </c:pt>
                <c:pt idx="120">
                  <c:v>-1.6922081160300877</c:v>
                </c:pt>
                <c:pt idx="121">
                  <c:v>-6.5911747711297721</c:v>
                </c:pt>
                <c:pt idx="122">
                  <c:v>-1.3167044085398629</c:v>
                </c:pt>
                <c:pt idx="123">
                  <c:v>4.8560169969732669E-2</c:v>
                </c:pt>
                <c:pt idx="124">
                  <c:v>-0.13073923633965023</c:v>
                </c:pt>
                <c:pt idx="125">
                  <c:v>2.7594996951897883</c:v>
                </c:pt>
                <c:pt idx="126">
                  <c:v>-8.7697252369798662</c:v>
                </c:pt>
                <c:pt idx="127">
                  <c:v>0.40221683378968009</c:v>
                </c:pt>
                <c:pt idx="128">
                  <c:v>-0.45528726485963489</c:v>
                </c:pt>
                <c:pt idx="129">
                  <c:v>-2.2750579148300858</c:v>
                </c:pt>
                <c:pt idx="130">
                  <c:v>3.8332737099608494E-2</c:v>
                </c:pt>
                <c:pt idx="131">
                  <c:v>-5.9479415274499843</c:v>
                </c:pt>
                <c:pt idx="132">
                  <c:v>-2.4026190834297267</c:v>
                </c:pt>
                <c:pt idx="133">
                  <c:v>-0.49977719112030172</c:v>
                </c:pt>
                <c:pt idx="134">
                  <c:v>-2.9459322992543093</c:v>
                </c:pt>
                <c:pt idx="135">
                  <c:v>2.2941119543725108</c:v>
                </c:pt>
                <c:pt idx="136">
                  <c:v>-5.2951403879192185</c:v>
                </c:pt>
                <c:pt idx="137">
                  <c:v>1.6957462603104432</c:v>
                </c:pt>
                <c:pt idx="138">
                  <c:v>1.0862937412553038</c:v>
                </c:pt>
                <c:pt idx="139">
                  <c:v>-0.4316359138720145</c:v>
                </c:pt>
                <c:pt idx="140">
                  <c:v>-3.0845825684964439</c:v>
                </c:pt>
                <c:pt idx="141">
                  <c:v>-5.1361035099334913</c:v>
                </c:pt>
                <c:pt idx="142">
                  <c:v>0.28976736841059392</c:v>
                </c:pt>
                <c:pt idx="143">
                  <c:v>-5.7916445908631431E-2</c:v>
                </c:pt>
                <c:pt idx="144">
                  <c:v>-1.6993752869557284</c:v>
                </c:pt>
                <c:pt idx="145">
                  <c:v>1.1491454477318257</c:v>
                </c:pt>
                <c:pt idx="146">
                  <c:v>1.0843995283203185</c:v>
                </c:pt>
                <c:pt idx="147">
                  <c:v>4.2493807617288439</c:v>
                </c:pt>
                <c:pt idx="148">
                  <c:v>1.434134245853329</c:v>
                </c:pt>
                <c:pt idx="149">
                  <c:v>-1.6593053167189282</c:v>
                </c:pt>
                <c:pt idx="150">
                  <c:v>-0.25304119307747897</c:v>
                </c:pt>
                <c:pt idx="151">
                  <c:v>-8.6924344472690791</c:v>
                </c:pt>
                <c:pt idx="152">
                  <c:v>1.8401212733942884</c:v>
                </c:pt>
                <c:pt idx="153">
                  <c:v>5.2852310009229768</c:v>
                </c:pt>
                <c:pt idx="154">
                  <c:v>1.2284482259201468</c:v>
                </c:pt>
                <c:pt idx="155">
                  <c:v>-0.46512855651144491</c:v>
                </c:pt>
                <c:pt idx="156">
                  <c:v>-2.2979528645778373</c:v>
                </c:pt>
                <c:pt idx="157">
                  <c:v>2.5064135874808926</c:v>
                </c:pt>
                <c:pt idx="158">
                  <c:v>1.1118141487136199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Таблица!$KS$17</c15:sqref>
                  <c15:dLbl>
                    <c:idx val="41"/>
                    <c:layout>
                      <c:manualLayout>
                        <c:x val="-9.6319229446165441E-3"/>
                        <c:y val="2.91514874259535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D98-40C0-A3D1-43A291C3769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96AA-466A-9FF2-D85CF054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3679183"/>
        <c:axId val="183684591"/>
      </c:barChart>
      <c:lineChart>
        <c:grouping val="standard"/>
        <c:varyColors val="0"/>
        <c:ser>
          <c:idx val="0"/>
          <c:order val="0"/>
          <c:tx>
            <c:strRef>
              <c:f>Таблица!$CI$22</c:f>
              <c:strCache>
                <c:ptCount val="1"/>
                <c:pt idx="0">
                  <c:v>Остатки (левая ось)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Таблица!$HI$7:$PW$7</c15:sqref>
                  </c15:fullRef>
                </c:ext>
              </c:extLst>
              <c:f>(Таблица!$HI$7:$IX$7,Таблица!$JT$7:$PW$7)</c:f>
              <c:strCache>
                <c:ptCount val="202"/>
                <c:pt idx="0">
                  <c:v>31.10-02.11.2020</c:v>
                </c:pt>
                <c:pt idx="1">
                  <c:v>03.11.2020</c:v>
                </c:pt>
                <c:pt idx="2">
                  <c:v>04.11.2020</c:v>
                </c:pt>
                <c:pt idx="3">
                  <c:v>05.11.2020</c:v>
                </c:pt>
                <c:pt idx="4">
                  <c:v>06.11.2020</c:v>
                </c:pt>
                <c:pt idx="5">
                  <c:v>07-09.11.2020</c:v>
                </c:pt>
                <c:pt idx="6">
                  <c:v>10.11.2020</c:v>
                </c:pt>
                <c:pt idx="7">
                  <c:v>11.11.2020</c:v>
                </c:pt>
                <c:pt idx="8">
                  <c:v>12.11.2020</c:v>
                </c:pt>
                <c:pt idx="9">
                  <c:v>13.11.2020</c:v>
                </c:pt>
                <c:pt idx="10">
                  <c:v>14-16.11.2020</c:v>
                </c:pt>
                <c:pt idx="11">
                  <c:v>17.11.2020</c:v>
                </c:pt>
                <c:pt idx="12">
                  <c:v>18.11.2020</c:v>
                </c:pt>
                <c:pt idx="13">
                  <c:v>19.11.2020</c:v>
                </c:pt>
                <c:pt idx="14">
                  <c:v>20.11.2020</c:v>
                </c:pt>
                <c:pt idx="15">
                  <c:v>21-23.11.2020</c:v>
                </c:pt>
                <c:pt idx="16">
                  <c:v>24.11.2020</c:v>
                </c:pt>
                <c:pt idx="17">
                  <c:v>25.11.2020</c:v>
                </c:pt>
                <c:pt idx="18">
                  <c:v>26.11.2020</c:v>
                </c:pt>
                <c:pt idx="19">
                  <c:v>27.11.2020</c:v>
                </c:pt>
                <c:pt idx="20">
                  <c:v>28-30.11.2020</c:v>
                </c:pt>
                <c:pt idx="21">
                  <c:v>01.12.2020</c:v>
                </c:pt>
                <c:pt idx="22">
                  <c:v>02.12.2020</c:v>
                </c:pt>
                <c:pt idx="23">
                  <c:v>03.12.2020</c:v>
                </c:pt>
                <c:pt idx="24">
                  <c:v>04.12.2020</c:v>
                </c:pt>
                <c:pt idx="25">
                  <c:v>05-07.12.2020</c:v>
                </c:pt>
                <c:pt idx="26">
                  <c:v>08.12.2020</c:v>
                </c:pt>
                <c:pt idx="27">
                  <c:v>09.12.2020</c:v>
                </c:pt>
                <c:pt idx="28">
                  <c:v>10.12.2020</c:v>
                </c:pt>
                <c:pt idx="29">
                  <c:v>11.12.2020</c:v>
                </c:pt>
                <c:pt idx="30">
                  <c:v>12-14.12.2020</c:v>
                </c:pt>
                <c:pt idx="31">
                  <c:v>15.12.2020</c:v>
                </c:pt>
                <c:pt idx="32">
                  <c:v>16.12.2020</c:v>
                </c:pt>
                <c:pt idx="33">
                  <c:v>17.12.2020</c:v>
                </c:pt>
                <c:pt idx="34">
                  <c:v>18.12.2020</c:v>
                </c:pt>
                <c:pt idx="35">
                  <c:v>19-21.12.2020</c:v>
                </c:pt>
                <c:pt idx="36">
                  <c:v>22.12.2020</c:v>
                </c:pt>
                <c:pt idx="37">
                  <c:v>23.12.2020</c:v>
                </c:pt>
                <c:pt idx="38">
                  <c:v>24.12.2020</c:v>
                </c:pt>
                <c:pt idx="39">
                  <c:v>25-28.12.2020</c:v>
                </c:pt>
                <c:pt idx="40">
                  <c:v>29.12.2020</c:v>
                </c:pt>
                <c:pt idx="41">
                  <c:v>30.12.2020</c:v>
                </c:pt>
                <c:pt idx="42">
                  <c:v>02.02.2021</c:v>
                </c:pt>
                <c:pt idx="43">
                  <c:v>03.02.2021</c:v>
                </c:pt>
                <c:pt idx="44">
                  <c:v>04.02.2021</c:v>
                </c:pt>
                <c:pt idx="45">
                  <c:v>05-07.02.2021</c:v>
                </c:pt>
                <c:pt idx="46">
                  <c:v>08.02.2021</c:v>
                </c:pt>
                <c:pt idx="47">
                  <c:v>09.02.2021</c:v>
                </c:pt>
                <c:pt idx="48">
                  <c:v>10.02.2021</c:v>
                </c:pt>
                <c:pt idx="49">
                  <c:v>11.02.2021</c:v>
                </c:pt>
                <c:pt idx="50">
                  <c:v>12-14.02.2021</c:v>
                </c:pt>
                <c:pt idx="51">
                  <c:v>15.02.2021</c:v>
                </c:pt>
                <c:pt idx="52">
                  <c:v>16.02.2021</c:v>
                </c:pt>
                <c:pt idx="53">
                  <c:v>17.02.2021</c:v>
                </c:pt>
                <c:pt idx="54">
                  <c:v>18.02.2021</c:v>
                </c:pt>
                <c:pt idx="55">
                  <c:v>19-21.02.2021</c:v>
                </c:pt>
                <c:pt idx="56">
                  <c:v>22.02.2021</c:v>
                </c:pt>
                <c:pt idx="57">
                  <c:v>23.02.2021</c:v>
                </c:pt>
                <c:pt idx="58">
                  <c:v>24.02.2021</c:v>
                </c:pt>
                <c:pt idx="59">
                  <c:v>25.02.2021</c:v>
                </c:pt>
                <c:pt idx="60">
                  <c:v>26-28.02.2021</c:v>
                </c:pt>
                <c:pt idx="61">
                  <c:v>01.03.2021</c:v>
                </c:pt>
                <c:pt idx="62">
                  <c:v>02.03.2021</c:v>
                </c:pt>
                <c:pt idx="63">
                  <c:v>03.03.2021</c:v>
                </c:pt>
                <c:pt idx="64">
                  <c:v>04.03.2021</c:v>
                </c:pt>
                <c:pt idx="65">
                  <c:v>05-08.03.2021</c:v>
                </c:pt>
                <c:pt idx="66">
                  <c:v>09.03.2021</c:v>
                </c:pt>
                <c:pt idx="67">
                  <c:v>10.03.2021</c:v>
                </c:pt>
                <c:pt idx="68">
                  <c:v>11.03.2021</c:v>
                </c:pt>
                <c:pt idx="69">
                  <c:v>12.03.2021</c:v>
                </c:pt>
                <c:pt idx="70">
                  <c:v>13-15.03.2021</c:v>
                </c:pt>
                <c:pt idx="71">
                  <c:v>16.03.2021</c:v>
                </c:pt>
                <c:pt idx="72">
                  <c:v>17.03.2021</c:v>
                </c:pt>
                <c:pt idx="73">
                  <c:v>18.03.2021</c:v>
                </c:pt>
                <c:pt idx="74">
                  <c:v>19.03.2021</c:v>
                </c:pt>
                <c:pt idx="75">
                  <c:v>20-22.03.2021</c:v>
                </c:pt>
                <c:pt idx="76">
                  <c:v>23.03.2021</c:v>
                </c:pt>
                <c:pt idx="77">
                  <c:v>24.03.2021</c:v>
                </c:pt>
                <c:pt idx="78">
                  <c:v>25.03.2021</c:v>
                </c:pt>
                <c:pt idx="79">
                  <c:v>26.03.2021</c:v>
                </c:pt>
                <c:pt idx="80">
                  <c:v>27-29.03.2021</c:v>
                </c:pt>
                <c:pt idx="81">
                  <c:v>30.03.2021</c:v>
                </c:pt>
                <c:pt idx="82">
                  <c:v>31.03.2021</c:v>
                </c:pt>
                <c:pt idx="83">
                  <c:v>01.04.2021</c:v>
                </c:pt>
                <c:pt idx="84">
                  <c:v>02.04.2021</c:v>
                </c:pt>
                <c:pt idx="85">
                  <c:v>03-05.04.2021</c:v>
                </c:pt>
                <c:pt idx="86">
                  <c:v>06.04.2021</c:v>
                </c:pt>
                <c:pt idx="87">
                  <c:v>07.04.2021</c:v>
                </c:pt>
                <c:pt idx="88">
                  <c:v>08.04.2021</c:v>
                </c:pt>
                <c:pt idx="89">
                  <c:v>09.04.2021</c:v>
                </c:pt>
                <c:pt idx="90">
                  <c:v>10-12.04.2021</c:v>
                </c:pt>
                <c:pt idx="91">
                  <c:v>13.04.2021</c:v>
                </c:pt>
                <c:pt idx="92">
                  <c:v>14.04.2021</c:v>
                </c:pt>
                <c:pt idx="93">
                  <c:v>15.04.2021</c:v>
                </c:pt>
                <c:pt idx="94">
                  <c:v>16.04.2021</c:v>
                </c:pt>
                <c:pt idx="95">
                  <c:v>17-19.04.2021</c:v>
                </c:pt>
                <c:pt idx="96">
                  <c:v>20.04.2021</c:v>
                </c:pt>
                <c:pt idx="97">
                  <c:v>21.04.2021</c:v>
                </c:pt>
                <c:pt idx="98">
                  <c:v>22.04.2021</c:v>
                </c:pt>
                <c:pt idx="99">
                  <c:v>23.04.2021</c:v>
                </c:pt>
                <c:pt idx="100">
                  <c:v>24-26.04.2021</c:v>
                </c:pt>
                <c:pt idx="101">
                  <c:v>27.04.2021</c:v>
                </c:pt>
                <c:pt idx="102">
                  <c:v>28.04.2021</c:v>
                </c:pt>
                <c:pt idx="103">
                  <c:v>29.04.2021</c:v>
                </c:pt>
                <c:pt idx="104">
                  <c:v>30.04.2021</c:v>
                </c:pt>
                <c:pt idx="105">
                  <c:v>01-03.05.2021</c:v>
                </c:pt>
                <c:pt idx="106">
                  <c:v>04.05.2021</c:v>
                </c:pt>
                <c:pt idx="107">
                  <c:v>05.05.2021</c:v>
                </c:pt>
                <c:pt idx="108">
                  <c:v>06.05.2021</c:v>
                </c:pt>
                <c:pt idx="109">
                  <c:v>07.05.2021</c:v>
                </c:pt>
                <c:pt idx="110">
                  <c:v>08-12.05.2021</c:v>
                </c:pt>
                <c:pt idx="111">
                  <c:v>13.05.2021</c:v>
                </c:pt>
                <c:pt idx="112">
                  <c:v>14.05.2021</c:v>
                </c:pt>
                <c:pt idx="113">
                  <c:v>15.05.2021</c:v>
                </c:pt>
                <c:pt idx="114">
                  <c:v>16-17.05.2021</c:v>
                </c:pt>
                <c:pt idx="115">
                  <c:v>18.05.2021</c:v>
                </c:pt>
                <c:pt idx="116">
                  <c:v>19.05.2021</c:v>
                </c:pt>
                <c:pt idx="117">
                  <c:v>20.05.2021</c:v>
                </c:pt>
                <c:pt idx="118">
                  <c:v>21.05.2021</c:v>
                </c:pt>
                <c:pt idx="119">
                  <c:v>22-24.05.2021</c:v>
                </c:pt>
                <c:pt idx="120">
                  <c:v>25.05.2021</c:v>
                </c:pt>
                <c:pt idx="121">
                  <c:v>26.05.2021</c:v>
                </c:pt>
                <c:pt idx="122">
                  <c:v>27.05.2021</c:v>
                </c:pt>
                <c:pt idx="123">
                  <c:v>28.05.2021</c:v>
                </c:pt>
                <c:pt idx="124">
                  <c:v>29-31.05.2021</c:v>
                </c:pt>
                <c:pt idx="125">
                  <c:v>01.06.2021</c:v>
                </c:pt>
                <c:pt idx="126">
                  <c:v>02.06.2021</c:v>
                </c:pt>
                <c:pt idx="127">
                  <c:v>03.06.2021</c:v>
                </c:pt>
                <c:pt idx="128">
                  <c:v>04.06.2021</c:v>
                </c:pt>
                <c:pt idx="129">
                  <c:v>05-07.06.2021</c:v>
                </c:pt>
                <c:pt idx="130">
                  <c:v>08.06.2021</c:v>
                </c:pt>
                <c:pt idx="131">
                  <c:v>09.06.2021</c:v>
                </c:pt>
                <c:pt idx="132">
                  <c:v>10.06.2021</c:v>
                </c:pt>
                <c:pt idx="133">
                  <c:v>11.06.2021</c:v>
                </c:pt>
                <c:pt idx="134">
                  <c:v>12-14.06.2021</c:v>
                </c:pt>
                <c:pt idx="135">
                  <c:v>15.06.2021</c:v>
                </c:pt>
                <c:pt idx="136">
                  <c:v>16.06.2021</c:v>
                </c:pt>
                <c:pt idx="137">
                  <c:v>17.06.2021</c:v>
                </c:pt>
                <c:pt idx="138">
                  <c:v>18.06.2021</c:v>
                </c:pt>
                <c:pt idx="139">
                  <c:v>19-21.06.2021</c:v>
                </c:pt>
                <c:pt idx="140">
                  <c:v>22.06.2021</c:v>
                </c:pt>
                <c:pt idx="141">
                  <c:v>23.06.2021</c:v>
                </c:pt>
                <c:pt idx="142">
                  <c:v>24.06.2021</c:v>
                </c:pt>
                <c:pt idx="143">
                  <c:v>25.06.2021</c:v>
                </c:pt>
                <c:pt idx="144">
                  <c:v>26-28.06.2021</c:v>
                </c:pt>
                <c:pt idx="145">
                  <c:v>29.06.2021</c:v>
                </c:pt>
                <c:pt idx="146">
                  <c:v>30.06.2021</c:v>
                </c:pt>
                <c:pt idx="147">
                  <c:v>01.07.2021</c:v>
                </c:pt>
                <c:pt idx="148">
                  <c:v>02.07.2021</c:v>
                </c:pt>
                <c:pt idx="149">
                  <c:v>03-05.07.2021</c:v>
                </c:pt>
                <c:pt idx="150">
                  <c:v>06.07.2021</c:v>
                </c:pt>
                <c:pt idx="151">
                  <c:v>07.07.2021</c:v>
                </c:pt>
                <c:pt idx="152">
                  <c:v>08.07.2021</c:v>
                </c:pt>
                <c:pt idx="153">
                  <c:v>09.07.2021</c:v>
                </c:pt>
                <c:pt idx="154">
                  <c:v>10-12.07.2021</c:v>
                </c:pt>
                <c:pt idx="155">
                  <c:v>13.07.2021</c:v>
                </c:pt>
                <c:pt idx="156">
                  <c:v>14.07.2021</c:v>
                </c:pt>
                <c:pt idx="157">
                  <c:v>15.07.2021</c:v>
                </c:pt>
                <c:pt idx="158">
                  <c:v>16.07.2021</c:v>
                </c:pt>
                <c:pt idx="159">
                  <c:v>17-19.07.2021</c:v>
                </c:pt>
                <c:pt idx="160">
                  <c:v>20.07.2021</c:v>
                </c:pt>
                <c:pt idx="161">
                  <c:v>21.07.2021</c:v>
                </c:pt>
                <c:pt idx="162">
                  <c:v>22.07.2021</c:v>
                </c:pt>
                <c:pt idx="163">
                  <c:v>23.07.2021</c:v>
                </c:pt>
                <c:pt idx="164">
                  <c:v>24-26.07.2021</c:v>
                </c:pt>
                <c:pt idx="165">
                  <c:v>27.07.2021</c:v>
                </c:pt>
                <c:pt idx="166">
                  <c:v>28.07.2021</c:v>
                </c:pt>
                <c:pt idx="167">
                  <c:v>29.07.2021</c:v>
                </c:pt>
                <c:pt idx="168">
                  <c:v>30.07.2021</c:v>
                </c:pt>
                <c:pt idx="169">
                  <c:v>31.07.-02.08.2021</c:v>
                </c:pt>
                <c:pt idx="170">
                  <c:v>03.08.2021</c:v>
                </c:pt>
                <c:pt idx="171">
                  <c:v>04.08.2021</c:v>
                </c:pt>
                <c:pt idx="172">
                  <c:v>05.08.2021</c:v>
                </c:pt>
                <c:pt idx="173">
                  <c:v>06.08.2021</c:v>
                </c:pt>
                <c:pt idx="174">
                  <c:v>07-09.08.2021</c:v>
                </c:pt>
                <c:pt idx="175">
                  <c:v>10.08.2021</c:v>
                </c:pt>
                <c:pt idx="176">
                  <c:v>11.08.2021</c:v>
                </c:pt>
                <c:pt idx="177">
                  <c:v>12.08.2021</c:v>
                </c:pt>
                <c:pt idx="178">
                  <c:v>13.08.2021</c:v>
                </c:pt>
                <c:pt idx="179">
                  <c:v>14-16.08.2021</c:v>
                </c:pt>
                <c:pt idx="180">
                  <c:v>17.08.2021</c:v>
                </c:pt>
                <c:pt idx="181">
                  <c:v>18.08.2021</c:v>
                </c:pt>
                <c:pt idx="182">
                  <c:v>19.08.2021</c:v>
                </c:pt>
                <c:pt idx="183">
                  <c:v>20.08.2021</c:v>
                </c:pt>
                <c:pt idx="184">
                  <c:v>21-23.08.2021</c:v>
                </c:pt>
                <c:pt idx="185">
                  <c:v>24.08.2021</c:v>
                </c:pt>
                <c:pt idx="186">
                  <c:v>25.08.2021</c:v>
                </c:pt>
                <c:pt idx="187">
                  <c:v>26.08.2021</c:v>
                </c:pt>
                <c:pt idx="188">
                  <c:v>27.08.2021</c:v>
                </c:pt>
                <c:pt idx="189">
                  <c:v>28-30.08.2021</c:v>
                </c:pt>
                <c:pt idx="190">
                  <c:v>31.08.2021</c:v>
                </c:pt>
                <c:pt idx="191">
                  <c:v>01.09.2021</c:v>
                </c:pt>
                <c:pt idx="192">
                  <c:v>02.09.2021</c:v>
                </c:pt>
                <c:pt idx="193">
                  <c:v>03.09.2021</c:v>
                </c:pt>
                <c:pt idx="194">
                  <c:v>04-06.09.2021</c:v>
                </c:pt>
                <c:pt idx="195">
                  <c:v>07.09.2021</c:v>
                </c:pt>
                <c:pt idx="196">
                  <c:v>08.09.2021</c:v>
                </c:pt>
                <c:pt idx="197">
                  <c:v>09.09.2021</c:v>
                </c:pt>
                <c:pt idx="198">
                  <c:v>10.09.2021</c:v>
                </c:pt>
                <c:pt idx="199">
                  <c:v>11-13.09.2021</c:v>
                </c:pt>
                <c:pt idx="200">
                  <c:v>14.09.2021</c:v>
                </c:pt>
                <c:pt idx="201">
                  <c:v>15.09.2021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Таблица!$IZ$9:$PW$9</c15:sqref>
                  </c15:fullRef>
                </c:ext>
              </c:extLst>
              <c:f>(Таблица!$IZ$9:$KO$9,Таблица!$LK$9:$PW$9)</c:f>
              <c:numCache>
                <c:formatCode>#,##0.00</c:formatCode>
                <c:ptCount val="159"/>
                <c:pt idx="0">
                  <c:v>4028.5284423591497</c:v>
                </c:pt>
                <c:pt idx="1">
                  <c:v>4029.61116495445</c:v>
                </c:pt>
                <c:pt idx="2">
                  <c:v>4030.5588474497504</c:v>
                </c:pt>
                <c:pt idx="3">
                  <c:v>4012.9807055154897</c:v>
                </c:pt>
                <c:pt idx="4">
                  <c:v>4014.1458874626801</c:v>
                </c:pt>
                <c:pt idx="5">
                  <c:v>4016.6458640204701</c:v>
                </c:pt>
                <c:pt idx="6">
                  <c:v>4017.205401618929</c:v>
                </c:pt>
                <c:pt idx="7">
                  <c:v>4015.2704016173557</c:v>
                </c:pt>
                <c:pt idx="8">
                  <c:v>4012.9194053208134</c:v>
                </c:pt>
                <c:pt idx="9">
                  <c:v>4007.466572282523</c:v>
                </c:pt>
                <c:pt idx="10">
                  <c:v>4003.1597494126872</c:v>
                </c:pt>
                <c:pt idx="11">
                  <c:v>3999.8279038770629</c:v>
                </c:pt>
                <c:pt idx="12">
                  <c:v>3997.7621992044401</c:v>
                </c:pt>
                <c:pt idx="13">
                  <c:v>3995.3633927163796</c:v>
                </c:pt>
                <c:pt idx="14">
                  <c:v>3989.2891069676202</c:v>
                </c:pt>
                <c:pt idx="15">
                  <c:v>3990.7639350674799</c:v>
                </c:pt>
                <c:pt idx="16">
                  <c:v>3993.3178186331602</c:v>
                </c:pt>
                <c:pt idx="17">
                  <c:v>3990.85715392362</c:v>
                </c:pt>
                <c:pt idx="18" formatCode="0.00">
                  <c:v>3994.5058715876203</c:v>
                </c:pt>
                <c:pt idx="19" formatCode="0.00">
                  <c:v>3980.61800319854</c:v>
                </c:pt>
                <c:pt idx="20" formatCode="0.00">
                  <c:v>3981.7465165107901</c:v>
                </c:pt>
                <c:pt idx="21" formatCode="0.00">
                  <c:v>3980.7100749248802</c:v>
                </c:pt>
                <c:pt idx="22" formatCode="0.00">
                  <c:v>3980.9229662172402</c:v>
                </c:pt>
                <c:pt idx="23" formatCode="0.00">
                  <c:v>3980.0424821726597</c:v>
                </c:pt>
                <c:pt idx="24" formatCode="0.00">
                  <c:v>3971.4055246937073</c:v>
                </c:pt>
                <c:pt idx="25" formatCode="0.00">
                  <c:v>3971.5548757170172</c:v>
                </c:pt>
                <c:pt idx="26" formatCode="0.00">
                  <c:v>3970.4485132899954</c:v>
                </c:pt>
                <c:pt idx="27" formatCode="0.00">
                  <c:v>3969.8716208354299</c:v>
                </c:pt>
                <c:pt idx="28" formatCode="0.00">
                  <c:v>3967.4254311014402</c:v>
                </c:pt>
                <c:pt idx="29" formatCode="0.00">
                  <c:v>3958.9646913389474</c:v>
                </c:pt>
                <c:pt idx="30" formatCode="0.00">
                  <c:v>3955.9240457275719</c:v>
                </c:pt>
                <c:pt idx="31" formatCode="0.00">
                  <c:v>3957.1475638590641</c:v>
                </c:pt>
                <c:pt idx="32" formatCode="0.00">
                  <c:v>3956.0682572774303</c:v>
                </c:pt>
                <c:pt idx="33" formatCode="0.00">
                  <c:v>3955.3326130575711</c:v>
                </c:pt>
                <c:pt idx="34" formatCode="0.00">
                  <c:v>3945.9057761314966</c:v>
                </c:pt>
                <c:pt idx="35" formatCode="0.00">
                  <c:v>3944.5568693910564</c:v>
                </c:pt>
                <c:pt idx="36" formatCode="0.00">
                  <c:v>3943.7310620626013</c:v>
                </c:pt>
                <c:pt idx="37" formatCode="0.00">
                  <c:v>3942.8026578583504</c:v>
                </c:pt>
                <c:pt idx="38" formatCode="0.00">
                  <c:v>3944.8047655649502</c:v>
                </c:pt>
                <c:pt idx="39" formatCode="0.00">
                  <c:v>3926.8726253981654</c:v>
                </c:pt>
                <c:pt idx="40" formatCode="0.00">
                  <c:v>3930.884</c:v>
                </c:pt>
                <c:pt idx="41" formatCode="0.00">
                  <c:v>3925.027</c:v>
                </c:pt>
                <c:pt idx="42" formatCode="0.00">
                  <c:v>3868.1847809610399</c:v>
                </c:pt>
                <c:pt idx="43" formatCode="0.00">
                  <c:v>3867.9722808074698</c:v>
                </c:pt>
                <c:pt idx="44" formatCode="0.00">
                  <c:v>3868.4935583515398</c:v>
                </c:pt>
                <c:pt idx="45" formatCode="0.00">
                  <c:v>3866.1077372919499</c:v>
                </c:pt>
                <c:pt idx="46" formatCode="0.00">
                  <c:v>3862.44017880621</c:v>
                </c:pt>
                <c:pt idx="47" formatCode="0.00">
                  <c:v>3853.0740979137499</c:v>
                </c:pt>
                <c:pt idx="48" formatCode="0.00">
                  <c:v>3851.3026370549701</c:v>
                </c:pt>
                <c:pt idx="49" formatCode="0.00">
                  <c:v>3850.3746495946702</c:v>
                </c:pt>
                <c:pt idx="50" formatCode="0.00">
                  <c:v>3847.4534327787301</c:v>
                </c:pt>
                <c:pt idx="51" formatCode="0.00">
                  <c:v>3847.0537115730604</c:v>
                </c:pt>
                <c:pt idx="52" formatCode="0.00">
                  <c:v>3836.4952821105298</c:v>
                </c:pt>
                <c:pt idx="53" formatCode="0.00">
                  <c:v>3834.8066255778103</c:v>
                </c:pt>
                <c:pt idx="54" formatCode="0.00">
                  <c:v>3835.0201051654803</c:v>
                </c:pt>
                <c:pt idx="55" formatCode="0.00">
                  <c:v>3832.818706697461</c:v>
                </c:pt>
                <c:pt idx="56" formatCode="0.00">
                  <c:v>3829.7124908467258</c:v>
                </c:pt>
                <c:pt idx="57" formatCode="0.00">
                  <c:v>3819.2614941410047</c:v>
                </c:pt>
                <c:pt idx="58" formatCode="0.00">
                  <c:v>3816.5270349404645</c:v>
                </c:pt>
                <c:pt idx="59" formatCode="0.00">
                  <c:v>3813.1946502378537</c:v>
                </c:pt>
                <c:pt idx="60" formatCode="0.00">
                  <c:v>3809.0625365739484</c:v>
                </c:pt>
                <c:pt idx="61" formatCode="0.00">
                  <c:v>3808.3541536539669</c:v>
                </c:pt>
                <c:pt idx="62" formatCode="0.00">
                  <c:v>3795.6490995038484</c:v>
                </c:pt>
                <c:pt idx="63" formatCode="0.00">
                  <c:v>3790.6828811973819</c:v>
                </c:pt>
                <c:pt idx="64" formatCode="0.00">
                  <c:v>3789.3337227414327</c:v>
                </c:pt>
                <c:pt idx="65" formatCode="0.00">
                  <c:v>3785.7850368809281</c:v>
                </c:pt>
                <c:pt idx="66" formatCode="0.00">
                  <c:v>3783.2221611865343</c:v>
                </c:pt>
                <c:pt idx="67" formatCode="0.00">
                  <c:v>3763.000315532066</c:v>
                </c:pt>
                <c:pt idx="68" formatCode="0.00">
                  <c:v>3757.6877790509302</c:v>
                </c:pt>
                <c:pt idx="69" formatCode="0.00">
                  <c:v>3757.5425435306197</c:v>
                </c:pt>
                <c:pt idx="70" formatCode="0.00">
                  <c:v>3755.4462305986704</c:v>
                </c:pt>
                <c:pt idx="71" formatCode="0.00">
                  <c:v>3746.3953995637512</c:v>
                </c:pt>
                <c:pt idx="72" formatCode="0.00">
                  <c:v>3744.8316123907903</c:v>
                </c:pt>
                <c:pt idx="73" formatCode="0.00">
                  <c:v>3743.1199077938099</c:v>
                </c:pt>
                <c:pt idx="74" formatCode="0.00">
                  <c:v>3738.5330471761904</c:v>
                </c:pt>
                <c:pt idx="75" formatCode="0.00">
                  <c:v>3732.5433710011098</c:v>
                </c:pt>
                <c:pt idx="76" formatCode="0.00">
                  <c:v>3718.2759170653899</c:v>
                </c:pt>
                <c:pt idx="77" formatCode="0.00">
                  <c:v>3714.83102183963</c:v>
                </c:pt>
                <c:pt idx="78" formatCode="0.00">
                  <c:v>3708.69683294061</c:v>
                </c:pt>
                <c:pt idx="79" formatCode="0.00">
                  <c:v>3696.5726173964704</c:v>
                </c:pt>
                <c:pt idx="80" formatCode="0.00">
                  <c:v>3696.5726173964704</c:v>
                </c:pt>
                <c:pt idx="81" formatCode="0.00">
                  <c:v>3681.6044849776899</c:v>
                </c:pt>
                <c:pt idx="82" formatCode="0.00">
                  <c:v>3675.0560644346201</c:v>
                </c:pt>
                <c:pt idx="83" formatCode="0.00">
                  <c:v>3668.3987831858403</c:v>
                </c:pt>
                <c:pt idx="84" formatCode="0.00">
                  <c:v>3662.75105385494</c:v>
                </c:pt>
                <c:pt idx="85" formatCode="0.00">
                  <c:v>3653.9575943879599</c:v>
                </c:pt>
                <c:pt idx="86" formatCode="0.00">
                  <c:v>3638.0211123365402</c:v>
                </c:pt>
                <c:pt idx="87" formatCode="0.00">
                  <c:v>3627.7652084486999</c:v>
                </c:pt>
                <c:pt idx="88" formatCode="0.00">
                  <c:v>3620.1522480374301</c:v>
                </c:pt>
                <c:pt idx="89" formatCode="0.00">
                  <c:v>3608.1885072179798</c:v>
                </c:pt>
                <c:pt idx="90" formatCode="0.00">
                  <c:v>3600.9397021140298</c:v>
                </c:pt>
                <c:pt idx="91" formatCode="0.00">
                  <c:v>3583.4131398629602</c:v>
                </c:pt>
                <c:pt idx="92" formatCode="0.00">
                  <c:v>3578.1881729069601</c:v>
                </c:pt>
                <c:pt idx="93" formatCode="0.00">
                  <c:v>3569.7329687123001</c:v>
                </c:pt>
                <c:pt idx="94" formatCode="0.00">
                  <c:v>3564.1484331169399</c:v>
                </c:pt>
                <c:pt idx="95" formatCode="0.00">
                  <c:v>3557.29836950054</c:v>
                </c:pt>
                <c:pt idx="96" formatCode="0.00">
                  <c:v>3534.25158032839</c:v>
                </c:pt>
                <c:pt idx="97" formatCode="0.00">
                  <c:v>3526.7235387045803</c:v>
                </c:pt>
                <c:pt idx="98" formatCode="0.00">
                  <c:v>3521.3205613371201</c:v>
                </c:pt>
                <c:pt idx="99" formatCode="0.00">
                  <c:v>3516.86854349026</c:v>
                </c:pt>
                <c:pt idx="100" formatCode="0.00">
                  <c:v>3512.9220446023301</c:v>
                </c:pt>
                <c:pt idx="101" formatCode="0.00">
                  <c:v>3498.2443170587098</c:v>
                </c:pt>
                <c:pt idx="102" formatCode="0.00">
                  <c:v>3494.0546318289798</c:v>
                </c:pt>
                <c:pt idx="103" formatCode="0.00">
                  <c:v>3493.3912768647297</c:v>
                </c:pt>
                <c:pt idx="104" formatCode="0.00">
                  <c:v>3486.3299636708298</c:v>
                </c:pt>
                <c:pt idx="105" formatCode="0.00">
                  <c:v>3481.5600315955799</c:v>
                </c:pt>
                <c:pt idx="106" formatCode="0.00">
                  <c:v>3465.6336033981001</c:v>
                </c:pt>
                <c:pt idx="107" formatCode="0.00">
                  <c:v>3461.7923337802699</c:v>
                </c:pt>
                <c:pt idx="108" formatCode="0.00">
                  <c:v>3461.9917127071799</c:v>
                </c:pt>
                <c:pt idx="109" formatCode="0.00">
                  <c:v>3459.6587351283702</c:v>
                </c:pt>
                <c:pt idx="110" formatCode="0.00">
                  <c:v>3457.8071833648401</c:v>
                </c:pt>
                <c:pt idx="111" formatCode="0.00">
                  <c:v>3444.2442605756896</c:v>
                </c:pt>
                <c:pt idx="112" formatCode="0.00">
                  <c:v>3440.6757703081203</c:v>
                </c:pt>
                <c:pt idx="113" formatCode="0.00">
                  <c:v>3440.1313174609404</c:v>
                </c:pt>
                <c:pt idx="114" formatCode="0.00">
                  <c:v>3436.9816109007097</c:v>
                </c:pt>
                <c:pt idx="115" formatCode="0.00">
                  <c:v>3433.6616618190396</c:v>
                </c:pt>
                <c:pt idx="116" formatCode="0.00">
                  <c:v>3423.1044281316599</c:v>
                </c:pt>
                <c:pt idx="117" formatCode="0.00">
                  <c:v>3421.5560550494902</c:v>
                </c:pt>
                <c:pt idx="118" formatCode="0.00">
                  <c:v>3416.3894587344203</c:v>
                </c:pt>
                <c:pt idx="119" formatCode="0.00">
                  <c:v>3413.7114541793298</c:v>
                </c:pt>
                <c:pt idx="120" formatCode="0.00">
                  <c:v>3412.0192460632998</c:v>
                </c:pt>
                <c:pt idx="121" formatCode="0.00">
                  <c:v>3405.42807129217</c:v>
                </c:pt>
                <c:pt idx="122" formatCode="0.00">
                  <c:v>3404.1113668836301</c:v>
                </c:pt>
                <c:pt idx="123" formatCode="0.00">
                  <c:v>3404.1599270535999</c:v>
                </c:pt>
                <c:pt idx="124" formatCode="0.00">
                  <c:v>3404.0291878172602</c:v>
                </c:pt>
                <c:pt idx="125" formatCode="0.00">
                  <c:v>3406.78868751245</c:v>
                </c:pt>
                <c:pt idx="126" formatCode="0.00">
                  <c:v>3398.0189622754701</c:v>
                </c:pt>
                <c:pt idx="127" formatCode="0.00">
                  <c:v>3398.4211791092598</c:v>
                </c:pt>
                <c:pt idx="128" formatCode="0.00">
                  <c:v>3397.9658918444002</c:v>
                </c:pt>
                <c:pt idx="129" formatCode="0.00">
                  <c:v>3395.6908339295701</c:v>
                </c:pt>
                <c:pt idx="130" formatCode="0.00">
                  <c:v>3395.7291666666697</c:v>
                </c:pt>
                <c:pt idx="131" formatCode="0.00">
                  <c:v>3389.7812251392197</c:v>
                </c:pt>
                <c:pt idx="132" formatCode="0.00">
                  <c:v>3387.37860605579</c:v>
                </c:pt>
                <c:pt idx="133" formatCode="0.00">
                  <c:v>3386.8788288646697</c:v>
                </c:pt>
                <c:pt idx="134" formatCode="0.00">
                  <c:v>3383.9328965654154</c:v>
                </c:pt>
                <c:pt idx="135" formatCode="0.00">
                  <c:v>3386.2270085197879</c:v>
                </c:pt>
                <c:pt idx="136" formatCode="0.00">
                  <c:v>3380.9318681318687</c:v>
                </c:pt>
                <c:pt idx="137" formatCode="0.00">
                  <c:v>3382.6276143921791</c:v>
                </c:pt>
                <c:pt idx="138" formatCode="0.00">
                  <c:v>3383.7139081334344</c:v>
                </c:pt>
                <c:pt idx="139" formatCode="0.00">
                  <c:v>3383.2822722195624</c:v>
                </c:pt>
                <c:pt idx="140" formatCode="0.00">
                  <c:v>3380.197689651066</c:v>
                </c:pt>
                <c:pt idx="141" formatCode="0.00">
                  <c:v>3375.0615861411325</c:v>
                </c:pt>
                <c:pt idx="142" formatCode="0.00">
                  <c:v>3375.3513535095431</c:v>
                </c:pt>
                <c:pt idx="143" formatCode="0.00">
                  <c:v>3375.2934370636344</c:v>
                </c:pt>
                <c:pt idx="144" formatCode="0.00">
                  <c:v>3373.5940617766787</c:v>
                </c:pt>
                <c:pt idx="145" formatCode="0.00">
                  <c:v>3374.7432072244105</c:v>
                </c:pt>
                <c:pt idx="146" formatCode="0.00">
                  <c:v>3375.8276067527308</c:v>
                </c:pt>
                <c:pt idx="147" formatCode="0.00">
                  <c:v>3380.0769875144597</c:v>
                </c:pt>
                <c:pt idx="148" formatCode="0.00">
                  <c:v>3381.511121760313</c:v>
                </c:pt>
                <c:pt idx="149" formatCode="0.00">
                  <c:v>3379.8518164435941</c:v>
                </c:pt>
                <c:pt idx="150" formatCode="0.00">
                  <c:v>3379.5987752505166</c:v>
                </c:pt>
                <c:pt idx="151" formatCode="0.00">
                  <c:v>3370.9063408032475</c:v>
                </c:pt>
                <c:pt idx="152" formatCode="0.00">
                  <c:v>3372.7464620766418</c:v>
                </c:pt>
                <c:pt idx="153" formatCode="0.00">
                  <c:v>3378.0316930775648</c:v>
                </c:pt>
                <c:pt idx="154" formatCode="0.00">
                  <c:v>3379.2601413034849</c:v>
                </c:pt>
                <c:pt idx="155" formatCode="0.00">
                  <c:v>3378.7950127469735</c:v>
                </c:pt>
                <c:pt idx="156" formatCode="0.00">
                  <c:v>3376.4970598823957</c:v>
                </c:pt>
                <c:pt idx="157" formatCode="0.00">
                  <c:v>3379.0034734698766</c:v>
                </c:pt>
                <c:pt idx="158" formatCode="0.00">
                  <c:v>3380.1152876185902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A-466A-9FF2-D85CF054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9535"/>
        <c:axId val="60790367"/>
      </c:lineChart>
      <c:dateAx>
        <c:axId val="60789535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90367"/>
        <c:crosses val="autoZero"/>
        <c:auto val="0"/>
        <c:lblOffset val="100"/>
        <c:baseTimeUnit val="days"/>
      </c:dateAx>
      <c:valAx>
        <c:axId val="60790367"/>
        <c:scaling>
          <c:orientation val="minMax"/>
          <c:max val="4080"/>
          <c:min val="365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89535"/>
        <c:crossesAt val="1"/>
        <c:crossBetween val="between"/>
        <c:majorUnit val="20"/>
      </c:valAx>
      <c:valAx>
        <c:axId val="183684591"/>
        <c:scaling>
          <c:orientation val="minMax"/>
          <c:min val="-25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679183"/>
        <c:crosses val="max"/>
        <c:crossBetween val="between"/>
        <c:majorUnit val="5"/>
      </c:valAx>
      <c:catAx>
        <c:axId val="183679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84591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22934274364027E-2"/>
          <c:y val="9.8208340923965465E-2"/>
          <c:w val="0.73460307538837644"/>
          <c:h val="6.6488602459990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4200000"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solidFill>
                  <a:srgbClr val="7030A0"/>
                </a:solidFill>
              </a:rPr>
              <a:t>Динамика изменений срочных</a:t>
            </a:r>
            <a:r>
              <a:rPr lang="ru-RU" sz="1800" baseline="0">
                <a:solidFill>
                  <a:srgbClr val="7030A0"/>
                </a:solidFill>
              </a:rPr>
              <a:t> вкладов ФЛ </a:t>
            </a:r>
            <a:r>
              <a:rPr lang="ru-RU" sz="1800" b="1" baseline="0">
                <a:solidFill>
                  <a:srgbClr val="7030A0"/>
                </a:solidFill>
              </a:rPr>
              <a:t>в российских рублях </a:t>
            </a:r>
            <a:r>
              <a:rPr lang="ru-RU" sz="1800" baseline="0">
                <a:solidFill>
                  <a:srgbClr val="7030A0"/>
                </a:solidFill>
              </a:rPr>
              <a:t>(млн.)</a:t>
            </a:r>
            <a:endParaRPr lang="ru-RU" sz="1800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5157330443696079E-2"/>
          <c:y val="0.13417423891532276"/>
          <c:w val="0.90482685320866818"/>
          <c:h val="0.657783615368512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Таблица!$CI$23</c:f>
              <c:strCache>
                <c:ptCount val="1"/>
                <c:pt idx="0">
                  <c:v>Ежедневныый прирост/отток за предыдущий день </c:v>
                </c:pt>
              </c:strCache>
            </c:strRef>
          </c:tx>
          <c:spPr>
            <a:solidFill>
              <a:srgbClr val="BA4EBA">
                <a:alpha val="40000"/>
              </a:srgbClr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BA4EBA">
                  <a:alpha val="40000"/>
                </a:srgbClr>
              </a:solidFill>
              <a:ln>
                <a:solidFill>
                  <a:srgbClr val="BA4EB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4-4FDF-865D-EFA7177E9982}"/>
              </c:ext>
            </c:extLst>
          </c:dPt>
          <c:dLbls>
            <c:dLbl>
              <c:idx val="41"/>
              <c:layout>
                <c:manualLayout>
                  <c:x val="0"/>
                  <c:y val="-4.701627486437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D2-49F2-B66C-016B4074A2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Таблица!$IZ$7:$PW$7</c15:sqref>
                  </c15:fullRef>
                </c:ext>
              </c:extLst>
              <c:f>(Таблица!$IZ$7:$KO$7,Таблица!$LK$7:$PW$7)</c:f>
              <c:strCache>
                <c:ptCount val="159"/>
                <c:pt idx="0">
                  <c:v>01.01.2021</c:v>
                </c:pt>
                <c:pt idx="1">
                  <c:v>02-05.01.2021</c:v>
                </c:pt>
                <c:pt idx="2">
                  <c:v>06.01.2021</c:v>
                </c:pt>
                <c:pt idx="3">
                  <c:v>07-11.01.2021</c:v>
                </c:pt>
                <c:pt idx="4">
                  <c:v>12.01.2021</c:v>
                </c:pt>
                <c:pt idx="5">
                  <c:v>13.01.2021</c:v>
                </c:pt>
                <c:pt idx="6">
                  <c:v>14.01.2021</c:v>
                </c:pt>
                <c:pt idx="7">
                  <c:v>15.01.2021</c:v>
                </c:pt>
                <c:pt idx="8">
                  <c:v>16-17.01.2021</c:v>
                </c:pt>
                <c:pt idx="9">
                  <c:v>18.01.2021</c:v>
                </c:pt>
                <c:pt idx="10">
                  <c:v>19.01.2021</c:v>
                </c:pt>
                <c:pt idx="11">
                  <c:v>20.01.2021</c:v>
                </c:pt>
                <c:pt idx="12">
                  <c:v>21.01.2021</c:v>
                </c:pt>
                <c:pt idx="13">
                  <c:v>22.01.2021</c:v>
                </c:pt>
                <c:pt idx="14">
                  <c:v>23-25.01.2021</c:v>
                </c:pt>
                <c:pt idx="15">
                  <c:v>26.01.2021</c:v>
                </c:pt>
                <c:pt idx="16">
                  <c:v>27.01.2021</c:v>
                </c:pt>
                <c:pt idx="17">
                  <c:v>28.01.2021</c:v>
                </c:pt>
                <c:pt idx="18">
                  <c:v>29.01.2021</c:v>
                </c:pt>
                <c:pt idx="19">
                  <c:v>30.01-01.02.2021</c:v>
                </c:pt>
                <c:pt idx="20">
                  <c:v>02.02.2021</c:v>
                </c:pt>
                <c:pt idx="21">
                  <c:v>03.02.2021</c:v>
                </c:pt>
                <c:pt idx="22">
                  <c:v>04.02.2021</c:v>
                </c:pt>
                <c:pt idx="23">
                  <c:v>05-07.02.2021</c:v>
                </c:pt>
                <c:pt idx="24">
                  <c:v>08.02.2021</c:v>
                </c:pt>
                <c:pt idx="25">
                  <c:v>09.02.2021</c:v>
                </c:pt>
                <c:pt idx="26">
                  <c:v>10.02.2021</c:v>
                </c:pt>
                <c:pt idx="27">
                  <c:v>11.02.2021</c:v>
                </c:pt>
                <c:pt idx="28">
                  <c:v>12-14.02.2021</c:v>
                </c:pt>
                <c:pt idx="29">
                  <c:v>15.02.2021</c:v>
                </c:pt>
                <c:pt idx="30">
                  <c:v>16.02.2021</c:v>
                </c:pt>
                <c:pt idx="31">
                  <c:v>17.02.2021</c:v>
                </c:pt>
                <c:pt idx="32">
                  <c:v>18.02.2021</c:v>
                </c:pt>
                <c:pt idx="33">
                  <c:v>19-21.02.2021</c:v>
                </c:pt>
                <c:pt idx="34">
                  <c:v>22.02.2021</c:v>
                </c:pt>
                <c:pt idx="35">
                  <c:v>23.02.2021</c:v>
                </c:pt>
                <c:pt idx="36">
                  <c:v>24.02.2021</c:v>
                </c:pt>
                <c:pt idx="37">
                  <c:v>25.02.2021</c:v>
                </c:pt>
                <c:pt idx="38">
                  <c:v>26-28.02.2021</c:v>
                </c:pt>
                <c:pt idx="39">
                  <c:v>01.03.2021</c:v>
                </c:pt>
                <c:pt idx="40">
                  <c:v>02.03.2021</c:v>
                </c:pt>
                <c:pt idx="41">
                  <c:v>03.03.2021</c:v>
                </c:pt>
                <c:pt idx="42">
                  <c:v>03-05.04.2021</c:v>
                </c:pt>
                <c:pt idx="43">
                  <c:v>06.04.2021</c:v>
                </c:pt>
                <c:pt idx="44">
                  <c:v>07.04.2021</c:v>
                </c:pt>
                <c:pt idx="45">
                  <c:v>08.04.2021</c:v>
                </c:pt>
                <c:pt idx="46">
                  <c:v>09.04.2021</c:v>
                </c:pt>
                <c:pt idx="47">
                  <c:v>10-12.04.2021</c:v>
                </c:pt>
                <c:pt idx="48">
                  <c:v>13.04.2021</c:v>
                </c:pt>
                <c:pt idx="49">
                  <c:v>14.04.2021</c:v>
                </c:pt>
                <c:pt idx="50">
                  <c:v>15.04.2021</c:v>
                </c:pt>
                <c:pt idx="51">
                  <c:v>16.04.2021</c:v>
                </c:pt>
                <c:pt idx="52">
                  <c:v>17-19.04.2021</c:v>
                </c:pt>
                <c:pt idx="53">
                  <c:v>20.04.2021</c:v>
                </c:pt>
                <c:pt idx="54">
                  <c:v>21.04.2021</c:v>
                </c:pt>
                <c:pt idx="55">
                  <c:v>22.04.2021</c:v>
                </c:pt>
                <c:pt idx="56">
                  <c:v>23.04.2021</c:v>
                </c:pt>
                <c:pt idx="57">
                  <c:v>24-26.04.2021</c:v>
                </c:pt>
                <c:pt idx="58">
                  <c:v>27.04.2021</c:v>
                </c:pt>
                <c:pt idx="59">
                  <c:v>28.04.2021</c:v>
                </c:pt>
                <c:pt idx="60">
                  <c:v>29.04.2021</c:v>
                </c:pt>
                <c:pt idx="61">
                  <c:v>30.04.2021</c:v>
                </c:pt>
                <c:pt idx="62">
                  <c:v>01-03.05.2021</c:v>
                </c:pt>
                <c:pt idx="63">
                  <c:v>04.05.2021</c:v>
                </c:pt>
                <c:pt idx="64">
                  <c:v>05.05.2021</c:v>
                </c:pt>
                <c:pt idx="65">
                  <c:v>06.05.2021</c:v>
                </c:pt>
                <c:pt idx="66">
                  <c:v>07.05.2021</c:v>
                </c:pt>
                <c:pt idx="67">
                  <c:v>08-12.05.2021</c:v>
                </c:pt>
                <c:pt idx="68">
                  <c:v>13.05.2021</c:v>
                </c:pt>
                <c:pt idx="69">
                  <c:v>14.05.2021</c:v>
                </c:pt>
                <c:pt idx="70">
                  <c:v>15.05.2021</c:v>
                </c:pt>
                <c:pt idx="71">
                  <c:v>16-17.05.2021</c:v>
                </c:pt>
                <c:pt idx="72">
                  <c:v>18.05.2021</c:v>
                </c:pt>
                <c:pt idx="73">
                  <c:v>19.05.2021</c:v>
                </c:pt>
                <c:pt idx="74">
                  <c:v>20.05.2021</c:v>
                </c:pt>
                <c:pt idx="75">
                  <c:v>21.05.2021</c:v>
                </c:pt>
                <c:pt idx="76">
                  <c:v>22-24.05.2021</c:v>
                </c:pt>
                <c:pt idx="77">
                  <c:v>25.05.2021</c:v>
                </c:pt>
                <c:pt idx="78">
                  <c:v>26.05.2021</c:v>
                </c:pt>
                <c:pt idx="79">
                  <c:v>27.05.2021</c:v>
                </c:pt>
                <c:pt idx="80">
                  <c:v>28.05.2021</c:v>
                </c:pt>
                <c:pt idx="81">
                  <c:v>29-31.05.2021</c:v>
                </c:pt>
                <c:pt idx="82">
                  <c:v>01.06.2021</c:v>
                </c:pt>
                <c:pt idx="83">
                  <c:v>02.06.2021</c:v>
                </c:pt>
                <c:pt idx="84">
                  <c:v>03.06.2021</c:v>
                </c:pt>
                <c:pt idx="85">
                  <c:v>04.06.2021</c:v>
                </c:pt>
                <c:pt idx="86">
                  <c:v>05-07.06.2021</c:v>
                </c:pt>
                <c:pt idx="87">
                  <c:v>08.06.2021</c:v>
                </c:pt>
                <c:pt idx="88">
                  <c:v>09.06.2021</c:v>
                </c:pt>
                <c:pt idx="89">
                  <c:v>10.06.2021</c:v>
                </c:pt>
                <c:pt idx="90">
                  <c:v>11.06.2021</c:v>
                </c:pt>
                <c:pt idx="91">
                  <c:v>12-14.06.2021</c:v>
                </c:pt>
                <c:pt idx="92">
                  <c:v>15.06.2021</c:v>
                </c:pt>
                <c:pt idx="93">
                  <c:v>16.06.2021</c:v>
                </c:pt>
                <c:pt idx="94">
                  <c:v>17.06.2021</c:v>
                </c:pt>
                <c:pt idx="95">
                  <c:v>18.06.2021</c:v>
                </c:pt>
                <c:pt idx="96">
                  <c:v>19-21.06.2021</c:v>
                </c:pt>
                <c:pt idx="97">
                  <c:v>22.06.2021</c:v>
                </c:pt>
                <c:pt idx="98">
                  <c:v>23.06.2021</c:v>
                </c:pt>
                <c:pt idx="99">
                  <c:v>24.06.2021</c:v>
                </c:pt>
                <c:pt idx="100">
                  <c:v>25.06.2021</c:v>
                </c:pt>
                <c:pt idx="101">
                  <c:v>26-28.06.2021</c:v>
                </c:pt>
                <c:pt idx="102">
                  <c:v>29.06.2021</c:v>
                </c:pt>
                <c:pt idx="103">
                  <c:v>30.06.2021</c:v>
                </c:pt>
                <c:pt idx="104">
                  <c:v>01.07.2021</c:v>
                </c:pt>
                <c:pt idx="105">
                  <c:v>02.07.2021</c:v>
                </c:pt>
                <c:pt idx="106">
                  <c:v>03-05.07.2021</c:v>
                </c:pt>
                <c:pt idx="107">
                  <c:v>06.07.2021</c:v>
                </c:pt>
                <c:pt idx="108">
                  <c:v>07.07.2021</c:v>
                </c:pt>
                <c:pt idx="109">
                  <c:v>08.07.2021</c:v>
                </c:pt>
                <c:pt idx="110">
                  <c:v>09.07.2021</c:v>
                </c:pt>
                <c:pt idx="111">
                  <c:v>10-12.07.2021</c:v>
                </c:pt>
                <c:pt idx="112">
                  <c:v>13.07.2021</c:v>
                </c:pt>
                <c:pt idx="113">
                  <c:v>14.07.2021</c:v>
                </c:pt>
                <c:pt idx="114">
                  <c:v>15.07.2021</c:v>
                </c:pt>
                <c:pt idx="115">
                  <c:v>16.07.2021</c:v>
                </c:pt>
                <c:pt idx="116">
                  <c:v>17-19.07.2021</c:v>
                </c:pt>
                <c:pt idx="117">
                  <c:v>20.07.2021</c:v>
                </c:pt>
                <c:pt idx="118">
                  <c:v>21.07.2021</c:v>
                </c:pt>
                <c:pt idx="119">
                  <c:v>22.07.2021</c:v>
                </c:pt>
                <c:pt idx="120">
                  <c:v>23.07.2021</c:v>
                </c:pt>
                <c:pt idx="121">
                  <c:v>24-26.07.2021</c:v>
                </c:pt>
                <c:pt idx="122">
                  <c:v>27.07.2021</c:v>
                </c:pt>
                <c:pt idx="123">
                  <c:v>28.07.2021</c:v>
                </c:pt>
                <c:pt idx="124">
                  <c:v>29.07.2021</c:v>
                </c:pt>
                <c:pt idx="125">
                  <c:v>30.07.2021</c:v>
                </c:pt>
                <c:pt idx="126">
                  <c:v>31.07.-02.08.2021</c:v>
                </c:pt>
                <c:pt idx="127">
                  <c:v>03.08.2021</c:v>
                </c:pt>
                <c:pt idx="128">
                  <c:v>04.08.2021</c:v>
                </c:pt>
                <c:pt idx="129">
                  <c:v>05.08.2021</c:v>
                </c:pt>
                <c:pt idx="130">
                  <c:v>06.08.2021</c:v>
                </c:pt>
                <c:pt idx="131">
                  <c:v>07-09.08.2021</c:v>
                </c:pt>
                <c:pt idx="132">
                  <c:v>10.08.2021</c:v>
                </c:pt>
                <c:pt idx="133">
                  <c:v>11.08.2021</c:v>
                </c:pt>
                <c:pt idx="134">
                  <c:v>12.08.2021</c:v>
                </c:pt>
                <c:pt idx="135">
                  <c:v>13.08.2021</c:v>
                </c:pt>
                <c:pt idx="136">
                  <c:v>14-16.08.2021</c:v>
                </c:pt>
                <c:pt idx="137">
                  <c:v>17.08.2021</c:v>
                </c:pt>
                <c:pt idx="138">
                  <c:v>18.08.2021</c:v>
                </c:pt>
                <c:pt idx="139">
                  <c:v>19.08.2021</c:v>
                </c:pt>
                <c:pt idx="140">
                  <c:v>20.08.2021</c:v>
                </c:pt>
                <c:pt idx="141">
                  <c:v>21-23.08.2021</c:v>
                </c:pt>
                <c:pt idx="142">
                  <c:v>24.08.2021</c:v>
                </c:pt>
                <c:pt idx="143">
                  <c:v>25.08.2021</c:v>
                </c:pt>
                <c:pt idx="144">
                  <c:v>26.08.2021</c:v>
                </c:pt>
                <c:pt idx="145">
                  <c:v>27.08.2021</c:v>
                </c:pt>
                <c:pt idx="146">
                  <c:v>28-30.08.2021</c:v>
                </c:pt>
                <c:pt idx="147">
                  <c:v>31.08.2021</c:v>
                </c:pt>
                <c:pt idx="148">
                  <c:v>01.09.2021</c:v>
                </c:pt>
                <c:pt idx="149">
                  <c:v>02.09.2021</c:v>
                </c:pt>
                <c:pt idx="150">
                  <c:v>03.09.2021</c:v>
                </c:pt>
                <c:pt idx="151">
                  <c:v>04-06.09.2021</c:v>
                </c:pt>
                <c:pt idx="152">
                  <c:v>07.09.2021</c:v>
                </c:pt>
                <c:pt idx="153">
                  <c:v>08.09.2021</c:v>
                </c:pt>
                <c:pt idx="154">
                  <c:v>09.09.2021</c:v>
                </c:pt>
                <c:pt idx="155">
                  <c:v>10.09.2021</c:v>
                </c:pt>
                <c:pt idx="156">
                  <c:v>11-13.09.2021</c:v>
                </c:pt>
                <c:pt idx="157">
                  <c:v>14.09.2021</c:v>
                </c:pt>
                <c:pt idx="158">
                  <c:v>15.09.2021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Таблица!$IZ$19:$PW$19</c15:sqref>
                  </c15:fullRef>
                </c:ext>
              </c:extLst>
              <c:f>(Таблица!$IZ$19:$KO$19,Таблица!$LK$19:$PW$19)</c:f>
              <c:numCache>
                <c:formatCode>0.00</c:formatCode>
                <c:ptCount val="159"/>
                <c:pt idx="0">
                  <c:v>-46.289999468899623</c:v>
                </c:pt>
                <c:pt idx="1">
                  <c:v>5.2697113009980967</c:v>
                </c:pt>
                <c:pt idx="2">
                  <c:v>10.555173285902129</c:v>
                </c:pt>
                <c:pt idx="3">
                  <c:v>-32.197215914800836</c:v>
                </c:pt>
                <c:pt idx="4">
                  <c:v>2.2033831290991657</c:v>
                </c:pt>
                <c:pt idx="5">
                  <c:v>-4.1718385141994077</c:v>
                </c:pt>
                <c:pt idx="6">
                  <c:v>-3.923163773428314</c:v>
                </c:pt>
                <c:pt idx="7">
                  <c:v>-8.9870821292133769</c:v>
                </c:pt>
                <c:pt idx="8">
                  <c:v>7.8418079145849333</c:v>
                </c:pt>
                <c:pt idx="9">
                  <c:v>-24.046905089684515</c:v>
                </c:pt>
                <c:pt idx="10">
                  <c:v>3.7698409214572166</c:v>
                </c:pt>
                <c:pt idx="11">
                  <c:v>6.1988424721857882</c:v>
                </c:pt>
                <c:pt idx="12">
                  <c:v>24.616871167398131</c:v>
                </c:pt>
                <c:pt idx="13">
                  <c:v>7.3427241943991248</c:v>
                </c:pt>
                <c:pt idx="14">
                  <c:v>-21.790085633198032</c:v>
                </c:pt>
                <c:pt idx="15">
                  <c:v>-3.6437097302004986</c:v>
                </c:pt>
                <c:pt idx="16">
                  <c:v>20.597557914799836</c:v>
                </c:pt>
                <c:pt idx="17">
                  <c:v>13.615313501601122</c:v>
                </c:pt>
                <c:pt idx="18">
                  <c:v>30.932839361597871</c:v>
                </c:pt>
                <c:pt idx="19">
                  <c:v>-26.421767856998486</c:v>
                </c:pt>
                <c:pt idx="20">
                  <c:v>-5.189651193401005</c:v>
                </c:pt>
                <c:pt idx="21">
                  <c:v>7.3532920360994467</c:v>
                </c:pt>
                <c:pt idx="22">
                  <c:v>7.6845320723987243</c:v>
                </c:pt>
                <c:pt idx="23">
                  <c:v>8.959940866650868</c:v>
                </c:pt>
                <c:pt idx="24">
                  <c:v>-27.40389924221563</c:v>
                </c:pt>
                <c:pt idx="25">
                  <c:v>-2.2627811615675455</c:v>
                </c:pt>
                <c:pt idx="26">
                  <c:v>18.53675005034529</c:v>
                </c:pt>
                <c:pt idx="27">
                  <c:v>-1.9100807858103508</c:v>
                </c:pt>
                <c:pt idx="28">
                  <c:v>-2.9805058616002498</c:v>
                </c:pt>
                <c:pt idx="29">
                  <c:v>-27.23822673916402</c:v>
                </c:pt>
                <c:pt idx="30">
                  <c:v>-21.193732008950974</c:v>
                </c:pt>
                <c:pt idx="31">
                  <c:v>-0.95593125226150732</c:v>
                </c:pt>
                <c:pt idx="32">
                  <c:v>7.73077242942054</c:v>
                </c:pt>
                <c:pt idx="33">
                  <c:v>1.2274814715165121</c:v>
                </c:pt>
                <c:pt idx="34">
                  <c:v>-21.705934457051626</c:v>
                </c:pt>
                <c:pt idx="35">
                  <c:v>4.116266319539136</c:v>
                </c:pt>
                <c:pt idx="36">
                  <c:v>9.0096387025132572</c:v>
                </c:pt>
                <c:pt idx="37">
                  <c:v>-9.7880643746175338</c:v>
                </c:pt>
                <c:pt idx="38">
                  <c:v>30.443527996932971</c:v>
                </c:pt>
                <c:pt idx="39">
                  <c:v>-28.452834477597207</c:v>
                </c:pt>
                <c:pt idx="40">
                  <c:v>7.5502104342194798</c:v>
                </c:pt>
                <c:pt idx="41">
                  <c:v>-9.4419999999990978</c:v>
                </c:pt>
                <c:pt idx="42">
                  <c:v>-30.461053468601676</c:v>
                </c:pt>
                <c:pt idx="43">
                  <c:v>22.032441433000713</c:v>
                </c:pt>
                <c:pt idx="44">
                  <c:v>14.330846480199398</c:v>
                </c:pt>
                <c:pt idx="45">
                  <c:v>-2.1819849560979492</c:v>
                </c:pt>
                <c:pt idx="46">
                  <c:v>12.050835066998843</c:v>
                </c:pt>
                <c:pt idx="47">
                  <c:v>-86.191827404400101</c:v>
                </c:pt>
                <c:pt idx="48">
                  <c:v>65.380861624400495</c:v>
                </c:pt>
                <c:pt idx="49">
                  <c:v>2.785902272000385</c:v>
                </c:pt>
                <c:pt idx="50">
                  <c:v>2.608765218699773</c:v>
                </c:pt>
                <c:pt idx="51">
                  <c:v>5.0225946915998065</c:v>
                </c:pt>
                <c:pt idx="52">
                  <c:v>-22.519741793099456</c:v>
                </c:pt>
                <c:pt idx="53">
                  <c:v>-12.8698869346008</c:v>
                </c:pt>
                <c:pt idx="54">
                  <c:v>37.673382705499534</c:v>
                </c:pt>
                <c:pt idx="55">
                  <c:v>-2.9762780037453922</c:v>
                </c:pt>
                <c:pt idx="56">
                  <c:v>-8.2176714537999942</c:v>
                </c:pt>
                <c:pt idx="57">
                  <c:v>-30.699808369707171</c:v>
                </c:pt>
                <c:pt idx="58">
                  <c:v>-0.48799974067878793</c:v>
                </c:pt>
                <c:pt idx="59">
                  <c:v>10.140991502417819</c:v>
                </c:pt>
                <c:pt idx="60">
                  <c:v>-73.086112725586645</c:v>
                </c:pt>
                <c:pt idx="61">
                  <c:v>12.274353412090932</c:v>
                </c:pt>
                <c:pt idx="62">
                  <c:v>-12.513296263372467</c:v>
                </c:pt>
                <c:pt idx="63">
                  <c:v>2.8451684525680321</c:v>
                </c:pt>
                <c:pt idx="64">
                  <c:v>12.127167778447983</c:v>
                </c:pt>
                <c:pt idx="65">
                  <c:v>83.110295156191569</c:v>
                </c:pt>
                <c:pt idx="66">
                  <c:v>-8.0508398821893934</c:v>
                </c:pt>
                <c:pt idx="67">
                  <c:v>-31.725107394955558</c:v>
                </c:pt>
                <c:pt idx="68">
                  <c:v>5.4858553889771429</c:v>
                </c:pt>
                <c:pt idx="69">
                  <c:v>-13.395643297224524</c:v>
                </c:pt>
                <c:pt idx="70">
                  <c:v>-8.6679383221435273</c:v>
                </c:pt>
                <c:pt idx="71">
                  <c:v>-15.873094695587497</c:v>
                </c:pt>
                <c:pt idx="72">
                  <c:v>11.238912855096714</c:v>
                </c:pt>
                <c:pt idx="73">
                  <c:v>3.9164835417013819</c:v>
                </c:pt>
                <c:pt idx="74">
                  <c:v>-11.714614552798594</c:v>
                </c:pt>
                <c:pt idx="75">
                  <c:v>-15.672614839000744</c:v>
                </c:pt>
                <c:pt idx="76">
                  <c:v>-35.208419819800838</c:v>
                </c:pt>
                <c:pt idx="77">
                  <c:v>2.6422819249000895</c:v>
                </c:pt>
                <c:pt idx="78">
                  <c:v>12.927959994998673</c:v>
                </c:pt>
                <c:pt idx="79">
                  <c:v>-1.0487694344974443</c:v>
                </c:pt>
                <c:pt idx="80">
                  <c:v>0</c:v>
                </c:pt>
                <c:pt idx="81">
                  <c:v>8.9021376036980655</c:v>
                </c:pt>
                <c:pt idx="82">
                  <c:v>-2.473315102599372</c:v>
                </c:pt>
                <c:pt idx="83">
                  <c:v>17.092355241300538</c:v>
                </c:pt>
                <c:pt idx="84">
                  <c:v>-8.3320125518002897</c:v>
                </c:pt>
                <c:pt idx="85">
                  <c:v>-16.438666742700661</c:v>
                </c:pt>
                <c:pt idx="86">
                  <c:v>-38.064392097199743</c:v>
                </c:pt>
                <c:pt idx="87">
                  <c:v>-20.186863983399235</c:v>
                </c:pt>
                <c:pt idx="88">
                  <c:v>-9.5983286176997353</c:v>
                </c:pt>
                <c:pt idx="89">
                  <c:v>-9.7696391534009308</c:v>
                </c:pt>
                <c:pt idx="90">
                  <c:v>-10.313744289998795</c:v>
                </c:pt>
                <c:pt idx="91">
                  <c:v>-17.233013858600316</c:v>
                </c:pt>
                <c:pt idx="92">
                  <c:v>-6.466941447901263</c:v>
                </c:pt>
                <c:pt idx="93">
                  <c:v>-2.4693626201005827</c:v>
                </c:pt>
                <c:pt idx="94">
                  <c:v>4.9184725405011704</c:v>
                </c:pt>
                <c:pt idx="95">
                  <c:v>-2.414658901599978</c:v>
                </c:pt>
                <c:pt idx="96">
                  <c:v>-54.08633716660006</c:v>
                </c:pt>
                <c:pt idx="97">
                  <c:v>-4.198431109500234</c:v>
                </c:pt>
                <c:pt idx="98">
                  <c:v>5.2425257605009392</c:v>
                </c:pt>
                <c:pt idx="99">
                  <c:v>-2.0759154726019915</c:v>
                </c:pt>
                <c:pt idx="100">
                  <c:v>15.336202483202214</c:v>
                </c:pt>
                <c:pt idx="101">
                  <c:v>-32.356198998202672</c:v>
                </c:pt>
                <c:pt idx="102">
                  <c:v>1.5747736983012146</c:v>
                </c:pt>
                <c:pt idx="103">
                  <c:v>39.092033633200117</c:v>
                </c:pt>
                <c:pt idx="104">
                  <c:v>5.8617537386999174</c:v>
                </c:pt>
                <c:pt idx="105">
                  <c:v>2.8888786832994811</c:v>
                </c:pt>
                <c:pt idx="106">
                  <c:v>-15.849070901498635</c:v>
                </c:pt>
                <c:pt idx="107">
                  <c:v>10.228847135800606</c:v>
                </c:pt>
                <c:pt idx="108">
                  <c:v>40.246302736897633</c:v>
                </c:pt>
                <c:pt idx="109">
                  <c:v>21.491762258499875</c:v>
                </c:pt>
                <c:pt idx="110">
                  <c:v>6.2431759619012155</c:v>
                </c:pt>
                <c:pt idx="111">
                  <c:v>-15.751613009000721</c:v>
                </c:pt>
                <c:pt idx="112">
                  <c:v>7.8978909351008042</c:v>
                </c:pt>
                <c:pt idx="113">
                  <c:v>-6.3039684530012892</c:v>
                </c:pt>
                <c:pt idx="114">
                  <c:v>-2.3557614117980847</c:v>
                </c:pt>
                <c:pt idx="115">
                  <c:v>7.9439713056999608</c:v>
                </c:pt>
                <c:pt idx="116">
                  <c:v>-17.820905971100728</c:v>
                </c:pt>
                <c:pt idx="117">
                  <c:v>3.1905412740998145</c:v>
                </c:pt>
                <c:pt idx="118">
                  <c:v>9.5177568547005649</c:v>
                </c:pt>
                <c:pt idx="119">
                  <c:v>-8.4277998956004012</c:v>
                </c:pt>
                <c:pt idx="120">
                  <c:v>25.029710570399402</c:v>
                </c:pt>
                <c:pt idx="121">
                  <c:v>-10.034811555300621</c:v>
                </c:pt>
                <c:pt idx="122">
                  <c:v>19.35426393940179</c:v>
                </c:pt>
                <c:pt idx="123">
                  <c:v>-26.052362471200468</c:v>
                </c:pt>
                <c:pt idx="124">
                  <c:v>5.8409916424006951</c:v>
                </c:pt>
                <c:pt idx="125">
                  <c:v>53.602657716799513</c:v>
                </c:pt>
                <c:pt idx="126">
                  <c:v>-24.733520435100218</c:v>
                </c:pt>
                <c:pt idx="127">
                  <c:v>16.562889788699977</c:v>
                </c:pt>
                <c:pt idx="128">
                  <c:v>14.390702479300671</c:v>
                </c:pt>
                <c:pt idx="129">
                  <c:v>9.1256964698914089E-2</c:v>
                </c:pt>
                <c:pt idx="130">
                  <c:v>10.493735353202283</c:v>
                </c:pt>
                <c:pt idx="131">
                  <c:v>-0.71430328060159809</c:v>
                </c:pt>
                <c:pt idx="132">
                  <c:v>5.5786904307988152</c:v>
                </c:pt>
                <c:pt idx="133">
                  <c:v>-2.5113207642989437</c:v>
                </c:pt>
                <c:pt idx="134">
                  <c:v>3.5227864641365159</c:v>
                </c:pt>
                <c:pt idx="135">
                  <c:v>33.118631706558517</c:v>
                </c:pt>
                <c:pt idx="136">
                  <c:v>-18.176063616816464</c:v>
                </c:pt>
                <c:pt idx="137">
                  <c:v>21.75770103195282</c:v>
                </c:pt>
                <c:pt idx="138">
                  <c:v>9.7625399899625336</c:v>
                </c:pt>
                <c:pt idx="139">
                  <c:v>3.1804053394480434</c:v>
                </c:pt>
                <c:pt idx="140">
                  <c:v>33.52889978836356</c:v>
                </c:pt>
                <c:pt idx="141">
                  <c:v>-8.6904523646990128</c:v>
                </c:pt>
                <c:pt idx="142">
                  <c:v>-2.4699971177960833</c:v>
                </c:pt>
                <c:pt idx="143">
                  <c:v>26.990550343429277</c:v>
                </c:pt>
                <c:pt idx="144">
                  <c:v>12.624663922610125</c:v>
                </c:pt>
                <c:pt idx="145">
                  <c:v>-21.724560342434415</c:v>
                </c:pt>
                <c:pt idx="146">
                  <c:v>8.3161442572982196</c:v>
                </c:pt>
                <c:pt idx="147">
                  <c:v>54.847765943148261</c:v>
                </c:pt>
                <c:pt idx="148">
                  <c:v>29.055751893236447</c:v>
                </c:pt>
                <c:pt idx="149">
                  <c:v>4.2744491452322109</c:v>
                </c:pt>
                <c:pt idx="150">
                  <c:v>15.464172872709241</c:v>
                </c:pt>
                <c:pt idx="151">
                  <c:v>-6.7705441683046956</c:v>
                </c:pt>
                <c:pt idx="152">
                  <c:v>7.0028025557476212</c:v>
                </c:pt>
                <c:pt idx="153">
                  <c:v>16.199606576688893</c:v>
                </c:pt>
                <c:pt idx="154">
                  <c:v>12.49672602094688</c:v>
                </c:pt>
                <c:pt idx="155">
                  <c:v>4.0150497129179712</c:v>
                </c:pt>
                <c:pt idx="156">
                  <c:v>6.7646480670355231</c:v>
                </c:pt>
                <c:pt idx="157">
                  <c:v>16.416030649346794</c:v>
                </c:pt>
                <c:pt idx="158">
                  <c:v>19.261163962582941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Таблица!$KW$19</c15:sqref>
                  <c15:dLbl>
                    <c:idx val="41"/>
                    <c:layout>
                      <c:manualLayout>
                        <c:x val="-2.0070471759204969E-16"/>
                        <c:y val="6.846383330619937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478-4DFF-92CC-A1D87CE285E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EAD2-49F2-B66C-016B4074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3679183"/>
        <c:axId val="183684591"/>
      </c:barChart>
      <c:lineChart>
        <c:grouping val="standard"/>
        <c:varyColors val="0"/>
        <c:ser>
          <c:idx val="0"/>
          <c:order val="0"/>
          <c:tx>
            <c:strRef>
              <c:f>Таблица!$CI$22</c:f>
              <c:strCache>
                <c:ptCount val="1"/>
                <c:pt idx="0">
                  <c:v>Остатки (левая ось)</c:v>
                </c:pt>
              </c:strCache>
            </c:strRef>
          </c:tx>
          <c:spPr>
            <a:ln w="31750" cap="rnd">
              <a:solidFill>
                <a:srgbClr val="BA4EBA">
                  <a:alpha val="51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Таблица!$HI$7:$PW$7</c15:sqref>
                  </c15:fullRef>
                </c:ext>
              </c:extLst>
              <c:f>(Таблица!$HI$7:$IX$7,Таблица!$JT$7:$PW$7)</c:f>
              <c:strCache>
                <c:ptCount val="202"/>
                <c:pt idx="0">
                  <c:v>31.10-02.11.2020</c:v>
                </c:pt>
                <c:pt idx="1">
                  <c:v>03.11.2020</c:v>
                </c:pt>
                <c:pt idx="2">
                  <c:v>04.11.2020</c:v>
                </c:pt>
                <c:pt idx="3">
                  <c:v>05.11.2020</c:v>
                </c:pt>
                <c:pt idx="4">
                  <c:v>06.11.2020</c:v>
                </c:pt>
                <c:pt idx="5">
                  <c:v>07-09.11.2020</c:v>
                </c:pt>
                <c:pt idx="6">
                  <c:v>10.11.2020</c:v>
                </c:pt>
                <c:pt idx="7">
                  <c:v>11.11.2020</c:v>
                </c:pt>
                <c:pt idx="8">
                  <c:v>12.11.2020</c:v>
                </c:pt>
                <c:pt idx="9">
                  <c:v>13.11.2020</c:v>
                </c:pt>
                <c:pt idx="10">
                  <c:v>14-16.11.2020</c:v>
                </c:pt>
                <c:pt idx="11">
                  <c:v>17.11.2020</c:v>
                </c:pt>
                <c:pt idx="12">
                  <c:v>18.11.2020</c:v>
                </c:pt>
                <c:pt idx="13">
                  <c:v>19.11.2020</c:v>
                </c:pt>
                <c:pt idx="14">
                  <c:v>20.11.2020</c:v>
                </c:pt>
                <c:pt idx="15">
                  <c:v>21-23.11.2020</c:v>
                </c:pt>
                <c:pt idx="16">
                  <c:v>24.11.2020</c:v>
                </c:pt>
                <c:pt idx="17">
                  <c:v>25.11.2020</c:v>
                </c:pt>
                <c:pt idx="18">
                  <c:v>26.11.2020</c:v>
                </c:pt>
                <c:pt idx="19">
                  <c:v>27.11.2020</c:v>
                </c:pt>
                <c:pt idx="20">
                  <c:v>28-30.11.2020</c:v>
                </c:pt>
                <c:pt idx="21">
                  <c:v>01.12.2020</c:v>
                </c:pt>
                <c:pt idx="22">
                  <c:v>02.12.2020</c:v>
                </c:pt>
                <c:pt idx="23">
                  <c:v>03.12.2020</c:v>
                </c:pt>
                <c:pt idx="24">
                  <c:v>04.12.2020</c:v>
                </c:pt>
                <c:pt idx="25">
                  <c:v>05-07.12.2020</c:v>
                </c:pt>
                <c:pt idx="26">
                  <c:v>08.12.2020</c:v>
                </c:pt>
                <c:pt idx="27">
                  <c:v>09.12.2020</c:v>
                </c:pt>
                <c:pt idx="28">
                  <c:v>10.12.2020</c:v>
                </c:pt>
                <c:pt idx="29">
                  <c:v>11.12.2020</c:v>
                </c:pt>
                <c:pt idx="30">
                  <c:v>12-14.12.2020</c:v>
                </c:pt>
                <c:pt idx="31">
                  <c:v>15.12.2020</c:v>
                </c:pt>
                <c:pt idx="32">
                  <c:v>16.12.2020</c:v>
                </c:pt>
                <c:pt idx="33">
                  <c:v>17.12.2020</c:v>
                </c:pt>
                <c:pt idx="34">
                  <c:v>18.12.2020</c:v>
                </c:pt>
                <c:pt idx="35">
                  <c:v>19-21.12.2020</c:v>
                </c:pt>
                <c:pt idx="36">
                  <c:v>22.12.2020</c:v>
                </c:pt>
                <c:pt idx="37">
                  <c:v>23.12.2020</c:v>
                </c:pt>
                <c:pt idx="38">
                  <c:v>24.12.2020</c:v>
                </c:pt>
                <c:pt idx="39">
                  <c:v>25-28.12.2020</c:v>
                </c:pt>
                <c:pt idx="40">
                  <c:v>29.12.2020</c:v>
                </c:pt>
                <c:pt idx="41">
                  <c:v>30.12.2020</c:v>
                </c:pt>
                <c:pt idx="42">
                  <c:v>02.02.2021</c:v>
                </c:pt>
                <c:pt idx="43">
                  <c:v>03.02.2021</c:v>
                </c:pt>
                <c:pt idx="44">
                  <c:v>04.02.2021</c:v>
                </c:pt>
                <c:pt idx="45">
                  <c:v>05-07.02.2021</c:v>
                </c:pt>
                <c:pt idx="46">
                  <c:v>08.02.2021</c:v>
                </c:pt>
                <c:pt idx="47">
                  <c:v>09.02.2021</c:v>
                </c:pt>
                <c:pt idx="48">
                  <c:v>10.02.2021</c:v>
                </c:pt>
                <c:pt idx="49">
                  <c:v>11.02.2021</c:v>
                </c:pt>
                <c:pt idx="50">
                  <c:v>12-14.02.2021</c:v>
                </c:pt>
                <c:pt idx="51">
                  <c:v>15.02.2021</c:v>
                </c:pt>
                <c:pt idx="52">
                  <c:v>16.02.2021</c:v>
                </c:pt>
                <c:pt idx="53">
                  <c:v>17.02.2021</c:v>
                </c:pt>
                <c:pt idx="54">
                  <c:v>18.02.2021</c:v>
                </c:pt>
                <c:pt idx="55">
                  <c:v>19-21.02.2021</c:v>
                </c:pt>
                <c:pt idx="56">
                  <c:v>22.02.2021</c:v>
                </c:pt>
                <c:pt idx="57">
                  <c:v>23.02.2021</c:v>
                </c:pt>
                <c:pt idx="58">
                  <c:v>24.02.2021</c:v>
                </c:pt>
                <c:pt idx="59">
                  <c:v>25.02.2021</c:v>
                </c:pt>
                <c:pt idx="60">
                  <c:v>26-28.02.2021</c:v>
                </c:pt>
                <c:pt idx="61">
                  <c:v>01.03.2021</c:v>
                </c:pt>
                <c:pt idx="62">
                  <c:v>02.03.2021</c:v>
                </c:pt>
                <c:pt idx="63">
                  <c:v>03.03.2021</c:v>
                </c:pt>
                <c:pt idx="64">
                  <c:v>04.03.2021</c:v>
                </c:pt>
                <c:pt idx="65">
                  <c:v>05-08.03.2021</c:v>
                </c:pt>
                <c:pt idx="66">
                  <c:v>09.03.2021</c:v>
                </c:pt>
                <c:pt idx="67">
                  <c:v>10.03.2021</c:v>
                </c:pt>
                <c:pt idx="68">
                  <c:v>11.03.2021</c:v>
                </c:pt>
                <c:pt idx="69">
                  <c:v>12.03.2021</c:v>
                </c:pt>
                <c:pt idx="70">
                  <c:v>13-15.03.2021</c:v>
                </c:pt>
                <c:pt idx="71">
                  <c:v>16.03.2021</c:v>
                </c:pt>
                <c:pt idx="72">
                  <c:v>17.03.2021</c:v>
                </c:pt>
                <c:pt idx="73">
                  <c:v>18.03.2021</c:v>
                </c:pt>
                <c:pt idx="74">
                  <c:v>19.03.2021</c:v>
                </c:pt>
                <c:pt idx="75">
                  <c:v>20-22.03.2021</c:v>
                </c:pt>
                <c:pt idx="76">
                  <c:v>23.03.2021</c:v>
                </c:pt>
                <c:pt idx="77">
                  <c:v>24.03.2021</c:v>
                </c:pt>
                <c:pt idx="78">
                  <c:v>25.03.2021</c:v>
                </c:pt>
                <c:pt idx="79">
                  <c:v>26.03.2021</c:v>
                </c:pt>
                <c:pt idx="80">
                  <c:v>27-29.03.2021</c:v>
                </c:pt>
                <c:pt idx="81">
                  <c:v>30.03.2021</c:v>
                </c:pt>
                <c:pt idx="82">
                  <c:v>31.03.2021</c:v>
                </c:pt>
                <c:pt idx="83">
                  <c:v>01.04.2021</c:v>
                </c:pt>
                <c:pt idx="84">
                  <c:v>02.04.2021</c:v>
                </c:pt>
                <c:pt idx="85">
                  <c:v>03-05.04.2021</c:v>
                </c:pt>
                <c:pt idx="86">
                  <c:v>06.04.2021</c:v>
                </c:pt>
                <c:pt idx="87">
                  <c:v>07.04.2021</c:v>
                </c:pt>
                <c:pt idx="88">
                  <c:v>08.04.2021</c:v>
                </c:pt>
                <c:pt idx="89">
                  <c:v>09.04.2021</c:v>
                </c:pt>
                <c:pt idx="90">
                  <c:v>10-12.04.2021</c:v>
                </c:pt>
                <c:pt idx="91">
                  <c:v>13.04.2021</c:v>
                </c:pt>
                <c:pt idx="92">
                  <c:v>14.04.2021</c:v>
                </c:pt>
                <c:pt idx="93">
                  <c:v>15.04.2021</c:v>
                </c:pt>
                <c:pt idx="94">
                  <c:v>16.04.2021</c:v>
                </c:pt>
                <c:pt idx="95">
                  <c:v>17-19.04.2021</c:v>
                </c:pt>
                <c:pt idx="96">
                  <c:v>20.04.2021</c:v>
                </c:pt>
                <c:pt idx="97">
                  <c:v>21.04.2021</c:v>
                </c:pt>
                <c:pt idx="98">
                  <c:v>22.04.2021</c:v>
                </c:pt>
                <c:pt idx="99">
                  <c:v>23.04.2021</c:v>
                </c:pt>
                <c:pt idx="100">
                  <c:v>24-26.04.2021</c:v>
                </c:pt>
                <c:pt idx="101">
                  <c:v>27.04.2021</c:v>
                </c:pt>
                <c:pt idx="102">
                  <c:v>28.04.2021</c:v>
                </c:pt>
                <c:pt idx="103">
                  <c:v>29.04.2021</c:v>
                </c:pt>
                <c:pt idx="104">
                  <c:v>30.04.2021</c:v>
                </c:pt>
                <c:pt idx="105">
                  <c:v>01-03.05.2021</c:v>
                </c:pt>
                <c:pt idx="106">
                  <c:v>04.05.2021</c:v>
                </c:pt>
                <c:pt idx="107">
                  <c:v>05.05.2021</c:v>
                </c:pt>
                <c:pt idx="108">
                  <c:v>06.05.2021</c:v>
                </c:pt>
                <c:pt idx="109">
                  <c:v>07.05.2021</c:v>
                </c:pt>
                <c:pt idx="110">
                  <c:v>08-12.05.2021</c:v>
                </c:pt>
                <c:pt idx="111">
                  <c:v>13.05.2021</c:v>
                </c:pt>
                <c:pt idx="112">
                  <c:v>14.05.2021</c:v>
                </c:pt>
                <c:pt idx="113">
                  <c:v>15.05.2021</c:v>
                </c:pt>
                <c:pt idx="114">
                  <c:v>16-17.05.2021</c:v>
                </c:pt>
                <c:pt idx="115">
                  <c:v>18.05.2021</c:v>
                </c:pt>
                <c:pt idx="116">
                  <c:v>19.05.2021</c:v>
                </c:pt>
                <c:pt idx="117">
                  <c:v>20.05.2021</c:v>
                </c:pt>
                <c:pt idx="118">
                  <c:v>21.05.2021</c:v>
                </c:pt>
                <c:pt idx="119">
                  <c:v>22-24.05.2021</c:v>
                </c:pt>
                <c:pt idx="120">
                  <c:v>25.05.2021</c:v>
                </c:pt>
                <c:pt idx="121">
                  <c:v>26.05.2021</c:v>
                </c:pt>
                <c:pt idx="122">
                  <c:v>27.05.2021</c:v>
                </c:pt>
                <c:pt idx="123">
                  <c:v>28.05.2021</c:v>
                </c:pt>
                <c:pt idx="124">
                  <c:v>29-31.05.2021</c:v>
                </c:pt>
                <c:pt idx="125">
                  <c:v>01.06.2021</c:v>
                </c:pt>
                <c:pt idx="126">
                  <c:v>02.06.2021</c:v>
                </c:pt>
                <c:pt idx="127">
                  <c:v>03.06.2021</c:v>
                </c:pt>
                <c:pt idx="128">
                  <c:v>04.06.2021</c:v>
                </c:pt>
                <c:pt idx="129">
                  <c:v>05-07.06.2021</c:v>
                </c:pt>
                <c:pt idx="130">
                  <c:v>08.06.2021</c:v>
                </c:pt>
                <c:pt idx="131">
                  <c:v>09.06.2021</c:v>
                </c:pt>
                <c:pt idx="132">
                  <c:v>10.06.2021</c:v>
                </c:pt>
                <c:pt idx="133">
                  <c:v>11.06.2021</c:v>
                </c:pt>
                <c:pt idx="134">
                  <c:v>12-14.06.2021</c:v>
                </c:pt>
                <c:pt idx="135">
                  <c:v>15.06.2021</c:v>
                </c:pt>
                <c:pt idx="136">
                  <c:v>16.06.2021</c:v>
                </c:pt>
                <c:pt idx="137">
                  <c:v>17.06.2021</c:v>
                </c:pt>
                <c:pt idx="138">
                  <c:v>18.06.2021</c:v>
                </c:pt>
                <c:pt idx="139">
                  <c:v>19-21.06.2021</c:v>
                </c:pt>
                <c:pt idx="140">
                  <c:v>22.06.2021</c:v>
                </c:pt>
                <c:pt idx="141">
                  <c:v>23.06.2021</c:v>
                </c:pt>
                <c:pt idx="142">
                  <c:v>24.06.2021</c:v>
                </c:pt>
                <c:pt idx="143">
                  <c:v>25.06.2021</c:v>
                </c:pt>
                <c:pt idx="144">
                  <c:v>26-28.06.2021</c:v>
                </c:pt>
                <c:pt idx="145">
                  <c:v>29.06.2021</c:v>
                </c:pt>
                <c:pt idx="146">
                  <c:v>30.06.2021</c:v>
                </c:pt>
                <c:pt idx="147">
                  <c:v>01.07.2021</c:v>
                </c:pt>
                <c:pt idx="148">
                  <c:v>02.07.2021</c:v>
                </c:pt>
                <c:pt idx="149">
                  <c:v>03-05.07.2021</c:v>
                </c:pt>
                <c:pt idx="150">
                  <c:v>06.07.2021</c:v>
                </c:pt>
                <c:pt idx="151">
                  <c:v>07.07.2021</c:v>
                </c:pt>
                <c:pt idx="152">
                  <c:v>08.07.2021</c:v>
                </c:pt>
                <c:pt idx="153">
                  <c:v>09.07.2021</c:v>
                </c:pt>
                <c:pt idx="154">
                  <c:v>10-12.07.2021</c:v>
                </c:pt>
                <c:pt idx="155">
                  <c:v>13.07.2021</c:v>
                </c:pt>
                <c:pt idx="156">
                  <c:v>14.07.2021</c:v>
                </c:pt>
                <c:pt idx="157">
                  <c:v>15.07.2021</c:v>
                </c:pt>
                <c:pt idx="158">
                  <c:v>16.07.2021</c:v>
                </c:pt>
                <c:pt idx="159">
                  <c:v>17-19.07.2021</c:v>
                </c:pt>
                <c:pt idx="160">
                  <c:v>20.07.2021</c:v>
                </c:pt>
                <c:pt idx="161">
                  <c:v>21.07.2021</c:v>
                </c:pt>
                <c:pt idx="162">
                  <c:v>22.07.2021</c:v>
                </c:pt>
                <c:pt idx="163">
                  <c:v>23.07.2021</c:v>
                </c:pt>
                <c:pt idx="164">
                  <c:v>24-26.07.2021</c:v>
                </c:pt>
                <c:pt idx="165">
                  <c:v>27.07.2021</c:v>
                </c:pt>
                <c:pt idx="166">
                  <c:v>28.07.2021</c:v>
                </c:pt>
                <c:pt idx="167">
                  <c:v>29.07.2021</c:v>
                </c:pt>
                <c:pt idx="168">
                  <c:v>30.07.2021</c:v>
                </c:pt>
                <c:pt idx="169">
                  <c:v>31.07.-02.08.2021</c:v>
                </c:pt>
                <c:pt idx="170">
                  <c:v>03.08.2021</c:v>
                </c:pt>
                <c:pt idx="171">
                  <c:v>04.08.2021</c:v>
                </c:pt>
                <c:pt idx="172">
                  <c:v>05.08.2021</c:v>
                </c:pt>
                <c:pt idx="173">
                  <c:v>06.08.2021</c:v>
                </c:pt>
                <c:pt idx="174">
                  <c:v>07-09.08.2021</c:v>
                </c:pt>
                <c:pt idx="175">
                  <c:v>10.08.2021</c:v>
                </c:pt>
                <c:pt idx="176">
                  <c:v>11.08.2021</c:v>
                </c:pt>
                <c:pt idx="177">
                  <c:v>12.08.2021</c:v>
                </c:pt>
                <c:pt idx="178">
                  <c:v>13.08.2021</c:v>
                </c:pt>
                <c:pt idx="179">
                  <c:v>14-16.08.2021</c:v>
                </c:pt>
                <c:pt idx="180">
                  <c:v>17.08.2021</c:v>
                </c:pt>
                <c:pt idx="181">
                  <c:v>18.08.2021</c:v>
                </c:pt>
                <c:pt idx="182">
                  <c:v>19.08.2021</c:v>
                </c:pt>
                <c:pt idx="183">
                  <c:v>20.08.2021</c:v>
                </c:pt>
                <c:pt idx="184">
                  <c:v>21-23.08.2021</c:v>
                </c:pt>
                <c:pt idx="185">
                  <c:v>24.08.2021</c:v>
                </c:pt>
                <c:pt idx="186">
                  <c:v>25.08.2021</c:v>
                </c:pt>
                <c:pt idx="187">
                  <c:v>26.08.2021</c:v>
                </c:pt>
                <c:pt idx="188">
                  <c:v>27.08.2021</c:v>
                </c:pt>
                <c:pt idx="189">
                  <c:v>28-30.08.2021</c:v>
                </c:pt>
                <c:pt idx="190">
                  <c:v>31.08.2021</c:v>
                </c:pt>
                <c:pt idx="191">
                  <c:v>01.09.2021</c:v>
                </c:pt>
                <c:pt idx="192">
                  <c:v>02.09.2021</c:v>
                </c:pt>
                <c:pt idx="193">
                  <c:v>03.09.2021</c:v>
                </c:pt>
                <c:pt idx="194">
                  <c:v>04-06.09.2021</c:v>
                </c:pt>
                <c:pt idx="195">
                  <c:v>07.09.2021</c:v>
                </c:pt>
                <c:pt idx="196">
                  <c:v>08.09.2021</c:v>
                </c:pt>
                <c:pt idx="197">
                  <c:v>09.09.2021</c:v>
                </c:pt>
                <c:pt idx="198">
                  <c:v>10.09.2021</c:v>
                </c:pt>
                <c:pt idx="199">
                  <c:v>11-13.09.2021</c:v>
                </c:pt>
                <c:pt idx="200">
                  <c:v>14.09.2021</c:v>
                </c:pt>
                <c:pt idx="201">
                  <c:v>15.09.2021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Таблица!$IZ$10:$PW$10</c15:sqref>
                  </c15:fullRef>
                </c:ext>
              </c:extLst>
              <c:f>(Таблица!$IZ$10:$KO$10,Таблица!$LK$10:$PW$10)</c:f>
              <c:numCache>
                <c:formatCode>#,##0.00</c:formatCode>
                <c:ptCount val="159"/>
                <c:pt idx="0">
                  <c:v>11490.086932652301</c:v>
                </c:pt>
                <c:pt idx="1">
                  <c:v>11495.356643953299</c:v>
                </c:pt>
                <c:pt idx="2">
                  <c:v>11505.911817239201</c:v>
                </c:pt>
                <c:pt idx="3">
                  <c:v>11473.7146013244</c:v>
                </c:pt>
                <c:pt idx="4">
                  <c:v>11475.917984453499</c:v>
                </c:pt>
                <c:pt idx="5">
                  <c:v>11471.7461459393</c:v>
                </c:pt>
                <c:pt idx="6">
                  <c:v>11467.822982165872</c:v>
                </c:pt>
                <c:pt idx="7">
                  <c:v>11458.835900036658</c:v>
                </c:pt>
                <c:pt idx="8">
                  <c:v>11466.677707951243</c:v>
                </c:pt>
                <c:pt idx="9">
                  <c:v>11442.630802861559</c:v>
                </c:pt>
                <c:pt idx="10">
                  <c:v>11446.400643783016</c:v>
                </c:pt>
                <c:pt idx="11">
                  <c:v>11452.599486255202</c:v>
                </c:pt>
                <c:pt idx="12">
                  <c:v>11477.2163574226</c:v>
                </c:pt>
                <c:pt idx="13">
                  <c:v>11484.559081616999</c:v>
                </c:pt>
                <c:pt idx="14">
                  <c:v>11462.768995983801</c:v>
                </c:pt>
                <c:pt idx="15">
                  <c:v>11459.1252862536</c:v>
                </c:pt>
                <c:pt idx="16">
                  <c:v>11479.7228441684</c:v>
                </c:pt>
                <c:pt idx="17">
                  <c:v>11493.338157670001</c:v>
                </c:pt>
                <c:pt idx="18" formatCode="0.00">
                  <c:v>11524.270997031599</c:v>
                </c:pt>
                <c:pt idx="19" formatCode="0.00">
                  <c:v>11497.849229174601</c:v>
                </c:pt>
                <c:pt idx="20" formatCode="0.00">
                  <c:v>11492.6595779812</c:v>
                </c:pt>
                <c:pt idx="21" formatCode="0.00">
                  <c:v>11500.012870017299</c:v>
                </c:pt>
                <c:pt idx="22" formatCode="0.00">
                  <c:v>11507.697402089698</c:v>
                </c:pt>
                <c:pt idx="23" formatCode="0.00">
                  <c:v>11516.657342956349</c:v>
                </c:pt>
                <c:pt idx="24" formatCode="0.00">
                  <c:v>11489.253443714133</c:v>
                </c:pt>
                <c:pt idx="25" formatCode="0.00">
                  <c:v>11486.990662552565</c:v>
                </c:pt>
                <c:pt idx="26" formatCode="0.00">
                  <c:v>11505.527412602911</c:v>
                </c:pt>
                <c:pt idx="27" formatCode="0.00">
                  <c:v>11503.6173318171</c:v>
                </c:pt>
                <c:pt idx="28" formatCode="0.00">
                  <c:v>11500.6368259555</c:v>
                </c:pt>
                <c:pt idx="29" formatCode="0.00">
                  <c:v>11473.398599216336</c:v>
                </c:pt>
                <c:pt idx="30" formatCode="0.00">
                  <c:v>11452.204867207385</c:v>
                </c:pt>
                <c:pt idx="31" formatCode="0.00">
                  <c:v>11451.248935955124</c:v>
                </c:pt>
                <c:pt idx="32" formatCode="0.00">
                  <c:v>11458.979708384544</c:v>
                </c:pt>
                <c:pt idx="33" formatCode="0.00">
                  <c:v>11460.207189856061</c:v>
                </c:pt>
                <c:pt idx="34" formatCode="0.00">
                  <c:v>11438.501255399009</c:v>
                </c:pt>
                <c:pt idx="35" formatCode="0.00">
                  <c:v>11442.617521718548</c:v>
                </c:pt>
                <c:pt idx="36" formatCode="0.00">
                  <c:v>11451.627160421061</c:v>
                </c:pt>
                <c:pt idx="37" formatCode="0.00">
                  <c:v>11441.839096046444</c:v>
                </c:pt>
                <c:pt idx="38" formatCode="0.00">
                  <c:v>11472.282624043377</c:v>
                </c:pt>
                <c:pt idx="39" formatCode="0.00">
                  <c:v>11443.82978956578</c:v>
                </c:pt>
                <c:pt idx="40" formatCode="0.00">
                  <c:v>11451.38</c:v>
                </c:pt>
                <c:pt idx="41" formatCode="0.00">
                  <c:v>11441.938</c:v>
                </c:pt>
                <c:pt idx="42" formatCode="0.00">
                  <c:v>11424.986670095199</c:v>
                </c:pt>
                <c:pt idx="43" formatCode="0.00">
                  <c:v>11447.0191115282</c:v>
                </c:pt>
                <c:pt idx="44" formatCode="0.00">
                  <c:v>11461.349958008399</c:v>
                </c:pt>
                <c:pt idx="45" formatCode="0.00">
                  <c:v>11459.167973052301</c:v>
                </c:pt>
                <c:pt idx="46" formatCode="0.00">
                  <c:v>11471.2188081193</c:v>
                </c:pt>
                <c:pt idx="47" formatCode="0.00">
                  <c:v>11385.0269807149</c:v>
                </c:pt>
                <c:pt idx="48" formatCode="0.00">
                  <c:v>11450.4078423393</c:v>
                </c:pt>
                <c:pt idx="49" formatCode="0.00">
                  <c:v>11453.193744611301</c:v>
                </c:pt>
                <c:pt idx="50" formatCode="0.00">
                  <c:v>11455.80250983</c:v>
                </c:pt>
                <c:pt idx="51" formatCode="0.00">
                  <c:v>11460.8251045216</c:v>
                </c:pt>
                <c:pt idx="52" formatCode="0.00">
                  <c:v>11438.305362728501</c:v>
                </c:pt>
                <c:pt idx="53" formatCode="0.00">
                  <c:v>11425.4354757939</c:v>
                </c:pt>
                <c:pt idx="54" formatCode="0.00">
                  <c:v>11463.1088584994</c:v>
                </c:pt>
                <c:pt idx="55" formatCode="0.00">
                  <c:v>11460.132580495654</c:v>
                </c:pt>
                <c:pt idx="56" formatCode="0.00">
                  <c:v>11451.914909041854</c:v>
                </c:pt>
                <c:pt idx="57" formatCode="0.00">
                  <c:v>11421.215100672147</c:v>
                </c:pt>
                <c:pt idx="58" formatCode="0.00">
                  <c:v>11420.727100931468</c:v>
                </c:pt>
                <c:pt idx="59" formatCode="0.00">
                  <c:v>11430.868092433886</c:v>
                </c:pt>
                <c:pt idx="60" formatCode="0.00">
                  <c:v>11357.781979708299</c:v>
                </c:pt>
                <c:pt idx="61" formatCode="0.00">
                  <c:v>11370.05633312039</c:v>
                </c:pt>
                <c:pt idx="62" formatCode="0.00">
                  <c:v>11357.543036857018</c:v>
                </c:pt>
                <c:pt idx="63" formatCode="0.00">
                  <c:v>11360.388205309586</c:v>
                </c:pt>
                <c:pt idx="64" formatCode="0.00">
                  <c:v>11372.515373088034</c:v>
                </c:pt>
                <c:pt idx="65" formatCode="0.00">
                  <c:v>11455.625668244225</c:v>
                </c:pt>
                <c:pt idx="66" formatCode="0.00">
                  <c:v>11447.574828362036</c:v>
                </c:pt>
                <c:pt idx="67" formatCode="0.00">
                  <c:v>11415.84972096708</c:v>
                </c:pt>
                <c:pt idx="68" formatCode="0.00">
                  <c:v>11421.335576356058</c:v>
                </c:pt>
                <c:pt idx="69" formatCode="0.00">
                  <c:v>11407.939933058833</c:v>
                </c:pt>
                <c:pt idx="70" formatCode="0.00">
                  <c:v>11399.27199473669</c:v>
                </c:pt>
                <c:pt idx="71" formatCode="0.00">
                  <c:v>11383.398900041102</c:v>
                </c:pt>
                <c:pt idx="72" formatCode="0.00">
                  <c:v>11394.637812896199</c:v>
                </c:pt>
                <c:pt idx="73" formatCode="0.00">
                  <c:v>11398.5542964379</c:v>
                </c:pt>
                <c:pt idx="74" formatCode="0.00">
                  <c:v>11386.839681885102</c:v>
                </c:pt>
                <c:pt idx="75" formatCode="0.00">
                  <c:v>11371.167067046101</c:v>
                </c:pt>
                <c:pt idx="76" formatCode="0.00">
                  <c:v>11335.9586472263</c:v>
                </c:pt>
                <c:pt idx="77" formatCode="0.00">
                  <c:v>11338.6009291512</c:v>
                </c:pt>
                <c:pt idx="78" formatCode="0.00">
                  <c:v>11351.528889146199</c:v>
                </c:pt>
                <c:pt idx="79" formatCode="0.00">
                  <c:v>11350.480119711701</c:v>
                </c:pt>
                <c:pt idx="80" formatCode="0.00">
                  <c:v>11350.480119711701</c:v>
                </c:pt>
                <c:pt idx="81" formatCode="0.00">
                  <c:v>11359.382257315399</c:v>
                </c:pt>
                <c:pt idx="82" formatCode="0.00">
                  <c:v>11356.9089422128</c:v>
                </c:pt>
                <c:pt idx="83" formatCode="0.00">
                  <c:v>11374.0012974541</c:v>
                </c:pt>
                <c:pt idx="84" formatCode="0.00">
                  <c:v>11365.6692849023</c:v>
                </c:pt>
                <c:pt idx="85" formatCode="0.00">
                  <c:v>11349.2306181596</c:v>
                </c:pt>
                <c:pt idx="86" formatCode="0.00">
                  <c:v>11311.1662260624</c:v>
                </c:pt>
                <c:pt idx="87" formatCode="0.00">
                  <c:v>11290.979362079001</c:v>
                </c:pt>
                <c:pt idx="88" formatCode="0.00">
                  <c:v>11281.381033461301</c:v>
                </c:pt>
                <c:pt idx="89" formatCode="0.00">
                  <c:v>11271.6113943079</c:v>
                </c:pt>
                <c:pt idx="90" formatCode="0.00">
                  <c:v>11261.297650017901</c:v>
                </c:pt>
                <c:pt idx="91" formatCode="0.00">
                  <c:v>11244.064636159301</c:v>
                </c:pt>
                <c:pt idx="92" formatCode="0.00">
                  <c:v>11237.5976947114</c:v>
                </c:pt>
                <c:pt idx="93" formatCode="0.00">
                  <c:v>11235.128332091299</c:v>
                </c:pt>
                <c:pt idx="94" formatCode="0.00">
                  <c:v>11240.0468046318</c:v>
                </c:pt>
                <c:pt idx="95" formatCode="0.00">
                  <c:v>11237.6321457302</c:v>
                </c:pt>
                <c:pt idx="96" formatCode="0.00">
                  <c:v>11183.5458085636</c:v>
                </c:pt>
                <c:pt idx="97" formatCode="0.00">
                  <c:v>11179.3473774541</c:v>
                </c:pt>
                <c:pt idx="98" formatCode="0.00">
                  <c:v>11184.589903214601</c:v>
                </c:pt>
                <c:pt idx="99" formatCode="0.00">
                  <c:v>11182.513987741999</c:v>
                </c:pt>
                <c:pt idx="100" formatCode="0.00">
                  <c:v>11197.850190225201</c:v>
                </c:pt>
                <c:pt idx="101" formatCode="0.00">
                  <c:v>11165.493991226998</c:v>
                </c:pt>
                <c:pt idx="102" formatCode="0.00">
                  <c:v>11167.0687649253</c:v>
                </c:pt>
                <c:pt idx="103" formatCode="0.00">
                  <c:v>11206.1607985585</c:v>
                </c:pt>
                <c:pt idx="104" formatCode="0.00">
                  <c:v>11212.0225522972</c:v>
                </c:pt>
                <c:pt idx="105" formatCode="0.00">
                  <c:v>11214.911430980499</c:v>
                </c:pt>
                <c:pt idx="106" formatCode="0.00">
                  <c:v>11199.062360079</c:v>
                </c:pt>
                <c:pt idx="107" formatCode="0.00">
                  <c:v>11209.291207214801</c:v>
                </c:pt>
                <c:pt idx="108" formatCode="0.00">
                  <c:v>11249.537509951699</c:v>
                </c:pt>
                <c:pt idx="109" formatCode="0.00">
                  <c:v>11271.029272210199</c:v>
                </c:pt>
                <c:pt idx="110" formatCode="0.00">
                  <c:v>11277.2724481721</c:v>
                </c:pt>
                <c:pt idx="111" formatCode="0.00">
                  <c:v>11261.520835163099</c:v>
                </c:pt>
                <c:pt idx="112" formatCode="0.00">
                  <c:v>11269.4187260982</c:v>
                </c:pt>
                <c:pt idx="113" formatCode="0.00">
                  <c:v>11263.114757645199</c:v>
                </c:pt>
                <c:pt idx="114" formatCode="0.00">
                  <c:v>11260.7589962334</c:v>
                </c:pt>
                <c:pt idx="115" formatCode="0.00">
                  <c:v>11268.7029675391</c:v>
                </c:pt>
                <c:pt idx="116" formatCode="0.00">
                  <c:v>11250.882061568</c:v>
                </c:pt>
                <c:pt idx="117" formatCode="0.00">
                  <c:v>11254.0726028421</c:v>
                </c:pt>
                <c:pt idx="118" formatCode="0.00">
                  <c:v>11263.5903596968</c:v>
                </c:pt>
                <c:pt idx="119" formatCode="0.00">
                  <c:v>11255.1625598012</c:v>
                </c:pt>
                <c:pt idx="120" formatCode="0.00">
                  <c:v>11280.192270371599</c:v>
                </c:pt>
                <c:pt idx="121" formatCode="0.00">
                  <c:v>11270.157458816298</c:v>
                </c:pt>
                <c:pt idx="122" formatCode="0.00">
                  <c:v>11289.5117227557</c:v>
                </c:pt>
                <c:pt idx="123" formatCode="0.00">
                  <c:v>11263.4593602845</c:v>
                </c:pt>
                <c:pt idx="124" formatCode="0.00">
                  <c:v>11269.3003519269</c:v>
                </c:pt>
                <c:pt idx="125" formatCode="0.00">
                  <c:v>11322.9030096437</c:v>
                </c:pt>
                <c:pt idx="126" formatCode="0.00">
                  <c:v>11298.1694892086</c:v>
                </c:pt>
                <c:pt idx="127" formatCode="0.00">
                  <c:v>11314.7323789973</c:v>
                </c:pt>
                <c:pt idx="128" formatCode="0.00">
                  <c:v>11329.1230814766</c:v>
                </c:pt>
                <c:pt idx="129" formatCode="0.00">
                  <c:v>11329.214338441299</c:v>
                </c:pt>
                <c:pt idx="130" formatCode="0.00">
                  <c:v>11339.708073794502</c:v>
                </c:pt>
                <c:pt idx="131" formatCode="0.00">
                  <c:v>11338.9937705139</c:v>
                </c:pt>
                <c:pt idx="132" formatCode="0.00">
                  <c:v>11344.572460944699</c:v>
                </c:pt>
                <c:pt idx="133" formatCode="0.00">
                  <c:v>11342.0611401804</c:v>
                </c:pt>
                <c:pt idx="134" formatCode="0.00">
                  <c:v>11345.583926644536</c:v>
                </c:pt>
                <c:pt idx="135" formatCode="0.00">
                  <c:v>11378.702558351095</c:v>
                </c:pt>
                <c:pt idx="136" formatCode="0.00">
                  <c:v>11360.526494734278</c:v>
                </c:pt>
                <c:pt idx="137" formatCode="0.00">
                  <c:v>11382.284195766231</c:v>
                </c:pt>
                <c:pt idx="138" formatCode="0.00">
                  <c:v>11392.046735756194</c:v>
                </c:pt>
                <c:pt idx="139" formatCode="0.00">
                  <c:v>11395.227141095642</c:v>
                </c:pt>
                <c:pt idx="140" formatCode="0.00">
                  <c:v>11428.756040884005</c:v>
                </c:pt>
                <c:pt idx="141" formatCode="0.00">
                  <c:v>11420.065588519306</c:v>
                </c:pt>
                <c:pt idx="142" formatCode="0.00">
                  <c:v>11417.59559140151</c:v>
                </c:pt>
                <c:pt idx="143" formatCode="0.00">
                  <c:v>11444.58614174494</c:v>
                </c:pt>
                <c:pt idx="144" formatCode="0.00">
                  <c:v>11457.21080566755</c:v>
                </c:pt>
                <c:pt idx="145" formatCode="0.00">
                  <c:v>11435.486245325115</c:v>
                </c:pt>
                <c:pt idx="146" formatCode="0.00">
                  <c:v>11443.802389582414</c:v>
                </c:pt>
                <c:pt idx="147" formatCode="0.00">
                  <c:v>11498.650155525562</c:v>
                </c:pt>
                <c:pt idx="148" formatCode="0.00">
                  <c:v>11527.705907418798</c:v>
                </c:pt>
                <c:pt idx="149" formatCode="0.00">
                  <c:v>11531.98035656403</c:v>
                </c:pt>
                <c:pt idx="150" formatCode="0.00">
                  <c:v>11547.44452943674</c:v>
                </c:pt>
                <c:pt idx="151" formatCode="0.00">
                  <c:v>11540.673985268435</c:v>
                </c:pt>
                <c:pt idx="152" formatCode="0.00">
                  <c:v>11547.676787824183</c:v>
                </c:pt>
                <c:pt idx="153" formatCode="0.00">
                  <c:v>11563.876394400872</c:v>
                </c:pt>
                <c:pt idx="154" formatCode="0.00">
                  <c:v>11576.373120421818</c:v>
                </c:pt>
                <c:pt idx="155" formatCode="0.00">
                  <c:v>11580.388170134736</c:v>
                </c:pt>
                <c:pt idx="156" formatCode="0.00">
                  <c:v>11587.152818201772</c:v>
                </c:pt>
                <c:pt idx="157" formatCode="0.00">
                  <c:v>11603.568848851119</c:v>
                </c:pt>
                <c:pt idx="158" formatCode="0.00">
                  <c:v>11622.830012813702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2-49F2-B66C-016B4074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9535"/>
        <c:axId val="60790367"/>
      </c:lineChart>
      <c:catAx>
        <c:axId val="60789535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90367"/>
        <c:crosses val="autoZero"/>
        <c:auto val="0"/>
        <c:lblAlgn val="ctr"/>
        <c:lblOffset val="100"/>
        <c:noMultiLvlLbl val="1"/>
      </c:catAx>
      <c:valAx>
        <c:axId val="60790367"/>
        <c:scaling>
          <c:orientation val="minMax"/>
          <c:min val="113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89535"/>
        <c:crosses val="autoZero"/>
        <c:crossBetween val="between"/>
      </c:valAx>
      <c:valAx>
        <c:axId val="183684591"/>
        <c:scaling>
          <c:orientation val="minMax"/>
          <c:min val="-10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679183"/>
        <c:crosses val="max"/>
        <c:crossBetween val="between"/>
        <c:majorUnit val="25"/>
        <c:minorUnit val="25"/>
      </c:valAx>
      <c:catAx>
        <c:axId val="183679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84591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1347789641478"/>
          <c:y val="8.2875638376005575E-2"/>
          <c:w val="0.75766412444517739"/>
          <c:h val="8.5851025671682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solidFill>
                  <a:srgbClr val="FF0000"/>
                </a:solidFill>
              </a:rPr>
              <a:t>Динамика изменений срочных</a:t>
            </a:r>
            <a:r>
              <a:rPr lang="ru-RU" sz="1800" baseline="0">
                <a:solidFill>
                  <a:srgbClr val="FF0000"/>
                </a:solidFill>
              </a:rPr>
              <a:t> вкладов ФЛ </a:t>
            </a:r>
            <a:r>
              <a:rPr lang="ru-RU" sz="1800" b="1" baseline="0">
                <a:solidFill>
                  <a:srgbClr val="FF0000"/>
                </a:solidFill>
              </a:rPr>
              <a:t>в евро </a:t>
            </a:r>
            <a:r>
              <a:rPr lang="ru-RU" sz="1800" baseline="0">
                <a:solidFill>
                  <a:srgbClr val="FF0000"/>
                </a:solidFill>
              </a:rPr>
              <a:t>(млн.)</a:t>
            </a:r>
            <a:endParaRPr lang="ru-RU" sz="18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3794344911678738E-2"/>
          <c:y val="0.13485437437339998"/>
          <c:w val="0.91697151614437455"/>
          <c:h val="0.6293074008697292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Таблица!$CI$23</c:f>
              <c:strCache>
                <c:ptCount val="1"/>
                <c:pt idx="0">
                  <c:v>Ежедневныый прирост/отток за предыдущий день 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57"/>
              <c:tx>
                <c:rich>
                  <a:bodyPr/>
                  <a:lstStyle/>
                  <a:p>
                    <a:fld id="{D6122B50-0E76-4BDE-B75F-08B8379F4F5D}" type="VALUE">
                      <a:rPr lang="en-US">
                        <a:solidFill>
                          <a:srgbClr val="FF0000"/>
                        </a:solidFill>
                      </a:rPr>
                      <a:pPr/>
                      <a:t>[ЗНАЧЕНИЕ]</a:t>
                    </a:fld>
                    <a:endParaRPr lang="ru-BY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66-4B17-A0AD-A01885F5B1A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Таблица!$IZ$7:$PW$7</c15:sqref>
                  </c15:fullRef>
                </c:ext>
              </c:extLst>
              <c:f>(Таблица!$IZ$7:$KO$7,Таблица!$LK$7:$PW$7)</c:f>
              <c:strCache>
                <c:ptCount val="159"/>
                <c:pt idx="0">
                  <c:v>01.01.2021</c:v>
                </c:pt>
                <c:pt idx="1">
                  <c:v>02-05.01.2021</c:v>
                </c:pt>
                <c:pt idx="2">
                  <c:v>06.01.2021</c:v>
                </c:pt>
                <c:pt idx="3">
                  <c:v>07-11.01.2021</c:v>
                </c:pt>
                <c:pt idx="4">
                  <c:v>12.01.2021</c:v>
                </c:pt>
                <c:pt idx="5">
                  <c:v>13.01.2021</c:v>
                </c:pt>
                <c:pt idx="6">
                  <c:v>14.01.2021</c:v>
                </c:pt>
                <c:pt idx="7">
                  <c:v>15.01.2021</c:v>
                </c:pt>
                <c:pt idx="8">
                  <c:v>16-17.01.2021</c:v>
                </c:pt>
                <c:pt idx="9">
                  <c:v>18.01.2021</c:v>
                </c:pt>
                <c:pt idx="10">
                  <c:v>19.01.2021</c:v>
                </c:pt>
                <c:pt idx="11">
                  <c:v>20.01.2021</c:v>
                </c:pt>
                <c:pt idx="12">
                  <c:v>21.01.2021</c:v>
                </c:pt>
                <c:pt idx="13">
                  <c:v>22.01.2021</c:v>
                </c:pt>
                <c:pt idx="14">
                  <c:v>23-25.01.2021</c:v>
                </c:pt>
                <c:pt idx="15">
                  <c:v>26.01.2021</c:v>
                </c:pt>
                <c:pt idx="16">
                  <c:v>27.01.2021</c:v>
                </c:pt>
                <c:pt idx="17">
                  <c:v>28.01.2021</c:v>
                </c:pt>
                <c:pt idx="18">
                  <c:v>29.01.2021</c:v>
                </c:pt>
                <c:pt idx="19">
                  <c:v>30.01-01.02.2021</c:v>
                </c:pt>
                <c:pt idx="20">
                  <c:v>02.02.2021</c:v>
                </c:pt>
                <c:pt idx="21">
                  <c:v>03.02.2021</c:v>
                </c:pt>
                <c:pt idx="22">
                  <c:v>04.02.2021</c:v>
                </c:pt>
                <c:pt idx="23">
                  <c:v>05-07.02.2021</c:v>
                </c:pt>
                <c:pt idx="24">
                  <c:v>08.02.2021</c:v>
                </c:pt>
                <c:pt idx="25">
                  <c:v>09.02.2021</c:v>
                </c:pt>
                <c:pt idx="26">
                  <c:v>10.02.2021</c:v>
                </c:pt>
                <c:pt idx="27">
                  <c:v>11.02.2021</c:v>
                </c:pt>
                <c:pt idx="28">
                  <c:v>12-14.02.2021</c:v>
                </c:pt>
                <c:pt idx="29">
                  <c:v>15.02.2021</c:v>
                </c:pt>
                <c:pt idx="30">
                  <c:v>16.02.2021</c:v>
                </c:pt>
                <c:pt idx="31">
                  <c:v>17.02.2021</c:v>
                </c:pt>
                <c:pt idx="32">
                  <c:v>18.02.2021</c:v>
                </c:pt>
                <c:pt idx="33">
                  <c:v>19-21.02.2021</c:v>
                </c:pt>
                <c:pt idx="34">
                  <c:v>22.02.2021</c:v>
                </c:pt>
                <c:pt idx="35">
                  <c:v>23.02.2021</c:v>
                </c:pt>
                <c:pt idx="36">
                  <c:v>24.02.2021</c:v>
                </c:pt>
                <c:pt idx="37">
                  <c:v>25.02.2021</c:v>
                </c:pt>
                <c:pt idx="38">
                  <c:v>26-28.02.2021</c:v>
                </c:pt>
                <c:pt idx="39">
                  <c:v>01.03.2021</c:v>
                </c:pt>
                <c:pt idx="40">
                  <c:v>02.03.2021</c:v>
                </c:pt>
                <c:pt idx="41">
                  <c:v>03.03.2021</c:v>
                </c:pt>
                <c:pt idx="42">
                  <c:v>03-05.04.2021</c:v>
                </c:pt>
                <c:pt idx="43">
                  <c:v>06.04.2021</c:v>
                </c:pt>
                <c:pt idx="44">
                  <c:v>07.04.2021</c:v>
                </c:pt>
                <c:pt idx="45">
                  <c:v>08.04.2021</c:v>
                </c:pt>
                <c:pt idx="46">
                  <c:v>09.04.2021</c:v>
                </c:pt>
                <c:pt idx="47">
                  <c:v>10-12.04.2021</c:v>
                </c:pt>
                <c:pt idx="48">
                  <c:v>13.04.2021</c:v>
                </c:pt>
                <c:pt idx="49">
                  <c:v>14.04.2021</c:v>
                </c:pt>
                <c:pt idx="50">
                  <c:v>15.04.2021</c:v>
                </c:pt>
                <c:pt idx="51">
                  <c:v>16.04.2021</c:v>
                </c:pt>
                <c:pt idx="52">
                  <c:v>17-19.04.2021</c:v>
                </c:pt>
                <c:pt idx="53">
                  <c:v>20.04.2021</c:v>
                </c:pt>
                <c:pt idx="54">
                  <c:v>21.04.2021</c:v>
                </c:pt>
                <c:pt idx="55">
                  <c:v>22.04.2021</c:v>
                </c:pt>
                <c:pt idx="56">
                  <c:v>23.04.2021</c:v>
                </c:pt>
                <c:pt idx="57">
                  <c:v>24-26.04.2021</c:v>
                </c:pt>
                <c:pt idx="58">
                  <c:v>27.04.2021</c:v>
                </c:pt>
                <c:pt idx="59">
                  <c:v>28.04.2021</c:v>
                </c:pt>
                <c:pt idx="60">
                  <c:v>29.04.2021</c:v>
                </c:pt>
                <c:pt idx="61">
                  <c:v>30.04.2021</c:v>
                </c:pt>
                <c:pt idx="62">
                  <c:v>01-03.05.2021</c:v>
                </c:pt>
                <c:pt idx="63">
                  <c:v>04.05.2021</c:v>
                </c:pt>
                <c:pt idx="64">
                  <c:v>05.05.2021</c:v>
                </c:pt>
                <c:pt idx="65">
                  <c:v>06.05.2021</c:v>
                </c:pt>
                <c:pt idx="66">
                  <c:v>07.05.2021</c:v>
                </c:pt>
                <c:pt idx="67">
                  <c:v>08-12.05.2021</c:v>
                </c:pt>
                <c:pt idx="68">
                  <c:v>13.05.2021</c:v>
                </c:pt>
                <c:pt idx="69">
                  <c:v>14.05.2021</c:v>
                </c:pt>
                <c:pt idx="70">
                  <c:v>15.05.2021</c:v>
                </c:pt>
                <c:pt idx="71">
                  <c:v>16-17.05.2021</c:v>
                </c:pt>
                <c:pt idx="72">
                  <c:v>18.05.2021</c:v>
                </c:pt>
                <c:pt idx="73">
                  <c:v>19.05.2021</c:v>
                </c:pt>
                <c:pt idx="74">
                  <c:v>20.05.2021</c:v>
                </c:pt>
                <c:pt idx="75">
                  <c:v>21.05.2021</c:v>
                </c:pt>
                <c:pt idx="76">
                  <c:v>22-24.05.2021</c:v>
                </c:pt>
                <c:pt idx="77">
                  <c:v>25.05.2021</c:v>
                </c:pt>
                <c:pt idx="78">
                  <c:v>26.05.2021</c:v>
                </c:pt>
                <c:pt idx="79">
                  <c:v>27.05.2021</c:v>
                </c:pt>
                <c:pt idx="80">
                  <c:v>28.05.2021</c:v>
                </c:pt>
                <c:pt idx="81">
                  <c:v>29-31.05.2021</c:v>
                </c:pt>
                <c:pt idx="82">
                  <c:v>01.06.2021</c:v>
                </c:pt>
                <c:pt idx="83">
                  <c:v>02.06.2021</c:v>
                </c:pt>
                <c:pt idx="84">
                  <c:v>03.06.2021</c:v>
                </c:pt>
                <c:pt idx="85">
                  <c:v>04.06.2021</c:v>
                </c:pt>
                <c:pt idx="86">
                  <c:v>05-07.06.2021</c:v>
                </c:pt>
                <c:pt idx="87">
                  <c:v>08.06.2021</c:v>
                </c:pt>
                <c:pt idx="88">
                  <c:v>09.06.2021</c:v>
                </c:pt>
                <c:pt idx="89">
                  <c:v>10.06.2021</c:v>
                </c:pt>
                <c:pt idx="90">
                  <c:v>11.06.2021</c:v>
                </c:pt>
                <c:pt idx="91">
                  <c:v>12-14.06.2021</c:v>
                </c:pt>
                <c:pt idx="92">
                  <c:v>15.06.2021</c:v>
                </c:pt>
                <c:pt idx="93">
                  <c:v>16.06.2021</c:v>
                </c:pt>
                <c:pt idx="94">
                  <c:v>17.06.2021</c:v>
                </c:pt>
                <c:pt idx="95">
                  <c:v>18.06.2021</c:v>
                </c:pt>
                <c:pt idx="96">
                  <c:v>19-21.06.2021</c:v>
                </c:pt>
                <c:pt idx="97">
                  <c:v>22.06.2021</c:v>
                </c:pt>
                <c:pt idx="98">
                  <c:v>23.06.2021</c:v>
                </c:pt>
                <c:pt idx="99">
                  <c:v>24.06.2021</c:v>
                </c:pt>
                <c:pt idx="100">
                  <c:v>25.06.2021</c:v>
                </c:pt>
                <c:pt idx="101">
                  <c:v>26-28.06.2021</c:v>
                </c:pt>
                <c:pt idx="102">
                  <c:v>29.06.2021</c:v>
                </c:pt>
                <c:pt idx="103">
                  <c:v>30.06.2021</c:v>
                </c:pt>
                <c:pt idx="104">
                  <c:v>01.07.2021</c:v>
                </c:pt>
                <c:pt idx="105">
                  <c:v>02.07.2021</c:v>
                </c:pt>
                <c:pt idx="106">
                  <c:v>03-05.07.2021</c:v>
                </c:pt>
                <c:pt idx="107">
                  <c:v>06.07.2021</c:v>
                </c:pt>
                <c:pt idx="108">
                  <c:v>07.07.2021</c:v>
                </c:pt>
                <c:pt idx="109">
                  <c:v>08.07.2021</c:v>
                </c:pt>
                <c:pt idx="110">
                  <c:v>09.07.2021</c:v>
                </c:pt>
                <c:pt idx="111">
                  <c:v>10-12.07.2021</c:v>
                </c:pt>
                <c:pt idx="112">
                  <c:v>13.07.2021</c:v>
                </c:pt>
                <c:pt idx="113">
                  <c:v>14.07.2021</c:v>
                </c:pt>
                <c:pt idx="114">
                  <c:v>15.07.2021</c:v>
                </c:pt>
                <c:pt idx="115">
                  <c:v>16.07.2021</c:v>
                </c:pt>
                <c:pt idx="116">
                  <c:v>17-19.07.2021</c:v>
                </c:pt>
                <c:pt idx="117">
                  <c:v>20.07.2021</c:v>
                </c:pt>
                <c:pt idx="118">
                  <c:v>21.07.2021</c:v>
                </c:pt>
                <c:pt idx="119">
                  <c:v>22.07.2021</c:v>
                </c:pt>
                <c:pt idx="120">
                  <c:v>23.07.2021</c:v>
                </c:pt>
                <c:pt idx="121">
                  <c:v>24-26.07.2021</c:v>
                </c:pt>
                <c:pt idx="122">
                  <c:v>27.07.2021</c:v>
                </c:pt>
                <c:pt idx="123">
                  <c:v>28.07.2021</c:v>
                </c:pt>
                <c:pt idx="124">
                  <c:v>29.07.2021</c:v>
                </c:pt>
                <c:pt idx="125">
                  <c:v>30.07.2021</c:v>
                </c:pt>
                <c:pt idx="126">
                  <c:v>31.07.-02.08.2021</c:v>
                </c:pt>
                <c:pt idx="127">
                  <c:v>03.08.2021</c:v>
                </c:pt>
                <c:pt idx="128">
                  <c:v>04.08.2021</c:v>
                </c:pt>
                <c:pt idx="129">
                  <c:v>05.08.2021</c:v>
                </c:pt>
                <c:pt idx="130">
                  <c:v>06.08.2021</c:v>
                </c:pt>
                <c:pt idx="131">
                  <c:v>07-09.08.2021</c:v>
                </c:pt>
                <c:pt idx="132">
                  <c:v>10.08.2021</c:v>
                </c:pt>
                <c:pt idx="133">
                  <c:v>11.08.2021</c:v>
                </c:pt>
                <c:pt idx="134">
                  <c:v>12.08.2021</c:v>
                </c:pt>
                <c:pt idx="135">
                  <c:v>13.08.2021</c:v>
                </c:pt>
                <c:pt idx="136">
                  <c:v>14-16.08.2021</c:v>
                </c:pt>
                <c:pt idx="137">
                  <c:v>17.08.2021</c:v>
                </c:pt>
                <c:pt idx="138">
                  <c:v>18.08.2021</c:v>
                </c:pt>
                <c:pt idx="139">
                  <c:v>19.08.2021</c:v>
                </c:pt>
                <c:pt idx="140">
                  <c:v>20.08.2021</c:v>
                </c:pt>
                <c:pt idx="141">
                  <c:v>21-23.08.2021</c:v>
                </c:pt>
                <c:pt idx="142">
                  <c:v>24.08.2021</c:v>
                </c:pt>
                <c:pt idx="143">
                  <c:v>25.08.2021</c:v>
                </c:pt>
                <c:pt idx="144">
                  <c:v>26.08.2021</c:v>
                </c:pt>
                <c:pt idx="145">
                  <c:v>27.08.2021</c:v>
                </c:pt>
                <c:pt idx="146">
                  <c:v>28-30.08.2021</c:v>
                </c:pt>
                <c:pt idx="147">
                  <c:v>31.08.2021</c:v>
                </c:pt>
                <c:pt idx="148">
                  <c:v>01.09.2021</c:v>
                </c:pt>
                <c:pt idx="149">
                  <c:v>02.09.2021</c:v>
                </c:pt>
                <c:pt idx="150">
                  <c:v>03.09.2021</c:v>
                </c:pt>
                <c:pt idx="151">
                  <c:v>04-06.09.2021</c:v>
                </c:pt>
                <c:pt idx="152">
                  <c:v>07.09.2021</c:v>
                </c:pt>
                <c:pt idx="153">
                  <c:v>08.09.2021</c:v>
                </c:pt>
                <c:pt idx="154">
                  <c:v>09.09.2021</c:v>
                </c:pt>
                <c:pt idx="155">
                  <c:v>10.09.2021</c:v>
                </c:pt>
                <c:pt idx="156">
                  <c:v>11-13.09.2021</c:v>
                </c:pt>
                <c:pt idx="157">
                  <c:v>14.09.2021</c:v>
                </c:pt>
                <c:pt idx="158">
                  <c:v>15.09.2021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Таблица!$IZ$15:$PW$15</c15:sqref>
                  </c15:fullRef>
                </c:ext>
              </c:extLst>
              <c:f>(Таблица!$IZ$15:$KO$15,Таблица!$LK$15:$PW$15)</c:f>
              <c:numCache>
                <c:formatCode>0.00</c:formatCode>
                <c:ptCount val="159"/>
                <c:pt idx="0">
                  <c:v>-1.8065025252529949</c:v>
                </c:pt>
                <c:pt idx="1">
                  <c:v>0.22387160857800836</c:v>
                </c:pt>
                <c:pt idx="2">
                  <c:v>-0.11655302602304118</c:v>
                </c:pt>
                <c:pt idx="3">
                  <c:v>-2.7174763406210332</c:v>
                </c:pt>
                <c:pt idx="4">
                  <c:v>0.37930650056307513</c:v>
                </c:pt>
                <c:pt idx="5">
                  <c:v>0.46013561638898182</c:v>
                </c:pt>
                <c:pt idx="6">
                  <c:v>-0.4660753270989062</c:v>
                </c:pt>
                <c:pt idx="7">
                  <c:v>0.12565581505981527</c:v>
                </c:pt>
                <c:pt idx="8">
                  <c:v>-0.21364724257102807</c:v>
                </c:pt>
                <c:pt idx="9">
                  <c:v>-0.83083420131413277</c:v>
                </c:pt>
                <c:pt idx="10">
                  <c:v>-0.10383360485070625</c:v>
                </c:pt>
                <c:pt idx="11">
                  <c:v>-0.46436776862543638</c:v>
                </c:pt>
                <c:pt idx="12">
                  <c:v>0.66419092304937521</c:v>
                </c:pt>
                <c:pt idx="13">
                  <c:v>0.1029601581920474</c:v>
                </c:pt>
                <c:pt idx="14">
                  <c:v>-1.1012678158430731</c:v>
                </c:pt>
                <c:pt idx="15">
                  <c:v>0.16540322035803001</c:v>
                </c:pt>
                <c:pt idx="16">
                  <c:v>0.2085522943630167</c:v>
                </c:pt>
                <c:pt idx="17">
                  <c:v>0.25329635786198423</c:v>
                </c:pt>
                <c:pt idx="18">
                  <c:v>0.87956143000900511</c:v>
                </c:pt>
                <c:pt idx="19">
                  <c:v>-1.0709222580260302</c:v>
                </c:pt>
                <c:pt idx="20">
                  <c:v>-2.6347165197933009E-2</c:v>
                </c:pt>
                <c:pt idx="21">
                  <c:v>0.43544607616195208</c:v>
                </c:pt>
                <c:pt idx="22">
                  <c:v>0.20923664950726106</c:v>
                </c:pt>
                <c:pt idx="23">
                  <c:v>-7.98351355421687E-2</c:v>
                </c:pt>
                <c:pt idx="24">
                  <c:v>-1.2519622741958756</c:v>
                </c:pt>
                <c:pt idx="25">
                  <c:v>-0.23027107334269203</c:v>
                </c:pt>
                <c:pt idx="26">
                  <c:v>0.64814088639838019</c:v>
                </c:pt>
                <c:pt idx="27">
                  <c:v>0.20280930706405798</c:v>
                </c:pt>
                <c:pt idx="28">
                  <c:v>0.242881742014049</c:v>
                </c:pt>
                <c:pt idx="29">
                  <c:v>-0.88452624647601397</c:v>
                </c:pt>
                <c:pt idx="30">
                  <c:v>-0.1916612845355985</c:v>
                </c:pt>
                <c:pt idx="31">
                  <c:v>6.0208083866029938E-2</c:v>
                </c:pt>
                <c:pt idx="32">
                  <c:v>-0.29124461249881506</c:v>
                </c:pt>
                <c:pt idx="33">
                  <c:v>0.21531206022086735</c:v>
                </c:pt>
                <c:pt idx="34">
                  <c:v>-1.1448474494496281</c:v>
                </c:pt>
                <c:pt idx="35">
                  <c:v>0.21645654239847545</c:v>
                </c:pt>
                <c:pt idx="36">
                  <c:v>-0.38285476995594081</c:v>
                </c:pt>
                <c:pt idx="37">
                  <c:v>-0.80935878903761704</c:v>
                </c:pt>
                <c:pt idx="38">
                  <c:v>0.71709421674290752</c:v>
                </c:pt>
                <c:pt idx="39">
                  <c:v>-0.75797905170247759</c:v>
                </c:pt>
                <c:pt idx="40">
                  <c:v>-5.3131324616174425E-2</c:v>
                </c:pt>
                <c:pt idx="41">
                  <c:v>19.965999999999951</c:v>
                </c:pt>
                <c:pt idx="42">
                  <c:v>-2.0350872879329813</c:v>
                </c:pt>
                <c:pt idx="43">
                  <c:v>-3.5344531909004218E-2</c:v>
                </c:pt>
                <c:pt idx="44">
                  <c:v>-0.18966806761301314</c:v>
                </c:pt>
                <c:pt idx="45">
                  <c:v>0.51879940718305306</c:v>
                </c:pt>
                <c:pt idx="46">
                  <c:v>-0.784992335906054</c:v>
                </c:pt>
                <c:pt idx="47">
                  <c:v>-0.96317346873894394</c:v>
                </c:pt>
                <c:pt idx="48">
                  <c:v>-0.32035774739108547</c:v>
                </c:pt>
                <c:pt idx="49">
                  <c:v>-5.5996167928924478E-2</c:v>
                </c:pt>
                <c:pt idx="50">
                  <c:v>0.402122283073993</c:v>
                </c:pt>
                <c:pt idx="51">
                  <c:v>-0.17684825733402931</c:v>
                </c:pt>
                <c:pt idx="52">
                  <c:v>-0.64204140345196947</c:v>
                </c:pt>
                <c:pt idx="53">
                  <c:v>-0.14199872490104326</c:v>
                </c:pt>
                <c:pt idx="54">
                  <c:v>-0.50415294711098113</c:v>
                </c:pt>
                <c:pt idx="55">
                  <c:v>-0.53445036324563944</c:v>
                </c:pt>
                <c:pt idx="56">
                  <c:v>-1.2838756867017764</c:v>
                </c:pt>
                <c:pt idx="57">
                  <c:v>-1.5610003122679359</c:v>
                </c:pt>
                <c:pt idx="58">
                  <c:v>-0.35007715184104882</c:v>
                </c:pt>
                <c:pt idx="59">
                  <c:v>-0.26125450769217196</c:v>
                </c:pt>
                <c:pt idx="60">
                  <c:v>-0.18711905928182659</c:v>
                </c:pt>
                <c:pt idx="61">
                  <c:v>-0.33903764211220278</c:v>
                </c:pt>
                <c:pt idx="62">
                  <c:v>-2.004469680986233</c:v>
                </c:pt>
                <c:pt idx="63">
                  <c:v>-0.49491292679402932</c:v>
                </c:pt>
                <c:pt idx="64">
                  <c:v>-0.26464459749240632</c:v>
                </c:pt>
                <c:pt idx="65">
                  <c:v>-0.94109809097210473</c:v>
                </c:pt>
                <c:pt idx="66">
                  <c:v>0.2145936723566706</c:v>
                </c:pt>
                <c:pt idx="67">
                  <c:v>-1.6415233435836285</c:v>
                </c:pt>
                <c:pt idx="68">
                  <c:v>-1.1691713777350969</c:v>
                </c:pt>
                <c:pt idx="69">
                  <c:v>0.14095083616376769</c:v>
                </c:pt>
                <c:pt idx="70">
                  <c:v>-8.2230085266758124E-2</c:v>
                </c:pt>
                <c:pt idx="71">
                  <c:v>-0.80528678689336175</c:v>
                </c:pt>
                <c:pt idx="72">
                  <c:v>-0.41729941342521215</c:v>
                </c:pt>
                <c:pt idx="73">
                  <c:v>-0.70985925518300519</c:v>
                </c:pt>
                <c:pt idx="74">
                  <c:v>-0.56723072222399651</c:v>
                </c:pt>
                <c:pt idx="75">
                  <c:v>-0.30494633314401653</c:v>
                </c:pt>
                <c:pt idx="76">
                  <c:v>-1.0348614164919354</c:v>
                </c:pt>
                <c:pt idx="77">
                  <c:v>-0.84330693538305468</c:v>
                </c:pt>
                <c:pt idx="78">
                  <c:v>-0.91342246158194484</c:v>
                </c:pt>
                <c:pt idx="79">
                  <c:v>-1.0151716038290601</c:v>
                </c:pt>
                <c:pt idx="80">
                  <c:v>0</c:v>
                </c:pt>
                <c:pt idx="81">
                  <c:v>-2.2618590870919775</c:v>
                </c:pt>
                <c:pt idx="82">
                  <c:v>-0.43391480842200281</c:v>
                </c:pt>
                <c:pt idx="83">
                  <c:v>-0.54812612682701456</c:v>
                </c:pt>
                <c:pt idx="84">
                  <c:v>0.5958373915960351</c:v>
                </c:pt>
                <c:pt idx="85">
                  <c:v>-0.3557011761450326</c:v>
                </c:pt>
                <c:pt idx="86">
                  <c:v>-1.2552791373350374</c:v>
                </c:pt>
                <c:pt idx="87">
                  <c:v>-0.91158336001495854</c:v>
                </c:pt>
                <c:pt idx="88">
                  <c:v>-0.71353343765605359</c:v>
                </c:pt>
                <c:pt idx="89">
                  <c:v>-0.16798538294193577</c:v>
                </c:pt>
                <c:pt idx="90">
                  <c:v>-0.6759118186860178</c:v>
                </c:pt>
                <c:pt idx="91">
                  <c:v>-2.1872679276179952</c:v>
                </c:pt>
                <c:pt idx="92">
                  <c:v>-9.2105061401014154E-2</c:v>
                </c:pt>
                <c:pt idx="93">
                  <c:v>-0.49570828895093655</c:v>
                </c:pt>
                <c:pt idx="94">
                  <c:v>-8.2136451545011369E-2</c:v>
                </c:pt>
                <c:pt idx="95">
                  <c:v>-1.1507193689630526</c:v>
                </c:pt>
                <c:pt idx="96">
                  <c:v>-1.9262297717149863</c:v>
                </c:pt>
                <c:pt idx="97">
                  <c:v>-0.50685983927502321</c:v>
                </c:pt>
                <c:pt idx="98">
                  <c:v>-0.42325631114897533</c:v>
                </c:pt>
                <c:pt idx="99">
                  <c:v>-0.61828407569498722</c:v>
                </c:pt>
                <c:pt idx="100">
                  <c:v>-0.60987428969201574</c:v>
                </c:pt>
                <c:pt idx="101">
                  <c:v>-1.8392506176260213</c:v>
                </c:pt>
                <c:pt idx="102">
                  <c:v>0.63447990226802631</c:v>
                </c:pt>
                <c:pt idx="103">
                  <c:v>0.76290528369202093</c:v>
                </c:pt>
                <c:pt idx="104">
                  <c:v>-0.6343149584230332</c:v>
                </c:pt>
                <c:pt idx="105">
                  <c:v>-0.54511682220197599</c:v>
                </c:pt>
                <c:pt idx="106">
                  <c:v>-0.97060940791499206</c:v>
                </c:pt>
                <c:pt idx="107">
                  <c:v>9.0669908558993484E-2</c:v>
                </c:pt>
                <c:pt idx="108">
                  <c:v>-4.1587035133034078E-2</c:v>
                </c:pt>
                <c:pt idx="109">
                  <c:v>-0.31859756466195677</c:v>
                </c:pt>
                <c:pt idx="110">
                  <c:v>-0.13692216643499933</c:v>
                </c:pt>
                <c:pt idx="111">
                  <c:v>-1.6668124895130632</c:v>
                </c:pt>
                <c:pt idx="112">
                  <c:v>-0.45010682199398389</c:v>
                </c:pt>
                <c:pt idx="113">
                  <c:v>-0.19005174551398341</c:v>
                </c:pt>
                <c:pt idx="114">
                  <c:v>-0.37356203308496561</c:v>
                </c:pt>
                <c:pt idx="115">
                  <c:v>0.32893856316496795</c:v>
                </c:pt>
                <c:pt idx="116">
                  <c:v>-0.38551985996298299</c:v>
                </c:pt>
                <c:pt idx="117">
                  <c:v>-0.46795951300003935</c:v>
                </c:pt>
                <c:pt idx="118">
                  <c:v>0.70110303212504732</c:v>
                </c:pt>
                <c:pt idx="119">
                  <c:v>-0.55462855452003623</c:v>
                </c:pt>
                <c:pt idx="120">
                  <c:v>-0.2822907213709982</c:v>
                </c:pt>
                <c:pt idx="121">
                  <c:v>-1.2780746190279615</c:v>
                </c:pt>
                <c:pt idx="122">
                  <c:v>8.3667503701008172E-2</c:v>
                </c:pt>
                <c:pt idx="123">
                  <c:v>-1.2685479589350166</c:v>
                </c:pt>
                <c:pt idx="124">
                  <c:v>-0.16148800176904388</c:v>
                </c:pt>
                <c:pt idx="125">
                  <c:v>-0.13540184516000409</c:v>
                </c:pt>
                <c:pt idx="126">
                  <c:v>-0.19531059556595665</c:v>
                </c:pt>
                <c:pt idx="127">
                  <c:v>0.39133725047497592</c:v>
                </c:pt>
                <c:pt idx="128">
                  <c:v>0.36556150548597088</c:v>
                </c:pt>
                <c:pt idx="129">
                  <c:v>-7.8160359834953397E-2</c:v>
                </c:pt>
                <c:pt idx="130">
                  <c:v>1.5635992269200187</c:v>
                </c:pt>
                <c:pt idx="131">
                  <c:v>-0.90910719407600027</c:v>
                </c:pt>
                <c:pt idx="132">
                  <c:v>-0.87317532313903712</c:v>
                </c:pt>
                <c:pt idx="133">
                  <c:v>0.5600150679990179</c:v>
                </c:pt>
                <c:pt idx="134">
                  <c:v>-0.21908800840128606</c:v>
                </c:pt>
                <c:pt idx="135">
                  <c:v>4.4285947369587575E-2</c:v>
                </c:pt>
                <c:pt idx="136">
                  <c:v>-0.44697030541249205</c:v>
                </c:pt>
                <c:pt idx="137">
                  <c:v>1.1527408828000034</c:v>
                </c:pt>
                <c:pt idx="138">
                  <c:v>0.63803955923680178</c:v>
                </c:pt>
                <c:pt idx="139">
                  <c:v>-0.11459628393475896</c:v>
                </c:pt>
                <c:pt idx="140">
                  <c:v>0.51211024709988351</c:v>
                </c:pt>
                <c:pt idx="141">
                  <c:v>-0.64483950300746073</c:v>
                </c:pt>
                <c:pt idx="142">
                  <c:v>0.52307853928289205</c:v>
                </c:pt>
                <c:pt idx="143">
                  <c:v>0.18911446775780405</c:v>
                </c:pt>
                <c:pt idx="144">
                  <c:v>0.12332903464101719</c:v>
                </c:pt>
                <c:pt idx="145">
                  <c:v>-0.27592979805103823</c:v>
                </c:pt>
                <c:pt idx="146">
                  <c:v>-1.0160903103969758</c:v>
                </c:pt>
                <c:pt idx="147">
                  <c:v>0.82001145397816799</c:v>
                </c:pt>
                <c:pt idx="148">
                  <c:v>0.11507672051675399</c:v>
                </c:pt>
                <c:pt idx="149">
                  <c:v>-8.2266986015213206E-2</c:v>
                </c:pt>
                <c:pt idx="150">
                  <c:v>0.74410536345448008</c:v>
                </c:pt>
                <c:pt idx="151">
                  <c:v>-7.1505754341046668E-2</c:v>
                </c:pt>
                <c:pt idx="152">
                  <c:v>0.54220067147088002</c:v>
                </c:pt>
                <c:pt idx="153">
                  <c:v>0.13157650275343258</c:v>
                </c:pt>
                <c:pt idx="154">
                  <c:v>0.43339369864736454</c:v>
                </c:pt>
                <c:pt idx="155">
                  <c:v>0.5690145995889111</c:v>
                </c:pt>
                <c:pt idx="156">
                  <c:v>-0.53998812347788316</c:v>
                </c:pt>
                <c:pt idx="157">
                  <c:v>0.73482789337481336</c:v>
                </c:pt>
                <c:pt idx="158">
                  <c:v>-0.46398211806155132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6-4B17-A0AD-A01885F5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83679183"/>
        <c:axId val="183684591"/>
      </c:barChart>
      <c:lineChart>
        <c:grouping val="standard"/>
        <c:varyColors val="0"/>
        <c:ser>
          <c:idx val="0"/>
          <c:order val="0"/>
          <c:tx>
            <c:strRef>
              <c:f>Таблица!$CI$22</c:f>
              <c:strCache>
                <c:ptCount val="1"/>
                <c:pt idx="0">
                  <c:v>Остатки (левая ось)</c:v>
                </c:pt>
              </c:strCache>
            </c:strRef>
          </c:tx>
          <c:spPr>
            <a:ln w="317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Таблица!$HI$7:$PW$7</c15:sqref>
                  </c15:fullRef>
                </c:ext>
              </c:extLst>
              <c:f>(Таблица!$HI$7:$IX$7,Таблица!$JT$7:$PW$7)</c:f>
              <c:strCache>
                <c:ptCount val="202"/>
                <c:pt idx="0">
                  <c:v>31.10-02.11.2020</c:v>
                </c:pt>
                <c:pt idx="1">
                  <c:v>03.11.2020</c:v>
                </c:pt>
                <c:pt idx="2">
                  <c:v>04.11.2020</c:v>
                </c:pt>
                <c:pt idx="3">
                  <c:v>05.11.2020</c:v>
                </c:pt>
                <c:pt idx="4">
                  <c:v>06.11.2020</c:v>
                </c:pt>
                <c:pt idx="5">
                  <c:v>07-09.11.2020</c:v>
                </c:pt>
                <c:pt idx="6">
                  <c:v>10.11.2020</c:v>
                </c:pt>
                <c:pt idx="7">
                  <c:v>11.11.2020</c:v>
                </c:pt>
                <c:pt idx="8">
                  <c:v>12.11.2020</c:v>
                </c:pt>
                <c:pt idx="9">
                  <c:v>13.11.2020</c:v>
                </c:pt>
                <c:pt idx="10">
                  <c:v>14-16.11.2020</c:v>
                </c:pt>
                <c:pt idx="11">
                  <c:v>17.11.2020</c:v>
                </c:pt>
                <c:pt idx="12">
                  <c:v>18.11.2020</c:v>
                </c:pt>
                <c:pt idx="13">
                  <c:v>19.11.2020</c:v>
                </c:pt>
                <c:pt idx="14">
                  <c:v>20.11.2020</c:v>
                </c:pt>
                <c:pt idx="15">
                  <c:v>21-23.11.2020</c:v>
                </c:pt>
                <c:pt idx="16">
                  <c:v>24.11.2020</c:v>
                </c:pt>
                <c:pt idx="17">
                  <c:v>25.11.2020</c:v>
                </c:pt>
                <c:pt idx="18">
                  <c:v>26.11.2020</c:v>
                </c:pt>
                <c:pt idx="19">
                  <c:v>27.11.2020</c:v>
                </c:pt>
                <c:pt idx="20">
                  <c:v>28-30.11.2020</c:v>
                </c:pt>
                <c:pt idx="21">
                  <c:v>01.12.2020</c:v>
                </c:pt>
                <c:pt idx="22">
                  <c:v>02.12.2020</c:v>
                </c:pt>
                <c:pt idx="23">
                  <c:v>03.12.2020</c:v>
                </c:pt>
                <c:pt idx="24">
                  <c:v>04.12.2020</c:v>
                </c:pt>
                <c:pt idx="25">
                  <c:v>05-07.12.2020</c:v>
                </c:pt>
                <c:pt idx="26">
                  <c:v>08.12.2020</c:v>
                </c:pt>
                <c:pt idx="27">
                  <c:v>09.12.2020</c:v>
                </c:pt>
                <c:pt idx="28">
                  <c:v>10.12.2020</c:v>
                </c:pt>
                <c:pt idx="29">
                  <c:v>11.12.2020</c:v>
                </c:pt>
                <c:pt idx="30">
                  <c:v>12-14.12.2020</c:v>
                </c:pt>
                <c:pt idx="31">
                  <c:v>15.12.2020</c:v>
                </c:pt>
                <c:pt idx="32">
                  <c:v>16.12.2020</c:v>
                </c:pt>
                <c:pt idx="33">
                  <c:v>17.12.2020</c:v>
                </c:pt>
                <c:pt idx="34">
                  <c:v>18.12.2020</c:v>
                </c:pt>
                <c:pt idx="35">
                  <c:v>19-21.12.2020</c:v>
                </c:pt>
                <c:pt idx="36">
                  <c:v>22.12.2020</c:v>
                </c:pt>
                <c:pt idx="37">
                  <c:v>23.12.2020</c:v>
                </c:pt>
                <c:pt idx="38">
                  <c:v>24.12.2020</c:v>
                </c:pt>
                <c:pt idx="39">
                  <c:v>25-28.12.2020</c:v>
                </c:pt>
                <c:pt idx="40">
                  <c:v>29.12.2020</c:v>
                </c:pt>
                <c:pt idx="41">
                  <c:v>30.12.2020</c:v>
                </c:pt>
                <c:pt idx="42">
                  <c:v>02.02.2021</c:v>
                </c:pt>
                <c:pt idx="43">
                  <c:v>03.02.2021</c:v>
                </c:pt>
                <c:pt idx="44">
                  <c:v>04.02.2021</c:v>
                </c:pt>
                <c:pt idx="45">
                  <c:v>05-07.02.2021</c:v>
                </c:pt>
                <c:pt idx="46">
                  <c:v>08.02.2021</c:v>
                </c:pt>
                <c:pt idx="47">
                  <c:v>09.02.2021</c:v>
                </c:pt>
                <c:pt idx="48">
                  <c:v>10.02.2021</c:v>
                </c:pt>
                <c:pt idx="49">
                  <c:v>11.02.2021</c:v>
                </c:pt>
                <c:pt idx="50">
                  <c:v>12-14.02.2021</c:v>
                </c:pt>
                <c:pt idx="51">
                  <c:v>15.02.2021</c:v>
                </c:pt>
                <c:pt idx="52">
                  <c:v>16.02.2021</c:v>
                </c:pt>
                <c:pt idx="53">
                  <c:v>17.02.2021</c:v>
                </c:pt>
                <c:pt idx="54">
                  <c:v>18.02.2021</c:v>
                </c:pt>
                <c:pt idx="55">
                  <c:v>19-21.02.2021</c:v>
                </c:pt>
                <c:pt idx="56">
                  <c:v>22.02.2021</c:v>
                </c:pt>
                <c:pt idx="57">
                  <c:v>23.02.2021</c:v>
                </c:pt>
                <c:pt idx="58">
                  <c:v>24.02.2021</c:v>
                </c:pt>
                <c:pt idx="59">
                  <c:v>25.02.2021</c:v>
                </c:pt>
                <c:pt idx="60">
                  <c:v>26-28.02.2021</c:v>
                </c:pt>
                <c:pt idx="61">
                  <c:v>01.03.2021</c:v>
                </c:pt>
                <c:pt idx="62">
                  <c:v>02.03.2021</c:v>
                </c:pt>
                <c:pt idx="63">
                  <c:v>03.03.2021</c:v>
                </c:pt>
                <c:pt idx="64">
                  <c:v>04.03.2021</c:v>
                </c:pt>
                <c:pt idx="65">
                  <c:v>05-08.03.2021</c:v>
                </c:pt>
                <c:pt idx="66">
                  <c:v>09.03.2021</c:v>
                </c:pt>
                <c:pt idx="67">
                  <c:v>10.03.2021</c:v>
                </c:pt>
                <c:pt idx="68">
                  <c:v>11.03.2021</c:v>
                </c:pt>
                <c:pt idx="69">
                  <c:v>12.03.2021</c:v>
                </c:pt>
                <c:pt idx="70">
                  <c:v>13-15.03.2021</c:v>
                </c:pt>
                <c:pt idx="71">
                  <c:v>16.03.2021</c:v>
                </c:pt>
                <c:pt idx="72">
                  <c:v>17.03.2021</c:v>
                </c:pt>
                <c:pt idx="73">
                  <c:v>18.03.2021</c:v>
                </c:pt>
                <c:pt idx="74">
                  <c:v>19.03.2021</c:v>
                </c:pt>
                <c:pt idx="75">
                  <c:v>20-22.03.2021</c:v>
                </c:pt>
                <c:pt idx="76">
                  <c:v>23.03.2021</c:v>
                </c:pt>
                <c:pt idx="77">
                  <c:v>24.03.2021</c:v>
                </c:pt>
                <c:pt idx="78">
                  <c:v>25.03.2021</c:v>
                </c:pt>
                <c:pt idx="79">
                  <c:v>26.03.2021</c:v>
                </c:pt>
                <c:pt idx="80">
                  <c:v>27-29.03.2021</c:v>
                </c:pt>
                <c:pt idx="81">
                  <c:v>30.03.2021</c:v>
                </c:pt>
                <c:pt idx="82">
                  <c:v>31.03.2021</c:v>
                </c:pt>
                <c:pt idx="83">
                  <c:v>01.04.2021</c:v>
                </c:pt>
                <c:pt idx="84">
                  <c:v>02.04.2021</c:v>
                </c:pt>
                <c:pt idx="85">
                  <c:v>03-05.04.2021</c:v>
                </c:pt>
                <c:pt idx="86">
                  <c:v>06.04.2021</c:v>
                </c:pt>
                <c:pt idx="87">
                  <c:v>07.04.2021</c:v>
                </c:pt>
                <c:pt idx="88">
                  <c:v>08.04.2021</c:v>
                </c:pt>
                <c:pt idx="89">
                  <c:v>09.04.2021</c:v>
                </c:pt>
                <c:pt idx="90">
                  <c:v>10-12.04.2021</c:v>
                </c:pt>
                <c:pt idx="91">
                  <c:v>13.04.2021</c:v>
                </c:pt>
                <c:pt idx="92">
                  <c:v>14.04.2021</c:v>
                </c:pt>
                <c:pt idx="93">
                  <c:v>15.04.2021</c:v>
                </c:pt>
                <c:pt idx="94">
                  <c:v>16.04.2021</c:v>
                </c:pt>
                <c:pt idx="95">
                  <c:v>17-19.04.2021</c:v>
                </c:pt>
                <c:pt idx="96">
                  <c:v>20.04.2021</c:v>
                </c:pt>
                <c:pt idx="97">
                  <c:v>21.04.2021</c:v>
                </c:pt>
                <c:pt idx="98">
                  <c:v>22.04.2021</c:v>
                </c:pt>
                <c:pt idx="99">
                  <c:v>23.04.2021</c:v>
                </c:pt>
                <c:pt idx="100">
                  <c:v>24-26.04.2021</c:v>
                </c:pt>
                <c:pt idx="101">
                  <c:v>27.04.2021</c:v>
                </c:pt>
                <c:pt idx="102">
                  <c:v>28.04.2021</c:v>
                </c:pt>
                <c:pt idx="103">
                  <c:v>29.04.2021</c:v>
                </c:pt>
                <c:pt idx="104">
                  <c:v>30.04.2021</c:v>
                </c:pt>
                <c:pt idx="105">
                  <c:v>01-03.05.2021</c:v>
                </c:pt>
                <c:pt idx="106">
                  <c:v>04.05.2021</c:v>
                </c:pt>
                <c:pt idx="107">
                  <c:v>05.05.2021</c:v>
                </c:pt>
                <c:pt idx="108">
                  <c:v>06.05.2021</c:v>
                </c:pt>
                <c:pt idx="109">
                  <c:v>07.05.2021</c:v>
                </c:pt>
                <c:pt idx="110">
                  <c:v>08-12.05.2021</c:v>
                </c:pt>
                <c:pt idx="111">
                  <c:v>13.05.2021</c:v>
                </c:pt>
                <c:pt idx="112">
                  <c:v>14.05.2021</c:v>
                </c:pt>
                <c:pt idx="113">
                  <c:v>15.05.2021</c:v>
                </c:pt>
                <c:pt idx="114">
                  <c:v>16-17.05.2021</c:v>
                </c:pt>
                <c:pt idx="115">
                  <c:v>18.05.2021</c:v>
                </c:pt>
                <c:pt idx="116">
                  <c:v>19.05.2021</c:v>
                </c:pt>
                <c:pt idx="117">
                  <c:v>20.05.2021</c:v>
                </c:pt>
                <c:pt idx="118">
                  <c:v>21.05.2021</c:v>
                </c:pt>
                <c:pt idx="119">
                  <c:v>22-24.05.2021</c:v>
                </c:pt>
                <c:pt idx="120">
                  <c:v>25.05.2021</c:v>
                </c:pt>
                <c:pt idx="121">
                  <c:v>26.05.2021</c:v>
                </c:pt>
                <c:pt idx="122">
                  <c:v>27.05.2021</c:v>
                </c:pt>
                <c:pt idx="123">
                  <c:v>28.05.2021</c:v>
                </c:pt>
                <c:pt idx="124">
                  <c:v>29-31.05.2021</c:v>
                </c:pt>
                <c:pt idx="125">
                  <c:v>01.06.2021</c:v>
                </c:pt>
                <c:pt idx="126">
                  <c:v>02.06.2021</c:v>
                </c:pt>
                <c:pt idx="127">
                  <c:v>03.06.2021</c:v>
                </c:pt>
                <c:pt idx="128">
                  <c:v>04.06.2021</c:v>
                </c:pt>
                <c:pt idx="129">
                  <c:v>05-07.06.2021</c:v>
                </c:pt>
                <c:pt idx="130">
                  <c:v>08.06.2021</c:v>
                </c:pt>
                <c:pt idx="131">
                  <c:v>09.06.2021</c:v>
                </c:pt>
                <c:pt idx="132">
                  <c:v>10.06.2021</c:v>
                </c:pt>
                <c:pt idx="133">
                  <c:v>11.06.2021</c:v>
                </c:pt>
                <c:pt idx="134">
                  <c:v>12-14.06.2021</c:v>
                </c:pt>
                <c:pt idx="135">
                  <c:v>15.06.2021</c:v>
                </c:pt>
                <c:pt idx="136">
                  <c:v>16.06.2021</c:v>
                </c:pt>
                <c:pt idx="137">
                  <c:v>17.06.2021</c:v>
                </c:pt>
                <c:pt idx="138">
                  <c:v>18.06.2021</c:v>
                </c:pt>
                <c:pt idx="139">
                  <c:v>19-21.06.2021</c:v>
                </c:pt>
                <c:pt idx="140">
                  <c:v>22.06.2021</c:v>
                </c:pt>
                <c:pt idx="141">
                  <c:v>23.06.2021</c:v>
                </c:pt>
                <c:pt idx="142">
                  <c:v>24.06.2021</c:v>
                </c:pt>
                <c:pt idx="143">
                  <c:v>25.06.2021</c:v>
                </c:pt>
                <c:pt idx="144">
                  <c:v>26-28.06.2021</c:v>
                </c:pt>
                <c:pt idx="145">
                  <c:v>29.06.2021</c:v>
                </c:pt>
                <c:pt idx="146">
                  <c:v>30.06.2021</c:v>
                </c:pt>
                <c:pt idx="147">
                  <c:v>01.07.2021</c:v>
                </c:pt>
                <c:pt idx="148">
                  <c:v>02.07.2021</c:v>
                </c:pt>
                <c:pt idx="149">
                  <c:v>03-05.07.2021</c:v>
                </c:pt>
                <c:pt idx="150">
                  <c:v>06.07.2021</c:v>
                </c:pt>
                <c:pt idx="151">
                  <c:v>07.07.2021</c:v>
                </c:pt>
                <c:pt idx="152">
                  <c:v>08.07.2021</c:v>
                </c:pt>
                <c:pt idx="153">
                  <c:v>09.07.2021</c:v>
                </c:pt>
                <c:pt idx="154">
                  <c:v>10-12.07.2021</c:v>
                </c:pt>
                <c:pt idx="155">
                  <c:v>13.07.2021</c:v>
                </c:pt>
                <c:pt idx="156">
                  <c:v>14.07.2021</c:v>
                </c:pt>
                <c:pt idx="157">
                  <c:v>15.07.2021</c:v>
                </c:pt>
                <c:pt idx="158">
                  <c:v>16.07.2021</c:v>
                </c:pt>
                <c:pt idx="159">
                  <c:v>17-19.07.2021</c:v>
                </c:pt>
                <c:pt idx="160">
                  <c:v>20.07.2021</c:v>
                </c:pt>
                <c:pt idx="161">
                  <c:v>21.07.2021</c:v>
                </c:pt>
                <c:pt idx="162">
                  <c:v>22.07.2021</c:v>
                </c:pt>
                <c:pt idx="163">
                  <c:v>23.07.2021</c:v>
                </c:pt>
                <c:pt idx="164">
                  <c:v>24-26.07.2021</c:v>
                </c:pt>
                <c:pt idx="165">
                  <c:v>27.07.2021</c:v>
                </c:pt>
                <c:pt idx="166">
                  <c:v>28.07.2021</c:v>
                </c:pt>
                <c:pt idx="167">
                  <c:v>29.07.2021</c:v>
                </c:pt>
                <c:pt idx="168">
                  <c:v>30.07.2021</c:v>
                </c:pt>
                <c:pt idx="169">
                  <c:v>31.07.-02.08.2021</c:v>
                </c:pt>
                <c:pt idx="170">
                  <c:v>03.08.2021</c:v>
                </c:pt>
                <c:pt idx="171">
                  <c:v>04.08.2021</c:v>
                </c:pt>
                <c:pt idx="172">
                  <c:v>05.08.2021</c:v>
                </c:pt>
                <c:pt idx="173">
                  <c:v>06.08.2021</c:v>
                </c:pt>
                <c:pt idx="174">
                  <c:v>07-09.08.2021</c:v>
                </c:pt>
                <c:pt idx="175">
                  <c:v>10.08.2021</c:v>
                </c:pt>
                <c:pt idx="176">
                  <c:v>11.08.2021</c:v>
                </c:pt>
                <c:pt idx="177">
                  <c:v>12.08.2021</c:v>
                </c:pt>
                <c:pt idx="178">
                  <c:v>13.08.2021</c:v>
                </c:pt>
                <c:pt idx="179">
                  <c:v>14-16.08.2021</c:v>
                </c:pt>
                <c:pt idx="180">
                  <c:v>17.08.2021</c:v>
                </c:pt>
                <c:pt idx="181">
                  <c:v>18.08.2021</c:v>
                </c:pt>
                <c:pt idx="182">
                  <c:v>19.08.2021</c:v>
                </c:pt>
                <c:pt idx="183">
                  <c:v>20.08.2021</c:v>
                </c:pt>
                <c:pt idx="184">
                  <c:v>21-23.08.2021</c:v>
                </c:pt>
                <c:pt idx="185">
                  <c:v>24.08.2021</c:v>
                </c:pt>
                <c:pt idx="186">
                  <c:v>25.08.2021</c:v>
                </c:pt>
                <c:pt idx="187">
                  <c:v>26.08.2021</c:v>
                </c:pt>
                <c:pt idx="188">
                  <c:v>27.08.2021</c:v>
                </c:pt>
                <c:pt idx="189">
                  <c:v>28-30.08.2021</c:v>
                </c:pt>
                <c:pt idx="190">
                  <c:v>31.08.2021</c:v>
                </c:pt>
                <c:pt idx="191">
                  <c:v>01.09.2021</c:v>
                </c:pt>
                <c:pt idx="192">
                  <c:v>02.09.2021</c:v>
                </c:pt>
                <c:pt idx="193">
                  <c:v>03.09.2021</c:v>
                </c:pt>
                <c:pt idx="194">
                  <c:v>04-06.09.2021</c:v>
                </c:pt>
                <c:pt idx="195">
                  <c:v>07.09.2021</c:v>
                </c:pt>
                <c:pt idx="196">
                  <c:v>08.09.2021</c:v>
                </c:pt>
                <c:pt idx="197">
                  <c:v>09.09.2021</c:v>
                </c:pt>
                <c:pt idx="198">
                  <c:v>10.09.2021</c:v>
                </c:pt>
                <c:pt idx="199">
                  <c:v>11-13.09.2021</c:v>
                </c:pt>
                <c:pt idx="200">
                  <c:v>14.09.2021</c:v>
                </c:pt>
                <c:pt idx="201">
                  <c:v>15.09.2021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Таблица!$IZ$8:$PW$8</c15:sqref>
                  </c15:fullRef>
                </c:ext>
              </c:extLst>
              <c:f>(Таблица!$IZ$8:$KO$8,Таблица!$LK$8:$PW$8)</c:f>
              <c:numCache>
                <c:formatCode>#,##0.00</c:formatCode>
                <c:ptCount val="159"/>
                <c:pt idx="0">
                  <c:v>435.11647727272702</c:v>
                </c:pt>
                <c:pt idx="1">
                  <c:v>435.34034888130503</c:v>
                </c:pt>
                <c:pt idx="2">
                  <c:v>435.22379585528199</c:v>
                </c:pt>
                <c:pt idx="3">
                  <c:v>432.50631951466096</c:v>
                </c:pt>
                <c:pt idx="4">
                  <c:v>432.88562601522403</c:v>
                </c:pt>
                <c:pt idx="5">
                  <c:v>433.34576163161302</c:v>
                </c:pt>
                <c:pt idx="6">
                  <c:v>432.87968630451411</c:v>
                </c:pt>
                <c:pt idx="7">
                  <c:v>433.00534211957392</c:v>
                </c:pt>
                <c:pt idx="8">
                  <c:v>432.7916948770029</c:v>
                </c:pt>
                <c:pt idx="9">
                  <c:v>431.96086067568876</c:v>
                </c:pt>
                <c:pt idx="10">
                  <c:v>431.85702707083806</c:v>
                </c:pt>
                <c:pt idx="11">
                  <c:v>431.39265930221262</c:v>
                </c:pt>
                <c:pt idx="12">
                  <c:v>432.056850225262</c:v>
                </c:pt>
                <c:pt idx="13">
                  <c:v>432.15981038345404</c:v>
                </c:pt>
                <c:pt idx="14">
                  <c:v>431.05854256761097</c:v>
                </c:pt>
                <c:pt idx="15">
                  <c:v>431.223945787969</c:v>
                </c:pt>
                <c:pt idx="16">
                  <c:v>431.43249808233202</c:v>
                </c:pt>
                <c:pt idx="17">
                  <c:v>431.685794440194</c:v>
                </c:pt>
                <c:pt idx="18" formatCode="0.00">
                  <c:v>432.56535587020301</c:v>
                </c:pt>
                <c:pt idx="19" formatCode="0.00">
                  <c:v>431.49443361217698</c:v>
                </c:pt>
                <c:pt idx="20" formatCode="0.00">
                  <c:v>431.46808644697904</c:v>
                </c:pt>
                <c:pt idx="21" formatCode="0.00">
                  <c:v>431.903532523141</c:v>
                </c:pt>
                <c:pt idx="22" formatCode="0.00">
                  <c:v>432.11276917264826</c:v>
                </c:pt>
                <c:pt idx="23" formatCode="0.00">
                  <c:v>432.03293403710609</c:v>
                </c:pt>
                <c:pt idx="24" formatCode="0.00">
                  <c:v>430.78097176291021</c:v>
                </c:pt>
                <c:pt idx="25" formatCode="0.00">
                  <c:v>430.55070068956752</c:v>
                </c:pt>
                <c:pt idx="26" formatCode="0.00">
                  <c:v>431.1988415759659</c:v>
                </c:pt>
                <c:pt idx="27" formatCode="0.00">
                  <c:v>431.40165088302996</c:v>
                </c:pt>
                <c:pt idx="28" formatCode="0.00">
                  <c:v>431.64453262504401</c:v>
                </c:pt>
                <c:pt idx="29" formatCode="0.00">
                  <c:v>430.76000637856799</c:v>
                </c:pt>
                <c:pt idx="30" formatCode="0.00">
                  <c:v>430.5683450940324</c:v>
                </c:pt>
                <c:pt idx="31" formatCode="0.00">
                  <c:v>430.62855317789843</c:v>
                </c:pt>
                <c:pt idx="32" formatCode="0.00">
                  <c:v>430.33730856539961</c:v>
                </c:pt>
                <c:pt idx="33" formatCode="0.00">
                  <c:v>430.55262062562048</c:v>
                </c:pt>
                <c:pt idx="34" formatCode="0.00">
                  <c:v>429.40777317617085</c:v>
                </c:pt>
                <c:pt idx="35" formatCode="0.00">
                  <c:v>429.62422971856932</c:v>
                </c:pt>
                <c:pt idx="36" formatCode="0.00">
                  <c:v>429.24137494861338</c:v>
                </c:pt>
                <c:pt idx="37" formatCode="0.00">
                  <c:v>428.43201615957577</c:v>
                </c:pt>
                <c:pt idx="38" formatCode="0.00">
                  <c:v>429.14911037631867</c:v>
                </c:pt>
                <c:pt idx="39" formatCode="0.00">
                  <c:v>428.3911313246162</c:v>
                </c:pt>
                <c:pt idx="40" formatCode="0.00">
                  <c:v>428.33800000000002</c:v>
                </c:pt>
                <c:pt idx="41" formatCode="0.00">
                  <c:v>448.30399999999997</c:v>
                </c:pt>
                <c:pt idx="42" formatCode="0.00">
                  <c:v>423.313712245489</c:v>
                </c:pt>
                <c:pt idx="43" formatCode="0.00">
                  <c:v>423.27836771358</c:v>
                </c:pt>
                <c:pt idx="44" formatCode="0.00">
                  <c:v>423.08869964596698</c:v>
                </c:pt>
                <c:pt idx="45" formatCode="0.00">
                  <c:v>423.60749905315004</c:v>
                </c:pt>
                <c:pt idx="46" formatCode="0.00">
                  <c:v>422.82250671724398</c:v>
                </c:pt>
                <c:pt idx="47" formatCode="0.00">
                  <c:v>421.85933324850504</c:v>
                </c:pt>
                <c:pt idx="48" formatCode="0.00">
                  <c:v>421.53897550111395</c:v>
                </c:pt>
                <c:pt idx="49" formatCode="0.00">
                  <c:v>421.48297933318503</c:v>
                </c:pt>
                <c:pt idx="50" formatCode="0.00">
                  <c:v>421.88510161625902</c:v>
                </c:pt>
                <c:pt idx="51" formatCode="0.00">
                  <c:v>421.70825335892499</c:v>
                </c:pt>
                <c:pt idx="52" formatCode="0.00">
                  <c:v>421.06621195547302</c:v>
                </c:pt>
                <c:pt idx="53" formatCode="0.00">
                  <c:v>420.92421323057198</c:v>
                </c:pt>
                <c:pt idx="54" formatCode="0.00">
                  <c:v>420.420060283461</c:v>
                </c:pt>
                <c:pt idx="55" formatCode="0.00">
                  <c:v>419.88560992021536</c:v>
                </c:pt>
                <c:pt idx="56" formatCode="0.00">
                  <c:v>418.60173423351358</c:v>
                </c:pt>
                <c:pt idx="57" formatCode="0.00">
                  <c:v>417.04073392124565</c:v>
                </c:pt>
                <c:pt idx="58" formatCode="0.00">
                  <c:v>416.6906567694046</c:v>
                </c:pt>
                <c:pt idx="59" formatCode="0.00">
                  <c:v>416.42940226171243</c:v>
                </c:pt>
                <c:pt idx="60" formatCode="0.00">
                  <c:v>416.2422832024306</c:v>
                </c:pt>
                <c:pt idx="61" formatCode="0.00">
                  <c:v>415.9032455603184</c:v>
                </c:pt>
                <c:pt idx="62" formatCode="0.00">
                  <c:v>413.89877587933216</c:v>
                </c:pt>
                <c:pt idx="63" formatCode="0.00">
                  <c:v>413.40386295253813</c:v>
                </c:pt>
                <c:pt idx="64" formatCode="0.00">
                  <c:v>413.13921835504573</c:v>
                </c:pt>
                <c:pt idx="65" formatCode="0.00">
                  <c:v>412.19812026407362</c:v>
                </c:pt>
                <c:pt idx="66" formatCode="0.00">
                  <c:v>412.41271393643029</c:v>
                </c:pt>
                <c:pt idx="67" formatCode="0.00">
                  <c:v>410.77119059284666</c:v>
                </c:pt>
                <c:pt idx="68" formatCode="0.00">
                  <c:v>409.60201921511157</c:v>
                </c:pt>
                <c:pt idx="69" formatCode="0.00">
                  <c:v>409.74297005127534</c:v>
                </c:pt>
                <c:pt idx="70" formatCode="0.00">
                  <c:v>409.66073996600858</c:v>
                </c:pt>
                <c:pt idx="71" formatCode="0.00">
                  <c:v>408.85545317911522</c:v>
                </c:pt>
                <c:pt idx="72" formatCode="0.00">
                  <c:v>408.43815376569</c:v>
                </c:pt>
                <c:pt idx="73" formatCode="0.00">
                  <c:v>407.728294510507</c:v>
                </c:pt>
                <c:pt idx="74" formatCode="0.00">
                  <c:v>407.161063788283</c:v>
                </c:pt>
                <c:pt idx="75" formatCode="0.00">
                  <c:v>406.85611745513899</c:v>
                </c:pt>
                <c:pt idx="76" formatCode="0.00">
                  <c:v>405.82125603864705</c:v>
                </c:pt>
                <c:pt idx="77" formatCode="0.00">
                  <c:v>404.977949103264</c:v>
                </c:pt>
                <c:pt idx="78" formatCode="0.00">
                  <c:v>404.06452664168205</c:v>
                </c:pt>
                <c:pt idx="79" formatCode="0.00">
                  <c:v>403.04935503785299</c:v>
                </c:pt>
                <c:pt idx="80" formatCode="0.00">
                  <c:v>403.04935503785299</c:v>
                </c:pt>
                <c:pt idx="81" formatCode="0.00">
                  <c:v>400.78749595076101</c:v>
                </c:pt>
                <c:pt idx="82" formatCode="0.00">
                  <c:v>400.35358114233901</c:v>
                </c:pt>
                <c:pt idx="83" formatCode="0.00">
                  <c:v>399.805455015512</c:v>
                </c:pt>
                <c:pt idx="84" formatCode="0.00">
                  <c:v>400.40129240710803</c:v>
                </c:pt>
                <c:pt idx="85" formatCode="0.00">
                  <c:v>400.045591230963</c:v>
                </c:pt>
                <c:pt idx="86" formatCode="0.00">
                  <c:v>398.79031209362796</c:v>
                </c:pt>
                <c:pt idx="87" formatCode="0.00">
                  <c:v>397.878728733613</c:v>
                </c:pt>
                <c:pt idx="88" formatCode="0.00">
                  <c:v>397.16519529595695</c:v>
                </c:pt>
                <c:pt idx="89" formatCode="0.00">
                  <c:v>396.99720991301501</c:v>
                </c:pt>
                <c:pt idx="90" formatCode="0.00">
                  <c:v>396.32129809432899</c:v>
                </c:pt>
                <c:pt idx="91" formatCode="0.00">
                  <c:v>394.134030166711</c:v>
                </c:pt>
                <c:pt idx="92" formatCode="0.00">
                  <c:v>394.04192510530999</c:v>
                </c:pt>
                <c:pt idx="93" formatCode="0.00">
                  <c:v>393.54621681635905</c:v>
                </c:pt>
                <c:pt idx="94" formatCode="0.00">
                  <c:v>393.46408036481404</c:v>
                </c:pt>
                <c:pt idx="95" formatCode="0.00">
                  <c:v>392.31336099585099</c:v>
                </c:pt>
                <c:pt idx="96" formatCode="0.00">
                  <c:v>390.387131224136</c:v>
                </c:pt>
                <c:pt idx="97" formatCode="0.00">
                  <c:v>389.88027138486098</c:v>
                </c:pt>
                <c:pt idx="98" formatCode="0.00">
                  <c:v>389.457015073712</c:v>
                </c:pt>
                <c:pt idx="99" formatCode="0.00">
                  <c:v>388.83873099801701</c:v>
                </c:pt>
                <c:pt idx="100" formatCode="0.00">
                  <c:v>388.228856708325</c:v>
                </c:pt>
                <c:pt idx="101" formatCode="0.00">
                  <c:v>386.38960609069898</c:v>
                </c:pt>
                <c:pt idx="102" formatCode="0.00">
                  <c:v>387.024085992967</c:v>
                </c:pt>
                <c:pt idx="103" formatCode="0.00">
                  <c:v>387.78699127665902</c:v>
                </c:pt>
                <c:pt idx="104" formatCode="0.00">
                  <c:v>387.15267631823599</c:v>
                </c:pt>
                <c:pt idx="105" formatCode="0.00">
                  <c:v>386.60755949603401</c:v>
                </c:pt>
                <c:pt idx="106" formatCode="0.00">
                  <c:v>385.63695008811902</c:v>
                </c:pt>
                <c:pt idx="107" formatCode="0.00">
                  <c:v>385.72761999667802</c:v>
                </c:pt>
                <c:pt idx="108" formatCode="0.00">
                  <c:v>385.68603296154498</c:v>
                </c:pt>
                <c:pt idx="109" formatCode="0.00">
                  <c:v>385.36743539688302</c:v>
                </c:pt>
                <c:pt idx="110" formatCode="0.00">
                  <c:v>385.23051323044803</c:v>
                </c:pt>
                <c:pt idx="111" formatCode="0.00">
                  <c:v>383.56370074093496</c:v>
                </c:pt>
                <c:pt idx="112" formatCode="0.00">
                  <c:v>383.11359391894098</c:v>
                </c:pt>
                <c:pt idx="113" formatCode="0.00">
                  <c:v>382.92354217342699</c:v>
                </c:pt>
                <c:pt idx="114" formatCode="0.00">
                  <c:v>382.54998014034203</c:v>
                </c:pt>
                <c:pt idx="115" formatCode="0.00">
                  <c:v>382.878918703507</c:v>
                </c:pt>
                <c:pt idx="116" formatCode="0.00">
                  <c:v>382.49339884354401</c:v>
                </c:pt>
                <c:pt idx="117" formatCode="0.00">
                  <c:v>382.02543933054397</c:v>
                </c:pt>
                <c:pt idx="118" formatCode="0.00">
                  <c:v>382.72654236266902</c:v>
                </c:pt>
                <c:pt idx="119" formatCode="0.00">
                  <c:v>382.17191380814899</c:v>
                </c:pt>
                <c:pt idx="120" formatCode="0.00">
                  <c:v>381.88962308677799</c:v>
                </c:pt>
                <c:pt idx="121" formatCode="0.00">
                  <c:v>380.61154846775003</c:v>
                </c:pt>
                <c:pt idx="122" formatCode="0.00">
                  <c:v>380.69521597145103</c:v>
                </c:pt>
                <c:pt idx="123" formatCode="0.00">
                  <c:v>379.42666801251602</c:v>
                </c:pt>
                <c:pt idx="124" formatCode="0.00">
                  <c:v>379.26518001074697</c:v>
                </c:pt>
                <c:pt idx="125" formatCode="0.00">
                  <c:v>379.12977816558697</c:v>
                </c:pt>
                <c:pt idx="126" formatCode="0.00">
                  <c:v>378.93446757002101</c:v>
                </c:pt>
                <c:pt idx="127" formatCode="0.00">
                  <c:v>379.32580482049599</c:v>
                </c:pt>
                <c:pt idx="128" formatCode="0.00">
                  <c:v>379.69136632598196</c:v>
                </c:pt>
                <c:pt idx="129" formatCode="0.00">
                  <c:v>379.61320596614701</c:v>
                </c:pt>
                <c:pt idx="130" formatCode="0.00">
                  <c:v>381.17680519306703</c:v>
                </c:pt>
                <c:pt idx="131" formatCode="0.00">
                  <c:v>380.26769799899103</c:v>
                </c:pt>
                <c:pt idx="132" formatCode="0.00">
                  <c:v>379.39452267585199</c:v>
                </c:pt>
                <c:pt idx="133" formatCode="0.00">
                  <c:v>379.95453774385101</c:v>
                </c:pt>
                <c:pt idx="134" formatCode="0.00">
                  <c:v>379.73544973544972</c:v>
                </c:pt>
                <c:pt idx="135" formatCode="0.00">
                  <c:v>379.77973568281931</c:v>
                </c:pt>
                <c:pt idx="136" formatCode="0.00">
                  <c:v>379.33276537740682</c:v>
                </c:pt>
                <c:pt idx="137" formatCode="0.00">
                  <c:v>380.48550626020682</c:v>
                </c:pt>
                <c:pt idx="138" formatCode="0.00">
                  <c:v>381.12354581944362</c:v>
                </c:pt>
                <c:pt idx="139" formatCode="0.00">
                  <c:v>381.00894953550886</c:v>
                </c:pt>
                <c:pt idx="140" formatCode="0.00">
                  <c:v>381.52105978260875</c:v>
                </c:pt>
                <c:pt idx="141" formatCode="0.00">
                  <c:v>380.87622027960128</c:v>
                </c:pt>
                <c:pt idx="142" formatCode="0.00">
                  <c:v>381.39929881888418</c:v>
                </c:pt>
                <c:pt idx="143" formatCode="0.00">
                  <c:v>381.58841328664198</c:v>
                </c:pt>
                <c:pt idx="144" formatCode="0.00">
                  <c:v>381.711742321283</c:v>
                </c:pt>
                <c:pt idx="145" formatCode="0.00">
                  <c:v>381.43581252323196</c:v>
                </c:pt>
                <c:pt idx="146" formatCode="0.00">
                  <c:v>380.41972221283498</c:v>
                </c:pt>
                <c:pt idx="147" formatCode="0.00">
                  <c:v>381.23973366681315</c:v>
                </c:pt>
                <c:pt idx="148" formatCode="0.00">
                  <c:v>381.35481038732991</c:v>
                </c:pt>
                <c:pt idx="149" formatCode="0.00">
                  <c:v>381.27254340131469</c:v>
                </c:pt>
                <c:pt idx="150" formatCode="0.00">
                  <c:v>382.01664876476917</c:v>
                </c:pt>
                <c:pt idx="151" formatCode="0.00">
                  <c:v>381.94514301042813</c:v>
                </c:pt>
                <c:pt idx="152" formatCode="0.00">
                  <c:v>382.48734368189901</c:v>
                </c:pt>
                <c:pt idx="153" formatCode="0.00">
                  <c:v>382.61892018465244</c:v>
                </c:pt>
                <c:pt idx="154" formatCode="0.00">
                  <c:v>383.0523138832998</c:v>
                </c:pt>
                <c:pt idx="155" formatCode="0.00">
                  <c:v>383.62132848288871</c:v>
                </c:pt>
                <c:pt idx="156" formatCode="0.00">
                  <c:v>383.08134035941083</c:v>
                </c:pt>
                <c:pt idx="157" formatCode="0.00">
                  <c:v>383.81616825278564</c:v>
                </c:pt>
                <c:pt idx="158" formatCode="0.00">
                  <c:v>383.35218613472409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6-4B17-A0AD-A01885F5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9535"/>
        <c:axId val="60790367"/>
      </c:lineChart>
      <c:dateAx>
        <c:axId val="607895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90367"/>
        <c:crosses val="autoZero"/>
        <c:auto val="0"/>
        <c:lblOffset val="100"/>
        <c:baseTimeUnit val="days"/>
      </c:dateAx>
      <c:valAx>
        <c:axId val="60790367"/>
        <c:scaling>
          <c:orientation val="minMax"/>
          <c:min val="38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789535"/>
        <c:crosses val="autoZero"/>
        <c:crossBetween val="between"/>
      </c:valAx>
      <c:valAx>
        <c:axId val="183684591"/>
        <c:scaling>
          <c:orientation val="minMax"/>
          <c:max val="25"/>
          <c:min val="-25.7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679183"/>
        <c:crosses val="max"/>
        <c:crossBetween val="between"/>
      </c:valAx>
      <c:catAx>
        <c:axId val="183679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84591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7820997927297E-2"/>
          <c:y val="0.63760885029558223"/>
          <c:w val="0.75973993983618571"/>
          <c:h val="6.7315966345328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Темпы изменения остатков срочных вкладов ФЛ</a:t>
            </a:r>
          </a:p>
        </c:rich>
      </c:tx>
      <c:layout>
        <c:manualLayout>
          <c:xMode val="edge"/>
          <c:yMode val="edge"/>
          <c:x val="0.19255555555555556"/>
          <c:y val="5.2883790576858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0905770197444327"/>
          <c:y val="0"/>
          <c:w val="0.85843263342082243"/>
          <c:h val="0.71090888497650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Таблица!$EX$33</c:f>
              <c:strCache>
                <c:ptCount val="1"/>
                <c:pt idx="0">
                  <c:v>нац.вал.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58651371730575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52-4648-8F28-4A57AAA3B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Таблица!$EZ$32:$FI$32</c:f>
              <c:strCache>
                <c:ptCount val="10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 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1-26 ноябрь</c:v>
                </c:pt>
              </c:strCache>
            </c:strRef>
          </c:cat>
          <c:val>
            <c:numRef>
              <c:f>Таблица!$EZ$33:$FI$33</c:f>
              <c:numCache>
                <c:formatCode>0.0%</c:formatCode>
                <c:ptCount val="10"/>
                <c:pt idx="0">
                  <c:v>5.7000000000000002E-3</c:v>
                </c:pt>
                <c:pt idx="1">
                  <c:v>-3.5999999999999997E-2</c:v>
                </c:pt>
                <c:pt idx="2">
                  <c:v>-1.6E-2</c:v>
                </c:pt>
                <c:pt idx="3">
                  <c:v>3.0000000000000001E-3</c:v>
                </c:pt>
                <c:pt idx="4">
                  <c:v>-1.1000000000000001E-3</c:v>
                </c:pt>
                <c:pt idx="5">
                  <c:v>-2.1499999999999998E-2</c:v>
                </c:pt>
                <c:pt idx="6">
                  <c:v>-0.05</c:v>
                </c:pt>
                <c:pt idx="7">
                  <c:v>-1.7000000000000001E-2</c:v>
                </c:pt>
                <c:pt idx="8">
                  <c:v>-7.4000000000000003E-3</c:v>
                </c:pt>
                <c:pt idx="9">
                  <c:v>-4.4999999999999997E-3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2-4648-8F28-4A57AAA3B0E2}"/>
            </c:ext>
          </c:extLst>
        </c:ser>
        <c:ser>
          <c:idx val="1"/>
          <c:order val="1"/>
          <c:tx>
            <c:strRef>
              <c:f>Таблица!$EX$34</c:f>
              <c:strCache>
                <c:ptCount val="1"/>
                <c:pt idx="0">
                  <c:v>ин.вал.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0576758115371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52-4648-8F28-4A57AAA3B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Таблица!$EZ$32:$FI$32</c:f>
              <c:strCache>
                <c:ptCount val="10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 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1-26 ноябрь</c:v>
                </c:pt>
              </c:strCache>
            </c:strRef>
          </c:cat>
          <c:val>
            <c:numRef>
              <c:f>Таблица!$EZ$34:$FI$34</c:f>
              <c:numCache>
                <c:formatCode>0.0%</c:formatCode>
                <c:ptCount val="10"/>
                <c:pt idx="0">
                  <c:v>-4.0000000000000001E-3</c:v>
                </c:pt>
                <c:pt idx="1">
                  <c:v>-2.3E-2</c:v>
                </c:pt>
                <c:pt idx="2">
                  <c:v>-3.2000000000000001E-2</c:v>
                </c:pt>
                <c:pt idx="3">
                  <c:v>-1.2E-2</c:v>
                </c:pt>
                <c:pt idx="4">
                  <c:v>-2.29E-2</c:v>
                </c:pt>
                <c:pt idx="5">
                  <c:v>-1.29E-2</c:v>
                </c:pt>
                <c:pt idx="6">
                  <c:v>-7.4800000000000005E-2</c:v>
                </c:pt>
                <c:pt idx="7">
                  <c:v>-5.8900000000000001E-2</c:v>
                </c:pt>
                <c:pt idx="8">
                  <c:v>-2.1299999999999999E-2</c:v>
                </c:pt>
                <c:pt idx="9">
                  <c:v>-1.3599999999999999E-2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2-4648-8F28-4A57AAA3B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2316047"/>
        <c:axId val="787664031"/>
      </c:barChart>
      <c:catAx>
        <c:axId val="7723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87664031"/>
        <c:crosses val="autoZero"/>
        <c:auto val="1"/>
        <c:lblAlgn val="ctr"/>
        <c:lblOffset val="100"/>
        <c:noMultiLvlLbl val="0"/>
      </c:catAx>
      <c:valAx>
        <c:axId val="78766403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723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5366137972008515E-2"/>
          <c:y val="0.11312820512820515"/>
          <c:w val="0.92463386202799147"/>
          <c:h val="0.73649128474325321"/>
        </c:manualLayout>
      </c:layout>
      <c:lineChart>
        <c:grouping val="standard"/>
        <c:varyColors val="0"/>
        <c:ser>
          <c:idx val="0"/>
          <c:order val="0"/>
          <c:tx>
            <c:v>в белорусских рублях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Таблица!$GL$3:$PW$3</c:f>
              <c:numCache>
                <c:formatCode>m/d/yyyy</c:formatCode>
                <c:ptCount val="246"/>
                <c:pt idx="0">
                  <c:v>44105</c:v>
                </c:pt>
                <c:pt idx="1">
                  <c:v>44106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44116</c:v>
                </c:pt>
                <c:pt idx="8">
                  <c:v>44117</c:v>
                </c:pt>
                <c:pt idx="9">
                  <c:v>44118</c:v>
                </c:pt>
                <c:pt idx="10">
                  <c:v>44119</c:v>
                </c:pt>
                <c:pt idx="11">
                  <c:v>44120</c:v>
                </c:pt>
                <c:pt idx="12">
                  <c:v>44123</c:v>
                </c:pt>
                <c:pt idx="13">
                  <c:v>44124</c:v>
                </c:pt>
                <c:pt idx="14">
                  <c:v>44125</c:v>
                </c:pt>
                <c:pt idx="15">
                  <c:v>44126</c:v>
                </c:pt>
                <c:pt idx="16">
                  <c:v>44127</c:v>
                </c:pt>
                <c:pt idx="17">
                  <c:v>44130</c:v>
                </c:pt>
                <c:pt idx="18">
                  <c:v>44131</c:v>
                </c:pt>
                <c:pt idx="19">
                  <c:v>44132</c:v>
                </c:pt>
                <c:pt idx="20">
                  <c:v>44133</c:v>
                </c:pt>
                <c:pt idx="21">
                  <c:v>44134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44144</c:v>
                </c:pt>
                <c:pt idx="28">
                  <c:v>44145</c:v>
                </c:pt>
                <c:pt idx="29">
                  <c:v>44146</c:v>
                </c:pt>
                <c:pt idx="30">
                  <c:v>44147</c:v>
                </c:pt>
                <c:pt idx="31">
                  <c:v>44148</c:v>
                </c:pt>
                <c:pt idx="32">
                  <c:v>44151</c:v>
                </c:pt>
                <c:pt idx="33">
                  <c:v>44152</c:v>
                </c:pt>
                <c:pt idx="34">
                  <c:v>44153</c:v>
                </c:pt>
                <c:pt idx="35">
                  <c:v>44154</c:v>
                </c:pt>
                <c:pt idx="36">
                  <c:v>44155</c:v>
                </c:pt>
                <c:pt idx="37">
                  <c:v>44158</c:v>
                </c:pt>
                <c:pt idx="38">
                  <c:v>44159</c:v>
                </c:pt>
                <c:pt idx="39">
                  <c:v>44160</c:v>
                </c:pt>
                <c:pt idx="40">
                  <c:v>44161</c:v>
                </c:pt>
                <c:pt idx="41">
                  <c:v>44162</c:v>
                </c:pt>
                <c:pt idx="42">
                  <c:v>44165</c:v>
                </c:pt>
                <c:pt idx="43">
                  <c:v>44166</c:v>
                </c:pt>
                <c:pt idx="44">
                  <c:v>44167</c:v>
                </c:pt>
                <c:pt idx="45">
                  <c:v>44168</c:v>
                </c:pt>
                <c:pt idx="46">
                  <c:v>44169</c:v>
                </c:pt>
                <c:pt idx="47">
                  <c:v>44172</c:v>
                </c:pt>
                <c:pt idx="48">
                  <c:v>44173</c:v>
                </c:pt>
                <c:pt idx="49">
                  <c:v>44174</c:v>
                </c:pt>
                <c:pt idx="50">
                  <c:v>44175</c:v>
                </c:pt>
                <c:pt idx="51">
                  <c:v>44176</c:v>
                </c:pt>
                <c:pt idx="52">
                  <c:v>44179</c:v>
                </c:pt>
                <c:pt idx="53">
                  <c:v>44180</c:v>
                </c:pt>
                <c:pt idx="54">
                  <c:v>44181</c:v>
                </c:pt>
                <c:pt idx="55">
                  <c:v>44182</c:v>
                </c:pt>
                <c:pt idx="56">
                  <c:v>44183</c:v>
                </c:pt>
                <c:pt idx="57">
                  <c:v>44186</c:v>
                </c:pt>
                <c:pt idx="58">
                  <c:v>44187</c:v>
                </c:pt>
                <c:pt idx="59">
                  <c:v>44188</c:v>
                </c:pt>
                <c:pt idx="60">
                  <c:v>44189</c:v>
                </c:pt>
                <c:pt idx="61">
                  <c:v>44193</c:v>
                </c:pt>
                <c:pt idx="62">
                  <c:v>44194</c:v>
                </c:pt>
                <c:pt idx="63">
                  <c:v>44195</c:v>
                </c:pt>
                <c:pt idx="64">
                  <c:v>44196</c:v>
                </c:pt>
                <c:pt idx="65">
                  <c:v>44197</c:v>
                </c:pt>
                <c:pt idx="66">
                  <c:v>44201</c:v>
                </c:pt>
                <c:pt idx="67">
                  <c:v>44202</c:v>
                </c:pt>
                <c:pt idx="68">
                  <c:v>44207</c:v>
                </c:pt>
                <c:pt idx="69">
                  <c:v>44208</c:v>
                </c:pt>
                <c:pt idx="70">
                  <c:v>44209</c:v>
                </c:pt>
                <c:pt idx="71">
                  <c:v>44210</c:v>
                </c:pt>
                <c:pt idx="72">
                  <c:v>44211</c:v>
                </c:pt>
                <c:pt idx="73">
                  <c:v>44212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44221</c:v>
                </c:pt>
                <c:pt idx="80">
                  <c:v>44222</c:v>
                </c:pt>
                <c:pt idx="81">
                  <c:v>44223</c:v>
                </c:pt>
                <c:pt idx="82">
                  <c:v>44224</c:v>
                </c:pt>
                <c:pt idx="83">
                  <c:v>44225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44235</c:v>
                </c:pt>
                <c:pt idx="90">
                  <c:v>44236</c:v>
                </c:pt>
                <c:pt idx="91">
                  <c:v>44237</c:v>
                </c:pt>
                <c:pt idx="92">
                  <c:v>44238</c:v>
                </c:pt>
                <c:pt idx="93">
                  <c:v>44239</c:v>
                </c:pt>
                <c:pt idx="94">
                  <c:v>44242</c:v>
                </c:pt>
                <c:pt idx="95">
                  <c:v>44243</c:v>
                </c:pt>
                <c:pt idx="96">
                  <c:v>44244</c:v>
                </c:pt>
                <c:pt idx="97">
                  <c:v>44245</c:v>
                </c:pt>
                <c:pt idx="98">
                  <c:v>44246</c:v>
                </c:pt>
                <c:pt idx="99">
                  <c:v>44249</c:v>
                </c:pt>
                <c:pt idx="100">
                  <c:v>44250</c:v>
                </c:pt>
                <c:pt idx="101">
                  <c:v>44251</c:v>
                </c:pt>
                <c:pt idx="102">
                  <c:v>44252</c:v>
                </c:pt>
                <c:pt idx="103">
                  <c:v>44253</c:v>
                </c:pt>
                <c:pt idx="104">
                  <c:v>44256</c:v>
                </c:pt>
                <c:pt idx="105">
                  <c:v>44257</c:v>
                </c:pt>
                <c:pt idx="106">
                  <c:v>44258</c:v>
                </c:pt>
                <c:pt idx="107">
                  <c:v>44259</c:v>
                </c:pt>
                <c:pt idx="108">
                  <c:v>44260</c:v>
                </c:pt>
                <c:pt idx="109">
                  <c:v>44264</c:v>
                </c:pt>
                <c:pt idx="110">
                  <c:v>44265</c:v>
                </c:pt>
                <c:pt idx="111">
                  <c:v>44266</c:v>
                </c:pt>
                <c:pt idx="112">
                  <c:v>44267</c:v>
                </c:pt>
                <c:pt idx="113">
                  <c:v>44270</c:v>
                </c:pt>
                <c:pt idx="114">
                  <c:v>44271</c:v>
                </c:pt>
                <c:pt idx="115">
                  <c:v>44272</c:v>
                </c:pt>
                <c:pt idx="116">
                  <c:v>44273</c:v>
                </c:pt>
                <c:pt idx="117">
                  <c:v>44274</c:v>
                </c:pt>
                <c:pt idx="118">
                  <c:v>44277</c:v>
                </c:pt>
                <c:pt idx="119">
                  <c:v>44278</c:v>
                </c:pt>
                <c:pt idx="120">
                  <c:v>44279</c:v>
                </c:pt>
                <c:pt idx="121">
                  <c:v>44280</c:v>
                </c:pt>
                <c:pt idx="122">
                  <c:v>44281</c:v>
                </c:pt>
                <c:pt idx="123">
                  <c:v>44284</c:v>
                </c:pt>
                <c:pt idx="124">
                  <c:v>44285</c:v>
                </c:pt>
                <c:pt idx="125">
                  <c:v>44286</c:v>
                </c:pt>
                <c:pt idx="126">
                  <c:v>44287</c:v>
                </c:pt>
                <c:pt idx="127">
                  <c:v>44288</c:v>
                </c:pt>
                <c:pt idx="128">
                  <c:v>44291</c:v>
                </c:pt>
                <c:pt idx="129">
                  <c:v>44292</c:v>
                </c:pt>
                <c:pt idx="130">
                  <c:v>44293</c:v>
                </c:pt>
                <c:pt idx="131">
                  <c:v>44294</c:v>
                </c:pt>
                <c:pt idx="132">
                  <c:v>44295</c:v>
                </c:pt>
                <c:pt idx="133">
                  <c:v>44298</c:v>
                </c:pt>
                <c:pt idx="134">
                  <c:v>44299</c:v>
                </c:pt>
                <c:pt idx="135">
                  <c:v>44300</c:v>
                </c:pt>
                <c:pt idx="136">
                  <c:v>44301</c:v>
                </c:pt>
                <c:pt idx="137">
                  <c:v>44302</c:v>
                </c:pt>
                <c:pt idx="138">
                  <c:v>44305</c:v>
                </c:pt>
                <c:pt idx="139">
                  <c:v>44306</c:v>
                </c:pt>
                <c:pt idx="140">
                  <c:v>44307</c:v>
                </c:pt>
                <c:pt idx="141">
                  <c:v>44308</c:v>
                </c:pt>
                <c:pt idx="142">
                  <c:v>44309</c:v>
                </c:pt>
                <c:pt idx="143">
                  <c:v>44312</c:v>
                </c:pt>
                <c:pt idx="144">
                  <c:v>44313</c:v>
                </c:pt>
                <c:pt idx="145">
                  <c:v>44314</c:v>
                </c:pt>
                <c:pt idx="146">
                  <c:v>44315</c:v>
                </c:pt>
                <c:pt idx="147">
                  <c:v>44316</c:v>
                </c:pt>
                <c:pt idx="148">
                  <c:v>44317</c:v>
                </c:pt>
                <c:pt idx="149">
                  <c:v>44320</c:v>
                </c:pt>
                <c:pt idx="150">
                  <c:v>44321</c:v>
                </c:pt>
                <c:pt idx="151">
                  <c:v>44322</c:v>
                </c:pt>
                <c:pt idx="152">
                  <c:v>44323</c:v>
                </c:pt>
                <c:pt idx="153">
                  <c:v>44328</c:v>
                </c:pt>
                <c:pt idx="154">
                  <c:v>44329</c:v>
                </c:pt>
                <c:pt idx="155">
                  <c:v>44330</c:v>
                </c:pt>
                <c:pt idx="156">
                  <c:v>44331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44340</c:v>
                </c:pt>
                <c:pt idx="163">
                  <c:v>44341</c:v>
                </c:pt>
                <c:pt idx="164">
                  <c:v>44342</c:v>
                </c:pt>
                <c:pt idx="165">
                  <c:v>44343</c:v>
                </c:pt>
                <c:pt idx="166">
                  <c:v>44344</c:v>
                </c:pt>
                <c:pt idx="167">
                  <c:v>44347</c:v>
                </c:pt>
                <c:pt idx="168">
                  <c:v>44348</c:v>
                </c:pt>
                <c:pt idx="169">
                  <c:v>44349</c:v>
                </c:pt>
                <c:pt idx="170">
                  <c:v>44350</c:v>
                </c:pt>
                <c:pt idx="171">
                  <c:v>44351</c:v>
                </c:pt>
                <c:pt idx="172">
                  <c:v>44354</c:v>
                </c:pt>
                <c:pt idx="173">
                  <c:v>44355</c:v>
                </c:pt>
                <c:pt idx="174">
                  <c:v>44356</c:v>
                </c:pt>
                <c:pt idx="175">
                  <c:v>44357</c:v>
                </c:pt>
                <c:pt idx="176">
                  <c:v>44358</c:v>
                </c:pt>
                <c:pt idx="177">
                  <c:v>44361</c:v>
                </c:pt>
                <c:pt idx="178">
                  <c:v>44362</c:v>
                </c:pt>
                <c:pt idx="179">
                  <c:v>44363</c:v>
                </c:pt>
                <c:pt idx="180">
                  <c:v>44364</c:v>
                </c:pt>
                <c:pt idx="181">
                  <c:v>44365</c:v>
                </c:pt>
                <c:pt idx="182">
                  <c:v>44368</c:v>
                </c:pt>
                <c:pt idx="183">
                  <c:v>44369</c:v>
                </c:pt>
                <c:pt idx="184">
                  <c:v>44370</c:v>
                </c:pt>
                <c:pt idx="185">
                  <c:v>44371</c:v>
                </c:pt>
                <c:pt idx="186">
                  <c:v>44372</c:v>
                </c:pt>
                <c:pt idx="187">
                  <c:v>44375</c:v>
                </c:pt>
                <c:pt idx="188">
                  <c:v>44376</c:v>
                </c:pt>
                <c:pt idx="189">
                  <c:v>44377</c:v>
                </c:pt>
                <c:pt idx="190">
                  <c:v>44378</c:v>
                </c:pt>
                <c:pt idx="191">
                  <c:v>44379</c:v>
                </c:pt>
                <c:pt idx="192">
                  <c:v>44382</c:v>
                </c:pt>
                <c:pt idx="193">
                  <c:v>44383</c:v>
                </c:pt>
                <c:pt idx="194">
                  <c:v>44384</c:v>
                </c:pt>
                <c:pt idx="195">
                  <c:v>44385</c:v>
                </c:pt>
                <c:pt idx="196">
                  <c:v>44386</c:v>
                </c:pt>
                <c:pt idx="197">
                  <c:v>44389</c:v>
                </c:pt>
                <c:pt idx="198">
                  <c:v>44390</c:v>
                </c:pt>
                <c:pt idx="199">
                  <c:v>44391</c:v>
                </c:pt>
                <c:pt idx="200">
                  <c:v>44392</c:v>
                </c:pt>
                <c:pt idx="201">
                  <c:v>44393</c:v>
                </c:pt>
                <c:pt idx="202">
                  <c:v>44396</c:v>
                </c:pt>
                <c:pt idx="203">
                  <c:v>44397</c:v>
                </c:pt>
                <c:pt idx="204">
                  <c:v>44398</c:v>
                </c:pt>
                <c:pt idx="205">
                  <c:v>44399</c:v>
                </c:pt>
                <c:pt idx="206">
                  <c:v>44400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44410</c:v>
                </c:pt>
                <c:pt idx="213">
                  <c:v>44411</c:v>
                </c:pt>
                <c:pt idx="214">
                  <c:v>44412</c:v>
                </c:pt>
                <c:pt idx="215">
                  <c:v>44413</c:v>
                </c:pt>
                <c:pt idx="216">
                  <c:v>44414</c:v>
                </c:pt>
                <c:pt idx="217">
                  <c:v>44417</c:v>
                </c:pt>
                <c:pt idx="218">
                  <c:v>44418</c:v>
                </c:pt>
                <c:pt idx="219">
                  <c:v>44419</c:v>
                </c:pt>
                <c:pt idx="220">
                  <c:v>44420</c:v>
                </c:pt>
                <c:pt idx="221">
                  <c:v>44421</c:v>
                </c:pt>
                <c:pt idx="222">
                  <c:v>44424</c:v>
                </c:pt>
                <c:pt idx="223">
                  <c:v>44425</c:v>
                </c:pt>
                <c:pt idx="224">
                  <c:v>44426</c:v>
                </c:pt>
                <c:pt idx="225">
                  <c:v>44427</c:v>
                </c:pt>
                <c:pt idx="226">
                  <c:v>44428</c:v>
                </c:pt>
                <c:pt idx="227">
                  <c:v>44431</c:v>
                </c:pt>
                <c:pt idx="228">
                  <c:v>44432</c:v>
                </c:pt>
                <c:pt idx="229">
                  <c:v>44433</c:v>
                </c:pt>
                <c:pt idx="230">
                  <c:v>44434</c:v>
                </c:pt>
                <c:pt idx="231">
                  <c:v>44435</c:v>
                </c:pt>
                <c:pt idx="232">
                  <c:v>44438</c:v>
                </c:pt>
                <c:pt idx="233">
                  <c:v>44439</c:v>
                </c:pt>
                <c:pt idx="234">
                  <c:v>44440</c:v>
                </c:pt>
                <c:pt idx="235">
                  <c:v>44441</c:v>
                </c:pt>
                <c:pt idx="236">
                  <c:v>44442</c:v>
                </c:pt>
                <c:pt idx="237">
                  <c:v>44445</c:v>
                </c:pt>
                <c:pt idx="238">
                  <c:v>44446</c:v>
                </c:pt>
                <c:pt idx="239">
                  <c:v>44447</c:v>
                </c:pt>
                <c:pt idx="240">
                  <c:v>44448</c:v>
                </c:pt>
                <c:pt idx="241">
                  <c:v>44449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</c:numCache>
            </c:numRef>
          </c:cat>
          <c:val>
            <c:numRef>
              <c:f>Таблица!$GL$4:$PW$4</c:f>
              <c:numCache>
                <c:formatCode>0.00</c:formatCode>
                <c:ptCount val="246"/>
                <c:pt idx="0">
                  <c:v>4576.2719999999999</c:v>
                </c:pt>
                <c:pt idx="1">
                  <c:v>4570.3716572201001</c:v>
                </c:pt>
                <c:pt idx="2">
                  <c:v>4567.4631506182595</c:v>
                </c:pt>
                <c:pt idx="3">
                  <c:v>4549.0587728722403</c:v>
                </c:pt>
                <c:pt idx="4">
                  <c:v>4548.4182703919196</c:v>
                </c:pt>
                <c:pt idx="5">
                  <c:v>4549.4940827563096</c:v>
                </c:pt>
                <c:pt idx="6">
                  <c:v>4574.6976508798007</c:v>
                </c:pt>
                <c:pt idx="7">
                  <c:v>4578.9942410471403</c:v>
                </c:pt>
                <c:pt idx="8">
                  <c:v>4567.7699529715701</c:v>
                </c:pt>
                <c:pt idx="9">
                  <c:v>4565.8291241042598</c:v>
                </c:pt>
                <c:pt idx="10">
                  <c:v>4564.07928211534</c:v>
                </c:pt>
                <c:pt idx="11">
                  <c:v>4557.4108998977399</c:v>
                </c:pt>
                <c:pt idx="12">
                  <c:v>4557.4731845633205</c:v>
                </c:pt>
                <c:pt idx="13">
                  <c:v>4542.3525</c:v>
                </c:pt>
                <c:pt idx="14">
                  <c:v>4539.2173000000003</c:v>
                </c:pt>
                <c:pt idx="15">
                  <c:v>4539.1881838502695</c:v>
                </c:pt>
                <c:pt idx="16">
                  <c:v>4536.8497725024999</c:v>
                </c:pt>
                <c:pt idx="17">
                  <c:v>4536.2782263283298</c:v>
                </c:pt>
                <c:pt idx="18">
                  <c:v>4522.4341395893898</c:v>
                </c:pt>
                <c:pt idx="19">
                  <c:v>4517.2440585359391</c:v>
                </c:pt>
                <c:pt idx="20">
                  <c:v>4517.7389853704499</c:v>
                </c:pt>
                <c:pt idx="21">
                  <c:v>4518.1312309508503</c:v>
                </c:pt>
                <c:pt idx="22">
                  <c:v>4542.4139999999998</c:v>
                </c:pt>
                <c:pt idx="23">
                  <c:v>4529.1776792426299</c:v>
                </c:pt>
                <c:pt idx="24">
                  <c:v>4530.2822171588505</c:v>
                </c:pt>
                <c:pt idx="25">
                  <c:v>4533.2104378029799</c:v>
                </c:pt>
                <c:pt idx="26">
                  <c:v>4534.9478164867896</c:v>
                </c:pt>
                <c:pt idx="27">
                  <c:v>4537.3931361547502</c:v>
                </c:pt>
                <c:pt idx="28">
                  <c:v>4524.8532388537496</c:v>
                </c:pt>
                <c:pt idx="29">
                  <c:v>4556.7613402041297</c:v>
                </c:pt>
                <c:pt idx="30">
                  <c:v>4558.3159054232801</c:v>
                </c:pt>
                <c:pt idx="31">
                  <c:v>4552.7562686531801</c:v>
                </c:pt>
                <c:pt idx="32">
                  <c:v>4557.4160300390304</c:v>
                </c:pt>
                <c:pt idx="33">
                  <c:v>4545.6834782596898</c:v>
                </c:pt>
                <c:pt idx="34">
                  <c:v>4543.2870223475302</c:v>
                </c:pt>
                <c:pt idx="35">
                  <c:v>4536.36290500211</c:v>
                </c:pt>
                <c:pt idx="36">
                  <c:v>4532.4719535845497</c:v>
                </c:pt>
                <c:pt idx="37">
                  <c:v>4534.4998368106599</c:v>
                </c:pt>
                <c:pt idx="38">
                  <c:v>4523.1896385854607</c:v>
                </c:pt>
                <c:pt idx="39">
                  <c:v>4523.4392218131898</c:v>
                </c:pt>
                <c:pt idx="40">
                  <c:v>4522.0127421263505</c:v>
                </c:pt>
                <c:pt idx="41">
                  <c:v>4523.6976910936601</c:v>
                </c:pt>
                <c:pt idx="42">
                  <c:v>4523.5032498065802</c:v>
                </c:pt>
                <c:pt idx="43">
                  <c:v>4534.9539999999997</c:v>
                </c:pt>
                <c:pt idx="44">
                  <c:v>4531.6700413328299</c:v>
                </c:pt>
                <c:pt idx="45">
                  <c:v>4527.47501498167</c:v>
                </c:pt>
                <c:pt idx="46">
                  <c:v>4526.3238763126701</c:v>
                </c:pt>
                <c:pt idx="47">
                  <c:v>4529.1679721208902</c:v>
                </c:pt>
                <c:pt idx="48">
                  <c:v>4521.53760591436</c:v>
                </c:pt>
                <c:pt idx="49">
                  <c:v>4525.8894740614305</c:v>
                </c:pt>
                <c:pt idx="50">
                  <c:v>4551.51729721436</c:v>
                </c:pt>
                <c:pt idx="51">
                  <c:v>4551.9917695724707</c:v>
                </c:pt>
                <c:pt idx="52">
                  <c:v>4548.0359746686709</c:v>
                </c:pt>
                <c:pt idx="53">
                  <c:v>4532.485739291441</c:v>
                </c:pt>
                <c:pt idx="54">
                  <c:v>4530.6318172799593</c:v>
                </c:pt>
                <c:pt idx="55">
                  <c:v>4531.9729826675193</c:v>
                </c:pt>
                <c:pt idx="56">
                  <c:v>4534.2270228589196</c:v>
                </c:pt>
                <c:pt idx="57">
                  <c:v>4533.5744074737804</c:v>
                </c:pt>
                <c:pt idx="58">
                  <c:v>4509.0973760903498</c:v>
                </c:pt>
                <c:pt idx="59">
                  <c:v>4509.0781660440398</c:v>
                </c:pt>
                <c:pt idx="60">
                  <c:v>4510.6054697021</c:v>
                </c:pt>
                <c:pt idx="61">
                  <c:v>4515.8815749693504</c:v>
                </c:pt>
                <c:pt idx="62">
                  <c:v>4499.0043558274201</c:v>
                </c:pt>
                <c:pt idx="63">
                  <c:v>4504.0244995848598</c:v>
                </c:pt>
                <c:pt idx="64">
                  <c:v>4506.3594519983999</c:v>
                </c:pt>
                <c:pt idx="65">
                  <c:v>4532.5730000000003</c:v>
                </c:pt>
                <c:pt idx="66">
                  <c:v>4516.8361686469507</c:v>
                </c:pt>
                <c:pt idx="67">
                  <c:v>4525.0759118911001</c:v>
                </c:pt>
                <c:pt idx="68">
                  <c:v>4534.2026991941802</c:v>
                </c:pt>
                <c:pt idx="69">
                  <c:v>4519.3927112954098</c:v>
                </c:pt>
                <c:pt idx="70">
                  <c:v>4531.2121562232805</c:v>
                </c:pt>
                <c:pt idx="71">
                  <c:v>4535.00046246483</c:v>
                </c:pt>
                <c:pt idx="72">
                  <c:v>4567.1013417798604</c:v>
                </c:pt>
                <c:pt idx="73">
                  <c:v>4569.5684350992397</c:v>
                </c:pt>
                <c:pt idx="74">
                  <c:v>4570.5892680099505</c:v>
                </c:pt>
                <c:pt idx="75">
                  <c:v>4566.0012729776399</c:v>
                </c:pt>
                <c:pt idx="76">
                  <c:v>4566.9001647474906</c:v>
                </c:pt>
                <c:pt idx="77">
                  <c:v>4569.3271595552314</c:v>
                </c:pt>
                <c:pt idx="78">
                  <c:v>4565.2988318341104</c:v>
                </c:pt>
                <c:pt idx="79">
                  <c:v>4565.48464304559</c:v>
                </c:pt>
                <c:pt idx="80">
                  <c:v>4558.5831065843495</c:v>
                </c:pt>
                <c:pt idx="81">
                  <c:v>4559.7554686760905</c:v>
                </c:pt>
                <c:pt idx="82">
                  <c:v>4564.8220264858801</c:v>
                </c:pt>
                <c:pt idx="83">
                  <c:v>4567.0982404699998</c:v>
                </c:pt>
                <c:pt idx="84">
                  <c:v>4599.2629999999999</c:v>
                </c:pt>
                <c:pt idx="85">
                  <c:v>4592.1132361161999</c:v>
                </c:pt>
                <c:pt idx="86">
                  <c:v>4598.0626765019797</c:v>
                </c:pt>
                <c:pt idx="87">
                  <c:v>4605.9367159963103</c:v>
                </c:pt>
                <c:pt idx="88">
                  <c:v>4608.7369394330699</c:v>
                </c:pt>
                <c:pt idx="89">
                  <c:v>4616.7391933687404</c:v>
                </c:pt>
                <c:pt idx="90">
                  <c:v>4608.6208826800002</c:v>
                </c:pt>
                <c:pt idx="91">
                  <c:v>4611.3293082790005</c:v>
                </c:pt>
                <c:pt idx="92">
                  <c:v>4614.3470411651097</c:v>
                </c:pt>
                <c:pt idx="93">
                  <c:v>4634.3506449000606</c:v>
                </c:pt>
                <c:pt idx="94">
                  <c:v>4635.8518070193513</c:v>
                </c:pt>
                <c:pt idx="95">
                  <c:v>4626.6308357339503</c:v>
                </c:pt>
                <c:pt idx="96">
                  <c:v>4629.7943200276095</c:v>
                </c:pt>
                <c:pt idx="97">
                  <c:v>4626.9348230620608</c:v>
                </c:pt>
                <c:pt idx="98">
                  <c:v>4623.17635419608</c:v>
                </c:pt>
                <c:pt idx="99">
                  <c:v>4625.5815038277997</c:v>
                </c:pt>
                <c:pt idx="100">
                  <c:v>4612.6832760831912</c:v>
                </c:pt>
                <c:pt idx="101">
                  <c:v>4617.9115493643594</c:v>
                </c:pt>
                <c:pt idx="102">
                  <c:v>4619.1861599516806</c:v>
                </c:pt>
                <c:pt idx="103">
                  <c:v>4620.7483767835593</c:v>
                </c:pt>
                <c:pt idx="104">
                  <c:v>4648.97</c:v>
                </c:pt>
                <c:pt idx="105">
                  <c:v>4626.4682228841102</c:v>
                </c:pt>
                <c:pt idx="106">
                  <c:v>4632.5479999999998</c:v>
                </c:pt>
                <c:pt idx="107">
                  <c:v>4635.6689999999999</c:v>
                </c:pt>
                <c:pt idx="108">
                  <c:v>4635.8779999999997</c:v>
                </c:pt>
                <c:pt idx="109">
                  <c:v>4634.5559844218506</c:v>
                </c:pt>
                <c:pt idx="110">
                  <c:v>4627.5663072658199</c:v>
                </c:pt>
                <c:pt idx="111">
                  <c:v>4630.7893388144003</c:v>
                </c:pt>
                <c:pt idx="112">
                  <c:v>4626.9195494287396</c:v>
                </c:pt>
                <c:pt idx="113">
                  <c:v>4656.6929756135396</c:v>
                </c:pt>
                <c:pt idx="114">
                  <c:v>4645.5123633666999</c:v>
                </c:pt>
                <c:pt idx="115">
                  <c:v>4648.8065333232898</c:v>
                </c:pt>
                <c:pt idx="116">
                  <c:v>4645.49076087306</c:v>
                </c:pt>
                <c:pt idx="117">
                  <c:v>4645.4939576649895</c:v>
                </c:pt>
                <c:pt idx="118">
                  <c:v>4648.2673105005606</c:v>
                </c:pt>
                <c:pt idx="119">
                  <c:v>4635.0463574240603</c:v>
                </c:pt>
                <c:pt idx="120">
                  <c:v>4637.7099225918701</c:v>
                </c:pt>
                <c:pt idx="121">
                  <c:v>4641.7536433033601</c:v>
                </c:pt>
                <c:pt idx="122">
                  <c:v>4639.8796174315803</c:v>
                </c:pt>
                <c:pt idx="123">
                  <c:v>4642.4703538022604</c:v>
                </c:pt>
                <c:pt idx="124">
                  <c:v>4640.9172241747001</c:v>
                </c:pt>
                <c:pt idx="125">
                  <c:v>4647.9137125705392</c:v>
                </c:pt>
                <c:pt idx="126">
                  <c:v>4678.2550000000001</c:v>
                </c:pt>
                <c:pt idx="127">
                  <c:v>4678.3099137669406</c:v>
                </c:pt>
                <c:pt idx="128">
                  <c:v>4674.7368234670303</c:v>
                </c:pt>
                <c:pt idx="129">
                  <c:v>4647.7957098612196</c:v>
                </c:pt>
                <c:pt idx="130">
                  <c:v>4653.7959543264606</c:v>
                </c:pt>
                <c:pt idx="131">
                  <c:v>4656.3529081912893</c:v>
                </c:pt>
                <c:pt idx="132">
                  <c:v>4655.9485394111398</c:v>
                </c:pt>
                <c:pt idx="133">
                  <c:v>4683.7742848293201</c:v>
                </c:pt>
                <c:pt idx="134">
                  <c:v>4671.2825059515899</c:v>
                </c:pt>
                <c:pt idx="135">
                  <c:v>4670.0044912510002</c:v>
                </c:pt>
                <c:pt idx="136">
                  <c:v>4672.5453168999202</c:v>
                </c:pt>
                <c:pt idx="137">
                  <c:v>4668.1973911531995</c:v>
                </c:pt>
                <c:pt idx="138">
                  <c:v>4665.2044049932501</c:v>
                </c:pt>
                <c:pt idx="139">
                  <c:v>4647.9221382414298</c:v>
                </c:pt>
                <c:pt idx="140">
                  <c:v>4647.8887562873697</c:v>
                </c:pt>
                <c:pt idx="141">
                  <c:v>4647.2336996829599</c:v>
                </c:pt>
                <c:pt idx="142">
                  <c:v>4648.3974240778607</c:v>
                </c:pt>
                <c:pt idx="143">
                  <c:v>4646.5076141239588</c:v>
                </c:pt>
                <c:pt idx="144">
                  <c:v>4630.1351543697301</c:v>
                </c:pt>
                <c:pt idx="145">
                  <c:v>4630.5042553790809</c:v>
                </c:pt>
                <c:pt idx="146">
                  <c:v>4632.5799693540994</c:v>
                </c:pt>
                <c:pt idx="147">
                  <c:v>4631.5141037166895</c:v>
                </c:pt>
                <c:pt idx="148">
                  <c:v>4655.7430000000004</c:v>
                </c:pt>
                <c:pt idx="149">
                  <c:v>4634.0444457450803</c:v>
                </c:pt>
                <c:pt idx="150">
                  <c:v>4632.7688504074704</c:v>
                </c:pt>
                <c:pt idx="151">
                  <c:v>4632.5555693157503</c:v>
                </c:pt>
                <c:pt idx="152">
                  <c:v>4631.2135743000808</c:v>
                </c:pt>
                <c:pt idx="153">
                  <c:v>4629.8504833787192</c:v>
                </c:pt>
                <c:pt idx="154">
                  <c:v>4606.8252372821698</c:v>
                </c:pt>
                <c:pt idx="155">
                  <c:v>4632.1951871127003</c:v>
                </c:pt>
                <c:pt idx="156">
                  <c:v>4631.4511232311006</c:v>
                </c:pt>
                <c:pt idx="157">
                  <c:v>4628.0643307690807</c:v>
                </c:pt>
                <c:pt idx="158">
                  <c:v>4621.4323742277102</c:v>
                </c:pt>
                <c:pt idx="159">
                  <c:v>4619.1658218647299</c:v>
                </c:pt>
                <c:pt idx="160">
                  <c:v>4620.41912086093</c:v>
                </c:pt>
                <c:pt idx="161">
                  <c:v>4617.7847294163503</c:v>
                </c:pt>
                <c:pt idx="162">
                  <c:v>4616.8231367053204</c:v>
                </c:pt>
                <c:pt idx="163">
                  <c:v>4601.9284075383002</c:v>
                </c:pt>
                <c:pt idx="164">
                  <c:v>4602.8361499149296</c:v>
                </c:pt>
                <c:pt idx="165">
                  <c:v>4603.2792224279001</c:v>
                </c:pt>
                <c:pt idx="166">
                  <c:v>4602.5110000000004</c:v>
                </c:pt>
                <c:pt idx="167">
                  <c:v>4599.9578850555199</c:v>
                </c:pt>
                <c:pt idx="168">
                  <c:v>4611.4970000000003</c:v>
                </c:pt>
                <c:pt idx="169">
                  <c:v>4611.3580177450403</c:v>
                </c:pt>
                <c:pt idx="170">
                  <c:v>4611.9451785522197</c:v>
                </c:pt>
                <c:pt idx="171">
                  <c:v>4612.0569572590603</c:v>
                </c:pt>
                <c:pt idx="172">
                  <c:v>4608.2521082147605</c:v>
                </c:pt>
                <c:pt idx="173">
                  <c:v>4597.1075489544901</c:v>
                </c:pt>
                <c:pt idx="174">
                  <c:v>4599.11973353335</c:v>
                </c:pt>
                <c:pt idx="175">
                  <c:v>4600.1327451467405</c:v>
                </c:pt>
                <c:pt idx="176">
                  <c:v>4598.7817378824593</c:v>
                </c:pt>
                <c:pt idx="177">
                  <c:v>4596.3861547691304</c:v>
                </c:pt>
                <c:pt idx="178">
                  <c:v>4607.1940735450198</c:v>
                </c:pt>
                <c:pt idx="179">
                  <c:v>4607.1095508851695</c:v>
                </c:pt>
                <c:pt idx="180">
                  <c:v>4605.9146680904196</c:v>
                </c:pt>
                <c:pt idx="181">
                  <c:v>4604.9603002844606</c:v>
                </c:pt>
                <c:pt idx="182">
                  <c:v>4602.1566083268899</c:v>
                </c:pt>
                <c:pt idx="183">
                  <c:v>4587.9542876258702</c:v>
                </c:pt>
                <c:pt idx="184">
                  <c:v>4581.0008400979395</c:v>
                </c:pt>
                <c:pt idx="185">
                  <c:v>4585.1324830491003</c:v>
                </c:pt>
                <c:pt idx="186">
                  <c:v>4586.90968806397</c:v>
                </c:pt>
                <c:pt idx="187">
                  <c:v>4585.1429233767403</c:v>
                </c:pt>
                <c:pt idx="188">
                  <c:v>4575.4684551468799</c:v>
                </c:pt>
                <c:pt idx="189">
                  <c:v>4577.9075941438396</c:v>
                </c:pt>
                <c:pt idx="190">
                  <c:v>4605.8580000000002</c:v>
                </c:pt>
                <c:pt idx="191">
                  <c:v>4605.7023723279699</c:v>
                </c:pt>
                <c:pt idx="192">
                  <c:v>4602.8948576777502</c:v>
                </c:pt>
                <c:pt idx="193">
                  <c:v>4591.6890350275899</c:v>
                </c:pt>
                <c:pt idx="194">
                  <c:v>4591.8425587192005</c:v>
                </c:pt>
                <c:pt idx="195">
                  <c:v>4596.2632949443496</c:v>
                </c:pt>
                <c:pt idx="196">
                  <c:v>4595.8147361912197</c:v>
                </c:pt>
                <c:pt idx="197">
                  <c:v>4625.0995610751697</c:v>
                </c:pt>
                <c:pt idx="198">
                  <c:v>4616.35714049956</c:v>
                </c:pt>
                <c:pt idx="199">
                  <c:v>4620.4455644067702</c:v>
                </c:pt>
                <c:pt idx="200">
                  <c:v>4624.5061017037096</c:v>
                </c:pt>
                <c:pt idx="201">
                  <c:v>4622.9100500578897</c:v>
                </c:pt>
                <c:pt idx="202">
                  <c:v>4621.9470862736198</c:v>
                </c:pt>
                <c:pt idx="203">
                  <c:v>4613.2977778387094</c:v>
                </c:pt>
                <c:pt idx="204">
                  <c:v>4616.6383933890502</c:v>
                </c:pt>
                <c:pt idx="205">
                  <c:v>4618.4795917683696</c:v>
                </c:pt>
                <c:pt idx="206">
                  <c:v>4619.5041082836096</c:v>
                </c:pt>
                <c:pt idx="207">
                  <c:v>4619.7481519144294</c:v>
                </c:pt>
                <c:pt idx="208">
                  <c:v>4611.9809866338701</c:v>
                </c:pt>
                <c:pt idx="209">
                  <c:v>4616.5328536666602</c:v>
                </c:pt>
                <c:pt idx="210">
                  <c:v>4619.2919396623902</c:v>
                </c:pt>
                <c:pt idx="211">
                  <c:v>4618.8316748544303</c:v>
                </c:pt>
                <c:pt idx="212">
                  <c:v>4652.2079999999996</c:v>
                </c:pt>
                <c:pt idx="213">
                  <c:v>4643.1228177991306</c:v>
                </c:pt>
                <c:pt idx="214">
                  <c:v>4645.5477180648804</c:v>
                </c:pt>
                <c:pt idx="215">
                  <c:v>4645.9814224268803</c:v>
                </c:pt>
                <c:pt idx="216">
                  <c:v>4645.7881433156099</c:v>
                </c:pt>
                <c:pt idx="217">
                  <c:v>4642.4266169729499</c:v>
                </c:pt>
                <c:pt idx="218">
                  <c:v>4638.0483483555799</c:v>
                </c:pt>
                <c:pt idx="219">
                  <c:v>4640.7682272031998</c:v>
                </c:pt>
                <c:pt idx="220">
                  <c:v>4675.2567382519201</c:v>
                </c:pt>
                <c:pt idx="221">
                  <c:v>4675.8893089216808</c:v>
                </c:pt>
                <c:pt idx="222">
                  <c:v>4676.8765694620797</c:v>
                </c:pt>
                <c:pt idx="223">
                  <c:v>4663.4038064835395</c:v>
                </c:pt>
                <c:pt idx="224">
                  <c:v>4664.6153916410103</c:v>
                </c:pt>
                <c:pt idx="225">
                  <c:v>4668.8394122090904</c:v>
                </c:pt>
                <c:pt idx="226">
                  <c:v>4670.2740962506805</c:v>
                </c:pt>
                <c:pt idx="227">
                  <c:v>4671.8663466243215</c:v>
                </c:pt>
                <c:pt idx="228">
                  <c:v>4667.92403407248</c:v>
                </c:pt>
                <c:pt idx="229">
                  <c:v>4671.9789983228402</c:v>
                </c:pt>
                <c:pt idx="230">
                  <c:v>4675.1935590155908</c:v>
                </c:pt>
                <c:pt idx="231">
                  <c:v>4678.1233725177908</c:v>
                </c:pt>
                <c:pt idx="232">
                  <c:v>4678.7685082780999</c:v>
                </c:pt>
                <c:pt idx="233">
                  <c:v>4676.8461617108896</c:v>
                </c:pt>
                <c:pt idx="234">
                  <c:v>4710.8149999999996</c:v>
                </c:pt>
                <c:pt idx="235">
                  <c:v>4713.6289886554796</c:v>
                </c:pt>
                <c:pt idx="236">
                  <c:v>4714.8261992018506</c:v>
                </c:pt>
                <c:pt idx="237">
                  <c:v>4716.896531277871</c:v>
                </c:pt>
                <c:pt idx="238">
                  <c:v>4710.7152613134704</c:v>
                </c:pt>
                <c:pt idx="239">
                  <c:v>4719.7822719300802</c:v>
                </c:pt>
                <c:pt idx="240">
                  <c:v>4724.1249126786497</c:v>
                </c:pt>
                <c:pt idx="241">
                  <c:v>4727.7883200604401</c:v>
                </c:pt>
                <c:pt idx="242">
                  <c:v>4728.7940620010004</c:v>
                </c:pt>
                <c:pt idx="243">
                  <c:v>4759.7812484843989</c:v>
                </c:pt>
                <c:pt idx="244">
                  <c:v>4766.0651887193999</c:v>
                </c:pt>
                <c:pt idx="245">
                  <c:v>4770.1042737303997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9-47EF-A24D-7B5AECDEF5A4}"/>
            </c:ext>
          </c:extLst>
        </c:ser>
        <c:ser>
          <c:idx val="1"/>
          <c:order val="1"/>
          <c:tx>
            <c:v>в иностранной валюте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Таблица!$GL$3:$PW$3</c:f>
              <c:numCache>
                <c:formatCode>m/d/yyyy</c:formatCode>
                <c:ptCount val="246"/>
                <c:pt idx="0">
                  <c:v>44105</c:v>
                </c:pt>
                <c:pt idx="1">
                  <c:v>44106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44116</c:v>
                </c:pt>
                <c:pt idx="8">
                  <c:v>44117</c:v>
                </c:pt>
                <c:pt idx="9">
                  <c:v>44118</c:v>
                </c:pt>
                <c:pt idx="10">
                  <c:v>44119</c:v>
                </c:pt>
                <c:pt idx="11">
                  <c:v>44120</c:v>
                </c:pt>
                <c:pt idx="12">
                  <c:v>44123</c:v>
                </c:pt>
                <c:pt idx="13">
                  <c:v>44124</c:v>
                </c:pt>
                <c:pt idx="14">
                  <c:v>44125</c:v>
                </c:pt>
                <c:pt idx="15">
                  <c:v>44126</c:v>
                </c:pt>
                <c:pt idx="16">
                  <c:v>44127</c:v>
                </c:pt>
                <c:pt idx="17">
                  <c:v>44130</c:v>
                </c:pt>
                <c:pt idx="18">
                  <c:v>44131</c:v>
                </c:pt>
                <c:pt idx="19">
                  <c:v>44132</c:v>
                </c:pt>
                <c:pt idx="20">
                  <c:v>44133</c:v>
                </c:pt>
                <c:pt idx="21">
                  <c:v>44134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44144</c:v>
                </c:pt>
                <c:pt idx="28">
                  <c:v>44145</c:v>
                </c:pt>
                <c:pt idx="29">
                  <c:v>44146</c:v>
                </c:pt>
                <c:pt idx="30">
                  <c:v>44147</c:v>
                </c:pt>
                <c:pt idx="31">
                  <c:v>44148</c:v>
                </c:pt>
                <c:pt idx="32">
                  <c:v>44151</c:v>
                </c:pt>
                <c:pt idx="33">
                  <c:v>44152</c:v>
                </c:pt>
                <c:pt idx="34">
                  <c:v>44153</c:v>
                </c:pt>
                <c:pt idx="35">
                  <c:v>44154</c:v>
                </c:pt>
                <c:pt idx="36">
                  <c:v>44155</c:v>
                </c:pt>
                <c:pt idx="37">
                  <c:v>44158</c:v>
                </c:pt>
                <c:pt idx="38">
                  <c:v>44159</c:v>
                </c:pt>
                <c:pt idx="39">
                  <c:v>44160</c:v>
                </c:pt>
                <c:pt idx="40">
                  <c:v>44161</c:v>
                </c:pt>
                <c:pt idx="41">
                  <c:v>44162</c:v>
                </c:pt>
                <c:pt idx="42">
                  <c:v>44165</c:v>
                </c:pt>
                <c:pt idx="43">
                  <c:v>44166</c:v>
                </c:pt>
                <c:pt idx="44">
                  <c:v>44167</c:v>
                </c:pt>
                <c:pt idx="45">
                  <c:v>44168</c:v>
                </c:pt>
                <c:pt idx="46">
                  <c:v>44169</c:v>
                </c:pt>
                <c:pt idx="47">
                  <c:v>44172</c:v>
                </c:pt>
                <c:pt idx="48">
                  <c:v>44173</c:v>
                </c:pt>
                <c:pt idx="49">
                  <c:v>44174</c:v>
                </c:pt>
                <c:pt idx="50">
                  <c:v>44175</c:v>
                </c:pt>
                <c:pt idx="51">
                  <c:v>44176</c:v>
                </c:pt>
                <c:pt idx="52">
                  <c:v>44179</c:v>
                </c:pt>
                <c:pt idx="53">
                  <c:v>44180</c:v>
                </c:pt>
                <c:pt idx="54">
                  <c:v>44181</c:v>
                </c:pt>
                <c:pt idx="55">
                  <c:v>44182</c:v>
                </c:pt>
                <c:pt idx="56">
                  <c:v>44183</c:v>
                </c:pt>
                <c:pt idx="57">
                  <c:v>44186</c:v>
                </c:pt>
                <c:pt idx="58">
                  <c:v>44187</c:v>
                </c:pt>
                <c:pt idx="59">
                  <c:v>44188</c:v>
                </c:pt>
                <c:pt idx="60">
                  <c:v>44189</c:v>
                </c:pt>
                <c:pt idx="61">
                  <c:v>44193</c:v>
                </c:pt>
                <c:pt idx="62">
                  <c:v>44194</c:v>
                </c:pt>
                <c:pt idx="63">
                  <c:v>44195</c:v>
                </c:pt>
                <c:pt idx="64">
                  <c:v>44196</c:v>
                </c:pt>
                <c:pt idx="65">
                  <c:v>44197</c:v>
                </c:pt>
                <c:pt idx="66">
                  <c:v>44201</c:v>
                </c:pt>
                <c:pt idx="67">
                  <c:v>44202</c:v>
                </c:pt>
                <c:pt idx="68">
                  <c:v>44207</c:v>
                </c:pt>
                <c:pt idx="69">
                  <c:v>44208</c:v>
                </c:pt>
                <c:pt idx="70">
                  <c:v>44209</c:v>
                </c:pt>
                <c:pt idx="71">
                  <c:v>44210</c:v>
                </c:pt>
                <c:pt idx="72">
                  <c:v>44211</c:v>
                </c:pt>
                <c:pt idx="73">
                  <c:v>44212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44221</c:v>
                </c:pt>
                <c:pt idx="80">
                  <c:v>44222</c:v>
                </c:pt>
                <c:pt idx="81">
                  <c:v>44223</c:v>
                </c:pt>
                <c:pt idx="82">
                  <c:v>44224</c:v>
                </c:pt>
                <c:pt idx="83">
                  <c:v>44225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44235</c:v>
                </c:pt>
                <c:pt idx="90">
                  <c:v>44236</c:v>
                </c:pt>
                <c:pt idx="91">
                  <c:v>44237</c:v>
                </c:pt>
                <c:pt idx="92">
                  <c:v>44238</c:v>
                </c:pt>
                <c:pt idx="93">
                  <c:v>44239</c:v>
                </c:pt>
                <c:pt idx="94">
                  <c:v>44242</c:v>
                </c:pt>
                <c:pt idx="95">
                  <c:v>44243</c:v>
                </c:pt>
                <c:pt idx="96">
                  <c:v>44244</c:v>
                </c:pt>
                <c:pt idx="97">
                  <c:v>44245</c:v>
                </c:pt>
                <c:pt idx="98">
                  <c:v>44246</c:v>
                </c:pt>
                <c:pt idx="99">
                  <c:v>44249</c:v>
                </c:pt>
                <c:pt idx="100">
                  <c:v>44250</c:v>
                </c:pt>
                <c:pt idx="101">
                  <c:v>44251</c:v>
                </c:pt>
                <c:pt idx="102">
                  <c:v>44252</c:v>
                </c:pt>
                <c:pt idx="103">
                  <c:v>44253</c:v>
                </c:pt>
                <c:pt idx="104">
                  <c:v>44256</c:v>
                </c:pt>
                <c:pt idx="105">
                  <c:v>44257</c:v>
                </c:pt>
                <c:pt idx="106">
                  <c:v>44258</c:v>
                </c:pt>
                <c:pt idx="107">
                  <c:v>44259</c:v>
                </c:pt>
                <c:pt idx="108">
                  <c:v>44260</c:v>
                </c:pt>
                <c:pt idx="109">
                  <c:v>44264</c:v>
                </c:pt>
                <c:pt idx="110">
                  <c:v>44265</c:v>
                </c:pt>
                <c:pt idx="111">
                  <c:v>44266</c:v>
                </c:pt>
                <c:pt idx="112">
                  <c:v>44267</c:v>
                </c:pt>
                <c:pt idx="113">
                  <c:v>44270</c:v>
                </c:pt>
                <c:pt idx="114">
                  <c:v>44271</c:v>
                </c:pt>
                <c:pt idx="115">
                  <c:v>44272</c:v>
                </c:pt>
                <c:pt idx="116">
                  <c:v>44273</c:v>
                </c:pt>
                <c:pt idx="117">
                  <c:v>44274</c:v>
                </c:pt>
                <c:pt idx="118">
                  <c:v>44277</c:v>
                </c:pt>
                <c:pt idx="119">
                  <c:v>44278</c:v>
                </c:pt>
                <c:pt idx="120">
                  <c:v>44279</c:v>
                </c:pt>
                <c:pt idx="121">
                  <c:v>44280</c:v>
                </c:pt>
                <c:pt idx="122">
                  <c:v>44281</c:v>
                </c:pt>
                <c:pt idx="123">
                  <c:v>44284</c:v>
                </c:pt>
                <c:pt idx="124">
                  <c:v>44285</c:v>
                </c:pt>
                <c:pt idx="125">
                  <c:v>44286</c:v>
                </c:pt>
                <c:pt idx="126">
                  <c:v>44287</c:v>
                </c:pt>
                <c:pt idx="127">
                  <c:v>44288</c:v>
                </c:pt>
                <c:pt idx="128">
                  <c:v>44291</c:v>
                </c:pt>
                <c:pt idx="129">
                  <c:v>44292</c:v>
                </c:pt>
                <c:pt idx="130">
                  <c:v>44293</c:v>
                </c:pt>
                <c:pt idx="131">
                  <c:v>44294</c:v>
                </c:pt>
                <c:pt idx="132">
                  <c:v>44295</c:v>
                </c:pt>
                <c:pt idx="133">
                  <c:v>44298</c:v>
                </c:pt>
                <c:pt idx="134">
                  <c:v>44299</c:v>
                </c:pt>
                <c:pt idx="135">
                  <c:v>44300</c:v>
                </c:pt>
                <c:pt idx="136">
                  <c:v>44301</c:v>
                </c:pt>
                <c:pt idx="137">
                  <c:v>44302</c:v>
                </c:pt>
                <c:pt idx="138">
                  <c:v>44305</c:v>
                </c:pt>
                <c:pt idx="139">
                  <c:v>44306</c:v>
                </c:pt>
                <c:pt idx="140">
                  <c:v>44307</c:v>
                </c:pt>
                <c:pt idx="141">
                  <c:v>44308</c:v>
                </c:pt>
                <c:pt idx="142">
                  <c:v>44309</c:v>
                </c:pt>
                <c:pt idx="143">
                  <c:v>44312</c:v>
                </c:pt>
                <c:pt idx="144">
                  <c:v>44313</c:v>
                </c:pt>
                <c:pt idx="145">
                  <c:v>44314</c:v>
                </c:pt>
                <c:pt idx="146">
                  <c:v>44315</c:v>
                </c:pt>
                <c:pt idx="147">
                  <c:v>44316</c:v>
                </c:pt>
                <c:pt idx="148">
                  <c:v>44317</c:v>
                </c:pt>
                <c:pt idx="149">
                  <c:v>44320</c:v>
                </c:pt>
                <c:pt idx="150">
                  <c:v>44321</c:v>
                </c:pt>
                <c:pt idx="151">
                  <c:v>44322</c:v>
                </c:pt>
                <c:pt idx="152">
                  <c:v>44323</c:v>
                </c:pt>
                <c:pt idx="153">
                  <c:v>44328</c:v>
                </c:pt>
                <c:pt idx="154">
                  <c:v>44329</c:v>
                </c:pt>
                <c:pt idx="155">
                  <c:v>44330</c:v>
                </c:pt>
                <c:pt idx="156">
                  <c:v>44331</c:v>
                </c:pt>
                <c:pt idx="157">
                  <c:v>44333</c:v>
                </c:pt>
                <c:pt idx="158">
                  <c:v>44334</c:v>
                </c:pt>
                <c:pt idx="159">
                  <c:v>44335</c:v>
                </c:pt>
                <c:pt idx="160">
                  <c:v>44336</c:v>
                </c:pt>
                <c:pt idx="161">
                  <c:v>44337</c:v>
                </c:pt>
                <c:pt idx="162">
                  <c:v>44340</c:v>
                </c:pt>
                <c:pt idx="163">
                  <c:v>44341</c:v>
                </c:pt>
                <c:pt idx="164">
                  <c:v>44342</c:v>
                </c:pt>
                <c:pt idx="165">
                  <c:v>44343</c:v>
                </c:pt>
                <c:pt idx="166">
                  <c:v>44344</c:v>
                </c:pt>
                <c:pt idx="167">
                  <c:v>44347</c:v>
                </c:pt>
                <c:pt idx="168">
                  <c:v>44348</c:v>
                </c:pt>
                <c:pt idx="169">
                  <c:v>44349</c:v>
                </c:pt>
                <c:pt idx="170">
                  <c:v>44350</c:v>
                </c:pt>
                <c:pt idx="171">
                  <c:v>44351</c:v>
                </c:pt>
                <c:pt idx="172">
                  <c:v>44354</c:v>
                </c:pt>
                <c:pt idx="173">
                  <c:v>44355</c:v>
                </c:pt>
                <c:pt idx="174">
                  <c:v>44356</c:v>
                </c:pt>
                <c:pt idx="175">
                  <c:v>44357</c:v>
                </c:pt>
                <c:pt idx="176">
                  <c:v>44358</c:v>
                </c:pt>
                <c:pt idx="177">
                  <c:v>44361</c:v>
                </c:pt>
                <c:pt idx="178">
                  <c:v>44362</c:v>
                </c:pt>
                <c:pt idx="179">
                  <c:v>44363</c:v>
                </c:pt>
                <c:pt idx="180">
                  <c:v>44364</c:v>
                </c:pt>
                <c:pt idx="181">
                  <c:v>44365</c:v>
                </c:pt>
                <c:pt idx="182">
                  <c:v>44368</c:v>
                </c:pt>
                <c:pt idx="183">
                  <c:v>44369</c:v>
                </c:pt>
                <c:pt idx="184">
                  <c:v>44370</c:v>
                </c:pt>
                <c:pt idx="185">
                  <c:v>44371</c:v>
                </c:pt>
                <c:pt idx="186">
                  <c:v>44372</c:v>
                </c:pt>
                <c:pt idx="187">
                  <c:v>44375</c:v>
                </c:pt>
                <c:pt idx="188">
                  <c:v>44376</c:v>
                </c:pt>
                <c:pt idx="189">
                  <c:v>44377</c:v>
                </c:pt>
                <c:pt idx="190">
                  <c:v>44378</c:v>
                </c:pt>
                <c:pt idx="191">
                  <c:v>44379</c:v>
                </c:pt>
                <c:pt idx="192">
                  <c:v>44382</c:v>
                </c:pt>
                <c:pt idx="193">
                  <c:v>44383</c:v>
                </c:pt>
                <c:pt idx="194">
                  <c:v>44384</c:v>
                </c:pt>
                <c:pt idx="195">
                  <c:v>44385</c:v>
                </c:pt>
                <c:pt idx="196">
                  <c:v>44386</c:v>
                </c:pt>
                <c:pt idx="197">
                  <c:v>44389</c:v>
                </c:pt>
                <c:pt idx="198">
                  <c:v>44390</c:v>
                </c:pt>
                <c:pt idx="199">
                  <c:v>44391</c:v>
                </c:pt>
                <c:pt idx="200">
                  <c:v>44392</c:v>
                </c:pt>
                <c:pt idx="201">
                  <c:v>44393</c:v>
                </c:pt>
                <c:pt idx="202">
                  <c:v>44396</c:v>
                </c:pt>
                <c:pt idx="203">
                  <c:v>44397</c:v>
                </c:pt>
                <c:pt idx="204">
                  <c:v>44398</c:v>
                </c:pt>
                <c:pt idx="205">
                  <c:v>44399</c:v>
                </c:pt>
                <c:pt idx="206">
                  <c:v>44400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44410</c:v>
                </c:pt>
                <c:pt idx="213">
                  <c:v>44411</c:v>
                </c:pt>
                <c:pt idx="214">
                  <c:v>44412</c:v>
                </c:pt>
                <c:pt idx="215">
                  <c:v>44413</c:v>
                </c:pt>
                <c:pt idx="216">
                  <c:v>44414</c:v>
                </c:pt>
                <c:pt idx="217">
                  <c:v>44417</c:v>
                </c:pt>
                <c:pt idx="218">
                  <c:v>44418</c:v>
                </c:pt>
                <c:pt idx="219">
                  <c:v>44419</c:v>
                </c:pt>
                <c:pt idx="220">
                  <c:v>44420</c:v>
                </c:pt>
                <c:pt idx="221">
                  <c:v>44421</c:v>
                </c:pt>
                <c:pt idx="222">
                  <c:v>44424</c:v>
                </c:pt>
                <c:pt idx="223">
                  <c:v>44425</c:v>
                </c:pt>
                <c:pt idx="224">
                  <c:v>44426</c:v>
                </c:pt>
                <c:pt idx="225">
                  <c:v>44427</c:v>
                </c:pt>
                <c:pt idx="226">
                  <c:v>44428</c:v>
                </c:pt>
                <c:pt idx="227">
                  <c:v>44431</c:v>
                </c:pt>
                <c:pt idx="228">
                  <c:v>44432</c:v>
                </c:pt>
                <c:pt idx="229">
                  <c:v>44433</c:v>
                </c:pt>
                <c:pt idx="230">
                  <c:v>44434</c:v>
                </c:pt>
                <c:pt idx="231">
                  <c:v>44435</c:v>
                </c:pt>
                <c:pt idx="232">
                  <c:v>44438</c:v>
                </c:pt>
                <c:pt idx="233">
                  <c:v>44439</c:v>
                </c:pt>
                <c:pt idx="234">
                  <c:v>44440</c:v>
                </c:pt>
                <c:pt idx="235">
                  <c:v>44441</c:v>
                </c:pt>
                <c:pt idx="236">
                  <c:v>44442</c:v>
                </c:pt>
                <c:pt idx="237">
                  <c:v>44445</c:v>
                </c:pt>
                <c:pt idx="238">
                  <c:v>44446</c:v>
                </c:pt>
                <c:pt idx="239">
                  <c:v>44447</c:v>
                </c:pt>
                <c:pt idx="240">
                  <c:v>44448</c:v>
                </c:pt>
                <c:pt idx="241">
                  <c:v>44449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</c:numCache>
            </c:numRef>
          </c:cat>
          <c:val>
            <c:numRef>
              <c:f>Таблица!$GL$5:$PW$5</c:f>
              <c:numCache>
                <c:formatCode>0.00</c:formatCode>
                <c:ptCount val="246"/>
                <c:pt idx="0">
                  <c:v>4843.4836950346598</c:v>
                </c:pt>
                <c:pt idx="1">
                  <c:v>4838.7232977613903</c:v>
                </c:pt>
                <c:pt idx="2">
                  <c:v>4835.3437520878697</c:v>
                </c:pt>
                <c:pt idx="3">
                  <c:v>4825.0093647261601</c:v>
                </c:pt>
                <c:pt idx="4">
                  <c:v>4824.6110350552399</c:v>
                </c:pt>
                <c:pt idx="5">
                  <c:v>4822.10327522845</c:v>
                </c:pt>
                <c:pt idx="6">
                  <c:v>4819.7109498179698</c:v>
                </c:pt>
                <c:pt idx="7">
                  <c:v>4816.0424142093998</c:v>
                </c:pt>
                <c:pt idx="8">
                  <c:v>4804.6356910409404</c:v>
                </c:pt>
                <c:pt idx="9">
                  <c:v>4803.5863558578903</c:v>
                </c:pt>
                <c:pt idx="10">
                  <c:v>4800.1853071733103</c:v>
                </c:pt>
                <c:pt idx="11">
                  <c:v>4793.9521295405102</c:v>
                </c:pt>
                <c:pt idx="12">
                  <c:v>4785.8477158026299</c:v>
                </c:pt>
                <c:pt idx="13">
                  <c:v>4774.1000000000004</c:v>
                </c:pt>
                <c:pt idx="14">
                  <c:v>4772.6000000000004</c:v>
                </c:pt>
                <c:pt idx="15">
                  <c:v>4769.2241908522301</c:v>
                </c:pt>
                <c:pt idx="16">
                  <c:v>4771.9382706215347</c:v>
                </c:pt>
                <c:pt idx="17">
                  <c:v>4766.9033219419871</c:v>
                </c:pt>
                <c:pt idx="18">
                  <c:v>4755.3959301380928</c:v>
                </c:pt>
                <c:pt idx="19">
                  <c:v>4753.9929255147999</c:v>
                </c:pt>
                <c:pt idx="20">
                  <c:v>4752.0332499271753</c:v>
                </c:pt>
                <c:pt idx="21">
                  <c:v>4742.9291606882498</c:v>
                </c:pt>
                <c:pt idx="22">
                  <c:v>4740.5383795309199</c:v>
                </c:pt>
                <c:pt idx="23">
                  <c:v>4723.7360740681697</c:v>
                </c:pt>
                <c:pt idx="24">
                  <c:v>4716.8215361703196</c:v>
                </c:pt>
                <c:pt idx="25">
                  <c:v>4716.6121387311996</c:v>
                </c:pt>
                <c:pt idx="26">
                  <c:v>4716.9300959942502</c:v>
                </c:pt>
                <c:pt idx="27">
                  <c:v>4719.3521477101604</c:v>
                </c:pt>
                <c:pt idx="28">
                  <c:v>4715.7212256019402</c:v>
                </c:pt>
                <c:pt idx="29">
                  <c:v>4714.0973870624803</c:v>
                </c:pt>
                <c:pt idx="30">
                  <c:v>4713.9385987147198</c:v>
                </c:pt>
                <c:pt idx="31">
                  <c:v>4713.1862486476502</c:v>
                </c:pt>
                <c:pt idx="32">
                  <c:v>4706.3290790437104</c:v>
                </c:pt>
                <c:pt idx="33">
                  <c:v>4697.01771329441</c:v>
                </c:pt>
                <c:pt idx="34">
                  <c:v>4696.0351710975701</c:v>
                </c:pt>
                <c:pt idx="35">
                  <c:v>4696.7274096712399</c:v>
                </c:pt>
                <c:pt idx="36">
                  <c:v>4695.5920085326497</c:v>
                </c:pt>
                <c:pt idx="37">
                  <c:v>4687.28547219548</c:v>
                </c:pt>
                <c:pt idx="38">
                  <c:v>4677.5625088061897</c:v>
                </c:pt>
                <c:pt idx="39">
                  <c:v>4677.5030244695499</c:v>
                </c:pt>
                <c:pt idx="40">
                  <c:v>4676.2518934001901</c:v>
                </c:pt>
                <c:pt idx="41">
                  <c:v>4676.0289923788996</c:v>
                </c:pt>
                <c:pt idx="42">
                  <c:v>4674.8298961188602</c:v>
                </c:pt>
                <c:pt idx="43">
                  <c:v>4668.38129914397</c:v>
                </c:pt>
                <c:pt idx="44">
                  <c:v>4666.4406827237499</c:v>
                </c:pt>
                <c:pt idx="45">
                  <c:v>4663.1662534142597</c:v>
                </c:pt>
                <c:pt idx="46">
                  <c:v>4666.8097223252298</c:v>
                </c:pt>
                <c:pt idx="47">
                  <c:v>4664.9878646521402</c:v>
                </c:pt>
                <c:pt idx="48">
                  <c:v>4654.2229789615603</c:v>
                </c:pt>
                <c:pt idx="49">
                  <c:v>4651.1254441137899</c:v>
                </c:pt>
                <c:pt idx="50">
                  <c:v>4653.1801572672102</c:v>
                </c:pt>
                <c:pt idx="51">
                  <c:v>4654.1101933040054</c:v>
                </c:pt>
                <c:pt idx="52">
                  <c:v>4645.095787586567</c:v>
                </c:pt>
                <c:pt idx="53">
                  <c:v>4637.0846338110996</c:v>
                </c:pt>
                <c:pt idx="54">
                  <c:v>4641.5173457214732</c:v>
                </c:pt>
                <c:pt idx="55">
                  <c:v>4644.7288601418277</c:v>
                </c:pt>
                <c:pt idx="56">
                  <c:v>4646.23106336213</c:v>
                </c:pt>
                <c:pt idx="57">
                  <c:v>4647.4650330867998</c:v>
                </c:pt>
                <c:pt idx="58">
                  <c:v>4641.6175309215596</c:v>
                </c:pt>
                <c:pt idx="59">
                  <c:v>4639.3114378611399</c:v>
                </c:pt>
                <c:pt idx="60">
                  <c:v>4640.3692589945604</c:v>
                </c:pt>
                <c:pt idx="61">
                  <c:v>4637.6819491532497</c:v>
                </c:pt>
                <c:pt idx="62">
                  <c:v>4623.9103824219901</c:v>
                </c:pt>
                <c:pt idx="63">
                  <c:v>4631.9996471353397</c:v>
                </c:pt>
                <c:pt idx="64">
                  <c:v>4635.0378487908101</c:v>
                </c:pt>
                <c:pt idx="65">
                  <c:v>4639.66109581605</c:v>
                </c:pt>
                <c:pt idx="66">
                  <c:v>4625.3047953619498</c:v>
                </c:pt>
                <c:pt idx="67">
                  <c:v>4626.8634736194399</c:v>
                </c:pt>
                <c:pt idx="68">
                  <c:v>4626.0672296638404</c:v>
                </c:pt>
                <c:pt idx="69">
                  <c:v>4609.0768304396097</c:v>
                </c:pt>
                <c:pt idx="70">
                  <c:v>4602.3942851268403</c:v>
                </c:pt>
                <c:pt idx="71">
                  <c:v>4604.9597144936197</c:v>
                </c:pt>
                <c:pt idx="72">
                  <c:v>4608.0151149805697</c:v>
                </c:pt>
                <c:pt idx="73">
                  <c:v>4603.6143578773217</c:v>
                </c:pt>
                <c:pt idx="74">
                  <c:v>4600.7748899824446</c:v>
                </c:pt>
                <c:pt idx="75">
                  <c:v>4593.3028468989414</c:v>
                </c:pt>
                <c:pt idx="76">
                  <c:v>4586.3169644945792</c:v>
                </c:pt>
                <c:pt idx="77">
                  <c:v>4583.98489581586</c:v>
                </c:pt>
                <c:pt idx="78">
                  <c:v>4584.7272569820798</c:v>
                </c:pt>
                <c:pt idx="79">
                  <c:v>4582.4485738691201</c:v>
                </c:pt>
                <c:pt idx="80">
                  <c:v>4573.70326550552</c:v>
                </c:pt>
                <c:pt idx="81">
                  <c:v>4575.3162109815303</c:v>
                </c:pt>
                <c:pt idx="82">
                  <c:v>4575.5562835865203</c:v>
                </c:pt>
                <c:pt idx="83">
                  <c:v>4574.9465135525097</c:v>
                </c:pt>
                <c:pt idx="84">
                  <c:v>4575.3</c:v>
                </c:pt>
                <c:pt idx="85">
                  <c:v>4562.1232192253701</c:v>
                </c:pt>
                <c:pt idx="86">
                  <c:v>4565.2927760223702</c:v>
                </c:pt>
                <c:pt idx="87">
                  <c:v>4562.3153980503303</c:v>
                </c:pt>
                <c:pt idx="88">
                  <c:v>4560.2812460890746</c:v>
                </c:pt>
                <c:pt idx="89">
                  <c:v>4559.1890238865117</c:v>
                </c:pt>
                <c:pt idx="90">
                  <c:v>4548.1495486510776</c:v>
                </c:pt>
                <c:pt idx="91">
                  <c:v>4552.2214778224925</c:v>
                </c:pt>
                <c:pt idx="92">
                  <c:v>4553.8321392413136</c:v>
                </c:pt>
                <c:pt idx="93">
                  <c:v>4555.1347144176234</c:v>
                </c:pt>
                <c:pt idx="94">
                  <c:v>4553.5833342749256</c:v>
                </c:pt>
                <c:pt idx="95">
                  <c:v>4541.7936058908062</c:v>
                </c:pt>
                <c:pt idx="96">
                  <c:v>4542.5428625613886</c:v>
                </c:pt>
                <c:pt idx="97">
                  <c:v>4542.1458604342997</c:v>
                </c:pt>
                <c:pt idx="98">
                  <c:v>4537.5479142530194</c:v>
                </c:pt>
                <c:pt idx="99">
                  <c:v>4536.0311906742818</c:v>
                </c:pt>
                <c:pt idx="100">
                  <c:v>4526.8727625769034</c:v>
                </c:pt>
                <c:pt idx="101">
                  <c:v>4525.4275911129716</c:v>
                </c:pt>
                <c:pt idx="102">
                  <c:v>4526.4175898495077</c:v>
                </c:pt>
                <c:pt idx="103">
                  <c:v>4525.6600950189459</c:v>
                </c:pt>
                <c:pt idx="104">
                  <c:v>4530.8770176787075</c:v>
                </c:pt>
                <c:pt idx="105">
                  <c:v>4507.0486332275304</c:v>
                </c:pt>
                <c:pt idx="106">
                  <c:v>4508.2</c:v>
                </c:pt>
                <c:pt idx="107">
                  <c:v>4498.8</c:v>
                </c:pt>
                <c:pt idx="108">
                  <c:v>4504.2</c:v>
                </c:pt>
                <c:pt idx="109">
                  <c:v>4502.1070610571796</c:v>
                </c:pt>
                <c:pt idx="110">
                  <c:v>4482.7633667875098</c:v>
                </c:pt>
                <c:pt idx="111">
                  <c:v>4482.1250953755298</c:v>
                </c:pt>
                <c:pt idx="112">
                  <c:v>4484.0738438257404</c:v>
                </c:pt>
                <c:pt idx="113">
                  <c:v>4488.2822442878996</c:v>
                </c:pt>
                <c:pt idx="114">
                  <c:v>4475.8569051282502</c:v>
                </c:pt>
                <c:pt idx="115">
                  <c:v>4476.1145222221403</c:v>
                </c:pt>
                <c:pt idx="116">
                  <c:v>4475.2721215579504</c:v>
                </c:pt>
                <c:pt idx="117">
                  <c:v>4472.3194343734904</c:v>
                </c:pt>
                <c:pt idx="118">
                  <c:v>4471.8320446199796</c:v>
                </c:pt>
                <c:pt idx="119">
                  <c:v>4456.8378428119304</c:v>
                </c:pt>
                <c:pt idx="120">
                  <c:v>4452.13967110863</c:v>
                </c:pt>
                <c:pt idx="121">
                  <c:v>4452.7636763104701</c:v>
                </c:pt>
                <c:pt idx="122">
                  <c:v>4446.9641556746201</c:v>
                </c:pt>
                <c:pt idx="123">
                  <c:v>4444.8392134094702</c:v>
                </c:pt>
                <c:pt idx="124">
                  <c:v>4434.60034512328</c:v>
                </c:pt>
                <c:pt idx="125">
                  <c:v>4436.2658024484999</c:v>
                </c:pt>
                <c:pt idx="126">
                  <c:v>4439.0157000228601</c:v>
                </c:pt>
                <c:pt idx="127">
                  <c:v>4435.69802497412</c:v>
                </c:pt>
                <c:pt idx="128">
                  <c:v>4431.4893219471496</c:v>
                </c:pt>
                <c:pt idx="129">
                  <c:v>4421.2895084539005</c:v>
                </c:pt>
                <c:pt idx="130">
                  <c:v>4418.6410181322899</c:v>
                </c:pt>
                <c:pt idx="131">
                  <c:v>4422.0639776743501</c:v>
                </c:pt>
                <c:pt idx="132">
                  <c:v>4420.7472405103899</c:v>
                </c:pt>
                <c:pt idx="133">
                  <c:v>4417.61197192706</c:v>
                </c:pt>
                <c:pt idx="134">
                  <c:v>4406.8665539239601</c:v>
                </c:pt>
                <c:pt idx="135">
                  <c:v>4404.1286155608796</c:v>
                </c:pt>
                <c:pt idx="136">
                  <c:v>4403.8404536819799</c:v>
                </c:pt>
                <c:pt idx="137">
                  <c:v>4406.5945466078501</c:v>
                </c:pt>
                <c:pt idx="138">
                  <c:v>4404.6839597444596</c:v>
                </c:pt>
                <c:pt idx="139">
                  <c:v>4395.4301276034703</c:v>
                </c:pt>
                <c:pt idx="140">
                  <c:v>4393.2037992698997</c:v>
                </c:pt>
                <c:pt idx="141">
                  <c:v>4396.2836010001201</c:v>
                </c:pt>
                <c:pt idx="142">
                  <c:v>4390.3255847089158</c:v>
                </c:pt>
                <c:pt idx="143">
                  <c:v>4387.5058981405864</c:v>
                </c:pt>
                <c:pt idx="144">
                  <c:v>4377.3377454630127</c:v>
                </c:pt>
                <c:pt idx="145">
                  <c:v>4376.5183267758457</c:v>
                </c:pt>
                <c:pt idx="146">
                  <c:v>4371.4427452259497</c:v>
                </c:pt>
                <c:pt idx="147">
                  <c:v>4368.6345977476185</c:v>
                </c:pt>
                <c:pt idx="148">
                  <c:v>4370.4700187382887</c:v>
                </c:pt>
                <c:pt idx="149">
                  <c:v>4353.4715520754507</c:v>
                </c:pt>
                <c:pt idx="150">
                  <c:v>4344.9363870337784</c:v>
                </c:pt>
                <c:pt idx="151">
                  <c:v>4342.569914743216</c:v>
                </c:pt>
                <c:pt idx="152">
                  <c:v>4338.1871291361185</c:v>
                </c:pt>
                <c:pt idx="153">
                  <c:v>4337.7624849833164</c:v>
                </c:pt>
                <c:pt idx="154">
                  <c:v>4318.1997608221463</c:v>
                </c:pt>
                <c:pt idx="155">
                  <c:v>4313.9042870379744</c:v>
                </c:pt>
                <c:pt idx="156">
                  <c:v>4309.9333323644569</c:v>
                </c:pt>
                <c:pt idx="157">
                  <c:v>4309.1149894415757</c:v>
                </c:pt>
                <c:pt idx="158">
                  <c:v>4301.0259017566241</c:v>
                </c:pt>
                <c:pt idx="159">
                  <c:v>4297.4784281860202</c:v>
                </c:pt>
                <c:pt idx="160">
                  <c:v>4297.2370587844198</c:v>
                </c:pt>
                <c:pt idx="161">
                  <c:v>4292.7192040032596</c:v>
                </c:pt>
                <c:pt idx="162">
                  <c:v>4285.3236865224399</c:v>
                </c:pt>
                <c:pt idx="163">
                  <c:v>4270.4691940755201</c:v>
                </c:pt>
                <c:pt idx="164">
                  <c:v>4265.5972621814799</c:v>
                </c:pt>
                <c:pt idx="165">
                  <c:v>4260.9132728603699</c:v>
                </c:pt>
                <c:pt idx="166">
                  <c:v>4253.3</c:v>
                </c:pt>
                <c:pt idx="167">
                  <c:v>4245.4847074819099</c:v>
                </c:pt>
                <c:pt idx="168">
                  <c:v>4229.2613210154404</c:v>
                </c:pt>
                <c:pt idx="169">
                  <c:v>4222.5661633665404</c:v>
                </c:pt>
                <c:pt idx="170">
                  <c:v>4216.13517429683</c:v>
                </c:pt>
                <c:pt idx="171">
                  <c:v>4210.0394768108099</c:v>
                </c:pt>
                <c:pt idx="172">
                  <c:v>4200.9345213754104</c:v>
                </c:pt>
                <c:pt idx="173">
                  <c:v>4180.1590421350302</c:v>
                </c:pt>
                <c:pt idx="174">
                  <c:v>4171.1324831649335</c:v>
                </c:pt>
                <c:pt idx="175">
                  <c:v>4163.0304630944602</c:v>
                </c:pt>
                <c:pt idx="176">
                  <c:v>4152.4160745518702</c:v>
                </c:pt>
                <c:pt idx="177">
                  <c:v>4143.2268779112501</c:v>
                </c:pt>
                <c:pt idx="178">
                  <c:v>4125.6635612660702</c:v>
                </c:pt>
                <c:pt idx="179">
                  <c:v>4116.2339550645402</c:v>
                </c:pt>
                <c:pt idx="180">
                  <c:v>4110.9449718617698</c:v>
                </c:pt>
                <c:pt idx="181">
                  <c:v>4104.7632917333103</c:v>
                </c:pt>
                <c:pt idx="182">
                  <c:v>4088.79685894453</c:v>
                </c:pt>
                <c:pt idx="183">
                  <c:v>4062.2036436643202</c:v>
                </c:pt>
                <c:pt idx="184">
                  <c:v>4050.7118243414502</c:v>
                </c:pt>
                <c:pt idx="185">
                  <c:v>4045.8550917211001</c:v>
                </c:pt>
                <c:pt idx="186">
                  <c:v>4042.74952284438</c:v>
                </c:pt>
                <c:pt idx="187">
                  <c:v>4039.00438385814</c:v>
                </c:pt>
                <c:pt idx="188">
                  <c:v>4022.7944172320399</c:v>
                </c:pt>
                <c:pt idx="189">
                  <c:v>4019.07200569614</c:v>
                </c:pt>
                <c:pt idx="190">
                  <c:v>4018.94951011378</c:v>
                </c:pt>
                <c:pt idx="191">
                  <c:v>4009.8830990412198</c:v>
                </c:pt>
                <c:pt idx="192">
                  <c:v>4002.9500016714101</c:v>
                </c:pt>
                <c:pt idx="193">
                  <c:v>3983.5376174254102</c:v>
                </c:pt>
                <c:pt idx="194">
                  <c:v>3982.10820721246</c:v>
                </c:pt>
                <c:pt idx="195">
                  <c:v>3981.6895695428502</c:v>
                </c:pt>
                <c:pt idx="196">
                  <c:v>3976.7267386394501</c:v>
                </c:pt>
                <c:pt idx="197">
                  <c:v>3972.55111900779</c:v>
                </c:pt>
                <c:pt idx="198">
                  <c:v>3959.4788431286001</c:v>
                </c:pt>
                <c:pt idx="199">
                  <c:v>3955.9148045603101</c:v>
                </c:pt>
                <c:pt idx="200">
                  <c:v>3955.45576580836</c:v>
                </c:pt>
                <c:pt idx="201">
                  <c:v>3949.92889614043</c:v>
                </c:pt>
                <c:pt idx="202">
                  <c:v>3948.6830944837998</c:v>
                </c:pt>
                <c:pt idx="203">
                  <c:v>3936.9043453393401</c:v>
                </c:pt>
                <c:pt idx="204">
                  <c:v>3933.46670892883</c:v>
                </c:pt>
                <c:pt idx="205">
                  <c:v>3928.9148577986298</c:v>
                </c:pt>
                <c:pt idx="206">
                  <c:v>3924.8011192048498</c:v>
                </c:pt>
                <c:pt idx="207">
                  <c:v>3925.5475738161899</c:v>
                </c:pt>
                <c:pt idx="208">
                  <c:v>3916.4920138236898</c:v>
                </c:pt>
                <c:pt idx="209">
                  <c:v>3916.3622994033899</c:v>
                </c:pt>
                <c:pt idx="210">
                  <c:v>3914.3963901648799</c:v>
                </c:pt>
                <c:pt idx="211">
                  <c:v>3915.6097939270398</c:v>
                </c:pt>
                <c:pt idx="212">
                  <c:v>3922.1927902808202</c:v>
                </c:pt>
                <c:pt idx="213">
                  <c:v>3913.8345223512702</c:v>
                </c:pt>
                <c:pt idx="214">
                  <c:v>3914.5239486031201</c:v>
                </c:pt>
                <c:pt idx="215">
                  <c:v>3914.8571628498398</c:v>
                </c:pt>
                <c:pt idx="216">
                  <c:v>3911.5551791073699</c:v>
                </c:pt>
                <c:pt idx="217">
                  <c:v>3912.1552105506198</c:v>
                </c:pt>
                <c:pt idx="218">
                  <c:v>3905.10283643704</c:v>
                </c:pt>
                <c:pt idx="219">
                  <c:v>3899.4021436682001</c:v>
                </c:pt>
                <c:pt idx="220">
                  <c:v>3897.2628546104402</c:v>
                </c:pt>
                <c:pt idx="221">
                  <c:v>3892.6786789081034</c:v>
                </c:pt>
                <c:pt idx="222">
                  <c:v>3897.5887233001631</c:v>
                </c:pt>
                <c:pt idx="223">
                  <c:v>3890.5626805190018</c:v>
                </c:pt>
                <c:pt idx="224">
                  <c:v>3895.4925559609583</c:v>
                </c:pt>
                <c:pt idx="225">
                  <c:v>3897.2075159747747</c:v>
                </c:pt>
                <c:pt idx="226">
                  <c:v>3894.8507381811828</c:v>
                </c:pt>
                <c:pt idx="227">
                  <c:v>3890.2334123886976</c:v>
                </c:pt>
                <c:pt idx="228">
                  <c:v>3883.6524925995022</c:v>
                </c:pt>
                <c:pt idx="229">
                  <c:v>3886.8623772496935</c:v>
                </c:pt>
                <c:pt idx="230">
                  <c:v>3887.4547115544065</c:v>
                </c:pt>
                <c:pt idx="231">
                  <c:v>3887.0103557689272</c:v>
                </c:pt>
                <c:pt idx="232">
                  <c:v>3887.1161035126343</c:v>
                </c:pt>
                <c:pt idx="233">
                  <c:v>3886.3396826770477</c:v>
                </c:pt>
                <c:pt idx="234">
                  <c:v>3894.7596633292119</c:v>
                </c:pt>
                <c:pt idx="235">
                  <c:v>3899.0452880948237</c:v>
                </c:pt>
                <c:pt idx="236">
                  <c:v>3896.4926422415542</c:v>
                </c:pt>
                <c:pt idx="237">
                  <c:v>3898.9796763921818</c:v>
                </c:pt>
                <c:pt idx="238">
                  <c:v>3892.1616980169915</c:v>
                </c:pt>
                <c:pt idx="239">
                  <c:v>3893.2538043704444</c:v>
                </c:pt>
                <c:pt idx="240">
                  <c:v>3899.3678887331066</c:v>
                </c:pt>
                <c:pt idx="241">
                  <c:v>3899.133525272583</c:v>
                </c:pt>
                <c:pt idx="242">
                  <c:v>3899.5506853133797</c:v>
                </c:pt>
                <c:pt idx="243">
                  <c:v>3897.9228057804198</c:v>
                </c:pt>
                <c:pt idx="244">
                  <c:v>3898.9656069504208</c:v>
                </c:pt>
                <c:pt idx="245">
                  <c:v>3901.3763113778555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9-47EF-A24D-7B5AECDE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5247"/>
        <c:axId val="12348991"/>
      </c:lineChart>
      <c:dateAx>
        <c:axId val="12345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348991"/>
        <c:crosses val="autoZero"/>
        <c:auto val="1"/>
        <c:lblOffset val="100"/>
        <c:baseTimeUnit val="days"/>
      </c:dateAx>
      <c:valAx>
        <c:axId val="12348991"/>
        <c:scaling>
          <c:orientation val="minMax"/>
          <c:max val="4850"/>
          <c:min val="4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34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183757116320338"/>
          <c:y val="0.1252132714179959"/>
          <c:w val="0.49680226218141077"/>
          <c:h val="5.7692711487987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Ежемесячные темпы прироста (снижения) остатков</a:t>
            </a:r>
          </a:p>
          <a:p>
            <a:pPr>
              <a:defRPr sz="1000"/>
            </a:pPr>
            <a:r>
              <a:rPr lang="ru-RU" sz="1000"/>
              <a:t>срочных вкладов населения, %</a:t>
            </a:r>
          </a:p>
        </c:rich>
      </c:tx>
      <c:layout>
        <c:manualLayout>
          <c:xMode val="edge"/>
          <c:yMode val="edge"/>
          <c:x val="0.19493503937007875"/>
          <c:y val="1.7481007689288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6715721729982085E-2"/>
          <c:y val="0.19623611921084966"/>
          <c:w val="0.90030167525355631"/>
          <c:h val="0.63146880396457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Таблица!$QC$15</c:f>
              <c:strCache>
                <c:ptCount val="1"/>
                <c:pt idx="0">
                  <c:v>НАЦ.вал.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dist="1905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14"/>
              <c:layout>
                <c:manualLayout>
                  <c:x val="-8.86700851490199E-3"/>
                  <c:y val="5.15772980848872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AC-4C04-84F1-1E37E488AB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Таблица!$QP$14:$QX$14</c:f>
              <c:strCache>
                <c:ptCount val="9"/>
                <c:pt idx="0">
                  <c:v> янв</c:v>
                </c:pt>
                <c:pt idx="1">
                  <c:v> фев</c:v>
                </c:pt>
                <c:pt idx="2">
                  <c:v> мар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 июль</c:v>
                </c:pt>
                <c:pt idx="7">
                  <c:v>август</c:v>
                </c:pt>
                <c:pt idx="8">
                  <c:v>1-15 сен</c:v>
                </c:pt>
              </c:strCache>
            </c:strRef>
          </c:cat>
          <c:val>
            <c:numRef>
              <c:f>Таблица!$QP$15:$QX$15</c:f>
              <c:numCache>
                <c:formatCode>#\ ##0.0_ ;\-#\ ##0.0\ </c:formatCode>
                <c:ptCount val="9"/>
                <c:pt idx="0">
                  <c:v>1.4713497168164622</c:v>
                </c:pt>
                <c:pt idx="1">
                  <c:v>1.0807601130876918</c:v>
                </c:pt>
                <c:pt idx="2">
                  <c:v>0.62992447789508788</c:v>
                </c:pt>
                <c:pt idx="3">
                  <c:v>-0.48120506470895918</c:v>
                </c:pt>
                <c:pt idx="4">
                  <c:v>-0.95035314449273756</c:v>
                </c:pt>
                <c:pt idx="5">
                  <c:v>-0.12228133293808696</c:v>
                </c:pt>
                <c:pt idx="6">
                  <c:v>1.0063271598907022</c:v>
                </c:pt>
                <c:pt idx="7">
                  <c:v>1.2597674050687289</c:v>
                </c:pt>
                <c:pt idx="8">
                  <c:v>1.2585778412100694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C-4C04-84F1-1E37E488AB9F}"/>
            </c:ext>
          </c:extLst>
        </c:ser>
        <c:ser>
          <c:idx val="1"/>
          <c:order val="1"/>
          <c:tx>
            <c:strRef>
              <c:f>Таблица!$QC$16</c:f>
              <c:strCache>
                <c:ptCount val="1"/>
                <c:pt idx="0">
                  <c:v>ИН.вал.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Таблица!$QP$14:$QX$14</c:f>
              <c:strCache>
                <c:ptCount val="9"/>
                <c:pt idx="0">
                  <c:v> янв</c:v>
                </c:pt>
                <c:pt idx="1">
                  <c:v> фев</c:v>
                </c:pt>
                <c:pt idx="2">
                  <c:v> мар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 июль</c:v>
                </c:pt>
                <c:pt idx="7">
                  <c:v>август</c:v>
                </c:pt>
                <c:pt idx="8">
                  <c:v>1-15 сен</c:v>
                </c:pt>
              </c:strCache>
            </c:strRef>
          </c:cat>
          <c:val>
            <c:numRef>
              <c:f>Таблица!$QP$16:$QX$16</c:f>
              <c:numCache>
                <c:formatCode>#\ ##0.0_ ;\-#\ ##0.0\ </c:formatCode>
                <c:ptCount val="9"/>
                <c:pt idx="0">
                  <c:v>-1.3871939024617319</c:v>
                </c:pt>
                <c:pt idx="1">
                  <c:v>-0.97093048152673589</c:v>
                </c:pt>
                <c:pt idx="2">
                  <c:v>-2.0274511379898428</c:v>
                </c:pt>
                <c:pt idx="3">
                  <c:v>-1.5441639750050484</c:v>
                </c:pt>
                <c:pt idx="4">
                  <c:v>-3.2309728042388883</c:v>
                </c:pt>
                <c:pt idx="5">
                  <c:v>-4.9727788126169798</c:v>
                </c:pt>
                <c:pt idx="6">
                  <c:v>-2.4075126992630658</c:v>
                </c:pt>
                <c:pt idx="7">
                  <c:v>-0.6994334143795129</c:v>
                </c:pt>
                <c:pt idx="8">
                  <c:v>0.16988591390996532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C-4C04-84F1-1E37E488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7"/>
        <c:axId val="895045919"/>
        <c:axId val="895046335"/>
      </c:barChart>
      <c:catAx>
        <c:axId val="8950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6335"/>
        <c:crosses val="autoZero"/>
        <c:auto val="1"/>
        <c:lblAlgn val="ctr"/>
        <c:lblOffset val="100"/>
        <c:noMultiLvlLbl val="0"/>
      </c:catAx>
      <c:valAx>
        <c:axId val="895046335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ayout>
        <c:manualLayout>
          <c:xMode val="edge"/>
          <c:yMode val="edge"/>
          <c:x val="7.7251375571336142E-2"/>
          <c:y val="0.64190937220905475"/>
          <c:w val="0.19885433070866143"/>
          <c:h val="0.18488850917095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Белорусские</a:t>
            </a:r>
            <a:r>
              <a:rPr lang="ru-RU">
                <a:solidFill>
                  <a:schemeClr val="tx1"/>
                </a:solidFill>
              </a:rPr>
              <a:t> </a:t>
            </a:r>
            <a:r>
              <a:rPr lang="ru-RU" b="1">
                <a:solidFill>
                  <a:schemeClr val="tx1"/>
                </a:solidFill>
              </a:rPr>
              <a:t>рубли</a:t>
            </a:r>
            <a:r>
              <a:rPr lang="ru-RU"/>
              <a:t>,
</a:t>
            </a:r>
            <a:r>
              <a:rPr lang="ru-RU" sz="1100" i="1"/>
              <a:t>млн. рублей</a:t>
            </a:r>
          </a:p>
        </c:rich>
      </c:tx>
      <c:layout>
        <c:manualLayout>
          <c:xMode val="edge"/>
          <c:yMode val="edge"/>
          <c:x val="0.33834850252176168"/>
          <c:y val="3.527544236928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710930221495672E-2"/>
          <c:y val="0.20854679404412421"/>
          <c:w val="0.92955585538701768"/>
          <c:h val="0.602199427372755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16F-4992-BF5E-5B334ED4A91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16F-4992-BF5E-5B334ED4A91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C6E-4064-9BFA-2CEDE9AA7839}"/>
              </c:ext>
            </c:extLst>
          </c:dPt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C40-47BB-BC62-6AA9E7136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'РАЗМЕЩЕНИЕ НОВЫХ ВКЛАДОВ'!$D$8:$D$27</c:f>
              <c:numCache>
                <c:formatCode>mmm\-yy</c:formatCode>
                <c:ptCount val="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</c:numCache>
            </c:numRef>
          </c:cat>
          <c:val>
            <c:numRef>
              <c:f>'РАЗМЕЩЕНИЕ НОВЫХ ВКЛАДОВ'!$E$8:$E$27</c:f>
              <c:numCache>
                <c:formatCode>0.0</c:formatCode>
                <c:ptCount val="20"/>
                <c:pt idx="0">
                  <c:v>740.44934986999999</c:v>
                </c:pt>
                <c:pt idx="1">
                  <c:v>622.65494544000012</c:v>
                </c:pt>
                <c:pt idx="2">
                  <c:v>586.72097014999997</c:v>
                </c:pt>
                <c:pt idx="3">
                  <c:v>575.77716211000006</c:v>
                </c:pt>
                <c:pt idx="4">
                  <c:v>637.28470728999991</c:v>
                </c:pt>
                <c:pt idx="5">
                  <c:v>705.32194794999998</c:v>
                </c:pt>
                <c:pt idx="6">
                  <c:v>639.23185250000006</c:v>
                </c:pt>
                <c:pt idx="7">
                  <c:v>435.77107910000001</c:v>
                </c:pt>
                <c:pt idx="8">
                  <c:v>563.96199999999999</c:v>
                </c:pt>
                <c:pt idx="9">
                  <c:v>639.83037497999999</c:v>
                </c:pt>
                <c:pt idx="10">
                  <c:v>611.73611000000005</c:v>
                </c:pt>
                <c:pt idx="11">
                  <c:v>657.44258721000006</c:v>
                </c:pt>
                <c:pt idx="12">
                  <c:v>746.3</c:v>
                </c:pt>
                <c:pt idx="13">
                  <c:v>852.40112235000004</c:v>
                </c:pt>
                <c:pt idx="14">
                  <c:v>1022</c:v>
                </c:pt>
                <c:pt idx="15">
                  <c:v>838.25321674999998</c:v>
                </c:pt>
                <c:pt idx="16">
                  <c:v>850.3</c:v>
                </c:pt>
                <c:pt idx="17">
                  <c:v>1025.4000000000001</c:v>
                </c:pt>
                <c:pt idx="18">
                  <c:v>923.74262754999995</c:v>
                </c:pt>
                <c:pt idx="19">
                  <c:v>930.4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F-4992-BF5E-5B334ED4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586128"/>
        <c:axId val="1709586960"/>
      </c:barChart>
      <c:dateAx>
        <c:axId val="1709586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6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960"/>
        <c:crosses val="autoZero"/>
        <c:auto val="1"/>
        <c:lblOffset val="100"/>
        <c:baseTimeUnit val="months"/>
      </c:dateAx>
      <c:valAx>
        <c:axId val="1709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12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Иностранная валюта</a:t>
            </a:r>
            <a:r>
              <a:rPr lang="ru-RU"/>
              <a:t>,
</a:t>
            </a:r>
            <a:r>
              <a:rPr lang="ru-RU" sz="1000" i="1"/>
              <a:t>млн.долларов США</a:t>
            </a:r>
          </a:p>
        </c:rich>
      </c:tx>
      <c:layout>
        <c:manualLayout>
          <c:xMode val="edge"/>
          <c:yMode val="edge"/>
          <c:x val="0.39761824572813359"/>
          <c:y val="2.5786987152921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8376618902346362E-2"/>
          <c:y val="0.16989370423604233"/>
          <c:w val="0.92955585538701768"/>
          <c:h val="0.557305942579780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F6613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DF66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BB-4B38-9AE8-E5E7104E418A}"/>
              </c:ext>
            </c:extLst>
          </c:dPt>
          <c:dPt>
            <c:idx val="9"/>
            <c:invertIfNegative val="0"/>
            <c:bubble3D val="0"/>
            <c:spPr>
              <a:solidFill>
                <a:srgbClr val="DF66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BB-4B38-9AE8-E5E7104E418A}"/>
              </c:ext>
            </c:extLst>
          </c:dPt>
          <c:dPt>
            <c:idx val="10"/>
            <c:invertIfNegative val="0"/>
            <c:bubble3D val="0"/>
            <c:spPr>
              <a:solidFill>
                <a:srgbClr val="DF66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0-456A-84D9-6EB48EFD304D}"/>
              </c:ext>
            </c:extLst>
          </c:dPt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C9D-4DD2-A2FF-A61D87692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'РАЗМЕЩЕНИЕ НОВЫХ ВКЛАДОВ'!$D$8:$D$27</c:f>
              <c:numCache>
                <c:formatCode>mmm\-yy</c:formatCode>
                <c:ptCount val="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</c:numCache>
            </c:numRef>
          </c:cat>
          <c:val>
            <c:numRef>
              <c:f>'РАЗМЕЩЕНИЕ НОВЫХ ВКЛАДОВ'!$F$8:$F$27</c:f>
              <c:numCache>
                <c:formatCode>0.0</c:formatCode>
                <c:ptCount val="20"/>
                <c:pt idx="0">
                  <c:v>357.35286485619065</c:v>
                </c:pt>
                <c:pt idx="1">
                  <c:v>352.73588662309191</c:v>
                </c:pt>
                <c:pt idx="2">
                  <c:v>419.13186027700038</c:v>
                </c:pt>
                <c:pt idx="3">
                  <c:v>275.53536417052561</c:v>
                </c:pt>
                <c:pt idx="4">
                  <c:v>327.24320657017705</c:v>
                </c:pt>
                <c:pt idx="5">
                  <c:v>373.06127756861514</c:v>
                </c:pt>
                <c:pt idx="6">
                  <c:v>395.55911715693776</c:v>
                </c:pt>
                <c:pt idx="7">
                  <c:v>226.78429001250262</c:v>
                </c:pt>
                <c:pt idx="8">
                  <c:v>269.20326358120599</c:v>
                </c:pt>
                <c:pt idx="9">
                  <c:v>303.12655768036171</c:v>
                </c:pt>
                <c:pt idx="10">
                  <c:v>298.5</c:v>
                </c:pt>
                <c:pt idx="11">
                  <c:v>415.24525496712755</c:v>
                </c:pt>
                <c:pt idx="12">
                  <c:v>364.8</c:v>
                </c:pt>
                <c:pt idx="13">
                  <c:v>332.81711790831946</c:v>
                </c:pt>
                <c:pt idx="14">
                  <c:v>448.5</c:v>
                </c:pt>
                <c:pt idx="15">
                  <c:v>385.6614088711724</c:v>
                </c:pt>
                <c:pt idx="16">
                  <c:v>339.6</c:v>
                </c:pt>
                <c:pt idx="17">
                  <c:v>313.8</c:v>
                </c:pt>
                <c:pt idx="18">
                  <c:v>413.35436466198439</c:v>
                </c:pt>
                <c:pt idx="19">
                  <c:v>431.9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B-4B38-9AE8-E5E7104E4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9586128"/>
        <c:axId val="1709586960"/>
      </c:barChart>
      <c:dateAx>
        <c:axId val="1709586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960"/>
        <c:crosses val="autoZero"/>
        <c:auto val="1"/>
        <c:lblOffset val="100"/>
        <c:baseTimeUnit val="months"/>
      </c:dateAx>
      <c:valAx>
        <c:axId val="1709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1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68503981642989E-2"/>
          <c:y val="6.5079960877874862E-2"/>
          <c:w val="0.9659851159502818"/>
          <c:h val="0.7233741937015663"/>
        </c:manualLayout>
      </c:layout>
      <c:lineChart>
        <c:grouping val="standard"/>
        <c:varyColors val="0"/>
        <c:ser>
          <c:idx val="0"/>
          <c:order val="0"/>
          <c:tx>
            <c:strRef>
              <c:f>'РАЗМЕЩЕНИЕ НОВЫХ ВКЛАДОВ'!$E$32</c:f>
              <c:strCache>
                <c:ptCount val="1"/>
                <c:pt idx="0">
                  <c:v>белорусские рубли</c:v>
                </c:pt>
              </c:strCache>
            </c:strRef>
          </c:tx>
          <c:spPr>
            <a:ln w="38100" cap="flat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2CE-4BCB-8079-6FB40108B456}"/>
                </c:ext>
              </c:extLst>
            </c:dLbl>
            <c:dLbl>
              <c:idx val="15"/>
              <c:layout>
                <c:manualLayout>
                  <c:x val="-1.061891563791599E-2"/>
                  <c:y val="-4.271452652797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B1-47DB-ACE7-6B257850843C}"/>
                </c:ext>
              </c:extLst>
            </c:dLbl>
            <c:dLbl>
              <c:idx val="16"/>
              <c:layout>
                <c:manualLayout>
                  <c:x val="-1.3263895007412459E-2"/>
                  <c:y val="-6.5086938458776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A8-43F2-ADDE-58742F07E574}"/>
                </c:ext>
              </c:extLst>
            </c:dLbl>
            <c:dLbl>
              <c:idx val="18"/>
              <c:layout>
                <c:manualLayout>
                  <c:x val="-1.6803769312043859E-2"/>
                  <c:y val="-7.85607581841973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3-438E-B21C-A73B30D12571}"/>
                </c:ext>
              </c:extLst>
            </c:dLbl>
            <c:dLbl>
              <c:idx val="19"/>
              <c:layout>
                <c:manualLayout>
                  <c:x val="-1.1782754173481553E-2"/>
                  <c:y val="-5.340573880880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EB-42E2-8C41-2A231BF8B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'РАЗМЕЩЕНИЕ НОВЫХ ВКЛАДОВ'!$D$33:$D$52</c:f>
              <c:numCache>
                <c:formatCode>mmm\-yy</c:formatCode>
                <c:ptCount val="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</c:numCache>
            </c:numRef>
          </c:cat>
          <c:val>
            <c:numRef>
              <c:f>'РАЗМЕЩЕНИЕ НОВЫХ ВКЛАДОВ'!$E$33:$E$52</c:f>
              <c:numCache>
                <c:formatCode>0.0</c:formatCode>
                <c:ptCount val="20"/>
                <c:pt idx="0">
                  <c:v>23.885462899032259</c:v>
                </c:pt>
                <c:pt idx="1">
                  <c:v>21.470860187586212</c:v>
                </c:pt>
                <c:pt idx="2">
                  <c:v>18.926482908064514</c:v>
                </c:pt>
                <c:pt idx="3">
                  <c:v>19.192572070333334</c:v>
                </c:pt>
                <c:pt idx="4">
                  <c:v>20.557571202903222</c:v>
                </c:pt>
                <c:pt idx="5">
                  <c:v>23.510731598333333</c:v>
                </c:pt>
                <c:pt idx="6">
                  <c:v>20.620382338709678</c:v>
                </c:pt>
                <c:pt idx="7">
                  <c:v>14.057131583870968</c:v>
                </c:pt>
                <c:pt idx="8">
                  <c:v>18.798733333333335</c:v>
                </c:pt>
                <c:pt idx="9">
                  <c:v>20.63968951548387</c:v>
                </c:pt>
                <c:pt idx="10">
                  <c:v>20.391203666666669</c:v>
                </c:pt>
                <c:pt idx="11">
                  <c:v>21.207825393870969</c:v>
                </c:pt>
                <c:pt idx="12">
                  <c:v>24.074193548387097</c:v>
                </c:pt>
                <c:pt idx="13">
                  <c:v>30.4</c:v>
                </c:pt>
                <c:pt idx="14">
                  <c:v>32.967741935483872</c:v>
                </c:pt>
                <c:pt idx="15">
                  <c:v>27.941773891666667</c:v>
                </c:pt>
                <c:pt idx="16">
                  <c:v>27.429032258064513</c:v>
                </c:pt>
                <c:pt idx="17">
                  <c:v>33.07741935483871</c:v>
                </c:pt>
                <c:pt idx="18">
                  <c:v>29.798149275806448</c:v>
                </c:pt>
                <c:pt idx="19">
                  <c:v>30.012903225806451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22-406A-A611-FEB8960C2A4C}"/>
            </c:ext>
          </c:extLst>
        </c:ser>
        <c:ser>
          <c:idx val="1"/>
          <c:order val="1"/>
          <c:tx>
            <c:strRef>
              <c:f>'РАЗМЕЩЕНИЕ НОВЫХ ВКЛАДОВ'!$F$32</c:f>
              <c:strCache>
                <c:ptCount val="1"/>
                <c:pt idx="0">
                  <c:v>иностранная валюта</c:v>
                </c:pt>
              </c:strCache>
            </c:strRef>
          </c:tx>
          <c:spPr>
            <a:ln w="41275" cap="rnd" cmpd="sng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2CE-4BCB-8079-6FB40108B456}"/>
                </c:ext>
              </c:extLst>
            </c:dLbl>
            <c:dLbl>
              <c:idx val="18"/>
              <c:layout>
                <c:manualLayout>
                  <c:x val="-2.2657092746752466E-2"/>
                  <c:y val="4.42473632193117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50-4BCE-95E5-4C989ED5D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'РАЗМЕЩЕНИЕ НОВЫХ ВКЛАДОВ'!$D$33:$D$52</c:f>
              <c:numCache>
                <c:formatCode>mmm\-yy</c:formatCode>
                <c:ptCount val="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</c:numCache>
            </c:numRef>
          </c:cat>
          <c:val>
            <c:numRef>
              <c:f>'РАЗМЕЩЕНИЕ НОВЫХ ВКЛАДОВ'!$F$33:$F$52</c:f>
              <c:numCache>
                <c:formatCode>0.0</c:formatCode>
                <c:ptCount val="20"/>
                <c:pt idx="0">
                  <c:v>11.527511769554538</c:v>
                </c:pt>
                <c:pt idx="1">
                  <c:v>12.163306435279031</c:v>
                </c:pt>
                <c:pt idx="2">
                  <c:v>13.520382589580658</c:v>
                </c:pt>
                <c:pt idx="3">
                  <c:v>9.1845121390175208</c:v>
                </c:pt>
                <c:pt idx="4">
                  <c:v>10.556232470005712</c:v>
                </c:pt>
                <c:pt idx="5">
                  <c:v>12.435375918953838</c:v>
                </c:pt>
                <c:pt idx="6">
                  <c:v>12.75997152119154</c:v>
                </c:pt>
                <c:pt idx="7">
                  <c:v>7.315622258467827</c:v>
                </c:pt>
                <c:pt idx="8">
                  <c:v>8.9734421193735336</c:v>
                </c:pt>
                <c:pt idx="9">
                  <c:v>9.7782760542052163</c:v>
                </c:pt>
                <c:pt idx="10">
                  <c:v>9.9499999999999993</c:v>
                </c:pt>
                <c:pt idx="11">
                  <c:v>13.39500822474605</c:v>
                </c:pt>
                <c:pt idx="12">
                  <c:v>11.767741935483871</c:v>
                </c:pt>
                <c:pt idx="13">
                  <c:v>11.9</c:v>
                </c:pt>
                <c:pt idx="14">
                  <c:v>14.46774193548387</c:v>
                </c:pt>
                <c:pt idx="15">
                  <c:v>12.855380295705746</c:v>
                </c:pt>
                <c:pt idx="16">
                  <c:v>10.95483870967742</c:v>
                </c:pt>
                <c:pt idx="17">
                  <c:v>10.122580645161291</c:v>
                </c:pt>
                <c:pt idx="18">
                  <c:v>13.334011763289819</c:v>
                </c:pt>
                <c:pt idx="19">
                  <c:v>13.932258064516128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22-406A-A611-FEB8960C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58456"/>
        <c:axId val="493057800"/>
      </c:lineChart>
      <c:dateAx>
        <c:axId val="493058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3057800"/>
        <c:crosses val="autoZero"/>
        <c:auto val="1"/>
        <c:lblOffset val="100"/>
        <c:baseTimeUnit val="months"/>
      </c:dateAx>
      <c:valAx>
        <c:axId val="4930578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30584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730917303132269E-2"/>
          <c:y val="0.71098247984782093"/>
          <c:w val="0.29930575136960746"/>
          <c:h val="6.474802612946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Физических</a:t>
            </a:r>
            <a:r>
              <a:rPr lang="ru-RU" sz="2400" baseline="0"/>
              <a:t> лиц</a:t>
            </a:r>
            <a:endParaRPr lang="ru-RU" sz="2400"/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8.500391764309824E-2"/>
          <c:y val="0.32014648737089679"/>
          <c:w val="0.87768294902734456"/>
          <c:h val="0.559825845767871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CBAB-4360-ACAE-98678656AD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CBAB-4360-ACAE-98678656AD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CBAB-4360-ACAE-98678656AD78}"/>
              </c:ext>
            </c:extLst>
          </c:dPt>
          <c:dLbls>
            <c:dLbl>
              <c:idx val="0"/>
              <c:layout>
                <c:manualLayout>
                  <c:x val="8.5109679110769495E-3"/>
                  <c:y val="0.134300873591768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10D236-C84A-470F-8009-7A3CC4F03FE1}" type="CELLRANGE">
                      <a:rPr lang="ru-RU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/>
                      <a:t>%</a:t>
                    </a:r>
                    <a:endParaRPr lang="ru-RU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0F23390A-6C59-4D16-9E96-979B6CEF5630}" type="VALUE">
                      <a:rPr lang="ru-RU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/>
                      <a:t> млн.руб.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272203205019352"/>
                      <c:h val="0.1517503521684585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AB-4360-ACAE-98678656AD78}"/>
                </c:ext>
              </c:extLst>
            </c:dLbl>
            <c:dLbl>
              <c:idx val="1"/>
              <c:layout>
                <c:manualLayout>
                  <c:x val="-4.7313360801523657E-3"/>
                  <c:y val="0.26221091730257745"/>
                </c:manualLayout>
              </c:layout>
              <c:tx>
                <c:rich>
                  <a:bodyPr/>
                  <a:lstStyle/>
                  <a:p>
                    <a:fld id="{B810D236-C84A-470F-8009-7A3CC4F03FE1}" type="CELLRANGE">
                      <a:rPr lang="ru-RU"/>
                      <a:pPr/>
                      <a:t>[ДИАПАЗОН ЯЧЕЕК]</a:t>
                    </a:fld>
                    <a:r>
                      <a:rPr lang="ru-RU"/>
                      <a:t>%</a:t>
                    </a:r>
                    <a:endParaRPr lang="ru-RU" baseline="0"/>
                  </a:p>
                  <a:p>
                    <a:fld id="{0F23390A-6C59-4D16-9E96-979B6CEF5630}" type="VALUE">
                      <a:rPr lang="ru-RU"/>
                      <a:pPr/>
                      <a:t>[ЗНАЧЕНИЕ]</a:t>
                    </a:fld>
                    <a:r>
                      <a:rPr lang="ru-RU"/>
                      <a:t> млн.долл.США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478664017409401"/>
                      <c:h val="0.142272906016515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AB-4360-ACAE-98678656A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Главная!$D$47:$E$47</c:f>
              <c:strCache>
                <c:ptCount val="2"/>
                <c:pt idx="0">
                  <c:v>нац.вал.</c:v>
                </c:pt>
                <c:pt idx="1">
                  <c:v>ин.вал.</c:v>
                </c:pt>
              </c:strCache>
            </c:strRef>
          </c:cat>
          <c:val>
            <c:numRef>
              <c:f>Главная!$D$48:$E$48</c:f>
              <c:numCache>
                <c:formatCode>#\ ##0.0</c:formatCode>
                <c:ptCount val="2"/>
                <c:pt idx="0">
                  <c:v>237.53127373039933</c:v>
                </c:pt>
                <c:pt idx="1">
                  <c:v>-738.28478443819449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Главная!$D$49:$E$49</c15:f>
                <c15:dlblRangeCache>
                  <c:ptCount val="2"/>
                  <c:pt idx="0">
                    <c:v>5,2</c:v>
                  </c:pt>
                  <c:pt idx="1">
                    <c:v>-15,9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BAB-4360-ACAE-98678656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41"/>
        <c:axId val="104776383"/>
        <c:axId val="104762655"/>
      </c:barChart>
      <c:catAx>
        <c:axId val="104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62655"/>
        <c:crosses val="autoZero"/>
        <c:auto val="1"/>
        <c:lblAlgn val="ctr"/>
        <c:lblOffset val="0"/>
        <c:noMultiLvlLbl val="0"/>
      </c:catAx>
      <c:valAx>
        <c:axId val="104762655"/>
        <c:scaling>
          <c:orientation val="minMax"/>
          <c:min val="-8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76383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 baseline="0"/>
              <a:t>в белорусских рублях</a:t>
            </a:r>
            <a:endParaRPr lang="ru-RU" sz="2400" b="1"/>
          </a:p>
        </c:rich>
      </c:tx>
      <c:layout>
        <c:manualLayout>
          <c:xMode val="edge"/>
          <c:yMode val="edge"/>
          <c:x val="0.28796588612251844"/>
          <c:y val="1.6990288556193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сем.капитал!$B$4</c:f>
              <c:strCache>
                <c:ptCount val="1"/>
                <c:pt idx="0">
                  <c:v>приход, млн.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сем.капитал!$P$3:$AA$3</c15:sqref>
                  </c15:fullRef>
                </c:ext>
              </c:extLst>
              <c:f>сем.капитал!$P$3:$W$3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сем.капитал!$P$4:$AA$4</c15:sqref>
                  </c15:fullRef>
                </c:ext>
              </c:extLst>
              <c:f>сем.капитал!$P$4:$W$4</c:f>
              <c:numCache>
                <c:formatCode>General</c:formatCode>
                <c:ptCount val="8"/>
                <c:pt idx="0">
                  <c:v>29.81</c:v>
                </c:pt>
                <c:pt idx="1">
                  <c:v>24.69</c:v>
                </c:pt>
                <c:pt idx="2">
                  <c:v>26.47</c:v>
                </c:pt>
                <c:pt idx="3">
                  <c:v>32.200000000000003</c:v>
                </c:pt>
                <c:pt idx="4">
                  <c:v>29.62</c:v>
                </c:pt>
                <c:pt idx="5">
                  <c:v>27.55</c:v>
                </c:pt>
                <c:pt idx="6">
                  <c:v>28.09</c:v>
                </c:pt>
                <c:pt idx="7">
                  <c:v>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8-45D3-976C-FC0584358577}"/>
            </c:ext>
          </c:extLst>
        </c:ser>
        <c:ser>
          <c:idx val="1"/>
          <c:order val="1"/>
          <c:tx>
            <c:strRef>
              <c:f>сем.капитал!$B$5</c:f>
              <c:strCache>
                <c:ptCount val="1"/>
                <c:pt idx="0">
                  <c:v>расход, млн.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сем.капитал!$P$3:$AA$3</c15:sqref>
                  </c15:fullRef>
                </c:ext>
              </c:extLst>
              <c:f>сем.капитал!$P$3:$W$3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сем.капитал!$P$5:$AA$5</c15:sqref>
                  </c15:fullRef>
                </c:ext>
              </c:extLst>
              <c:f>сем.капитал!$P$5:$W$5</c:f>
              <c:numCache>
                <c:formatCode>General</c:formatCode>
                <c:ptCount val="8"/>
                <c:pt idx="0">
                  <c:v>4.67</c:v>
                </c:pt>
                <c:pt idx="1">
                  <c:v>4.63</c:v>
                </c:pt>
                <c:pt idx="2">
                  <c:v>4.8099999999999996</c:v>
                </c:pt>
                <c:pt idx="3" formatCode="0.0">
                  <c:v>7</c:v>
                </c:pt>
                <c:pt idx="4">
                  <c:v>8.85</c:v>
                </c:pt>
                <c:pt idx="5">
                  <c:v>10.37</c:v>
                </c:pt>
                <c:pt idx="6">
                  <c:v>10.39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8-45D3-976C-FC058435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70287"/>
        <c:axId val="637766127"/>
      </c:barChart>
      <c:catAx>
        <c:axId val="6377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66127"/>
        <c:crosses val="autoZero"/>
        <c:auto val="1"/>
        <c:lblAlgn val="ctr"/>
        <c:lblOffset val="100"/>
        <c:noMultiLvlLbl val="0"/>
      </c:catAx>
      <c:valAx>
        <c:axId val="6377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/>
              <a:t>в иностранной валюте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сем.капитал!$B$6</c:f>
              <c:strCache>
                <c:ptCount val="1"/>
                <c:pt idx="0">
                  <c:v>приход, млн. долл. США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сем.капитал!$P$3:$AA$3</c15:sqref>
                  </c15:fullRef>
                </c:ext>
              </c:extLst>
              <c:f>сем.капитал!$P$3:$W$3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сем.капитал!$P$6:$AA$6</c15:sqref>
                  </c15:fullRef>
                </c:ext>
              </c:extLst>
              <c:f>сем.капитал!$P$6:$W$6</c:f>
              <c:numCache>
                <c:formatCode>General</c:formatCode>
                <c:ptCount val="8"/>
                <c:pt idx="0">
                  <c:v>0.43</c:v>
                </c:pt>
                <c:pt idx="1">
                  <c:v>0.57999999999999996</c:v>
                </c:pt>
                <c:pt idx="2">
                  <c:v>0.52</c:v>
                </c:pt>
                <c:pt idx="3">
                  <c:v>0.48</c:v>
                </c:pt>
                <c:pt idx="4">
                  <c:v>0.48</c:v>
                </c:pt>
                <c:pt idx="5">
                  <c:v>0.41</c:v>
                </c:pt>
                <c:pt idx="6" formatCode="0.00">
                  <c:v>0.317</c:v>
                </c:pt>
                <c:pt idx="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38D-BBD1-3C6D63F75142}"/>
            </c:ext>
          </c:extLst>
        </c:ser>
        <c:ser>
          <c:idx val="1"/>
          <c:order val="1"/>
          <c:tx>
            <c:strRef>
              <c:f>сем.капитал!$B$7</c:f>
              <c:strCache>
                <c:ptCount val="1"/>
                <c:pt idx="0">
                  <c:v>расход, млн. долл. США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сем.капитал!$P$3:$AA$3</c15:sqref>
                  </c15:fullRef>
                </c:ext>
              </c:extLst>
              <c:f>сем.капитал!$P$3:$W$3</c:f>
              <c:strCache>
                <c:ptCount val="8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сем.капитал!$P$7:$AA$7</c15:sqref>
                  </c15:fullRef>
                </c:ext>
              </c:extLst>
              <c:f>сем.капитал!$P$7:$W$7</c:f>
              <c:numCache>
                <c:formatCode>General</c:formatCode>
                <c:ptCount val="8"/>
                <c:pt idx="0">
                  <c:v>5.48</c:v>
                </c:pt>
                <c:pt idx="1">
                  <c:v>6.94</c:v>
                </c:pt>
                <c:pt idx="2">
                  <c:v>7.92</c:v>
                </c:pt>
                <c:pt idx="3">
                  <c:v>3.99</c:v>
                </c:pt>
                <c:pt idx="4">
                  <c:v>10.45</c:v>
                </c:pt>
                <c:pt idx="5">
                  <c:v>5.13</c:v>
                </c:pt>
                <c:pt idx="6">
                  <c:v>7.51</c:v>
                </c:pt>
                <c:pt idx="7">
                  <c:v>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F-438D-BBD1-3C6D63F7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49903"/>
        <c:axId val="637739919"/>
      </c:barChart>
      <c:catAx>
        <c:axId val="63774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39919"/>
        <c:crosses val="autoZero"/>
        <c:auto val="1"/>
        <c:lblAlgn val="ctr"/>
        <c:lblOffset val="100"/>
        <c:noMultiLvlLbl val="0"/>
      </c:catAx>
      <c:valAx>
        <c:axId val="6377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Зачисление/списание</a:t>
            </a:r>
            <a:r>
              <a:rPr lang="ru-RU" b="1" baseline="0">
                <a:solidFill>
                  <a:sysClr val="windowText" lastClr="000000"/>
                </a:solidFill>
              </a:rPr>
              <a:t> средств семейного капитала в белорусских рублях, </a:t>
            </a:r>
            <a:r>
              <a:rPr lang="ru-RU" i="1" baseline="0"/>
              <a:t>млн.</a:t>
            </a:r>
            <a:endParaRPr lang="ru-RU" i="1"/>
          </a:p>
        </c:rich>
      </c:tx>
      <c:layout>
        <c:manualLayout>
          <c:xMode val="edge"/>
          <c:yMode val="edge"/>
          <c:x val="0.170627049737784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469401851084404E-2"/>
          <c:y val="0.11193611635319572"/>
          <c:w val="0.90561637285217889"/>
          <c:h val="0.70953322250031969"/>
        </c:manualLayout>
      </c:layout>
      <c:barChart>
        <c:barDir val="col"/>
        <c:grouping val="clustered"/>
        <c:varyColors val="0"/>
        <c:ser>
          <c:idx val="0"/>
          <c:order val="0"/>
          <c:tx>
            <c:v>приход, млн.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{}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88B-4EE4-A398-9F875C44E773}"/>
            </c:ext>
          </c:extLst>
        </c:ser>
        <c:ser>
          <c:idx val="1"/>
          <c:order val="1"/>
          <c:tx>
            <c:v>расход, млн.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{}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88B-4EE4-A398-9F875C44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86160"/>
        <c:axId val="1580187824"/>
      </c:barChart>
      <c:catAx>
        <c:axId val="15801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80187824"/>
        <c:crosses val="autoZero"/>
        <c:auto val="1"/>
        <c:lblAlgn val="ctr"/>
        <c:lblOffset val="100"/>
        <c:noMultiLvlLbl val="0"/>
      </c:catAx>
      <c:valAx>
        <c:axId val="158018782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801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82879204950832E-2"/>
          <c:y val="0.12589161608034583"/>
          <c:w val="0.14922132494126294"/>
          <c:h val="0.149826214476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Зачисление/списание</a:t>
            </a:r>
            <a:r>
              <a:rPr lang="ru-RU" b="1" baseline="0">
                <a:solidFill>
                  <a:sysClr val="windowText" lastClr="000000"/>
                </a:solidFill>
              </a:rPr>
              <a:t> средств семейного капитала в долларах США,</a:t>
            </a:r>
            <a:r>
              <a:rPr lang="ru-RU" baseline="0"/>
              <a:t> </a:t>
            </a:r>
            <a:r>
              <a:rPr lang="ru-RU" i="1" baseline="0"/>
              <a:t>млн.</a:t>
            </a:r>
            <a:endParaRPr lang="ru-RU" i="1"/>
          </a:p>
        </c:rich>
      </c:tx>
      <c:layout>
        <c:manualLayout>
          <c:xMode val="edge"/>
          <c:yMode val="edge"/>
          <c:x val="0.1015941532828245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389091648681936E-2"/>
          <c:y val="0.13338585968286204"/>
          <c:w val="0.91186103627405746"/>
          <c:h val="0.67877832194741405"/>
        </c:manualLayout>
      </c:layout>
      <c:barChart>
        <c:barDir val="col"/>
        <c:grouping val="clustered"/>
        <c:varyColors val="0"/>
        <c:ser>
          <c:idx val="0"/>
          <c:order val="0"/>
          <c:tx>
            <c:v>приход, млн.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{}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7A6-4827-A579-D0B90660597D}"/>
            </c:ext>
          </c:extLst>
        </c:ser>
        <c:ser>
          <c:idx val="1"/>
          <c:order val="1"/>
          <c:tx>
            <c:v>расход, млн.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{}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7A6-4827-A579-D0B90660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49072"/>
        <c:axId val="1508946992"/>
      </c:barChart>
      <c:dateAx>
        <c:axId val="150894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08946992"/>
        <c:crosses val="autoZero"/>
        <c:auto val="0"/>
        <c:lblOffset val="100"/>
        <c:baseTimeUnit val="days"/>
      </c:dateAx>
      <c:valAx>
        <c:axId val="1508946992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0894907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41769776004005"/>
          <c:y val="0.13113671618008318"/>
          <c:w val="0.15894445305271585"/>
          <c:h val="0.1253170287121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сем.капитал!$B$4</c:f>
              <c:strCache>
                <c:ptCount val="1"/>
                <c:pt idx="0">
                  <c:v>приход, млн.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сем.капитал!$P$3:$AA$3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сем.капитал!$P$4:$AA$4</c:f>
              <c:numCache>
                <c:formatCode>General</c:formatCode>
                <c:ptCount val="12"/>
                <c:pt idx="0">
                  <c:v>29.81</c:v>
                </c:pt>
                <c:pt idx="1">
                  <c:v>24.69</c:v>
                </c:pt>
                <c:pt idx="2">
                  <c:v>26.47</c:v>
                </c:pt>
                <c:pt idx="3">
                  <c:v>32.200000000000003</c:v>
                </c:pt>
                <c:pt idx="4">
                  <c:v>29.62</c:v>
                </c:pt>
                <c:pt idx="5">
                  <c:v>27.55</c:v>
                </c:pt>
                <c:pt idx="6">
                  <c:v>28.09</c:v>
                </c:pt>
                <c:pt idx="7">
                  <c:v>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D-4E54-9509-82FE6B1FB0A6}"/>
            </c:ext>
          </c:extLst>
        </c:ser>
        <c:ser>
          <c:idx val="1"/>
          <c:order val="1"/>
          <c:tx>
            <c:strRef>
              <c:f>сем.капитал!$B$5</c:f>
              <c:strCache>
                <c:ptCount val="1"/>
                <c:pt idx="0">
                  <c:v>расход, млн.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сем.капитал!$P$3:$AA$3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сем.капитал!$P$5:$AA$5</c:f>
              <c:numCache>
                <c:formatCode>General</c:formatCode>
                <c:ptCount val="12"/>
                <c:pt idx="0">
                  <c:v>4.67</c:v>
                </c:pt>
                <c:pt idx="1">
                  <c:v>4.63</c:v>
                </c:pt>
                <c:pt idx="2">
                  <c:v>4.8099999999999996</c:v>
                </c:pt>
                <c:pt idx="3" formatCode="0.0">
                  <c:v>7</c:v>
                </c:pt>
                <c:pt idx="4">
                  <c:v>8.85</c:v>
                </c:pt>
                <c:pt idx="5">
                  <c:v>10.37</c:v>
                </c:pt>
                <c:pt idx="6">
                  <c:v>10.39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D-4E54-9509-82FE6B1F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70287"/>
        <c:axId val="637766127"/>
      </c:barChart>
      <c:catAx>
        <c:axId val="6377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66127"/>
        <c:crosses val="autoZero"/>
        <c:auto val="1"/>
        <c:lblAlgn val="ctr"/>
        <c:lblOffset val="100"/>
        <c:noMultiLvlLbl val="0"/>
      </c:catAx>
      <c:valAx>
        <c:axId val="6377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сем.капитал!$B$6</c:f>
              <c:strCache>
                <c:ptCount val="1"/>
                <c:pt idx="0">
                  <c:v>приход, млн. долл. США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сем.капитал!$P$3:$AA$3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сем.капитал!$P$6:$AA$6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0.52</c:v>
                </c:pt>
                <c:pt idx="3">
                  <c:v>0.48</c:v>
                </c:pt>
                <c:pt idx="4">
                  <c:v>0.48</c:v>
                </c:pt>
                <c:pt idx="5">
                  <c:v>0.41</c:v>
                </c:pt>
                <c:pt idx="6" formatCode="0.00">
                  <c:v>0.317</c:v>
                </c:pt>
                <c:pt idx="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F-403A-8C32-FBB96F294A72}"/>
            </c:ext>
          </c:extLst>
        </c:ser>
        <c:ser>
          <c:idx val="1"/>
          <c:order val="1"/>
          <c:tx>
            <c:strRef>
              <c:f>сем.капитал!$B$7</c:f>
              <c:strCache>
                <c:ptCount val="1"/>
                <c:pt idx="0">
                  <c:v>расход, млн. долл. США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сем.капитал!$P$3:$AA$3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сем.капитал!$P$7:$AA$7</c:f>
              <c:numCache>
                <c:formatCode>General</c:formatCode>
                <c:ptCount val="12"/>
                <c:pt idx="0">
                  <c:v>5.48</c:v>
                </c:pt>
                <c:pt idx="1">
                  <c:v>6.94</c:v>
                </c:pt>
                <c:pt idx="2">
                  <c:v>7.92</c:v>
                </c:pt>
                <c:pt idx="3">
                  <c:v>3.99</c:v>
                </c:pt>
                <c:pt idx="4">
                  <c:v>10.45</c:v>
                </c:pt>
                <c:pt idx="5">
                  <c:v>5.13</c:v>
                </c:pt>
                <c:pt idx="6">
                  <c:v>7.51</c:v>
                </c:pt>
                <c:pt idx="7">
                  <c:v>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F-403A-8C32-FBB96F29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49903"/>
        <c:axId val="637739919"/>
      </c:barChart>
      <c:catAx>
        <c:axId val="63774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39919"/>
        <c:crosses val="autoZero"/>
        <c:auto val="1"/>
        <c:lblAlgn val="ctr"/>
        <c:lblOffset val="100"/>
        <c:noMultiLvlLbl val="0"/>
      </c:catAx>
      <c:valAx>
        <c:axId val="6377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0">
                <a:solidFill>
                  <a:schemeClr val="accent5">
                    <a:lumMod val="50000"/>
                  </a:schemeClr>
                </a:solidFill>
              </a:rPr>
              <a:t>Изменение срочных вкладов ФЛ </a:t>
            </a:r>
            <a:r>
              <a:rPr lang="ru-RU" sz="2400" b="1">
                <a:solidFill>
                  <a:schemeClr val="accent5">
                    <a:lumMod val="50000"/>
                  </a:schemeClr>
                </a:solidFill>
              </a:rPr>
              <a:t>в белорусских рублях </a:t>
            </a:r>
          </a:p>
          <a:p>
            <a:pPr>
              <a:defRPr sz="2400">
                <a:solidFill>
                  <a:schemeClr val="accent5">
                    <a:lumMod val="50000"/>
                  </a:schemeClr>
                </a:solidFill>
              </a:defRPr>
            </a:pPr>
            <a:r>
              <a:rPr lang="ru-RU" sz="2400" b="1">
                <a:solidFill>
                  <a:schemeClr val="accent5">
                    <a:lumMod val="50000"/>
                  </a:schemeClr>
                </a:solidFill>
              </a:rPr>
              <a:t>в</a:t>
            </a:r>
            <a:r>
              <a:rPr lang="ru-RU" sz="2400" b="1" baseline="0">
                <a:solidFill>
                  <a:schemeClr val="accent5">
                    <a:lumMod val="50000"/>
                  </a:schemeClr>
                </a:solidFill>
              </a:rPr>
              <a:t> феврале,</a:t>
            </a:r>
            <a:r>
              <a:rPr lang="ru-RU" sz="2400" b="1">
                <a:solidFill>
                  <a:schemeClr val="accent5">
                    <a:lumMod val="50000"/>
                  </a:schemeClr>
                </a:solidFill>
              </a:rPr>
              <a:t>  </a:t>
            </a:r>
            <a:r>
              <a:rPr lang="ru-RU" sz="2400" b="0">
                <a:solidFill>
                  <a:schemeClr val="accent5">
                    <a:lumMod val="50000"/>
                  </a:schemeClr>
                </a:solidFill>
              </a:rPr>
              <a:t>млн.рублей</a:t>
            </a:r>
          </a:p>
        </c:rich>
      </c:tx>
      <c:layout>
        <c:manualLayout>
          <c:xMode val="edge"/>
          <c:yMode val="edge"/>
          <c:x val="0.25903016450506938"/>
          <c:y val="1.476122157469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2.6072175998901923E-2"/>
          <c:y val="0.14214229286855967"/>
          <c:w val="0.96695238078465418"/>
          <c:h val="0.437585879081259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08F-4B73-84EB-A2244A2B5C0E}"/>
                </c:ext>
              </c:extLst>
            </c:dLbl>
            <c:dLbl>
              <c:idx val="8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08F-4B73-84EB-A2244A2B5C0E}"/>
                </c:ext>
              </c:extLst>
            </c:dLbl>
            <c:dLbl>
              <c:idx val="10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08F-4B73-84EB-A2244A2B5C0E}"/>
                </c:ext>
              </c:extLst>
            </c:dLbl>
            <c:dLbl>
              <c:idx val="1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08F-4B73-84EB-A2244A2B5C0E}"/>
                </c:ext>
              </c:extLst>
            </c:dLbl>
            <c:dLbl>
              <c:idx val="1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08F-4B73-84EB-A2244A2B5C0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[2]Сорт.НВ!$B$3:$B$21</c:f>
              <c:strCache>
                <c:ptCount val="19"/>
                <c:pt idx="0">
                  <c:v>ОАО "АСБ Беларусбанк"</c:v>
                </c:pt>
                <c:pt idx="1">
                  <c:v>ОАО "Белагропромбанк"</c:v>
                </c:pt>
                <c:pt idx="2">
                  <c:v>ОАО "Банк Дабрабыт"</c:v>
                </c:pt>
                <c:pt idx="3">
                  <c:v>ОАО "Банк БелВЭБ"</c:v>
                </c:pt>
                <c:pt idx="4">
                  <c:v>ЗАО "Альфа-Банк"</c:v>
                </c:pt>
                <c:pt idx="5">
                  <c:v>ОАО "БНБ-Банк"</c:v>
                </c:pt>
                <c:pt idx="6">
                  <c:v>ОАО "Белинвестбанк"</c:v>
                </c:pt>
                <c:pt idx="7">
                  <c:v>ОАО "СтатусБанк"</c:v>
                </c:pt>
                <c:pt idx="8">
                  <c:v>ЗАО Банк ВТБ (Беларусь)</c:v>
                </c:pt>
                <c:pt idx="9">
                  <c:v>ЗАО "БТА Банк"</c:v>
                </c:pt>
                <c:pt idx="10">
                  <c:v>ОАО "Технобанк"</c:v>
                </c:pt>
                <c:pt idx="11">
                  <c:v>ЗАО "РРБ-Банк"</c:v>
                </c:pt>
                <c:pt idx="12">
                  <c:v>ЗАО "Цептер Банк"</c:v>
                </c:pt>
                <c:pt idx="13">
                  <c:v>ЗАО "Банк "Решение"</c:v>
                </c:pt>
                <c:pt idx="14">
                  <c:v>"Приорбанк" ОАО</c:v>
                </c:pt>
                <c:pt idx="15">
                  <c:v>ОАО "Сбер Банк" </c:v>
                </c:pt>
                <c:pt idx="16">
                  <c:v>ОАО "Белгазпромбанк"</c:v>
                </c:pt>
                <c:pt idx="17">
                  <c:v>ЗАО "МТБанк"</c:v>
                </c:pt>
                <c:pt idx="18">
                  <c:v>ОАО "Паритетбанк"</c:v>
                </c:pt>
              </c:strCache>
            </c:strRef>
          </c:cat>
          <c:val>
            <c:numRef>
              <c:f>[2]Сорт.НВ!$C$3:$C$21</c:f>
              <c:numCache>
                <c:formatCode>#\ ##0.00_ ;\-#\ ##0.00\ </c:formatCode>
                <c:ptCount val="19"/>
                <c:pt idx="0">
                  <c:v>95.620999999999995</c:v>
                </c:pt>
                <c:pt idx="1">
                  <c:v>30.62</c:v>
                </c:pt>
                <c:pt idx="2">
                  <c:v>5.4930000000000003</c:v>
                </c:pt>
                <c:pt idx="3">
                  <c:v>4.3380000000000001</c:v>
                </c:pt>
                <c:pt idx="4">
                  <c:v>4.29</c:v>
                </c:pt>
                <c:pt idx="5">
                  <c:v>3.8340000000000001</c:v>
                </c:pt>
                <c:pt idx="6">
                  <c:v>1.054</c:v>
                </c:pt>
                <c:pt idx="7">
                  <c:v>0.71099999999999997</c:v>
                </c:pt>
                <c:pt idx="8">
                  <c:v>0.24299999999999999</c:v>
                </c:pt>
                <c:pt idx="9">
                  <c:v>0.13400000000000001</c:v>
                </c:pt>
                <c:pt idx="10">
                  <c:v>9.7000000000000003E-2</c:v>
                </c:pt>
                <c:pt idx="11">
                  <c:v>5.3999999999999999E-2</c:v>
                </c:pt>
                <c:pt idx="12">
                  <c:v>-6.6000000000000003E-2</c:v>
                </c:pt>
                <c:pt idx="13">
                  <c:v>-0.19600000000000001</c:v>
                </c:pt>
                <c:pt idx="14">
                  <c:v>-2.2959999999999998</c:v>
                </c:pt>
                <c:pt idx="15">
                  <c:v>-2.492</c:v>
                </c:pt>
                <c:pt idx="16">
                  <c:v>-5.2030000000000003</c:v>
                </c:pt>
                <c:pt idx="17" formatCode="#\ ##0.0_ ;\-#\ ##0.0\ ">
                  <c:v>-5.4359999999999999</c:v>
                </c:pt>
                <c:pt idx="18">
                  <c:v>-7.1479999999999997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F-4B73-84EB-A2244A2B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33013871"/>
        <c:axId val="2133014287"/>
      </c:barChart>
      <c:catAx>
        <c:axId val="21330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4287"/>
        <c:crosses val="autoZero"/>
        <c:auto val="1"/>
        <c:lblAlgn val="ctr"/>
        <c:lblOffset val="100"/>
        <c:noMultiLvlLbl val="0"/>
      </c:catAx>
      <c:valAx>
        <c:axId val="2133014287"/>
        <c:scaling>
          <c:orientation val="minMax"/>
          <c:max val="1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387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0">
                <a:solidFill>
                  <a:schemeClr val="accent2">
                    <a:lumMod val="50000"/>
                  </a:schemeClr>
                </a:solidFill>
              </a:rPr>
              <a:t>Изменение срочных вкладов ФЛ </a:t>
            </a:r>
            <a:r>
              <a:rPr lang="ru-RU" sz="2400" b="1">
                <a:solidFill>
                  <a:schemeClr val="accent2">
                    <a:lumMod val="50000"/>
                  </a:schemeClr>
                </a:solidFill>
              </a:rPr>
              <a:t>в иностранной валюте </a:t>
            </a:r>
          </a:p>
          <a:p>
            <a:pPr>
              <a:defRPr sz="2400">
                <a:solidFill>
                  <a:schemeClr val="accent2">
                    <a:lumMod val="50000"/>
                  </a:schemeClr>
                </a:solidFill>
              </a:defRPr>
            </a:pPr>
            <a:r>
              <a:rPr lang="ru-RU" sz="2400" b="1">
                <a:solidFill>
                  <a:schemeClr val="accent2">
                    <a:lumMod val="50000"/>
                  </a:schemeClr>
                </a:solidFill>
              </a:rPr>
              <a:t>в феврале, </a:t>
            </a:r>
            <a:r>
              <a:rPr lang="ru-RU" sz="2400" b="0">
                <a:solidFill>
                  <a:schemeClr val="accent2">
                    <a:lumMod val="50000"/>
                  </a:schemeClr>
                </a:solidFill>
              </a:rPr>
              <a:t>млн.долл.США</a:t>
            </a:r>
          </a:p>
        </c:rich>
      </c:tx>
      <c:layout>
        <c:manualLayout>
          <c:xMode val="edge"/>
          <c:yMode val="edge"/>
          <c:x val="0.34081842519685035"/>
          <c:y val="5.1003096782184818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7827574831834548E-2"/>
          <c:y val="0.12572100930565497"/>
          <c:w val="0.95639816525314092"/>
          <c:h val="0.449250731236411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F6613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761-4803-BEE5-3160D42BAC99}"/>
                </c:ext>
              </c:extLst>
            </c:dLbl>
            <c:dLbl>
              <c:idx val="4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761-4803-BEE5-3160D42BAC99}"/>
                </c:ext>
              </c:extLst>
            </c:dLbl>
            <c:dLbl>
              <c:idx val="5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761-4803-BEE5-3160D42BAC99}"/>
                </c:ext>
              </c:extLst>
            </c:dLbl>
            <c:dLbl>
              <c:idx val="6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761-4803-BEE5-3160D42BAC99}"/>
                </c:ext>
              </c:extLst>
            </c:dLbl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761-4803-BEE5-3160D42BAC99}"/>
                </c:ext>
              </c:extLst>
            </c:dLbl>
            <c:dLbl>
              <c:idx val="9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761-4803-BEE5-3160D42BAC99}"/>
                </c:ext>
              </c:extLst>
            </c:dLbl>
            <c:dLbl>
              <c:idx val="1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761-4803-BEE5-3160D42BAC9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[2]Сорт.ИВ!$B$3:$B$21</c:f>
              <c:strCache>
                <c:ptCount val="19"/>
                <c:pt idx="0">
                  <c:v>ОАО "Паритетбанк"</c:v>
                </c:pt>
                <c:pt idx="1">
                  <c:v>ОАО "СтатусБанк"</c:v>
                </c:pt>
                <c:pt idx="2">
                  <c:v>ЗАО "Цептер Банк"</c:v>
                </c:pt>
                <c:pt idx="3">
                  <c:v>ЗАО "РРБ-Банк"</c:v>
                </c:pt>
                <c:pt idx="4">
                  <c:v>ЗАО "Банк "Решение"</c:v>
                </c:pt>
                <c:pt idx="5">
                  <c:v>"Приорбанк" ОАО</c:v>
                </c:pt>
                <c:pt idx="6">
                  <c:v>ЗАО "БТА Банк"</c:v>
                </c:pt>
                <c:pt idx="7">
                  <c:v>ЗАО Банк ВТБ (Беларусь)</c:v>
                </c:pt>
                <c:pt idx="8">
                  <c:v>ОАО "Технобанк"</c:v>
                </c:pt>
                <c:pt idx="9">
                  <c:v>ЗАО "МТБанк"</c:v>
                </c:pt>
                <c:pt idx="10">
                  <c:v>ОАО "Банк Дабрабыт"</c:v>
                </c:pt>
                <c:pt idx="11">
                  <c:v>ОАО "Белинвестбанк"</c:v>
                </c:pt>
                <c:pt idx="12">
                  <c:v>ЗАО "Альфа-Банк"</c:v>
                </c:pt>
                <c:pt idx="13">
                  <c:v>ОАО "Сбер Банк" </c:v>
                </c:pt>
                <c:pt idx="14">
                  <c:v>ОАО "АСБ Беларусбанк"</c:v>
                </c:pt>
                <c:pt idx="15">
                  <c:v>ОАО "БНБ-Банк"</c:v>
                </c:pt>
                <c:pt idx="16">
                  <c:v>ОАО "Белгазпромбанк"</c:v>
                </c:pt>
                <c:pt idx="17">
                  <c:v>ОАО "Белагропромбанк"</c:v>
                </c:pt>
                <c:pt idx="18">
                  <c:v>ОАО "Банк БелВЭБ"</c:v>
                </c:pt>
              </c:strCache>
            </c:strRef>
          </c:cat>
          <c:val>
            <c:numRef>
              <c:f>[2]Сорт.ИВ!$C$3:$C$21</c:f>
              <c:numCache>
                <c:formatCode>#\ ##0.00_ ;\-#\ ##0.00\ </c:formatCode>
                <c:ptCount val="19"/>
                <c:pt idx="0">
                  <c:v>4.7315563447684994</c:v>
                </c:pt>
                <c:pt idx="1">
                  <c:v>0.26718847077393981</c:v>
                </c:pt>
                <c:pt idx="2">
                  <c:v>-3.7704509708404998E-3</c:v>
                </c:pt>
                <c:pt idx="3">
                  <c:v>-0.38442088000050134</c:v>
                </c:pt>
                <c:pt idx="4" formatCode="#\ ##0.000_ ;\-#\ ##0.000\ ">
                  <c:v>-0.39406984814647039</c:v>
                </c:pt>
                <c:pt idx="5">
                  <c:v>-0.64090250141340022</c:v>
                </c:pt>
                <c:pt idx="6" formatCode="#\ ##0.000_ ;\-#\ ##0.000\ ">
                  <c:v>-0.64798862637769972</c:v>
                </c:pt>
                <c:pt idx="7">
                  <c:v>-1.0409187334531964</c:v>
                </c:pt>
                <c:pt idx="8">
                  <c:v>-1.6500624093945007</c:v>
                </c:pt>
                <c:pt idx="9">
                  <c:v>-1.8843837981852989</c:v>
                </c:pt>
                <c:pt idx="10">
                  <c:v>-2.224668222703599</c:v>
                </c:pt>
                <c:pt idx="11">
                  <c:v>-2.4198305151154074</c:v>
                </c:pt>
                <c:pt idx="12">
                  <c:v>-4.5706877347349035</c:v>
                </c:pt>
                <c:pt idx="13">
                  <c:v>-7.1416434380579972</c:v>
                </c:pt>
                <c:pt idx="14">
                  <c:v>-7.2368611432900707</c:v>
                </c:pt>
                <c:pt idx="15">
                  <c:v>-7.9832516134088038</c:v>
                </c:pt>
                <c:pt idx="16">
                  <c:v>-8.5639619330680148</c:v>
                </c:pt>
                <c:pt idx="17">
                  <c:v>-15.919238605387022</c:v>
                </c:pt>
                <c:pt idx="18">
                  <c:v>-16.172108597944003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61-4803-BEE5-3160D42B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33016783"/>
        <c:axId val="2133013455"/>
      </c:barChart>
      <c:catAx>
        <c:axId val="2133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3455"/>
        <c:crosses val="autoZero"/>
        <c:auto val="1"/>
        <c:lblAlgn val="ctr"/>
        <c:lblOffset val="100"/>
        <c:noMultiLvlLbl val="0"/>
      </c:catAx>
      <c:valAx>
        <c:axId val="2133013455"/>
        <c:scaling>
          <c:orientation val="minMax"/>
          <c:max val="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67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rgbClr val="002060"/>
                </a:solidFill>
              </a:rPr>
              <a:t>Прирост/отток срочных вкладов ЮЛ в НВ в сентябре (млн. рублей)</a:t>
            </a:r>
          </a:p>
        </c:rich>
      </c:tx>
      <c:layout>
        <c:manualLayout>
          <c:xMode val="edge"/>
          <c:yMode val="edge"/>
          <c:x val="0.23921570004418341"/>
          <c:y val="2.4942635186663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4021633731738392E-2"/>
          <c:y val="0.12574564543068481"/>
          <c:w val="0.92481730943024476"/>
          <c:h val="0.46804879503698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2"/>
              <c:layout>
                <c:manualLayout>
                  <c:x val="-1.5929906404901094E-3"/>
                  <c:y val="7.785889271167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7F-4727-81FA-827DC5EC4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'Сорт-НВ'!$A$3:$A$25</c:f>
              <c:strCache>
                <c:ptCount val="23"/>
                <c:pt idx="0">
                  <c:v>ЗАО Банк ВТБ</c:v>
                </c:pt>
                <c:pt idx="1">
                  <c:v>"Приорбанк" ОАО</c:v>
                </c:pt>
                <c:pt idx="2">
                  <c:v>ОАО "Белинвестбанк"</c:v>
                </c:pt>
                <c:pt idx="3">
                  <c:v>ОАО "Белагропромбанк"</c:v>
                </c:pt>
                <c:pt idx="4">
                  <c:v>ОАО "Банк БелВЭБ"</c:v>
                </c:pt>
                <c:pt idx="5">
                  <c:v>ЗАО "РРБ-Банк"</c:v>
                </c:pt>
                <c:pt idx="6">
                  <c:v>ЗАО "МТБанк"</c:v>
                </c:pt>
                <c:pt idx="7">
                  <c:v>ОАО "Банк Дабрабыт"</c:v>
                </c:pt>
                <c:pt idx="8">
                  <c:v>ОАО "БНБ-Банк"</c:v>
                </c:pt>
                <c:pt idx="9">
                  <c:v>ЗАО "БТА Банк"</c:v>
                </c:pt>
                <c:pt idx="10">
                  <c:v>ОАО "Паритетбанк"</c:v>
                </c:pt>
                <c:pt idx="11">
                  <c:v>ЗАО "Альфа-Банк"</c:v>
                </c:pt>
                <c:pt idx="12">
                  <c:v>ЗАО "Идея Банк"</c:v>
                </c:pt>
                <c:pt idx="13">
                  <c:v>"Франсабанк" ОАО</c:v>
                </c:pt>
                <c:pt idx="14">
                  <c:v>ОАО "Сбер Банк" </c:v>
                </c:pt>
                <c:pt idx="15">
                  <c:v>ЗАО "БСБ Банк"</c:v>
                </c:pt>
                <c:pt idx="16">
                  <c:v>ОАО "СтатусБанк"</c:v>
                </c:pt>
                <c:pt idx="17">
                  <c:v>ЗАО "Цептер Банк"</c:v>
                </c:pt>
                <c:pt idx="18">
                  <c:v>ЗАО "Банк "Решение"</c:v>
                </c:pt>
                <c:pt idx="19">
                  <c:v>ОАО "Технобанк"</c:v>
                </c:pt>
                <c:pt idx="20">
                  <c:v>ЗАО "Абсолютбанк"</c:v>
                </c:pt>
                <c:pt idx="21">
                  <c:v>ОАО "Белгазпромбанк"</c:v>
                </c:pt>
                <c:pt idx="22">
                  <c:v>ОАО "АСБ Беларусбанк"</c:v>
                </c:pt>
              </c:strCache>
            </c:strRef>
          </c:cat>
          <c:val>
            <c:numRef>
              <c:f>'Сорт-НВ'!$B$3:$B$25</c:f>
              <c:numCache>
                <c:formatCode>#\ ##0.0</c:formatCode>
                <c:ptCount val="23"/>
                <c:pt idx="0">
                  <c:v>104.782</c:v>
                </c:pt>
                <c:pt idx="1">
                  <c:v>49.726276624360125</c:v>
                </c:pt>
                <c:pt idx="2">
                  <c:v>48.298000000000002</c:v>
                </c:pt>
                <c:pt idx="3">
                  <c:v>47.801000000000002</c:v>
                </c:pt>
                <c:pt idx="4">
                  <c:v>43.302</c:v>
                </c:pt>
                <c:pt idx="5">
                  <c:v>10.518000000000001</c:v>
                </c:pt>
                <c:pt idx="6">
                  <c:v>9.3239999999999998</c:v>
                </c:pt>
                <c:pt idx="7">
                  <c:v>8.5850000000000009</c:v>
                </c:pt>
                <c:pt idx="8">
                  <c:v>7.9379999999999997</c:v>
                </c:pt>
                <c:pt idx="9">
                  <c:v>7.5730000000000004</c:v>
                </c:pt>
                <c:pt idx="10">
                  <c:v>2.468</c:v>
                </c:pt>
                <c:pt idx="11">
                  <c:v>1.9102210320999728</c:v>
                </c:pt>
                <c:pt idx="12">
                  <c:v>1.1381409396399995</c:v>
                </c:pt>
                <c:pt idx="13">
                  <c:v>1.0860000000000001</c:v>
                </c:pt>
                <c:pt idx="14">
                  <c:v>0.70399999999999996</c:v>
                </c:pt>
                <c:pt idx="15">
                  <c:v>0.66444444440000006</c:v>
                </c:pt>
                <c:pt idx="16">
                  <c:v>-0.10199999999999999</c:v>
                </c:pt>
                <c:pt idx="17">
                  <c:v>-0.16200000000000001</c:v>
                </c:pt>
                <c:pt idx="18">
                  <c:v>-1.5389999999999999</c:v>
                </c:pt>
                <c:pt idx="19">
                  <c:v>-3.5113292893500039</c:v>
                </c:pt>
                <c:pt idx="20">
                  <c:v>-9.9710000000000001</c:v>
                </c:pt>
                <c:pt idx="21">
                  <c:v>-39.520000000000003</c:v>
                </c:pt>
                <c:pt idx="22">
                  <c:v>-188.73702748154989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4855-B995-C1611C34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4"/>
        <c:axId val="1782012527"/>
        <c:axId val="1782012943"/>
      </c:barChart>
      <c:catAx>
        <c:axId val="1782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943"/>
        <c:crosses val="autoZero"/>
        <c:auto val="1"/>
        <c:lblAlgn val="ctr"/>
        <c:lblOffset val="250"/>
        <c:noMultiLvlLbl val="0"/>
      </c:catAx>
      <c:valAx>
        <c:axId val="1782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527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accent2">
                    <a:lumMod val="50000"/>
                  </a:schemeClr>
                </a:solidFill>
              </a:rPr>
              <a:t>Прирост/отток срочных вкладов ЮЛ в ИН.вал. в сентябре (млн. долларов США)</a:t>
            </a:r>
          </a:p>
        </c:rich>
      </c:tx>
      <c:layout>
        <c:manualLayout>
          <c:xMode val="edge"/>
          <c:yMode val="edge"/>
          <c:x val="0.18847751492087989"/>
          <c:y val="2.9729164496890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0430070698474746E-2"/>
          <c:y val="0.10935085375472439"/>
          <c:w val="0.92481730943024476"/>
          <c:h val="0.474392116881062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-1.8745738850012392E-3"/>
                  <c:y val="8.87812949695609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9E-4E9A-AED8-44FA4E3ADFA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'Сорт-СКВ'!$A$3:$A$25</c:f>
              <c:strCache>
                <c:ptCount val="23"/>
                <c:pt idx="0">
                  <c:v>ОАО "АСБ Беларусбанк"</c:v>
                </c:pt>
                <c:pt idx="1">
                  <c:v>ЗАО Банк ВТБ</c:v>
                </c:pt>
                <c:pt idx="2">
                  <c:v>ОАО "Банк Дабрабыт"</c:v>
                </c:pt>
                <c:pt idx="3">
                  <c:v>ОАО "Белгазпромбанк"</c:v>
                </c:pt>
                <c:pt idx="4">
                  <c:v>ОАО "Банк БелВЭБ"</c:v>
                </c:pt>
                <c:pt idx="5">
                  <c:v>"Приорбанк" ОАО</c:v>
                </c:pt>
                <c:pt idx="6">
                  <c:v>ЗАО "МТБанк"</c:v>
                </c:pt>
                <c:pt idx="7">
                  <c:v>ОАО "Сбер Банк" </c:v>
                </c:pt>
                <c:pt idx="8">
                  <c:v>ЗАО "Альфа-Банк"</c:v>
                </c:pt>
                <c:pt idx="9">
                  <c:v>ЗАО "Цептер Банк"</c:v>
                </c:pt>
                <c:pt idx="10">
                  <c:v>ОАО "СтатусБанк"</c:v>
                </c:pt>
                <c:pt idx="11">
                  <c:v>ЗАО "Банк "Решение"</c:v>
                </c:pt>
                <c:pt idx="12">
                  <c:v>"Франсабанк" ОАО</c:v>
                </c:pt>
                <c:pt idx="13">
                  <c:v>ОАО "БНБ-Банк"</c:v>
                </c:pt>
                <c:pt idx="14">
                  <c:v>ЗАО "Идея Банк"</c:v>
                </c:pt>
                <c:pt idx="15">
                  <c:v>ЗАО "БСБ Банк"</c:v>
                </c:pt>
                <c:pt idx="16">
                  <c:v>ЗАО "БТА Банк"</c:v>
                </c:pt>
                <c:pt idx="17">
                  <c:v>ЗАО "РРБ-Банк"</c:v>
                </c:pt>
                <c:pt idx="18">
                  <c:v>ОАО "Технобанк"</c:v>
                </c:pt>
                <c:pt idx="19">
                  <c:v>ЗАО "Абсолютбанк"</c:v>
                </c:pt>
                <c:pt idx="20">
                  <c:v>ОАО "Паритетбанк"</c:v>
                </c:pt>
                <c:pt idx="21">
                  <c:v>ОАО "Белагропромбанк"</c:v>
                </c:pt>
                <c:pt idx="22">
                  <c:v>ОАО "Белинвестбанк"</c:v>
                </c:pt>
              </c:strCache>
            </c:strRef>
          </c:cat>
          <c:val>
            <c:numRef>
              <c:f>'Сорт-СКВ'!$B$3:$B$25</c:f>
              <c:numCache>
                <c:formatCode>#\ ##0.0</c:formatCode>
                <c:ptCount val="23"/>
                <c:pt idx="0">
                  <c:v>184.16096425277215</c:v>
                </c:pt>
                <c:pt idx="1">
                  <c:v>27.803883035354318</c:v>
                </c:pt>
                <c:pt idx="2">
                  <c:v>18.967929623881417</c:v>
                </c:pt>
                <c:pt idx="3">
                  <c:v>14.319332363504543</c:v>
                </c:pt>
                <c:pt idx="4">
                  <c:v>7.7542662129229143</c:v>
                </c:pt>
                <c:pt idx="5">
                  <c:v>3.3590010312500453</c:v>
                </c:pt>
                <c:pt idx="6">
                  <c:v>3.2190558251836876</c:v>
                </c:pt>
                <c:pt idx="7">
                  <c:v>2.2667505496366829</c:v>
                </c:pt>
                <c:pt idx="8">
                  <c:v>0.87191285118591111</c:v>
                </c:pt>
                <c:pt idx="9">
                  <c:v>0.52601574388285899</c:v>
                </c:pt>
                <c:pt idx="10">
                  <c:v>0.17483370731655157</c:v>
                </c:pt>
                <c:pt idx="11">
                  <c:v>-4.8177729598409158E-2</c:v>
                </c:pt>
                <c:pt idx="12">
                  <c:v>-6.1519857329393801E-2</c:v>
                </c:pt>
                <c:pt idx="13">
                  <c:v>-0.59052953961553101</c:v>
                </c:pt>
                <c:pt idx="14">
                  <c:v>-0.72036974223111261</c:v>
                </c:pt>
                <c:pt idx="15">
                  <c:v>-1.4402545759261458</c:v>
                </c:pt>
                <c:pt idx="16">
                  <c:v>-1.9525797043225417</c:v>
                </c:pt>
                <c:pt idx="17">
                  <c:v>-2.0138294133818064</c:v>
                </c:pt>
                <c:pt idx="18">
                  <c:v>-2.3767998688083765</c:v>
                </c:pt>
                <c:pt idx="19">
                  <c:v>-2.8443983377344857</c:v>
                </c:pt>
                <c:pt idx="20">
                  <c:v>-5.1756907869550837</c:v>
                </c:pt>
                <c:pt idx="21">
                  <c:v>-5.9408492270712259</c:v>
                </c:pt>
                <c:pt idx="22">
                  <c:v>-19.356505766673166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E-4E9A-AED8-44FA4E3A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-24"/>
        <c:axId val="1782012527"/>
        <c:axId val="1782012943"/>
      </c:barChart>
      <c:catAx>
        <c:axId val="1782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943"/>
        <c:crosses val="autoZero"/>
        <c:auto val="1"/>
        <c:lblAlgn val="ctr"/>
        <c:lblOffset val="250"/>
        <c:noMultiLvlLbl val="0"/>
      </c:catAx>
      <c:valAx>
        <c:axId val="1782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527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15748031496062992" l="0.11811023622047245" r="0.11811023622047245" t="0.15748031496062992" header="0.31496062992125984" footer="0.31496062992125984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Отстатки по срочным вкладам ЮЛ (млрд.)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1183613716896822E-2"/>
          <c:y val="0.13614879080062772"/>
          <c:w val="0.92972323033716475"/>
          <c:h val="0.72141320031331158"/>
        </c:manualLayout>
      </c:layout>
      <c:lineChart>
        <c:grouping val="standard"/>
        <c:varyColors val="0"/>
        <c:ser>
          <c:idx val="0"/>
          <c:order val="0"/>
          <c:tx>
            <c:strRef>
              <c:f>'Остатки ЮЛ'!$G$33</c:f>
              <c:strCache>
                <c:ptCount val="1"/>
                <c:pt idx="0">
                  <c:v>в Нац. вал. (руб.)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7-46F1-A79B-95380E2C3FEA}"/>
              </c:ext>
            </c:extLst>
          </c:dPt>
          <c:dPt>
            <c:idx val="12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7-46F1-A79B-95380E2C3FEA}"/>
              </c:ext>
            </c:extLst>
          </c:dPt>
          <c:dPt>
            <c:idx val="13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E7-46F1-A79B-95380E2C3FEA}"/>
              </c:ext>
            </c:extLst>
          </c:dPt>
          <c:dPt>
            <c:idx val="14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7-46F1-A79B-95380E2C3FEA}"/>
              </c:ext>
            </c:extLst>
          </c:dPt>
          <c:dPt>
            <c:idx val="15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E7-46F1-A79B-95380E2C3FEA}"/>
              </c:ext>
            </c:extLst>
          </c:dPt>
          <c:dPt>
            <c:idx val="16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E7-46F1-A79B-95380E2C3FE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'Остатки ЮЛ'!$O$32:$AC$32</c:f>
              <c:numCache>
                <c:formatCode>d\-mmm</c:formatCode>
                <c:ptCount val="1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43862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44455</c:v>
                </c:pt>
              </c:numCache>
            </c:numRef>
          </c:cat>
          <c:val>
            <c:numRef>
              <c:f>'Остатки ЮЛ'!$O$33:$AC$33</c:f>
              <c:numCache>
                <c:formatCode>#,##0.00</c:formatCode>
                <c:ptCount val="15"/>
                <c:pt idx="0">
                  <c:v>4.5675809999999997</c:v>
                </c:pt>
                <c:pt idx="1">
                  <c:v>4.0272699999999997</c:v>
                </c:pt>
                <c:pt idx="2">
                  <c:v>4.632981</c:v>
                </c:pt>
                <c:pt idx="3">
                  <c:v>4.2965749999999998</c:v>
                </c:pt>
                <c:pt idx="4">
                  <c:v>4.5873150000000003</c:v>
                </c:pt>
                <c:pt idx="5">
                  <c:v>5.0409800000000002</c:v>
                </c:pt>
                <c:pt idx="6">
                  <c:v>4.7754050000000001</c:v>
                </c:pt>
                <c:pt idx="7">
                  <c:v>4.9834930000000002</c:v>
                </c:pt>
                <c:pt idx="8">
                  <c:v>5.1646539999999996</c:v>
                </c:pt>
                <c:pt idx="9">
                  <c:v>4.7481330000000002</c:v>
                </c:pt>
                <c:pt idx="10">
                  <c:v>5.4074299999999997</c:v>
                </c:pt>
                <c:pt idx="11">
                  <c:v>5.4034259999999996</c:v>
                </c:pt>
                <c:pt idx="12">
                  <c:v>4.9930300000000001</c:v>
                </c:pt>
                <c:pt idx="13">
                  <c:v>5.6975639999999999</c:v>
                </c:pt>
                <c:pt idx="14">
                  <c:v>5.7998397262696013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B8E7-46F1-A79B-95380E2C3FEA}"/>
            </c:ext>
          </c:extLst>
        </c:ser>
        <c:ser>
          <c:idx val="1"/>
          <c:order val="1"/>
          <c:tx>
            <c:strRef>
              <c:f>'Остатки ЮЛ'!$G$34</c:f>
              <c:strCache>
                <c:ptCount val="1"/>
                <c:pt idx="0">
                  <c:v>в Ин.вал.(долл.США)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E7-46F1-A79B-95380E2C3FEA}"/>
              </c:ext>
            </c:extLst>
          </c:dPt>
          <c:dPt>
            <c:idx val="11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E7-46F1-A79B-95380E2C3FEA}"/>
              </c:ext>
            </c:extLst>
          </c:dPt>
          <c:dPt>
            <c:idx val="12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E7-46F1-A79B-95380E2C3FEA}"/>
              </c:ext>
            </c:extLst>
          </c:dPt>
          <c:dPt>
            <c:idx val="13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E7-46F1-A79B-95380E2C3FEA}"/>
              </c:ext>
            </c:extLst>
          </c:dPt>
          <c:dPt>
            <c:idx val="14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E7-46F1-A79B-95380E2C3FEA}"/>
              </c:ext>
            </c:extLst>
          </c:dPt>
          <c:dPt>
            <c:idx val="15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E7-46F1-A79B-95380E2C3FEA}"/>
              </c:ext>
            </c:extLst>
          </c:dPt>
          <c:dPt>
            <c:idx val="16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E7-46F1-A79B-95380E2C3FEA}"/>
              </c:ext>
            </c:extLst>
          </c:dPt>
          <c:dLbls>
            <c:dLbl>
              <c:idx val="4"/>
              <c:layout>
                <c:manualLayout>
                  <c:x val="-4.0502092050209208E-2"/>
                  <c:y val="-4.9807600136939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8E7-46F1-A79B-95380E2C3FEA}"/>
                </c:ext>
              </c:extLst>
            </c:dLbl>
            <c:dLbl>
              <c:idx val="11"/>
              <c:layout>
                <c:manualLayout>
                  <c:x val="-3.6782891678289166E-2"/>
                  <c:y val="-5.4937045912739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E7-46F1-A79B-95380E2C3F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'Остатки ЮЛ'!$O$32:$AC$32</c:f>
              <c:numCache>
                <c:formatCode>d\-mmm</c:formatCode>
                <c:ptCount val="15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43862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44455</c:v>
                </c:pt>
              </c:numCache>
            </c:numRef>
          </c:cat>
          <c:val>
            <c:numRef>
              <c:f>'Остатки ЮЛ'!$O$34:$AC$34</c:f>
              <c:numCache>
                <c:formatCode>#,##0.00</c:formatCode>
                <c:ptCount val="15"/>
                <c:pt idx="0">
                  <c:v>2.6541999507914378</c:v>
                </c:pt>
                <c:pt idx="1">
                  <c:v>2.7075810146070372</c:v>
                </c:pt>
                <c:pt idx="2">
                  <c:v>2.6898303223118587</c:v>
                </c:pt>
                <c:pt idx="3">
                  <c:v>2.7819361102650024</c:v>
                </c:pt>
                <c:pt idx="4">
                  <c:v>2.6230123561994034</c:v>
                </c:pt>
                <c:pt idx="5">
                  <c:v>2.7563647291480864</c:v>
                </c:pt>
                <c:pt idx="6">
                  <c:v>2.8582053530578002</c:v>
                </c:pt>
                <c:pt idx="7">
                  <c:v>2.8300153727901618</c:v>
                </c:pt>
                <c:pt idx="8">
                  <c:v>2.8037786754058369</c:v>
                </c:pt>
                <c:pt idx="9">
                  <c:v>3.0612297001873836</c:v>
                </c:pt>
                <c:pt idx="10">
                  <c:v>2.9413439140905671</c:v>
                </c:pt>
                <c:pt idx="11">
                  <c:v>2.8651726453855879</c:v>
                </c:pt>
                <c:pt idx="12">
                  <c:v>2.9483174666401104</c:v>
                </c:pt>
                <c:pt idx="13">
                  <c:v>2.9116035741353867</c:v>
                </c:pt>
                <c:pt idx="14">
                  <c:v>3.1325061723398462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B8E7-46F1-A79B-95380E2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9679"/>
        <c:axId val="42625535"/>
      </c:lineChart>
      <c:catAx>
        <c:axId val="426396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625535"/>
        <c:crosses val="autoZero"/>
        <c:auto val="0"/>
        <c:lblAlgn val="ctr"/>
        <c:lblOffset val="100"/>
        <c:noMultiLvlLbl val="0"/>
      </c:catAx>
      <c:valAx>
        <c:axId val="42625535"/>
        <c:scaling>
          <c:orientation val="minMax"/>
          <c:max val="6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6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77348641475672E-2"/>
          <c:y val="0.1263644822175006"/>
          <c:w val="0.44215182040792383"/>
          <c:h val="0.10650807537946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Ежемесячные темпы прироста (снижения) остатков</a:t>
            </a:r>
          </a:p>
          <a:p>
            <a:pPr>
              <a:defRPr/>
            </a:pPr>
            <a:r>
              <a:rPr lang="ru-RU" sz="1600"/>
              <a:t>срочных вкладов ЮЛ, %</a:t>
            </a:r>
          </a:p>
        </c:rich>
      </c:tx>
      <c:layout>
        <c:manualLayout>
          <c:xMode val="edge"/>
          <c:yMode val="edge"/>
          <c:x val="0.25949657323730874"/>
          <c:y val="1.2460981809450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6972166940670874E-2"/>
          <c:y val="0.17127854619345603"/>
          <c:w val="0.9316750021631911"/>
          <c:h val="0.7454175999261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'Остатки ЮЛ'!$H$38</c:f>
              <c:strCache>
                <c:ptCount val="1"/>
                <c:pt idx="0">
                  <c:v>% в 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2"/>
              <c:layout>
                <c:manualLayout>
                  <c:x val="-7.3260073260074336E-3"/>
                  <c:y val="-3.86473429951683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40-4B66-A934-7C32AE289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'Остатки ЮЛ'!$P$37:$AC$37</c:f>
              <c:strCache>
                <c:ptCount val="14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июнь</c:v>
                </c:pt>
                <c:pt idx="11">
                  <c:v> июл.</c:v>
                </c:pt>
                <c:pt idx="12">
                  <c:v>август</c:v>
                </c:pt>
                <c:pt idx="13">
                  <c:v>1-15 сен</c:v>
                </c:pt>
              </c:strCache>
            </c:strRef>
          </c:cat>
          <c:val>
            <c:numRef>
              <c:f>'Остатки ЮЛ'!$P$38:$AC$38</c:f>
              <c:numCache>
                <c:formatCode>#\ ##0.0</c:formatCode>
                <c:ptCount val="14"/>
                <c:pt idx="0">
                  <c:v>-11.829259295018517</c:v>
                </c:pt>
                <c:pt idx="1">
                  <c:v>15.040238176233544</c:v>
                </c:pt>
                <c:pt idx="2">
                  <c:v>-7.2611133091199775</c:v>
                </c:pt>
                <c:pt idx="3">
                  <c:v>6.7667851719102003</c:v>
                </c:pt>
                <c:pt idx="4">
                  <c:v>9.8895541291583555</c:v>
                </c:pt>
                <c:pt idx="5">
                  <c:v>-5.2683208423758856</c:v>
                </c:pt>
                <c:pt idx="6">
                  <c:v>4.3574942858249699</c:v>
                </c:pt>
                <c:pt idx="7">
                  <c:v>3.6352213196647369</c:v>
                </c:pt>
                <c:pt idx="8">
                  <c:v>-8.0648384189918545</c:v>
                </c:pt>
                <c:pt idx="9">
                  <c:v>13.885394532966956</c:v>
                </c:pt>
                <c:pt idx="10">
                  <c:v>-7.4046265971077219E-2</c:v>
                </c:pt>
                <c:pt idx="11">
                  <c:v>-7.5951072523247234</c:v>
                </c:pt>
                <c:pt idx="12">
                  <c:v>14.110349827659746</c:v>
                </c:pt>
                <c:pt idx="13">
                  <c:v>1.7950781468993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0-4B66-A934-7C32AE289EED}"/>
            </c:ext>
          </c:extLst>
        </c:ser>
        <c:ser>
          <c:idx val="1"/>
          <c:order val="1"/>
          <c:tx>
            <c:strRef>
              <c:f>'Остатки ЮЛ'!$H$39</c:f>
              <c:strCache>
                <c:ptCount val="1"/>
                <c:pt idx="0">
                  <c:v>% в ИВ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2"/>
              <c:layout>
                <c:manualLayout>
                  <c:x val="-1.0744686621274016E-16"/>
                  <c:y val="3.043097874343887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40-4B66-A934-7C32AE289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'Остатки ЮЛ'!$P$37:$AC$37</c:f>
              <c:strCache>
                <c:ptCount val="14"/>
                <c:pt idx="0">
                  <c:v>авг</c:v>
                </c:pt>
                <c:pt idx="1">
                  <c:v>сен</c:v>
                </c:pt>
                <c:pt idx="2">
                  <c:v>окт</c:v>
                </c:pt>
                <c:pt idx="3">
                  <c:v>ноя</c:v>
                </c:pt>
                <c:pt idx="4">
                  <c:v>дек</c:v>
                </c:pt>
                <c:pt idx="5">
                  <c:v>янв</c:v>
                </c:pt>
                <c:pt idx="6">
                  <c:v>фев</c:v>
                </c:pt>
                <c:pt idx="7">
                  <c:v>мар</c:v>
                </c:pt>
                <c:pt idx="8">
                  <c:v>апр</c:v>
                </c:pt>
                <c:pt idx="9">
                  <c:v>май</c:v>
                </c:pt>
                <c:pt idx="10">
                  <c:v>июнь</c:v>
                </c:pt>
                <c:pt idx="11">
                  <c:v> июл.</c:v>
                </c:pt>
                <c:pt idx="12">
                  <c:v>август</c:v>
                </c:pt>
                <c:pt idx="13">
                  <c:v>1-15 сен</c:v>
                </c:pt>
              </c:strCache>
            </c:strRef>
          </c:cat>
          <c:val>
            <c:numRef>
              <c:f>'Остатки ЮЛ'!$P$39:$AC$39</c:f>
              <c:numCache>
                <c:formatCode>0.0</c:formatCode>
                <c:ptCount val="14"/>
                <c:pt idx="0">
                  <c:v>2.011192253985314</c:v>
                </c:pt>
                <c:pt idx="1">
                  <c:v>-0.65559228696817229</c:v>
                </c:pt>
                <c:pt idx="2">
                  <c:v>3.4242229775289559</c:v>
                </c:pt>
                <c:pt idx="3">
                  <c:v>-5.7127032313642871</c:v>
                </c:pt>
                <c:pt idx="4">
                  <c:v>5.0839399453650742</c:v>
                </c:pt>
                <c:pt idx="5">
                  <c:v>3.6947441255783957</c:v>
                </c:pt>
                <c:pt idx="6">
                  <c:v>-0.98628253695906665</c:v>
                </c:pt>
                <c:pt idx="7">
                  <c:v>-0.92708674435424143</c:v>
                </c:pt>
                <c:pt idx="8">
                  <c:v>9.1822877119315223</c:v>
                </c:pt>
                <c:pt idx="9" formatCode="#\ ##0.0">
                  <c:v>-3.9162623467777706</c:v>
                </c:pt>
                <c:pt idx="10" formatCode="#\ ##0.0">
                  <c:v>-2.5896757036835822</c:v>
                </c:pt>
                <c:pt idx="11" formatCode="#\ ##0.0">
                  <c:v>2.9019131321258698</c:v>
                </c:pt>
                <c:pt idx="12" formatCode="#\ ##0.0">
                  <c:v>-1.2452489570793261</c:v>
                </c:pt>
                <c:pt idx="13" formatCode="#\ ##0.0">
                  <c:v>7.5869737270142394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0-4B66-A934-7C32AE289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7"/>
        <c:axId val="895045919"/>
        <c:axId val="895046335"/>
      </c:barChart>
      <c:catAx>
        <c:axId val="8950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6335"/>
        <c:crosses val="autoZero"/>
        <c:auto val="1"/>
        <c:lblAlgn val="ctr"/>
        <c:lblOffset val="100"/>
        <c:noMultiLvlLbl val="0"/>
      </c:catAx>
      <c:valAx>
        <c:axId val="895046335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ayout>
        <c:manualLayout>
          <c:xMode val="edge"/>
          <c:yMode val="edge"/>
          <c:x val="6.3975958484641465E-2"/>
          <c:y val="3.0914597213809809E-2"/>
          <c:w val="0.12066263977276813"/>
          <c:h val="0.14613489881812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ysClr val="windowText" lastClr="000000"/>
                </a:solidFill>
              </a:rPr>
              <a:t>Ежедневное изменение срочных вкладов ЮЛ в НВ (млн.руб.)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6095507583461111E-2"/>
          <c:y val="0.11505423834151898"/>
          <c:w val="0.91089453771732976"/>
          <c:h val="0.67331090246830916"/>
        </c:manualLayout>
      </c:layout>
      <c:areaChart>
        <c:grouping val="stacked"/>
        <c:varyColors val="0"/>
        <c:ser>
          <c:idx val="0"/>
          <c:order val="0"/>
          <c:tx>
            <c:strRef>
              <c:f>'Остатки ЮЛ'!$A$80</c:f>
              <c:strCache>
                <c:ptCount val="1"/>
                <c:pt idx="0">
                  <c:v>Прирост/отток за предыдуший день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5"/>
              <c:layout>
                <c:manualLayout>
                  <c:x val="0"/>
                  <c:y val="9.4650175091482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15-45D9-8383-78FE694BB9DF}"/>
                </c:ext>
              </c:extLst>
            </c:dLbl>
            <c:dLbl>
              <c:idx val="7"/>
              <c:layout>
                <c:manualLayout>
                  <c:x val="-6.1074531848084078E-3"/>
                  <c:y val="-2.0576125019887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15-45D9-8383-78FE694BB9DF}"/>
                </c:ext>
              </c:extLst>
            </c:dLbl>
            <c:dLbl>
              <c:idx val="10"/>
              <c:layout>
                <c:manualLayout>
                  <c:x val="-7.6343164810105651E-3"/>
                  <c:y val="-2.8806575027842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15-45D9-8383-78FE694BB9DF}"/>
                </c:ext>
              </c:extLst>
            </c:dLbl>
            <c:dLbl>
              <c:idx val="12"/>
              <c:layout>
                <c:manualLayout>
                  <c:x val="-4.5805898886063616E-3"/>
                  <c:y val="5.349792505170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15-45D9-8383-78FE694BB9DF}"/>
                </c:ext>
              </c:extLst>
            </c:dLbl>
            <c:dLbl>
              <c:idx val="14"/>
              <c:layout>
                <c:manualLayout>
                  <c:x val="-6.228753178427947E-3"/>
                  <c:y val="4.9815646015107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5-45D9-8383-78FE694BB9DF}"/>
                </c:ext>
              </c:extLst>
            </c:dLbl>
            <c:dLbl>
              <c:idx val="15"/>
              <c:layout>
                <c:manualLayout>
                  <c:x val="0"/>
                  <c:y val="-2.8806575027842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15-45D9-8383-78FE694BB9DF}"/>
                </c:ext>
              </c:extLst>
            </c:dLbl>
            <c:dLbl>
              <c:idx val="18"/>
              <c:layout>
                <c:manualLayout>
                  <c:x val="0"/>
                  <c:y val="-3.2921800031820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15-45D9-8383-78FE694BB9DF}"/>
                </c:ext>
              </c:extLst>
            </c:dLbl>
            <c:dLbl>
              <c:idx val="23"/>
              <c:layout>
                <c:manualLayout>
                  <c:x val="0"/>
                  <c:y val="1.646090001591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15-45D9-8383-78FE694BB9DF}"/>
                </c:ext>
              </c:extLst>
            </c:dLbl>
            <c:dLbl>
              <c:idx val="24"/>
              <c:layout>
                <c:manualLayout>
                  <c:x val="-1.5268632962022138E-3"/>
                  <c:y val="-1.6460900015910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15-45D9-8383-78FE694BB9DF}"/>
                </c:ext>
              </c:extLst>
            </c:dLbl>
            <c:dLbl>
              <c:idx val="25"/>
              <c:layout>
                <c:manualLayout>
                  <c:x val="-1.119686815830565E-16"/>
                  <c:y val="-2.4691350023865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15-45D9-8383-78FE694BB9D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'Остатки ЮЛ'!$A$277:$A$302</c15:sqref>
                  </c15:fullRef>
                </c:ext>
              </c:extLst>
              <c:f>'Остатки ЮЛ'!$A$280:$A$302</c:f>
              <c:strCache>
                <c:ptCount val="23"/>
                <c:pt idx="0">
                  <c:v>14-16.08.</c:v>
                </c:pt>
                <c:pt idx="1">
                  <c:v>17.8</c:v>
                </c:pt>
                <c:pt idx="2">
                  <c:v>18.8</c:v>
                </c:pt>
                <c:pt idx="3">
                  <c:v>19.8</c:v>
                </c:pt>
                <c:pt idx="4">
                  <c:v>20.8</c:v>
                </c:pt>
                <c:pt idx="5">
                  <c:v>21-23.08.</c:v>
                </c:pt>
                <c:pt idx="6">
                  <c:v>24.8</c:v>
                </c:pt>
                <c:pt idx="7">
                  <c:v>25.8</c:v>
                </c:pt>
                <c:pt idx="8">
                  <c:v>26.8</c:v>
                </c:pt>
                <c:pt idx="9">
                  <c:v>27.8</c:v>
                </c:pt>
                <c:pt idx="10">
                  <c:v>28-30.08.</c:v>
                </c:pt>
                <c:pt idx="11">
                  <c:v>31.8</c:v>
                </c:pt>
                <c:pt idx="12">
                  <c:v>1.9</c:v>
                </c:pt>
                <c:pt idx="13">
                  <c:v>2.9</c:v>
                </c:pt>
                <c:pt idx="14">
                  <c:v>3.9</c:v>
                </c:pt>
                <c:pt idx="15">
                  <c:v>04-06.09.</c:v>
                </c:pt>
                <c:pt idx="16">
                  <c:v>7.9</c:v>
                </c:pt>
                <c:pt idx="17">
                  <c:v>8.9</c:v>
                </c:pt>
                <c:pt idx="18">
                  <c:v>9.9</c:v>
                </c:pt>
                <c:pt idx="19">
                  <c:v>10.9</c:v>
                </c:pt>
                <c:pt idx="20">
                  <c:v>11-13.09.</c:v>
                </c:pt>
                <c:pt idx="21">
                  <c:v>14.9</c:v>
                </c:pt>
                <c:pt idx="22">
                  <c:v>15.9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'Остатки ЮЛ'!$D$277:$D$302</c15:sqref>
                  </c15:fullRef>
                </c:ext>
              </c:extLst>
              <c:f>'Остатки ЮЛ'!$D$280:$D$302</c:f>
              <c:numCache>
                <c:formatCode>#\ ##0.0</c:formatCode>
                <c:ptCount val="23"/>
                <c:pt idx="0">
                  <c:v>156.1207629785398</c:v>
                </c:pt>
                <c:pt idx="1">
                  <c:v>122.45941484253015</c:v>
                </c:pt>
                <c:pt idx="2">
                  <c:v>7.1539794319206846</c:v>
                </c:pt>
                <c:pt idx="3">
                  <c:v>50.39431595840864</c:v>
                </c:pt>
                <c:pt idx="4">
                  <c:v>-345.86625037363916</c:v>
                </c:pt>
                <c:pt idx="5">
                  <c:v>-299.9046874481607</c:v>
                </c:pt>
                <c:pt idx="6">
                  <c:v>171.04503574964031</c:v>
                </c:pt>
                <c:pt idx="7">
                  <c:v>20.967439307249151</c:v>
                </c:pt>
                <c:pt idx="8">
                  <c:v>112.89418649780099</c:v>
                </c:pt>
                <c:pt idx="9">
                  <c:v>177.61886423968988</c:v>
                </c:pt>
                <c:pt idx="10">
                  <c:v>212.71234656720981</c:v>
                </c:pt>
                <c:pt idx="11">
                  <c:v>-5.5168382891099901</c:v>
                </c:pt>
                <c:pt idx="12">
                  <c:v>57.939011344520374</c:v>
                </c:pt>
                <c:pt idx="13">
                  <c:v>91.166789453629406</c:v>
                </c:pt>
                <c:pt idx="14">
                  <c:v>-15.061332076020539</c:v>
                </c:pt>
                <c:pt idx="15">
                  <c:v>167.05126996440069</c:v>
                </c:pt>
                <c:pt idx="16">
                  <c:v>-50.023010616609824</c:v>
                </c:pt>
                <c:pt idx="17">
                  <c:v>126.94235925143026</c:v>
                </c:pt>
                <c:pt idx="18">
                  <c:v>-44.490407381789758</c:v>
                </c:pt>
                <c:pt idx="19">
                  <c:v>-299.10874194056078</c:v>
                </c:pt>
                <c:pt idx="20">
                  <c:v>129.84981351660005</c:v>
                </c:pt>
                <c:pt idx="21">
                  <c:v>39.455059764999895</c:v>
                </c:pt>
                <c:pt idx="22">
                  <c:v>-101.44508501099888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15-45D9-8383-78FE694B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04943"/>
        <c:axId val="2085405359"/>
      </c:areaChart>
      <c:dateAx>
        <c:axId val="2085404943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2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5359"/>
        <c:crosses val="autoZero"/>
        <c:auto val="0"/>
        <c:lblOffset val="100"/>
        <c:baseTimeUnit val="days"/>
        <c:majorUnit val="1"/>
      </c:dateAx>
      <c:valAx>
        <c:axId val="2085405359"/>
        <c:scaling>
          <c:orientation val="minMax"/>
          <c:max val="30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494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1042;&#1082;&#1083;&#1072;&#1076;&#1099; &#1070;&#1051;'!&#1054;&#1073;&#1083;&#1072;&#1089;&#1090;&#1100;_&#1087;&#1077;&#1095;&#1072;&#1090;&#1080;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1042;&#1082;&#1083;&#1072;&#1076;&#1099; &#1060;&#1051;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1043;&#1083;&#1072;&#1074;&#1085;&#1072;&#1103;!&#1054;&#1073;&#1083;&#1072;&#1089;&#1090;&#1100;_&#1087;&#1077;&#1095;&#1072;&#1090;&#1080;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hyperlink" Target="#'&#1042;&#1082;&#1083;&#1072;&#1076;&#1099; &#1060;&#1051;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&#1042;&#1082;&#1083;&#1072;&#1076;&#1099; &#1060;&#1051;'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102870</xdr:rowOff>
    </xdr:from>
    <xdr:to>
      <xdr:col>9</xdr:col>
      <xdr:colOff>148590</xdr:colOff>
      <xdr:row>28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2</xdr:row>
      <xdr:rowOff>97156</xdr:rowOff>
    </xdr:from>
    <xdr:to>
      <xdr:col>21</xdr:col>
      <xdr:colOff>348615</xdr:colOff>
      <xdr:row>28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0.94724</cdr:x>
      <cdr:y>0.20608</cdr:y>
    </cdr:from>
    <cdr:to>
      <cdr:x>0.99462</cdr:x>
      <cdr:y>0.98506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6B406E8B-0362-48C8-8E2B-7F810401A3D2}"/>
            </a:ext>
          </a:extLst>
        </cdr:cNvPr>
        <cdr:cNvSpPr/>
      </cdr:nvSpPr>
      <cdr:spPr>
        <a:xfrm xmlns:a="http://schemas.openxmlformats.org/drawingml/2006/main">
          <a:off x="6502174" y="766342"/>
          <a:ext cx="325243" cy="2896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lumMod val="7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0.93488</cdr:x>
      <cdr:y>0.15601</cdr:y>
    </cdr:from>
    <cdr:to>
      <cdr:x>0.9922</cdr:x>
      <cdr:y>0.97811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037ABCD0-DF6D-4027-8C11-3ED956CFEBBB}"/>
            </a:ext>
          </a:extLst>
        </cdr:cNvPr>
        <cdr:cNvSpPr/>
      </cdr:nvSpPr>
      <cdr:spPr>
        <a:xfrm xmlns:a="http://schemas.openxmlformats.org/drawingml/2006/main">
          <a:off x="6214085" y="583141"/>
          <a:ext cx="381011" cy="30728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0.94885</cdr:x>
      <cdr:y>0.04622</cdr:y>
    </cdr:from>
    <cdr:to>
      <cdr:x>0.99465</cdr:x>
      <cdr:y>0.95936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5C90CB83-1279-4BD5-9397-BF6E61EC0A43}"/>
            </a:ext>
          </a:extLst>
        </cdr:cNvPr>
        <cdr:cNvSpPr/>
      </cdr:nvSpPr>
      <cdr:spPr>
        <a:xfrm xmlns:a="http://schemas.openxmlformats.org/drawingml/2006/main">
          <a:off x="12855120" y="190499"/>
          <a:ext cx="620573" cy="3763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</xdr:row>
      <xdr:rowOff>19050</xdr:rowOff>
    </xdr:from>
    <xdr:to>
      <xdr:col>14</xdr:col>
      <xdr:colOff>533400</xdr:colOff>
      <xdr:row>29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8</xdr:row>
      <xdr:rowOff>19050</xdr:rowOff>
    </xdr:from>
    <xdr:to>
      <xdr:col>31</xdr:col>
      <xdr:colOff>22412</xdr:colOff>
      <xdr:row>30</xdr:row>
      <xdr:rowOff>22412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582705</xdr:colOff>
      <xdr:row>32</xdr:row>
      <xdr:rowOff>12326</xdr:rowOff>
    </xdr:from>
    <xdr:to>
      <xdr:col>12</xdr:col>
      <xdr:colOff>313763</xdr:colOff>
      <xdr:row>46</xdr:row>
      <xdr:rowOff>88526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224117</xdr:colOff>
      <xdr:row>32</xdr:row>
      <xdr:rowOff>180415</xdr:rowOff>
    </xdr:from>
    <xdr:to>
      <xdr:col>20</xdr:col>
      <xdr:colOff>481852</xdr:colOff>
      <xdr:row>47</xdr:row>
      <xdr:rowOff>66115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0.35572</cdr:x>
      <cdr:y>0.12659</cdr:y>
    </cdr:from>
    <cdr:to>
      <cdr:x>0.6578</cdr:x>
      <cdr:y>0.27244</cdr:y>
    </cdr:to>
    <cdr:sp macro="" textlink="">
      <cdr:nvSpPr>
        <cdr:cNvPr id="2" name="Стрелка вправо 1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2280285" y="616148"/>
          <a:ext cx="1936427" cy="70989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noFil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25400">
          <a:bevelT/>
          <a:contourClr>
            <a:srgbClr val="FF9999"/>
          </a:contourClr>
        </a:sp3d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ru-RU" sz="1400" baseline="0"/>
            <a:t>Подробно (нажать)</a:t>
          </a:r>
          <a:endParaRPr lang="ru-RU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0.36322</cdr:x>
      <cdr:y>0.1266</cdr:y>
    </cdr:from>
    <cdr:to>
      <cdr:x>0.65424</cdr:x>
      <cdr:y>0.27244</cdr:y>
    </cdr:to>
    <cdr:sp macro="" textlink="">
      <cdr:nvSpPr>
        <cdr:cNvPr id="2" name="Стрелка вправо 1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2413455" y="594266"/>
          <a:ext cx="1933723" cy="684561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noFil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25400">
          <a:bevelT/>
          <a:contourClr>
            <a:srgbClr val="FF9999"/>
          </a:contourClr>
        </a:sp3d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ru-RU" sz="1400" baseline="0"/>
            <a:t>Подробно (нажать)</a:t>
          </a:r>
          <a:endParaRPr lang="ru-RU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171450</xdr:rowOff>
    </xdr:from>
    <xdr:to>
      <xdr:col>32</xdr:col>
      <xdr:colOff>762000</xdr:colOff>
      <xdr:row>4</xdr:row>
      <xdr:rowOff>1314449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CA1D318-C422-494D-8A98-48D96C90F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4</xdr:row>
      <xdr:rowOff>1485900</xdr:rowOff>
    </xdr:from>
    <xdr:to>
      <xdr:col>32</xdr:col>
      <xdr:colOff>762000</xdr:colOff>
      <xdr:row>29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FCBF529-1170-41C6-9543-6BEB4E10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23</xdr:row>
      <xdr:rowOff>228600</xdr:rowOff>
    </xdr:from>
    <xdr:to>
      <xdr:col>29</xdr:col>
      <xdr:colOff>104775</xdr:colOff>
      <xdr:row>26</xdr:row>
      <xdr:rowOff>495300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81050" y="4733925"/>
          <a:ext cx="16278225" cy="11430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 </a:t>
          </a:r>
          <a:r>
            <a:rPr lang="ru-RU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период с 1 по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ru-RU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сентября</a:t>
          </a:r>
          <a:r>
            <a:rPr lang="ru-RU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 г. остатки срочных вкладов юридических лиц: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 национальной валюте 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увеличились на </a:t>
          </a:r>
          <a:r>
            <a:rPr lang="en-US" sz="18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2,9</a:t>
          </a:r>
          <a:r>
            <a:rPr lang="ru-RU" sz="18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%, 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или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164,3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млн. рублей,</a:t>
          </a:r>
          <a:r>
            <a:rPr lang="ru-RU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8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в иностранной валюте </a:t>
          </a:r>
          <a:r>
            <a:rPr lang="ru-RU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увеличились</a:t>
          </a:r>
          <a:r>
            <a:rPr lang="ru-RU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</a:t>
          </a:r>
          <a:r>
            <a:rPr lang="en-US" sz="18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9,5</a:t>
          </a:r>
          <a:r>
            <a:rPr lang="ru-RU" sz="18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или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275,9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млн. долларов США. Существенный прирост вкладов в иностранной валюте произошел у ОАО "АСБ Беларусбанк" за счет трех предприятий: Мозырский НПЗ,</a:t>
          </a:r>
          <a:r>
            <a:rPr lang="ru-RU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Нафтан, Белтехэкспорт.</a:t>
          </a:r>
          <a:r>
            <a:rPr lang="ru-RU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ru-RU" sz="1800">
            <a:effectLst/>
          </a:endParaRPr>
        </a:p>
      </xdr:txBody>
    </xdr:sp>
    <xdr:clientData/>
  </xdr:twoCellAnchor>
  <xdr:twoCellAnchor>
    <xdr:from>
      <xdr:col>1</xdr:col>
      <xdr:colOff>171450</xdr:colOff>
      <xdr:row>46</xdr:row>
      <xdr:rowOff>19050</xdr:rowOff>
    </xdr:from>
    <xdr:to>
      <xdr:col>14</xdr:col>
      <xdr:colOff>361950</xdr:colOff>
      <xdr:row>66</xdr:row>
      <xdr:rowOff>161926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46</xdr:row>
      <xdr:rowOff>9525</xdr:rowOff>
    </xdr:from>
    <xdr:to>
      <xdr:col>29</xdr:col>
      <xdr:colOff>561975</xdr:colOff>
      <xdr:row>66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297655</xdr:colOff>
      <xdr:row>1</xdr:row>
      <xdr:rowOff>66678</xdr:rowOff>
    </xdr:from>
    <xdr:to>
      <xdr:col>16</xdr:col>
      <xdr:colOff>95250</xdr:colOff>
      <xdr:row>2</xdr:row>
      <xdr:rowOff>178594</xdr:rowOff>
    </xdr:to>
    <xdr:sp macro="" textlink="">
      <xdr:nvSpPr>
        <xdr:cNvPr id="7" name="Скругленный прямоугольник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870030" y="328616"/>
          <a:ext cx="1512095" cy="373853"/>
        </a:xfrm>
        <a:prstGeom prst="roundRect">
          <a:avLst/>
        </a:prstGeom>
        <a:solidFill>
          <a:srgbClr val="FF9999"/>
        </a:solidFill>
        <a:ln>
          <a:solidFill>
            <a:srgbClr val="FF9999"/>
          </a:solidFill>
        </a:ln>
        <a:scene3d>
          <a:camera prst="orthographicFront"/>
          <a:lightRig rig="threePt" dir="t"/>
        </a:scene3d>
        <a:sp3d contourW="25400">
          <a:bevelT w="95250" h="127000"/>
          <a:contourClr>
            <a:srgbClr val="FF9999"/>
          </a:contourClr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600" b="1"/>
            <a:t>НА ГЛАВНУЮ</a:t>
          </a:r>
        </a:p>
      </xdr:txBody>
    </xdr:sp>
    <xdr:clientData fPrintsWithSheet="0"/>
  </xdr:twoCellAnchor>
  <xdr:twoCellAnchor>
    <xdr:from>
      <xdr:col>1</xdr:col>
      <xdr:colOff>161925</xdr:colOff>
      <xdr:row>2</xdr:row>
      <xdr:rowOff>257175</xdr:rowOff>
    </xdr:from>
    <xdr:to>
      <xdr:col>14</xdr:col>
      <xdr:colOff>333375</xdr:colOff>
      <xdr:row>22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</xdr:row>
      <xdr:rowOff>247650</xdr:rowOff>
    </xdr:from>
    <xdr:to>
      <xdr:col>30</xdr:col>
      <xdr:colOff>9525</xdr:colOff>
      <xdr:row>20</xdr:row>
      <xdr:rowOff>159544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27</xdr:row>
      <xdr:rowOff>38100</xdr:rowOff>
    </xdr:from>
    <xdr:to>
      <xdr:col>14</xdr:col>
      <xdr:colOff>371475</xdr:colOff>
      <xdr:row>45</xdr:row>
      <xdr:rowOff>64296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476250</xdr:colOff>
      <xdr:row>27</xdr:row>
      <xdr:rowOff>47625</xdr:rowOff>
    </xdr:from>
    <xdr:to>
      <xdr:col>29</xdr:col>
      <xdr:colOff>571500</xdr:colOff>
      <xdr:row>45</xdr:row>
      <xdr:rowOff>83345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185057</xdr:colOff>
      <xdr:row>1</xdr:row>
      <xdr:rowOff>36740</xdr:rowOff>
    </xdr:from>
    <xdr:to>
      <xdr:col>15</xdr:col>
      <xdr:colOff>699407</xdr:colOff>
      <xdr:row>20</xdr:row>
      <xdr:rowOff>122465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210911</xdr:colOff>
      <xdr:row>43</xdr:row>
      <xdr:rowOff>167367</xdr:rowOff>
    </xdr:from>
    <xdr:to>
      <xdr:col>15</xdr:col>
      <xdr:colOff>734786</xdr:colOff>
      <xdr:row>66</xdr:row>
      <xdr:rowOff>176892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176893</xdr:colOff>
      <xdr:row>20</xdr:row>
      <xdr:rowOff>183697</xdr:rowOff>
    </xdr:from>
    <xdr:to>
      <xdr:col>15</xdr:col>
      <xdr:colOff>700768</xdr:colOff>
      <xdr:row>43</xdr:row>
      <xdr:rowOff>88447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9524</xdr:colOff>
      <xdr:row>0</xdr:row>
      <xdr:rowOff>38099</xdr:rowOff>
    </xdr:from>
    <xdr:to>
      <xdr:col>15</xdr:col>
      <xdr:colOff>628649</xdr:colOff>
      <xdr:row>1</xdr:row>
      <xdr:rowOff>85724</xdr:rowOff>
    </xdr:to>
    <xdr:sp macro="" textlink="">
      <xdr:nvSpPr>
        <xdr:cNvPr id="2" name="Стрелка вправо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0800000">
          <a:off x="7934324" y="38099"/>
          <a:ext cx="1228725" cy="447675"/>
        </a:xfrm>
        <a:prstGeom prst="rightArrow">
          <a:avLst>
            <a:gd name="adj1" fmla="val 65384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104775</xdr:colOff>
      <xdr:row>0</xdr:row>
      <xdr:rowOff>104775</xdr:rowOff>
    </xdr:from>
    <xdr:to>
      <xdr:col>15</xdr:col>
      <xdr:colOff>590550</xdr:colOff>
      <xdr:row>1</xdr:row>
      <xdr:rowOff>28575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1469461" y="104775"/>
          <a:ext cx="1313089" cy="315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>
              <a:solidFill>
                <a:schemeClr val="bg1"/>
              </a:solidFill>
            </a:rPr>
            <a:t>на гавную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0.85848</cdr:x>
      <cdr:y>0.37941</cdr:y>
    </cdr:from>
    <cdr:to>
      <cdr:x>0.93508</cdr:x>
      <cdr:y>0.48529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72638" y="1535907"/>
          <a:ext cx="702468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156</xdr:col>
      <xdr:colOff>558680</xdr:colOff>
      <xdr:row>35</xdr:row>
      <xdr:rowOff>24232</xdr:rowOff>
    </xdr:from>
    <xdr:to>
      <xdr:col>163</xdr:col>
      <xdr:colOff>201845</xdr:colOff>
      <xdr:row>49</xdr:row>
      <xdr:rowOff>24232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282</xdr:col>
      <xdr:colOff>228600</xdr:colOff>
      <xdr:row>24</xdr:row>
      <xdr:rowOff>0</xdr:rowOff>
    </xdr:from>
    <xdr:to>
      <xdr:col>290</xdr:col>
      <xdr:colOff>628650</xdr:colOff>
      <xdr:row>43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457</xdr:col>
      <xdr:colOff>138855</xdr:colOff>
      <xdr:row>18</xdr:row>
      <xdr:rowOff>86361</xdr:rowOff>
    </xdr:from>
    <xdr:to>
      <xdr:col>465</xdr:col>
      <xdr:colOff>541867</xdr:colOff>
      <xdr:row>32</xdr:row>
      <xdr:rowOff>124461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59491</xdr:colOff>
      <xdr:row>5</xdr:row>
      <xdr:rowOff>239075</xdr:rowOff>
    </xdr:from>
    <xdr:to>
      <xdr:col>9</xdr:col>
      <xdr:colOff>563256</xdr:colOff>
      <xdr:row>27</xdr:row>
      <xdr:rowOff>52544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51248</xdr:colOff>
      <xdr:row>5</xdr:row>
      <xdr:rowOff>263526</xdr:rowOff>
    </xdr:from>
    <xdr:to>
      <xdr:col>21</xdr:col>
      <xdr:colOff>379940</xdr:colOff>
      <xdr:row>27</xdr:row>
      <xdr:rowOff>96044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243418</xdr:colOff>
      <xdr:row>0</xdr:row>
      <xdr:rowOff>328084</xdr:rowOff>
    </xdr:from>
    <xdr:to>
      <xdr:col>21</xdr:col>
      <xdr:colOff>402168</xdr:colOff>
      <xdr:row>1</xdr:row>
      <xdr:rowOff>518584</xdr:rowOff>
    </xdr:to>
    <xdr:sp macro="" textlink="">
      <xdr:nvSpPr>
        <xdr:cNvPr id="13" name="Стрелка влево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12700001" y="328084"/>
          <a:ext cx="1852084" cy="730250"/>
        </a:xfrm>
        <a:prstGeom prst="leftArrow">
          <a:avLst/>
        </a:prstGeom>
        <a:solidFill>
          <a:srgbClr val="FF0000"/>
        </a:solidFill>
        <a:scene3d>
          <a:camera prst="orthographicFront"/>
          <a:lightRig rig="threePt" dir="t"/>
        </a:scene3d>
        <a:sp3d contourW="25400">
          <a:bevelT h="127000"/>
          <a:contourClr>
            <a:srgbClr val="FF0000"/>
          </a:contourClr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 b="1"/>
            <a:t>вернуться назад</a:t>
          </a:r>
        </a:p>
      </xdr:txBody>
    </xdr:sp>
    <xdr:clientData/>
  </xdr:twoCellAnchor>
  <xdr:twoCellAnchor>
    <xdr:from>
      <xdr:col>3</xdr:col>
      <xdr:colOff>35380</xdr:colOff>
      <xdr:row>29</xdr:row>
      <xdr:rowOff>1</xdr:rowOff>
    </xdr:from>
    <xdr:to>
      <xdr:col>21</xdr:col>
      <xdr:colOff>460222</xdr:colOff>
      <xdr:row>53</xdr:row>
      <xdr:rowOff>163287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54429</xdr:colOff>
      <xdr:row>56</xdr:row>
      <xdr:rowOff>0</xdr:rowOff>
    </xdr:from>
    <xdr:to>
      <xdr:col>9</xdr:col>
      <xdr:colOff>476250</xdr:colOff>
      <xdr:row>73</xdr:row>
      <xdr:rowOff>212272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68036</xdr:colOff>
      <xdr:row>56</xdr:row>
      <xdr:rowOff>0</xdr:rowOff>
    </xdr:from>
    <xdr:to>
      <xdr:col>21</xdr:col>
      <xdr:colOff>421821</xdr:colOff>
      <xdr:row>73</xdr:row>
      <xdr:rowOff>225878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&#1092;&#1077;&#1074;&#1088;&#1072;&#1083;&#1100;%202023/24022023/&#1044;&#1080;&#1085;&#1072;&#1084;&#1080;&#1082;&#1072;%20&#1074;&#1082;&#1083;&#1072;&#1076;&#1086;&#1074;_%202402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lavkin\AppData\Local\Microsoft\Windows\INetCache\Content.Outlook\VKII4DJS\&#1044;&#1080;&#1085;&#1072;&#1084;&#1080;&#1082;&#1072;%20&#1074;&#1082;&#1083;&#1072;&#1076;&#1086;&#1074;_%2002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авная"/>
      <sheetName val="Вклады ФЛ"/>
      <sheetName val="Вклады ЮЛ"/>
      <sheetName val="ФЛ ИВ в USD без курса"/>
      <sheetName val="изменение в номинале"/>
      <sheetName val="Остатки ЮЛ"/>
      <sheetName val="Сорт-НВ"/>
      <sheetName val="Сорт-СКВ"/>
      <sheetName val="Таблица"/>
      <sheetName val="Сорт.НВ"/>
      <sheetName val="Сорт.ИВ"/>
      <sheetName val="По банкам "/>
      <sheetName val="По видам валют"/>
      <sheetName val="Размещение НОВЫХ"/>
      <sheetName val="сем.капитал"/>
      <sheetName val="0091"/>
      <sheetName val="0092"/>
      <sheetName val="1688"/>
      <sheetName val="Движ С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 t="str">
            <v>ОАО "АСБ Беларусбанк"</v>
          </cell>
          <cell r="C3">
            <v>58.63854457317013</v>
          </cell>
        </row>
        <row r="4">
          <cell r="B4" t="str">
            <v>ОАО "Белагропромбанк"</v>
          </cell>
          <cell r="C4">
            <v>21.515000000000001</v>
          </cell>
        </row>
        <row r="5">
          <cell r="B5" t="str">
            <v>ОАО "Банк Дабрабыт"</v>
          </cell>
          <cell r="C5">
            <v>3.7829999999999999</v>
          </cell>
        </row>
        <row r="6">
          <cell r="B6" t="str">
            <v>ОАО "Банк БелВЭБ"</v>
          </cell>
          <cell r="C6">
            <v>3.3210000000000002</v>
          </cell>
        </row>
        <row r="7">
          <cell r="B7" t="str">
            <v>ЗАО "Альфа-Банк"</v>
          </cell>
          <cell r="C7">
            <v>3.2347410807999988</v>
          </cell>
        </row>
        <row r="8">
          <cell r="B8" t="str">
            <v>ОАО "БНБ-Банк"</v>
          </cell>
          <cell r="C8">
            <v>3.0449999999999999</v>
          </cell>
        </row>
        <row r="9">
          <cell r="B9" t="str">
            <v>ОАО "Белинвестбанк"</v>
          </cell>
          <cell r="C9">
            <v>0.85699999999999998</v>
          </cell>
        </row>
        <row r="10">
          <cell r="B10" t="str">
            <v>ОАО "СтатусБанк"</v>
          </cell>
          <cell r="C10">
            <v>0.111</v>
          </cell>
        </row>
        <row r="11">
          <cell r="B11" t="str">
            <v>ЗАО "Цептер Банк"</v>
          </cell>
          <cell r="C11">
            <v>-6.7000000000000004E-2</v>
          </cell>
        </row>
        <row r="12">
          <cell r="B12" t="str">
            <v>ЗАО "РРБ-Банк"</v>
          </cell>
          <cell r="C12">
            <v>-7.8E-2</v>
          </cell>
        </row>
        <row r="13">
          <cell r="B13" t="str">
            <v>ЗАО Банк ВТБ (Беларусь)</v>
          </cell>
          <cell r="C13">
            <v>-0.193</v>
          </cell>
        </row>
        <row r="14">
          <cell r="B14" t="str">
            <v>ОАО "Технобанк"</v>
          </cell>
          <cell r="C14">
            <v>-0.23883545415000118</v>
          </cell>
        </row>
        <row r="15">
          <cell r="B15" t="str">
            <v>ЗАО "БТА Банк"</v>
          </cell>
          <cell r="C15">
            <v>-0.31</v>
          </cell>
        </row>
        <row r="16">
          <cell r="B16" t="str">
            <v>ЗАО "Банк "Решение"</v>
          </cell>
          <cell r="C16">
            <v>-0.34399999999999997</v>
          </cell>
        </row>
        <row r="17">
          <cell r="B17" t="str">
            <v>"Приорбанк" ОАО</v>
          </cell>
          <cell r="C17">
            <v>-2.4983860911100053</v>
          </cell>
        </row>
        <row r="18">
          <cell r="B18" t="str">
            <v xml:space="preserve">ОАО "Сбер Банк" </v>
          </cell>
          <cell r="C18">
            <v>-4.0090000000000003</v>
          </cell>
        </row>
        <row r="19">
          <cell r="B19" t="str">
            <v>ОАО "Белгазпромбанк"</v>
          </cell>
          <cell r="C19">
            <v>-4.3520000000000003</v>
          </cell>
        </row>
        <row r="20">
          <cell r="B20" t="str">
            <v>ЗАО "МТБанк"</v>
          </cell>
          <cell r="C20">
            <v>-4.9614478114600065</v>
          </cell>
        </row>
        <row r="21">
          <cell r="B21" t="str">
            <v>ОАО "Паритетбанк"</v>
          </cell>
          <cell r="C21">
            <v>-6.681</v>
          </cell>
        </row>
      </sheetData>
      <sheetData sheetId="10">
        <row r="3">
          <cell r="B3" t="str">
            <v>ОАО "Паритетбанк"</v>
          </cell>
          <cell r="C3">
            <v>4.0042059861460011</v>
          </cell>
        </row>
        <row r="4">
          <cell r="B4" t="str">
            <v>ОАО "СтатусБанк"</v>
          </cell>
          <cell r="C4">
            <v>0.23160285361063959</v>
          </cell>
        </row>
        <row r="5">
          <cell r="B5" t="str">
            <v>ЗАО "Цептер Банк"</v>
          </cell>
          <cell r="C5">
            <v>8.0314651649159963E-2</v>
          </cell>
        </row>
        <row r="6">
          <cell r="B6" t="str">
            <v>ЗАО "Банк "Решение"</v>
          </cell>
          <cell r="C6">
            <v>-0.29299244580660044</v>
          </cell>
        </row>
        <row r="7">
          <cell r="B7" t="str">
            <v>ЗАО "РРБ-Банк"</v>
          </cell>
          <cell r="C7">
            <v>-0.37532106959799805</v>
          </cell>
        </row>
        <row r="8">
          <cell r="B8" t="str">
            <v>"Приорбанк" ОАО</v>
          </cell>
          <cell r="C8">
            <v>-0.53559936072910119</v>
          </cell>
        </row>
        <row r="9">
          <cell r="B9" t="str">
            <v>ЗАО "БТА Банк"</v>
          </cell>
          <cell r="C9">
            <v>-0.61291995798639931</v>
          </cell>
        </row>
        <row r="10">
          <cell r="B10" t="str">
            <v>ЗАО Банк ВТБ (Беларусь)</v>
          </cell>
          <cell r="C10">
            <v>-1.3196499970669961</v>
          </cell>
        </row>
        <row r="11">
          <cell r="B11" t="str">
            <v>ОАО "Технобанк"</v>
          </cell>
          <cell r="C11">
            <v>-1.3696528611811942</v>
          </cell>
        </row>
        <row r="12">
          <cell r="B12" t="str">
            <v>ЗАО "МТБанк"</v>
          </cell>
          <cell r="C12">
            <v>-1.5897522914937987</v>
          </cell>
        </row>
        <row r="13">
          <cell r="B13" t="str">
            <v>ОАО "Белинвестбанк"</v>
          </cell>
          <cell r="C13">
            <v>-1.9924530547691077</v>
          </cell>
        </row>
        <row r="14">
          <cell r="B14" t="str">
            <v>ОАО "Банк Дабрабыт"</v>
          </cell>
          <cell r="C14">
            <v>-2.0397973533683</v>
          </cell>
        </row>
        <row r="15">
          <cell r="B15" t="str">
            <v>ЗАО "Альфа-Банк"</v>
          </cell>
          <cell r="C15">
            <v>-3.1197961967439056</v>
          </cell>
        </row>
        <row r="16">
          <cell r="B16" t="str">
            <v xml:space="preserve">ОАО "Сбер Банк" </v>
          </cell>
          <cell r="C16">
            <v>-5.8394123682570012</v>
          </cell>
        </row>
        <row r="17">
          <cell r="B17" t="str">
            <v>ОАО "БНБ-Банк"</v>
          </cell>
          <cell r="C17">
            <v>-6.6938535420069023</v>
          </cell>
        </row>
        <row r="18">
          <cell r="B18" t="str">
            <v>ОАО "Белгазпромбанк"</v>
          </cell>
          <cell r="C18">
            <v>-6.7320811650750159</v>
          </cell>
        </row>
        <row r="19">
          <cell r="B19" t="str">
            <v>ОАО "АСБ Беларусбанк"</v>
          </cell>
          <cell r="C19">
            <v>-7.0824611566699787</v>
          </cell>
        </row>
        <row r="20">
          <cell r="B20" t="str">
            <v>ОАО "Белагропромбанк"</v>
          </cell>
          <cell r="C20">
            <v>-13.621923989883953</v>
          </cell>
        </row>
        <row r="21">
          <cell r="B21" t="str">
            <v>ОАО "Банк БелВЭБ"</v>
          </cell>
          <cell r="C21">
            <v>-14.092157596394003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авная"/>
      <sheetName val="Вклады ФЛ"/>
      <sheetName val="Вклады ЮЛ"/>
      <sheetName val="ФЛ ИВ в USD без курса"/>
      <sheetName val="изменение в номинале"/>
      <sheetName val="Остатки ЮЛ"/>
      <sheetName val="Сорт-НВ"/>
      <sheetName val="Сорт-СКВ"/>
      <sheetName val="Таблица"/>
      <sheetName val="Сорт.НВ"/>
      <sheetName val="Сорт.ИВ"/>
      <sheetName val="По банкам "/>
      <sheetName val="По видам валют"/>
      <sheetName val="Размещение НОВЫХ"/>
      <sheetName val="сем.капитал"/>
      <sheetName val="0091"/>
      <sheetName val="0092"/>
      <sheetName val="1688"/>
      <sheetName val="Движ С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ОАО "АСБ Беларусбанк"</v>
          </cell>
          <cell r="C3">
            <v>95.620999999999995</v>
          </cell>
        </row>
        <row r="4">
          <cell r="B4" t="str">
            <v>ОАО "Белагропромбанк"</v>
          </cell>
          <cell r="C4">
            <v>30.62</v>
          </cell>
        </row>
        <row r="5">
          <cell r="B5" t="str">
            <v>ОАО "Банк Дабрабыт"</v>
          </cell>
          <cell r="C5">
            <v>5.4930000000000003</v>
          </cell>
        </row>
        <row r="6">
          <cell r="B6" t="str">
            <v>ОАО "Банк БелВЭБ"</v>
          </cell>
          <cell r="C6">
            <v>4.3380000000000001</v>
          </cell>
        </row>
        <row r="7">
          <cell r="B7" t="str">
            <v>ЗАО "Альфа-Банк"</v>
          </cell>
          <cell r="C7">
            <v>4.29</v>
          </cell>
        </row>
        <row r="8">
          <cell r="B8" t="str">
            <v>ОАО "БНБ-Банк"</v>
          </cell>
          <cell r="C8">
            <v>3.8340000000000001</v>
          </cell>
        </row>
        <row r="9">
          <cell r="B9" t="str">
            <v>ОАО "Белинвестбанк"</v>
          </cell>
          <cell r="C9">
            <v>1.054</v>
          </cell>
        </row>
        <row r="10">
          <cell r="B10" t="str">
            <v>ОАО "СтатусБанк"</v>
          </cell>
          <cell r="C10">
            <v>0.71099999999999997</v>
          </cell>
        </row>
        <row r="11">
          <cell r="B11" t="str">
            <v>ЗАО Банк ВТБ (Беларусь)</v>
          </cell>
          <cell r="C11">
            <v>0.24299999999999999</v>
          </cell>
        </row>
        <row r="12">
          <cell r="B12" t="str">
            <v>ЗАО "БТА Банк"</v>
          </cell>
          <cell r="C12">
            <v>0.13400000000000001</v>
          </cell>
        </row>
        <row r="13">
          <cell r="B13" t="str">
            <v>ОАО "Технобанк"</v>
          </cell>
          <cell r="C13">
            <v>9.7000000000000003E-2</v>
          </cell>
        </row>
        <row r="14">
          <cell r="B14" t="str">
            <v>ЗАО "РРБ-Банк"</v>
          </cell>
          <cell r="C14">
            <v>5.3999999999999999E-2</v>
          </cell>
        </row>
        <row r="15">
          <cell r="B15" t="str">
            <v>ЗАО "Цептер Банк"</v>
          </cell>
          <cell r="C15">
            <v>-6.6000000000000003E-2</v>
          </cell>
        </row>
        <row r="16">
          <cell r="B16" t="str">
            <v>ЗАО "Банк "Решение"</v>
          </cell>
          <cell r="C16">
            <v>-0.19600000000000001</v>
          </cell>
        </row>
        <row r="17">
          <cell r="B17" t="str">
            <v>"Приорбанк" ОАО</v>
          </cell>
          <cell r="C17">
            <v>-2.2959999999999998</v>
          </cell>
        </row>
        <row r="18">
          <cell r="B18" t="str">
            <v xml:space="preserve">ОАО "Сбер Банк" </v>
          </cell>
          <cell r="C18">
            <v>-2.492</v>
          </cell>
        </row>
        <row r="19">
          <cell r="B19" t="str">
            <v>ОАО "Белгазпромбанк"</v>
          </cell>
          <cell r="C19">
            <v>-5.2030000000000003</v>
          </cell>
        </row>
        <row r="20">
          <cell r="B20" t="str">
            <v>ЗАО "МТБанк"</v>
          </cell>
          <cell r="C20">
            <v>-5.4359999999999999</v>
          </cell>
        </row>
        <row r="21">
          <cell r="B21" t="str">
            <v>ОАО "Паритетбанк"</v>
          </cell>
          <cell r="C21">
            <v>-7.1479999999999997</v>
          </cell>
        </row>
      </sheetData>
      <sheetData sheetId="10">
        <row r="3">
          <cell r="B3" t="str">
            <v>ОАО "Паритетбанк"</v>
          </cell>
          <cell r="C3">
            <v>4.7315563447684994</v>
          </cell>
        </row>
        <row r="4">
          <cell r="B4" t="str">
            <v>ОАО "СтатусБанк"</v>
          </cell>
          <cell r="C4">
            <v>0.26718847077393981</v>
          </cell>
        </row>
        <row r="5">
          <cell r="B5" t="str">
            <v>ЗАО "Цептер Банк"</v>
          </cell>
          <cell r="C5">
            <v>-3.7704509708404998E-3</v>
          </cell>
        </row>
        <row r="6">
          <cell r="B6" t="str">
            <v>ЗАО "РРБ-Банк"</v>
          </cell>
          <cell r="C6">
            <v>-0.38442088000050134</v>
          </cell>
        </row>
        <row r="7">
          <cell r="B7" t="str">
            <v>ЗАО "Банк "Решение"</v>
          </cell>
          <cell r="C7">
            <v>-0.39406984814647039</v>
          </cell>
        </row>
        <row r="8">
          <cell r="B8" t="str">
            <v>"Приорбанк" ОАО</v>
          </cell>
          <cell r="C8">
            <v>-0.64090250141340022</v>
          </cell>
        </row>
        <row r="9">
          <cell r="B9" t="str">
            <v>ЗАО "БТА Банк"</v>
          </cell>
          <cell r="C9">
            <v>-0.64798862637769972</v>
          </cell>
        </row>
        <row r="10">
          <cell r="B10" t="str">
            <v>ЗАО Банк ВТБ (Беларусь)</v>
          </cell>
          <cell r="C10">
            <v>-1.0409187334531964</v>
          </cell>
        </row>
        <row r="11">
          <cell r="B11" t="str">
            <v>ОАО "Технобанк"</v>
          </cell>
          <cell r="C11">
            <v>-1.6500624093945007</v>
          </cell>
        </row>
        <row r="12">
          <cell r="B12" t="str">
            <v>ЗАО "МТБанк"</v>
          </cell>
          <cell r="C12">
            <v>-1.8843837981852989</v>
          </cell>
        </row>
        <row r="13">
          <cell r="B13" t="str">
            <v>ОАО "Банк Дабрабыт"</v>
          </cell>
          <cell r="C13">
            <v>-2.224668222703599</v>
          </cell>
        </row>
        <row r="14">
          <cell r="B14" t="str">
            <v>ОАО "Белинвестбанк"</v>
          </cell>
          <cell r="C14">
            <v>-2.4198305151154074</v>
          </cell>
        </row>
        <row r="15">
          <cell r="B15" t="str">
            <v>ЗАО "Альфа-Банк"</v>
          </cell>
          <cell r="C15">
            <v>-4.5706877347349035</v>
          </cell>
        </row>
        <row r="16">
          <cell r="B16" t="str">
            <v xml:space="preserve">ОАО "Сбер Банк" </v>
          </cell>
          <cell r="C16">
            <v>-7.1416434380579972</v>
          </cell>
        </row>
        <row r="17">
          <cell r="B17" t="str">
            <v>ОАО "АСБ Беларусбанк"</v>
          </cell>
          <cell r="C17">
            <v>-7.2368611432900707</v>
          </cell>
        </row>
        <row r="18">
          <cell r="B18" t="str">
            <v>ОАО "БНБ-Банк"</v>
          </cell>
          <cell r="C18">
            <v>-7.9832516134088038</v>
          </cell>
        </row>
        <row r="19">
          <cell r="B19" t="str">
            <v>ОАО "Белгазпромбанк"</v>
          </cell>
          <cell r="C19">
            <v>-8.5639619330680148</v>
          </cell>
        </row>
        <row r="20">
          <cell r="B20" t="str">
            <v>ОАО "Белагропромбанк"</v>
          </cell>
          <cell r="C20">
            <v>-15.919238605387022</v>
          </cell>
        </row>
        <row r="21">
          <cell r="B21" t="str">
            <v>ОАО "Банк БелВЭБ"</v>
          </cell>
          <cell r="C21">
            <v>-16.172108597944003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W49"/>
  <sheetViews>
    <sheetView view="pageBreakPreview" zoomScaleNormal="100" zoomScaleSheetLayoutView="100" workbookViewId="0">
      <selection sqref="A1:V30"/>
    </sheetView>
  </sheetViews>
  <sheetFormatPr defaultRowHeight="15" x14ac:dyDescent="0.25"/>
  <cols>
    <col min="1" max="1" width="2.28515625" customWidth="1"/>
    <col min="2" max="4" width="17.5703125" customWidth="1"/>
    <col min="5" max="5" width="9.140625" bestFit="1" customWidth="1"/>
    <col min="21" max="21" width="2.7109375" customWidth="1"/>
  </cols>
  <sheetData>
    <row r="1" spans="1:23" ht="31.15" customHeight="1" x14ac:dyDescent="0.25">
      <c r="A1" s="4"/>
      <c r="B1" s="505" t="s">
        <v>456</v>
      </c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4"/>
      <c r="W1" s="4"/>
    </row>
    <row r="2" spans="1:23" ht="8.4499999999999993" customHeight="1" x14ac:dyDescent="0.25">
      <c r="A2" s="4"/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4"/>
      <c r="W2" s="4"/>
    </row>
    <row r="3" spans="1:23" ht="11.4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.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B47" s="217" t="s">
        <v>227</v>
      </c>
      <c r="C47" s="217" t="s">
        <v>228</v>
      </c>
      <c r="D47" s="217" t="s">
        <v>227</v>
      </c>
      <c r="E47" s="217" t="s">
        <v>228</v>
      </c>
    </row>
    <row r="48" spans="1:23" x14ac:dyDescent="0.25">
      <c r="B48" s="219">
        <f>'Остатки ЮЛ'!AD33</f>
        <v>758.85972626960108</v>
      </c>
      <c r="C48" s="220">
        <f>'Остатки ЮЛ'!AD34</f>
        <v>376.14144319175978</v>
      </c>
      <c r="D48" s="220">
        <f>Таблица!QU4</f>
        <v>237.53127373039933</v>
      </c>
      <c r="E48" s="220">
        <f>Таблица!QU5</f>
        <v>-738.28478443819449</v>
      </c>
    </row>
    <row r="49" spans="2:5" x14ac:dyDescent="0.25">
      <c r="B49" s="356">
        <f>'Остатки ЮЛ'!AE33</f>
        <v>15.053813470190349</v>
      </c>
      <c r="C49" s="356">
        <f>'Остатки ЮЛ'!AE34</f>
        <v>13.646287053891243</v>
      </c>
      <c r="D49" s="356">
        <f>Таблица!QV4</f>
        <v>5.2405393962854987</v>
      </c>
      <c r="E49" s="356">
        <f>Таблица!QV5</f>
        <v>-15.912472251560885</v>
      </c>
    </row>
  </sheetData>
  <mergeCells count="1">
    <mergeCell ref="B1:U1"/>
  </mergeCells>
  <pageMargins left="0.7" right="0.7" top="0.75" bottom="0.75" header="0.3" footer="0.3"/>
  <pageSetup paperSize="9" scale="6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  <pageSetUpPr fitToPage="1"/>
  </sheetPr>
  <dimension ref="C1:Z79"/>
  <sheetViews>
    <sheetView view="pageBreakPreview" topLeftCell="A7" zoomScale="90" zoomScaleNormal="85" zoomScaleSheetLayoutView="90" workbookViewId="0">
      <selection activeCell="Y21" sqref="Y21"/>
    </sheetView>
  </sheetViews>
  <sheetFormatPr defaultColWidth="8.85546875" defaultRowHeight="12.75" x14ac:dyDescent="0.2"/>
  <cols>
    <col min="1" max="1" width="8.85546875" style="88"/>
    <col min="2" max="2" width="4.28515625" style="88" customWidth="1"/>
    <col min="3" max="3" width="2.28515625" style="88" customWidth="1"/>
    <col min="4" max="4" width="17.28515625" style="88" customWidth="1"/>
    <col min="5" max="6" width="13.5703125" style="88" customWidth="1"/>
    <col min="7" max="7" width="18.140625" style="88" customWidth="1"/>
    <col min="8" max="8" width="21.5703125" style="88" customWidth="1"/>
    <col min="9" max="10" width="8.85546875" style="88"/>
    <col min="11" max="11" width="8.5703125" style="88" customWidth="1"/>
    <col min="12" max="16" width="8.85546875" style="88"/>
    <col min="17" max="17" width="7.42578125" style="88" customWidth="1"/>
    <col min="18" max="18" width="8.85546875" style="88"/>
    <col min="19" max="19" width="7.7109375" style="88" customWidth="1"/>
    <col min="20" max="20" width="8.85546875" style="88"/>
    <col min="21" max="21" width="8.7109375" style="88" customWidth="1"/>
    <col min="22" max="22" width="7.5703125" style="88" customWidth="1"/>
    <col min="23" max="16384" width="8.85546875" style="88"/>
  </cols>
  <sheetData>
    <row r="1" spans="3:24" ht="42.75" customHeight="1" x14ac:dyDescent="0.2">
      <c r="D1" s="567" t="s">
        <v>387</v>
      </c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  <c r="T1" s="568"/>
      <c r="U1" s="568"/>
      <c r="V1" s="568"/>
      <c r="W1" s="568"/>
      <c r="X1" s="90"/>
    </row>
    <row r="2" spans="3:24" ht="54" customHeight="1" thickBot="1" x14ac:dyDescent="0.25">
      <c r="C2" s="571" t="s">
        <v>328</v>
      </c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341"/>
      <c r="T2" s="341"/>
      <c r="U2" s="341"/>
      <c r="V2" s="341"/>
      <c r="W2" s="193"/>
      <c r="X2" s="90"/>
    </row>
    <row r="3" spans="3:24" ht="27" customHeight="1" thickTop="1" x14ac:dyDescent="0.2">
      <c r="C3" s="573" t="s">
        <v>348</v>
      </c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5"/>
      <c r="W3" s="193"/>
      <c r="X3" s="90"/>
    </row>
    <row r="4" spans="3:24" ht="23.25" customHeight="1" x14ac:dyDescent="0.2">
      <c r="C4" s="576">
        <v>44434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8"/>
      <c r="W4" s="193"/>
      <c r="X4" s="90"/>
    </row>
    <row r="5" spans="3:24" ht="28.5" customHeight="1" thickBot="1" x14ac:dyDescent="0.25">
      <c r="C5" s="579" t="s">
        <v>349</v>
      </c>
      <c r="D5" s="580"/>
      <c r="E5" s="580"/>
      <c r="F5" s="580"/>
      <c r="G5" s="580"/>
      <c r="H5" s="580"/>
      <c r="I5" s="583">
        <f>('По банкам '!FZ9+'По банкам '!FZ17+'По банкам '!FZ21+'По банкам '!FZ22+'По банкам '!FZ23+'По банкам '!FZ27+'По банкам '!FZ30)/'По банкам '!FZ34</f>
        <v>0.83944847346611806</v>
      </c>
      <c r="J5" s="584"/>
      <c r="K5" s="581" t="s">
        <v>350</v>
      </c>
      <c r="L5" s="582"/>
      <c r="M5" s="582"/>
      <c r="N5" s="582"/>
      <c r="O5" s="582"/>
      <c r="P5" s="582"/>
      <c r="Q5" s="582"/>
      <c r="R5" s="582"/>
      <c r="S5" s="582"/>
      <c r="T5" s="585">
        <f>('По банкам '!NB9+'По банкам '!NB17+'По банкам '!NB21+'По банкам '!NB22+'По банкам '!NB23+'По банкам '!NB27+'По банкам '!NB30)/'По банкам '!NB34</f>
        <v>0.9092946643638069</v>
      </c>
      <c r="U5" s="585"/>
      <c r="V5" s="586"/>
      <c r="W5" s="193"/>
      <c r="X5" s="90"/>
    </row>
    <row r="6" spans="3:24" ht="22.15" customHeight="1" thickTop="1" x14ac:dyDescent="0.35">
      <c r="C6" s="97"/>
      <c r="D6" s="569" t="s">
        <v>249</v>
      </c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70"/>
      <c r="W6" s="94"/>
      <c r="X6" s="94"/>
    </row>
    <row r="7" spans="3:24" ht="36.75" customHeight="1" x14ac:dyDescent="0.2">
      <c r="C7" s="97"/>
      <c r="D7" s="111" t="s">
        <v>246</v>
      </c>
      <c r="E7" s="112" t="s">
        <v>247</v>
      </c>
      <c r="F7" s="112" t="s">
        <v>245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4"/>
      <c r="W7" s="90"/>
      <c r="X7" s="90"/>
    </row>
    <row r="8" spans="3:24" ht="13.15" customHeight="1" x14ac:dyDescent="0.2">
      <c r="C8" s="97"/>
      <c r="D8" s="115">
        <v>43831</v>
      </c>
      <c r="E8" s="116">
        <v>740.44934986999999</v>
      </c>
      <c r="F8" s="116">
        <v>357.35286485619065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4"/>
      <c r="W8" s="90"/>
      <c r="X8" s="90"/>
    </row>
    <row r="9" spans="3:24" ht="13.15" customHeight="1" x14ac:dyDescent="0.2">
      <c r="C9" s="97"/>
      <c r="D9" s="115">
        <v>43862</v>
      </c>
      <c r="E9" s="116">
        <v>622.65494544000012</v>
      </c>
      <c r="F9" s="116">
        <v>352.73588662309191</v>
      </c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4"/>
      <c r="W9" s="90"/>
      <c r="X9" s="90"/>
    </row>
    <row r="10" spans="3:24" ht="13.15" customHeight="1" x14ac:dyDescent="0.2">
      <c r="C10" s="97"/>
      <c r="D10" s="115">
        <v>43891</v>
      </c>
      <c r="E10" s="116">
        <v>586.72097014999997</v>
      </c>
      <c r="F10" s="116">
        <v>419.13186027700038</v>
      </c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4"/>
      <c r="W10" s="90"/>
      <c r="X10" s="90"/>
    </row>
    <row r="11" spans="3:24" ht="13.15" customHeight="1" x14ac:dyDescent="0.2">
      <c r="C11" s="97"/>
      <c r="D11" s="115">
        <v>43922</v>
      </c>
      <c r="E11" s="116">
        <v>575.77716211000006</v>
      </c>
      <c r="F11" s="116">
        <v>275.53536417052561</v>
      </c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W11" s="90"/>
      <c r="X11" s="90"/>
    </row>
    <row r="12" spans="3:24" ht="13.15" customHeight="1" x14ac:dyDescent="0.2">
      <c r="C12" s="97"/>
      <c r="D12" s="115">
        <v>43952</v>
      </c>
      <c r="E12" s="116">
        <v>637.28470728999991</v>
      </c>
      <c r="F12" s="116">
        <v>327.24320657017705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4"/>
      <c r="W12" s="90"/>
      <c r="X12" s="90"/>
    </row>
    <row r="13" spans="3:24" ht="13.15" customHeight="1" x14ac:dyDescent="0.2">
      <c r="C13" s="97"/>
      <c r="D13" s="115">
        <v>43983</v>
      </c>
      <c r="E13" s="116">
        <v>705.32194794999998</v>
      </c>
      <c r="F13" s="116">
        <v>373.06127756861514</v>
      </c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4"/>
      <c r="W13" s="90"/>
      <c r="X13" s="90"/>
    </row>
    <row r="14" spans="3:24" ht="13.15" customHeight="1" x14ac:dyDescent="0.2">
      <c r="C14" s="97"/>
      <c r="D14" s="115">
        <v>44013</v>
      </c>
      <c r="E14" s="116">
        <v>639.23185250000006</v>
      </c>
      <c r="F14" s="116">
        <v>395.55911715693776</v>
      </c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4"/>
      <c r="W14" s="90"/>
      <c r="X14" s="90"/>
    </row>
    <row r="15" spans="3:24" ht="13.15" customHeight="1" x14ac:dyDescent="0.2">
      <c r="C15" s="97"/>
      <c r="D15" s="115">
        <v>44044</v>
      </c>
      <c r="E15" s="116">
        <v>435.77107910000001</v>
      </c>
      <c r="F15" s="116">
        <v>226.78429001250262</v>
      </c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4"/>
      <c r="W15" s="90"/>
      <c r="X15" s="90"/>
    </row>
    <row r="16" spans="3:24" ht="13.15" customHeight="1" x14ac:dyDescent="0.2">
      <c r="C16" s="97"/>
      <c r="D16" s="115">
        <v>44075</v>
      </c>
      <c r="E16" s="116">
        <v>563.96199999999999</v>
      </c>
      <c r="F16" s="116">
        <v>269.20326358120599</v>
      </c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4"/>
      <c r="W16" s="90"/>
      <c r="X16" s="90"/>
    </row>
    <row r="17" spans="3:26" ht="13.15" customHeight="1" x14ac:dyDescent="0.2">
      <c r="C17" s="97"/>
      <c r="D17" s="115">
        <v>44105</v>
      </c>
      <c r="E17" s="116">
        <v>639.83037497999999</v>
      </c>
      <c r="F17" s="116">
        <v>303.12655768036171</v>
      </c>
      <c r="G17" s="116">
        <v>665.10395010395018</v>
      </c>
      <c r="H17" s="116">
        <v>302.1822849807445</v>
      </c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4"/>
      <c r="W17" s="90"/>
      <c r="X17" s="90"/>
    </row>
    <row r="18" spans="3:26" ht="13.15" customHeight="1" x14ac:dyDescent="0.2">
      <c r="C18" s="97"/>
      <c r="D18" s="115">
        <v>44136</v>
      </c>
      <c r="E18" s="116">
        <v>611.73611000000005</v>
      </c>
      <c r="F18" s="116">
        <v>298.5</v>
      </c>
      <c r="G18" s="116">
        <v>96.200056379156948</v>
      </c>
      <c r="H18" s="116">
        <v>100.31248446601606</v>
      </c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4"/>
      <c r="W18" s="90"/>
      <c r="X18" s="90"/>
    </row>
    <row r="19" spans="3:26" ht="13.15" customHeight="1" x14ac:dyDescent="0.2">
      <c r="C19" s="97"/>
      <c r="D19" s="115">
        <v>44166</v>
      </c>
      <c r="E19" s="116">
        <v>657.44258721000006</v>
      </c>
      <c r="F19" s="116">
        <v>415.24525496712755</v>
      </c>
      <c r="G19" s="113">
        <f>E17/G17*100</f>
        <v>96.200056379156948</v>
      </c>
      <c r="H19" s="113">
        <f>F17/H17*100</f>
        <v>100.31248446601606</v>
      </c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4"/>
      <c r="W19" s="90"/>
      <c r="X19" s="90"/>
    </row>
    <row r="20" spans="3:26" ht="13.15" customHeight="1" x14ac:dyDescent="0.2">
      <c r="C20" s="97"/>
      <c r="D20" s="115">
        <v>44197</v>
      </c>
      <c r="E20" s="116">
        <v>746.3</v>
      </c>
      <c r="F20" s="116">
        <v>364.8</v>
      </c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4"/>
      <c r="W20" s="90"/>
      <c r="X20" s="90"/>
    </row>
    <row r="21" spans="3:26" ht="13.15" customHeight="1" x14ac:dyDescent="0.2">
      <c r="C21" s="97"/>
      <c r="D21" s="115">
        <v>44228</v>
      </c>
      <c r="E21" s="116">
        <v>852.40112235000004</v>
      </c>
      <c r="F21" s="116">
        <v>332.81711790831946</v>
      </c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4"/>
      <c r="W21" s="90"/>
      <c r="X21" s="90"/>
    </row>
    <row r="22" spans="3:26" ht="13.15" customHeight="1" x14ac:dyDescent="0.2">
      <c r="C22" s="97"/>
      <c r="D22" s="115">
        <v>44256</v>
      </c>
      <c r="E22" s="116">
        <v>1022</v>
      </c>
      <c r="F22" s="116">
        <v>448.5</v>
      </c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4"/>
      <c r="W22" s="90"/>
      <c r="X22" s="90"/>
    </row>
    <row r="23" spans="3:26" ht="13.15" customHeight="1" x14ac:dyDescent="0.2">
      <c r="C23" s="97"/>
      <c r="D23" s="115">
        <v>44287</v>
      </c>
      <c r="E23" s="116">
        <v>838.25321674999998</v>
      </c>
      <c r="F23" s="116">
        <v>385.6614088711724</v>
      </c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4"/>
      <c r="W23" s="90"/>
      <c r="X23" s="90"/>
    </row>
    <row r="24" spans="3:26" ht="13.15" customHeight="1" x14ac:dyDescent="0.2">
      <c r="C24" s="97"/>
      <c r="D24" s="115">
        <v>44317</v>
      </c>
      <c r="E24" s="116">
        <v>850.3</v>
      </c>
      <c r="F24" s="116">
        <v>339.6</v>
      </c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4"/>
      <c r="W24" s="90"/>
      <c r="X24" s="90"/>
    </row>
    <row r="25" spans="3:26" ht="13.15" customHeight="1" x14ac:dyDescent="0.2">
      <c r="C25" s="97"/>
      <c r="D25" s="115">
        <v>44348</v>
      </c>
      <c r="E25" s="116">
        <v>1025.4000000000001</v>
      </c>
      <c r="F25" s="116">
        <v>313.8</v>
      </c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4"/>
      <c r="W25" s="90"/>
      <c r="X25" s="90"/>
    </row>
    <row r="26" spans="3:26" ht="13.15" customHeight="1" x14ac:dyDescent="0.2">
      <c r="C26" s="97"/>
      <c r="D26" s="115">
        <v>44378</v>
      </c>
      <c r="E26" s="116">
        <v>923.74262754999995</v>
      </c>
      <c r="F26" s="116">
        <v>413.35436466198439</v>
      </c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4"/>
      <c r="W26" s="90"/>
      <c r="X26" s="90"/>
    </row>
    <row r="27" spans="3:26" ht="11.25" customHeight="1" x14ac:dyDescent="0.2">
      <c r="C27" s="97"/>
      <c r="D27" s="115">
        <v>44409</v>
      </c>
      <c r="E27" s="116">
        <v>930.4</v>
      </c>
      <c r="F27" s="116">
        <v>431.9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3"/>
      <c r="T27" s="113"/>
      <c r="U27" s="113"/>
      <c r="V27" s="114"/>
      <c r="W27" s="90"/>
      <c r="X27" s="90"/>
    </row>
    <row r="28" spans="3:26" ht="12.6" customHeight="1" x14ac:dyDescent="0.2">
      <c r="C28" s="98"/>
      <c r="D28" s="118"/>
      <c r="E28" s="119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1"/>
      <c r="T28" s="121"/>
      <c r="U28" s="121"/>
      <c r="V28" s="122"/>
      <c r="W28" s="90"/>
      <c r="X28" s="90"/>
    </row>
    <row r="29" spans="3:26" ht="23.25" x14ac:dyDescent="0.35">
      <c r="C29" s="564" t="s">
        <v>297</v>
      </c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66"/>
      <c r="W29" s="90"/>
      <c r="Y29" s="93"/>
      <c r="Z29" s="93"/>
    </row>
    <row r="30" spans="3:26" ht="5.45" customHeight="1" x14ac:dyDescent="0.2">
      <c r="C30" s="99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100"/>
    </row>
    <row r="31" spans="3:26" ht="13.9" customHeight="1" x14ac:dyDescent="0.2">
      <c r="C31" s="99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100"/>
      <c r="W31" s="91"/>
    </row>
    <row r="32" spans="3:26" ht="13.9" customHeight="1" x14ac:dyDescent="0.2">
      <c r="C32" s="99"/>
      <c r="D32" s="337"/>
      <c r="E32" s="338" t="s">
        <v>244</v>
      </c>
      <c r="F32" s="338" t="s">
        <v>51</v>
      </c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100"/>
      <c r="W32" s="91"/>
    </row>
    <row r="33" spans="3:23" ht="13.9" customHeight="1" x14ac:dyDescent="0.2">
      <c r="C33" s="99"/>
      <c r="D33" s="115">
        <v>43831</v>
      </c>
      <c r="E33" s="339">
        <v>23.885462899032259</v>
      </c>
      <c r="F33" s="339">
        <v>11.527511769554538</v>
      </c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100"/>
      <c r="W33" s="91"/>
    </row>
    <row r="34" spans="3:23" ht="13.9" customHeight="1" x14ac:dyDescent="0.2">
      <c r="C34" s="99"/>
      <c r="D34" s="115">
        <v>43862</v>
      </c>
      <c r="E34" s="339">
        <v>21.470860187586212</v>
      </c>
      <c r="F34" s="339">
        <v>12.163306435279031</v>
      </c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100"/>
      <c r="W34" s="91"/>
    </row>
    <row r="35" spans="3:23" ht="13.9" customHeight="1" x14ac:dyDescent="0.2">
      <c r="C35" s="99"/>
      <c r="D35" s="115">
        <v>43891</v>
      </c>
      <c r="E35" s="339">
        <v>18.926482908064514</v>
      </c>
      <c r="F35" s="339">
        <v>13.520382589580658</v>
      </c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100"/>
      <c r="W35" s="91"/>
    </row>
    <row r="36" spans="3:23" ht="13.9" customHeight="1" x14ac:dyDescent="0.2">
      <c r="C36" s="99"/>
      <c r="D36" s="115">
        <v>43922</v>
      </c>
      <c r="E36" s="339">
        <v>19.192572070333334</v>
      </c>
      <c r="F36" s="339">
        <v>9.1845121390175208</v>
      </c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100"/>
      <c r="W36" s="91"/>
    </row>
    <row r="37" spans="3:23" ht="13.9" customHeight="1" x14ac:dyDescent="0.2">
      <c r="C37" s="99"/>
      <c r="D37" s="115">
        <v>43952</v>
      </c>
      <c r="E37" s="339">
        <v>20.557571202903222</v>
      </c>
      <c r="F37" s="339">
        <v>10.556232470005712</v>
      </c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100"/>
      <c r="W37" s="91"/>
    </row>
    <row r="38" spans="3:23" ht="13.9" customHeight="1" x14ac:dyDescent="0.2">
      <c r="C38" s="99"/>
      <c r="D38" s="115">
        <v>43983</v>
      </c>
      <c r="E38" s="339">
        <v>23.510731598333333</v>
      </c>
      <c r="F38" s="339">
        <v>12.435375918953838</v>
      </c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100"/>
      <c r="W38" s="91"/>
    </row>
    <row r="39" spans="3:23" ht="13.9" customHeight="1" x14ac:dyDescent="0.2">
      <c r="C39" s="99"/>
      <c r="D39" s="115">
        <v>44013</v>
      </c>
      <c r="E39" s="339">
        <v>20.620382338709678</v>
      </c>
      <c r="F39" s="339">
        <v>12.75997152119154</v>
      </c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100"/>
      <c r="W39" s="91"/>
    </row>
    <row r="40" spans="3:23" ht="13.9" customHeight="1" x14ac:dyDescent="0.2">
      <c r="C40" s="99"/>
      <c r="D40" s="115">
        <v>44044</v>
      </c>
      <c r="E40" s="339">
        <v>14.057131583870968</v>
      </c>
      <c r="F40" s="339">
        <v>7.315622258467827</v>
      </c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100"/>
      <c r="W40" s="91"/>
    </row>
    <row r="41" spans="3:23" ht="13.9" customHeight="1" x14ac:dyDescent="0.2">
      <c r="C41" s="99"/>
      <c r="D41" s="115">
        <v>44075</v>
      </c>
      <c r="E41" s="339">
        <v>18.798733333333335</v>
      </c>
      <c r="F41" s="339">
        <v>8.9734421193735336</v>
      </c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100"/>
      <c r="W41" s="91"/>
    </row>
    <row r="42" spans="3:23" ht="13.9" customHeight="1" x14ac:dyDescent="0.2">
      <c r="C42" s="99"/>
      <c r="D42" s="115">
        <v>44105</v>
      </c>
      <c r="E42" s="339">
        <v>20.63968951548387</v>
      </c>
      <c r="F42" s="339">
        <v>9.7782760542052163</v>
      </c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100"/>
      <c r="W42" s="91"/>
    </row>
    <row r="43" spans="3:23" ht="13.9" customHeight="1" x14ac:dyDescent="0.2">
      <c r="C43" s="99"/>
      <c r="D43" s="115">
        <v>44136</v>
      </c>
      <c r="E43" s="339">
        <v>20.391203666666669</v>
      </c>
      <c r="F43" s="339">
        <v>9.9499999999999993</v>
      </c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100"/>
      <c r="W43" s="91"/>
    </row>
    <row r="44" spans="3:23" ht="13.9" customHeight="1" x14ac:dyDescent="0.2">
      <c r="C44" s="99"/>
      <c r="D44" s="115">
        <v>44166</v>
      </c>
      <c r="E44" s="339">
        <f>E19/31</f>
        <v>21.207825393870969</v>
      </c>
      <c r="F44" s="339">
        <f>F19/31</f>
        <v>13.39500822474605</v>
      </c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100"/>
      <c r="W44" s="91"/>
    </row>
    <row r="45" spans="3:23" ht="13.9" customHeight="1" x14ac:dyDescent="0.2">
      <c r="C45" s="99"/>
      <c r="D45" s="115">
        <v>44197</v>
      </c>
      <c r="E45" s="339">
        <f>E20/31</f>
        <v>24.074193548387097</v>
      </c>
      <c r="F45" s="339">
        <f>F20/31</f>
        <v>11.767741935483871</v>
      </c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100"/>
      <c r="W45" s="91"/>
    </row>
    <row r="46" spans="3:23" ht="13.9" customHeight="1" x14ac:dyDescent="0.2">
      <c r="C46" s="99"/>
      <c r="D46" s="115">
        <v>44228</v>
      </c>
      <c r="E46" s="339">
        <v>30.4</v>
      </c>
      <c r="F46" s="339">
        <v>11.9</v>
      </c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100"/>
      <c r="W46" s="91"/>
    </row>
    <row r="47" spans="3:23" ht="13.9" customHeight="1" x14ac:dyDescent="0.2">
      <c r="C47" s="99"/>
      <c r="D47" s="115">
        <v>44256</v>
      </c>
      <c r="E47" s="339">
        <f>E22/31</f>
        <v>32.967741935483872</v>
      </c>
      <c r="F47" s="339">
        <f>F22/31</f>
        <v>14.46774193548387</v>
      </c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100"/>
      <c r="W47" s="91"/>
    </row>
    <row r="48" spans="3:23" ht="13.9" customHeight="1" x14ac:dyDescent="0.2">
      <c r="C48" s="99"/>
      <c r="D48" s="115">
        <v>44287</v>
      </c>
      <c r="E48" s="339">
        <f>E23/30</f>
        <v>27.941773891666667</v>
      </c>
      <c r="F48" s="339">
        <f>F23/30</f>
        <v>12.855380295705746</v>
      </c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100"/>
      <c r="W48" s="91"/>
    </row>
    <row r="49" spans="3:23" ht="13.9" customHeight="1" x14ac:dyDescent="0.2">
      <c r="C49" s="99"/>
      <c r="D49" s="115">
        <v>44317</v>
      </c>
      <c r="E49" s="339">
        <f>E24/31</f>
        <v>27.429032258064513</v>
      </c>
      <c r="F49" s="340">
        <f>F24/31</f>
        <v>10.95483870967742</v>
      </c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100"/>
      <c r="W49" s="91"/>
    </row>
    <row r="50" spans="3:23" ht="13.9" customHeight="1" x14ac:dyDescent="0.2">
      <c r="C50" s="99"/>
      <c r="D50" s="115">
        <v>44348</v>
      </c>
      <c r="E50" s="339">
        <f t="shared" ref="E50:F51" si="0">E25/31</f>
        <v>33.07741935483871</v>
      </c>
      <c r="F50" s="340">
        <f t="shared" si="0"/>
        <v>10.122580645161291</v>
      </c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100"/>
      <c r="W50" s="91"/>
    </row>
    <row r="51" spans="3:23" ht="13.9" customHeight="1" x14ac:dyDescent="0.2">
      <c r="C51" s="99"/>
      <c r="D51" s="115">
        <v>44378</v>
      </c>
      <c r="E51" s="339">
        <f t="shared" si="0"/>
        <v>29.798149275806448</v>
      </c>
      <c r="F51" s="340">
        <f t="shared" si="0"/>
        <v>13.334011763289819</v>
      </c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100"/>
      <c r="W51" s="91"/>
    </row>
    <row r="52" spans="3:23" ht="13.9" customHeight="1" x14ac:dyDescent="0.2">
      <c r="C52" s="99"/>
      <c r="D52" s="115">
        <f>D27</f>
        <v>44409</v>
      </c>
      <c r="E52" s="339">
        <f>E27/31</f>
        <v>30.012903225806451</v>
      </c>
      <c r="F52" s="340">
        <f>F27/31</f>
        <v>13.932258064516128</v>
      </c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100"/>
      <c r="W52" s="91"/>
    </row>
    <row r="53" spans="3:23" ht="13.9" customHeight="1" x14ac:dyDescent="0.2">
      <c r="C53" s="99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100"/>
      <c r="W53" s="91"/>
    </row>
    <row r="54" spans="3:23" ht="13.9" customHeight="1" thickBot="1" x14ac:dyDescent="0.25">
      <c r="C54" s="101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02"/>
      <c r="U54" s="102"/>
      <c r="V54" s="103"/>
      <c r="W54" s="91"/>
    </row>
    <row r="55" spans="3:23" ht="5.25" customHeight="1" x14ac:dyDescent="0.2">
      <c r="C55" s="445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7"/>
      <c r="U55" s="447"/>
      <c r="V55" s="447"/>
      <c r="W55" s="91"/>
    </row>
    <row r="56" spans="3:23" ht="42.75" customHeight="1" x14ac:dyDescent="0.7">
      <c r="C56" s="445"/>
      <c r="D56" s="563" t="s">
        <v>447</v>
      </c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63"/>
      <c r="S56" s="563"/>
      <c r="T56" s="563"/>
      <c r="U56" s="563"/>
      <c r="V56" s="563"/>
      <c r="W56" s="91"/>
    </row>
    <row r="57" spans="3:23" s="104" customFormat="1" ht="18.600000000000001" customHeight="1" x14ac:dyDescent="0.35">
      <c r="C57" s="448"/>
      <c r="D57" s="451"/>
      <c r="E57" s="452"/>
      <c r="F57" s="453"/>
      <c r="G57" s="452"/>
      <c r="H57" s="452"/>
      <c r="I57" s="449"/>
      <c r="J57" s="449"/>
      <c r="K57" s="449"/>
      <c r="L57" s="449"/>
      <c r="M57" s="449"/>
      <c r="N57" s="449"/>
      <c r="O57" s="449"/>
      <c r="P57" s="449"/>
      <c r="Q57" s="450"/>
      <c r="R57" s="450"/>
      <c r="S57" s="450"/>
      <c r="T57" s="450"/>
      <c r="U57" s="449"/>
      <c r="V57" s="449"/>
      <c r="W57" s="105"/>
    </row>
    <row r="58" spans="3:23" s="104" customFormat="1" ht="18.600000000000001" customHeight="1" x14ac:dyDescent="0.35">
      <c r="C58" s="448"/>
      <c r="D58" s="451"/>
      <c r="E58" s="452"/>
      <c r="F58" s="453"/>
      <c r="G58" s="452"/>
      <c r="H58" s="452"/>
      <c r="I58" s="449"/>
      <c r="J58" s="449"/>
      <c r="K58" s="449"/>
      <c r="L58" s="449"/>
      <c r="M58" s="449"/>
      <c r="N58" s="449"/>
      <c r="O58" s="449"/>
      <c r="P58" s="449"/>
      <c r="Q58" s="450"/>
      <c r="R58" s="450"/>
      <c r="S58" s="450"/>
      <c r="T58" s="450"/>
      <c r="U58" s="449"/>
      <c r="V58" s="449"/>
      <c r="W58" s="105"/>
    </row>
    <row r="59" spans="3:23" s="104" customFormat="1" ht="18.600000000000001" customHeight="1" x14ac:dyDescent="0.35">
      <c r="C59" s="448"/>
      <c r="D59" s="451"/>
      <c r="E59" s="452"/>
      <c r="F59" s="453"/>
      <c r="G59" s="452"/>
      <c r="H59" s="452"/>
      <c r="I59" s="449"/>
      <c r="J59" s="449"/>
      <c r="K59" s="449"/>
      <c r="L59" s="449"/>
      <c r="M59" s="449"/>
      <c r="N59" s="449"/>
      <c r="O59" s="449"/>
      <c r="P59" s="449"/>
      <c r="Q59" s="450"/>
      <c r="R59" s="450"/>
      <c r="S59" s="450"/>
      <c r="T59" s="450"/>
      <c r="U59" s="449"/>
      <c r="V59" s="449"/>
      <c r="W59" s="105"/>
    </row>
    <row r="60" spans="3:23" s="104" customFormat="1" ht="18.600000000000001" customHeight="1" x14ac:dyDescent="0.35">
      <c r="C60" s="448"/>
      <c r="D60" s="451"/>
      <c r="E60" s="452"/>
      <c r="F60" s="453"/>
      <c r="G60" s="452"/>
      <c r="H60" s="452"/>
      <c r="I60" s="449"/>
      <c r="J60" s="449"/>
      <c r="K60" s="449"/>
      <c r="L60" s="449"/>
      <c r="M60" s="449"/>
      <c r="N60" s="449"/>
      <c r="O60" s="449"/>
      <c r="P60" s="449"/>
      <c r="Q60" s="450"/>
      <c r="R60" s="450"/>
      <c r="S60" s="450"/>
      <c r="T60" s="450"/>
      <c r="U60" s="449"/>
      <c r="V60" s="449"/>
      <c r="W60" s="105"/>
    </row>
    <row r="61" spans="3:23" s="104" customFormat="1" ht="18.600000000000001" customHeight="1" x14ac:dyDescent="0.35">
      <c r="C61" s="448"/>
      <c r="D61" s="451"/>
      <c r="E61" s="452"/>
      <c r="F61" s="453"/>
      <c r="G61" s="452"/>
      <c r="H61" s="452"/>
      <c r="I61" s="449"/>
      <c r="J61" s="449"/>
      <c r="K61" s="449"/>
      <c r="L61" s="449"/>
      <c r="M61" s="449"/>
      <c r="N61" s="449"/>
      <c r="O61" s="449"/>
      <c r="P61" s="449"/>
      <c r="Q61" s="450"/>
      <c r="R61" s="450"/>
      <c r="S61" s="450"/>
      <c r="T61" s="450"/>
      <c r="U61" s="449"/>
      <c r="V61" s="449"/>
      <c r="W61" s="105"/>
    </row>
    <row r="62" spans="3:23" s="104" customFormat="1" ht="18.600000000000001" customHeight="1" x14ac:dyDescent="0.35">
      <c r="C62" s="448"/>
      <c r="D62" s="451"/>
      <c r="E62" s="452"/>
      <c r="F62" s="453"/>
      <c r="G62" s="452"/>
      <c r="H62" s="452"/>
      <c r="I62" s="449"/>
      <c r="J62" s="449"/>
      <c r="K62" s="449"/>
      <c r="L62" s="449"/>
      <c r="M62" s="449"/>
      <c r="N62" s="449"/>
      <c r="O62" s="449"/>
      <c r="P62" s="449"/>
      <c r="Q62" s="450"/>
      <c r="R62" s="450"/>
      <c r="S62" s="450"/>
      <c r="T62" s="450"/>
      <c r="U62" s="449"/>
      <c r="V62" s="449"/>
      <c r="W62" s="105"/>
    </row>
    <row r="63" spans="3:23" s="104" customFormat="1" ht="18.600000000000001" customHeight="1" x14ac:dyDescent="0.35">
      <c r="C63" s="448"/>
      <c r="D63" s="451"/>
      <c r="E63" s="452"/>
      <c r="F63" s="453"/>
      <c r="G63" s="452"/>
      <c r="H63" s="452"/>
      <c r="I63" s="449"/>
      <c r="J63" s="449"/>
      <c r="K63" s="449"/>
      <c r="L63" s="449"/>
      <c r="M63" s="449"/>
      <c r="N63" s="449"/>
      <c r="O63" s="449"/>
      <c r="P63" s="449"/>
      <c r="Q63" s="450"/>
      <c r="R63" s="450"/>
      <c r="S63" s="450"/>
      <c r="T63" s="450"/>
      <c r="U63" s="449"/>
      <c r="V63" s="449"/>
      <c r="W63" s="105"/>
    </row>
    <row r="64" spans="3:23" s="104" customFormat="1" ht="18.600000000000001" customHeight="1" x14ac:dyDescent="0.35">
      <c r="C64" s="448"/>
      <c r="D64" s="451"/>
      <c r="E64" s="452"/>
      <c r="F64" s="453"/>
      <c r="G64" s="452"/>
      <c r="H64" s="452"/>
      <c r="I64" s="449"/>
      <c r="J64" s="449"/>
      <c r="K64" s="449"/>
      <c r="L64" s="449"/>
      <c r="M64" s="449"/>
      <c r="N64" s="449"/>
      <c r="O64" s="449"/>
      <c r="P64" s="449"/>
      <c r="Q64" s="450"/>
      <c r="R64" s="450"/>
      <c r="S64" s="450"/>
      <c r="T64" s="450"/>
      <c r="U64" s="449"/>
      <c r="V64" s="449"/>
      <c r="W64" s="105"/>
    </row>
    <row r="65" spans="3:23" s="104" customFormat="1" ht="18.600000000000001" customHeight="1" x14ac:dyDescent="0.35">
      <c r="C65" s="448"/>
      <c r="D65" s="454"/>
      <c r="E65" s="452"/>
      <c r="F65" s="453"/>
      <c r="G65" s="452"/>
      <c r="H65" s="452"/>
      <c r="I65" s="449"/>
      <c r="J65" s="449"/>
      <c r="K65" s="449"/>
      <c r="L65" s="449"/>
      <c r="M65" s="449"/>
      <c r="N65" s="449"/>
      <c r="O65" s="449"/>
      <c r="P65" s="449"/>
      <c r="Q65" s="450"/>
      <c r="R65" s="450"/>
      <c r="S65" s="450"/>
      <c r="T65" s="450"/>
      <c r="U65" s="449"/>
      <c r="V65" s="449"/>
      <c r="W65" s="105"/>
    </row>
    <row r="66" spans="3:23" s="104" customFormat="1" ht="18.600000000000001" customHeight="1" x14ac:dyDescent="0.35">
      <c r="C66" s="448"/>
      <c r="D66" s="455"/>
      <c r="E66" s="456"/>
      <c r="F66" s="456"/>
      <c r="G66" s="456"/>
      <c r="H66" s="456"/>
      <c r="I66" s="449"/>
      <c r="J66" s="449"/>
      <c r="K66" s="449"/>
      <c r="L66" s="449"/>
      <c r="M66" s="449"/>
      <c r="N66" s="449"/>
      <c r="O66" s="449"/>
      <c r="P66" s="449"/>
      <c r="Q66" s="450"/>
      <c r="R66" s="450"/>
      <c r="S66" s="450"/>
      <c r="T66" s="450"/>
      <c r="U66" s="449"/>
      <c r="V66" s="449"/>
      <c r="W66" s="105"/>
    </row>
    <row r="67" spans="3:23" s="104" customFormat="1" ht="18.600000000000001" customHeight="1" x14ac:dyDescent="0.35">
      <c r="C67" s="448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50"/>
      <c r="R67" s="450"/>
      <c r="S67" s="450"/>
      <c r="T67" s="450"/>
      <c r="U67" s="445"/>
      <c r="V67" s="445"/>
      <c r="W67" s="105"/>
    </row>
    <row r="68" spans="3:23" s="104" customFormat="1" ht="18.600000000000001" customHeight="1" x14ac:dyDescent="0.35">
      <c r="C68" s="448"/>
      <c r="D68" s="449"/>
      <c r="E68" s="449"/>
      <c r="F68" s="449"/>
      <c r="G68" s="449"/>
      <c r="H68" s="449"/>
      <c r="I68" s="449"/>
      <c r="J68" s="449"/>
      <c r="K68" s="449"/>
      <c r="L68" s="449"/>
      <c r="M68" s="449"/>
      <c r="N68" s="449"/>
      <c r="O68" s="449"/>
      <c r="P68" s="449"/>
      <c r="Q68" s="450"/>
      <c r="R68" s="450"/>
      <c r="S68" s="450"/>
      <c r="T68" s="450"/>
      <c r="U68" s="445"/>
      <c r="V68" s="445"/>
      <c r="W68" s="105"/>
    </row>
    <row r="69" spans="3:23" ht="23.25" x14ac:dyDescent="0.35">
      <c r="C69" s="448"/>
      <c r="D69" s="450"/>
      <c r="E69" s="450"/>
      <c r="F69" s="450"/>
      <c r="G69" s="450"/>
      <c r="H69" s="450"/>
      <c r="I69" s="450"/>
      <c r="J69" s="450"/>
      <c r="K69" s="450"/>
      <c r="L69" s="450"/>
      <c r="M69" s="450"/>
      <c r="N69" s="450"/>
      <c r="O69" s="450"/>
      <c r="P69" s="450"/>
      <c r="Q69" s="450"/>
      <c r="R69" s="450"/>
      <c r="S69" s="450"/>
      <c r="T69" s="450"/>
      <c r="U69" s="445"/>
      <c r="V69" s="445"/>
      <c r="W69" s="89"/>
    </row>
    <row r="70" spans="3:23" ht="23.25" x14ac:dyDescent="0.35">
      <c r="C70" s="448"/>
      <c r="D70" s="450"/>
      <c r="E70" s="450"/>
      <c r="F70" s="450"/>
      <c r="G70" s="450"/>
      <c r="H70" s="450"/>
      <c r="I70" s="450"/>
      <c r="J70" s="450"/>
      <c r="K70" s="450"/>
      <c r="L70" s="450"/>
      <c r="M70" s="450"/>
      <c r="N70" s="450"/>
      <c r="O70" s="450"/>
      <c r="P70" s="450"/>
      <c r="Q70" s="450"/>
      <c r="R70" s="450"/>
      <c r="S70" s="450"/>
      <c r="T70" s="450"/>
      <c r="U70" s="445"/>
      <c r="V70" s="445"/>
      <c r="W70" s="89"/>
    </row>
    <row r="71" spans="3:23" ht="23.25" x14ac:dyDescent="0.35">
      <c r="C71" s="448"/>
      <c r="D71" s="448"/>
      <c r="E71" s="448"/>
      <c r="F71" s="448"/>
      <c r="G71" s="448"/>
      <c r="H71" s="448"/>
      <c r="I71" s="448"/>
      <c r="J71" s="448"/>
      <c r="K71" s="448"/>
      <c r="L71" s="448"/>
      <c r="M71" s="448"/>
      <c r="N71" s="448"/>
      <c r="O71" s="448"/>
      <c r="P71" s="445"/>
      <c r="Q71" s="445"/>
      <c r="R71" s="445"/>
      <c r="S71" s="445"/>
      <c r="T71" s="445"/>
      <c r="U71" s="445"/>
      <c r="V71" s="445"/>
      <c r="W71" s="89"/>
    </row>
    <row r="72" spans="3:23" ht="23.25" x14ac:dyDescent="0.35">
      <c r="C72" s="448"/>
      <c r="D72" s="448"/>
      <c r="E72" s="448"/>
      <c r="F72" s="448"/>
      <c r="G72" s="448"/>
      <c r="H72" s="448"/>
      <c r="I72" s="448"/>
      <c r="J72" s="448"/>
      <c r="K72" s="448"/>
      <c r="L72" s="448"/>
      <c r="M72" s="448"/>
      <c r="N72" s="448"/>
      <c r="O72" s="448"/>
      <c r="P72" s="445"/>
      <c r="Q72" s="445"/>
      <c r="R72" s="445"/>
      <c r="S72" s="445"/>
      <c r="T72" s="445"/>
      <c r="U72" s="445"/>
      <c r="V72" s="445"/>
      <c r="W72" s="89"/>
    </row>
    <row r="73" spans="3:23" ht="23.25" x14ac:dyDescent="0.35">
      <c r="C73" s="445"/>
      <c r="D73" s="445"/>
      <c r="E73" s="445"/>
      <c r="F73" s="445"/>
      <c r="G73" s="445"/>
      <c r="H73" s="445"/>
      <c r="I73" s="445"/>
      <c r="J73" s="445"/>
      <c r="K73" s="445"/>
      <c r="L73" s="445"/>
      <c r="M73" s="445"/>
      <c r="N73" s="445"/>
      <c r="O73" s="445"/>
      <c r="P73" s="445"/>
      <c r="Q73" s="445"/>
      <c r="R73" s="445"/>
      <c r="S73" s="445"/>
      <c r="T73" s="445"/>
      <c r="U73" s="445"/>
      <c r="V73" s="445"/>
      <c r="W73" s="89"/>
    </row>
    <row r="74" spans="3:23" ht="23.25" x14ac:dyDescent="0.35">
      <c r="C74" s="445"/>
      <c r="D74" s="445"/>
      <c r="E74" s="445"/>
      <c r="F74" s="445"/>
      <c r="G74" s="445"/>
      <c r="H74" s="445"/>
      <c r="I74" s="445"/>
      <c r="J74" s="445"/>
      <c r="K74" s="445"/>
      <c r="L74" s="445"/>
      <c r="M74" s="445"/>
      <c r="N74" s="445"/>
      <c r="O74" s="445"/>
      <c r="P74" s="445"/>
      <c r="Q74" s="445"/>
      <c r="R74" s="445"/>
      <c r="S74" s="445"/>
      <c r="T74" s="445"/>
      <c r="U74" s="445"/>
      <c r="V74" s="445"/>
      <c r="W74" s="89"/>
    </row>
    <row r="75" spans="3:23" ht="23.25" x14ac:dyDescent="0.35"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89"/>
    </row>
    <row r="76" spans="3:23" ht="23.25" x14ac:dyDescent="0.35">
      <c r="W76" s="89"/>
    </row>
    <row r="77" spans="3:23" ht="23.25" x14ac:dyDescent="0.35">
      <c r="W77" s="89"/>
    </row>
    <row r="78" spans="3:23" ht="23.25" x14ac:dyDescent="0.35">
      <c r="W78" s="89"/>
    </row>
    <row r="79" spans="3:23" ht="23.25" x14ac:dyDescent="0.35">
      <c r="W79" s="89"/>
    </row>
  </sheetData>
  <mergeCells count="11">
    <mergeCell ref="D56:V56"/>
    <mergeCell ref="C29:V29"/>
    <mergeCell ref="D1:W1"/>
    <mergeCell ref="D6:V6"/>
    <mergeCell ref="C2:R2"/>
    <mergeCell ref="C3:V3"/>
    <mergeCell ref="C4:V4"/>
    <mergeCell ref="C5:H5"/>
    <mergeCell ref="K5:S5"/>
    <mergeCell ref="I5:J5"/>
    <mergeCell ref="T5:V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2"/>
  <sheetViews>
    <sheetView zoomScale="85" zoomScaleNormal="85" workbookViewId="0">
      <selection activeCell="AB41" sqref="AB41"/>
    </sheetView>
  </sheetViews>
  <sheetFormatPr defaultRowHeight="15" x14ac:dyDescent="0.25"/>
  <cols>
    <col min="1" max="1" width="21" customWidth="1"/>
    <col min="2" max="2" width="11.5703125" customWidth="1"/>
    <col min="16" max="16" width="10.28515625" customWidth="1"/>
  </cols>
  <sheetData>
    <row r="1" spans="1:28" ht="36.75" thickBot="1" x14ac:dyDescent="0.6">
      <c r="A1" s="587" t="s">
        <v>433</v>
      </c>
      <c r="B1" s="587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  <c r="N1" s="588"/>
      <c r="O1" s="588"/>
      <c r="P1" s="588"/>
      <c r="Q1" s="588"/>
      <c r="R1" s="588"/>
      <c r="S1" s="588"/>
      <c r="T1" s="588"/>
      <c r="U1" s="588"/>
      <c r="V1" s="588"/>
      <c r="W1" s="588"/>
      <c r="X1" s="588"/>
      <c r="Y1" s="588"/>
      <c r="Z1" s="588"/>
      <c r="AA1" s="588"/>
    </row>
    <row r="2" spans="1:28" x14ac:dyDescent="0.25">
      <c r="A2" s="457"/>
      <c r="B2" s="458"/>
      <c r="C2" s="589" t="s">
        <v>434</v>
      </c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459"/>
      <c r="P2" s="591" t="s">
        <v>435</v>
      </c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460"/>
    </row>
    <row r="3" spans="1:28" ht="27" thickBot="1" x14ac:dyDescent="0.3">
      <c r="A3" s="461"/>
      <c r="B3" s="462"/>
      <c r="C3" s="463" t="s">
        <v>230</v>
      </c>
      <c r="D3" s="32" t="s">
        <v>231</v>
      </c>
      <c r="E3" s="32" t="s">
        <v>222</v>
      </c>
      <c r="F3" s="32" t="s">
        <v>223</v>
      </c>
      <c r="G3" s="32" t="s">
        <v>224</v>
      </c>
      <c r="H3" s="32" t="s">
        <v>225</v>
      </c>
      <c r="I3" s="32" t="s">
        <v>226</v>
      </c>
      <c r="J3" s="32" t="s">
        <v>436</v>
      </c>
      <c r="K3" s="32" t="s">
        <v>242</v>
      </c>
      <c r="L3" s="32" t="s">
        <v>258</v>
      </c>
      <c r="M3" s="32" t="s">
        <v>437</v>
      </c>
      <c r="N3" s="32" t="s">
        <v>438</v>
      </c>
      <c r="O3" s="464" t="s">
        <v>439</v>
      </c>
      <c r="P3" s="465" t="s">
        <v>230</v>
      </c>
      <c r="Q3" s="465" t="s">
        <v>231</v>
      </c>
      <c r="R3" s="465" t="s">
        <v>222</v>
      </c>
      <c r="S3" s="465" t="s">
        <v>223</v>
      </c>
      <c r="T3" s="465" t="s">
        <v>224</v>
      </c>
      <c r="U3" s="465" t="s">
        <v>225</v>
      </c>
      <c r="V3" s="465" t="s">
        <v>226</v>
      </c>
      <c r="W3" s="465" t="s">
        <v>436</v>
      </c>
      <c r="X3" s="465" t="s">
        <v>242</v>
      </c>
      <c r="Y3" s="465" t="s">
        <v>258</v>
      </c>
      <c r="Z3" s="465" t="s">
        <v>437</v>
      </c>
      <c r="AA3" s="465" t="s">
        <v>442</v>
      </c>
      <c r="AB3" s="466" t="s">
        <v>439</v>
      </c>
    </row>
    <row r="4" spans="1:28" ht="15.75" x14ac:dyDescent="0.25">
      <c r="A4" s="593" t="s">
        <v>244</v>
      </c>
      <c r="B4" s="467" t="s">
        <v>443</v>
      </c>
      <c r="C4" s="463"/>
      <c r="D4" s="32"/>
      <c r="E4" s="32">
        <v>3.47</v>
      </c>
      <c r="F4" s="32">
        <v>17.010000000000002</v>
      </c>
      <c r="G4" s="32">
        <v>17.71</v>
      </c>
      <c r="H4" s="32">
        <v>20.69</v>
      </c>
      <c r="I4" s="32">
        <v>23.55</v>
      </c>
      <c r="J4" s="32">
        <v>29.44</v>
      </c>
      <c r="K4" s="32">
        <v>28.19</v>
      </c>
      <c r="L4" s="32">
        <v>28.94</v>
      </c>
      <c r="M4" s="32">
        <v>29.2</v>
      </c>
      <c r="N4" s="32">
        <v>30.19</v>
      </c>
      <c r="O4" s="468">
        <f>SUM(C4:N4)</f>
        <v>228.39</v>
      </c>
      <c r="P4" s="469">
        <v>29.81</v>
      </c>
      <c r="Q4" s="470">
        <v>24.69</v>
      </c>
      <c r="R4" s="470">
        <v>26.47</v>
      </c>
      <c r="S4" s="470">
        <v>32.200000000000003</v>
      </c>
      <c r="T4" s="470">
        <v>29.62</v>
      </c>
      <c r="U4" s="470">
        <v>27.55</v>
      </c>
      <c r="V4" s="470">
        <v>28.09</v>
      </c>
      <c r="W4" s="470">
        <v>31.15</v>
      </c>
      <c r="X4" s="470"/>
      <c r="Y4" s="470"/>
      <c r="Z4" s="470"/>
      <c r="AA4" s="470"/>
      <c r="AB4" s="471">
        <f>SUM(P4:AA4)</f>
        <v>229.58</v>
      </c>
    </row>
    <row r="5" spans="1:28" ht="16.5" thickBot="1" x14ac:dyDescent="0.3">
      <c r="A5" s="594"/>
      <c r="B5" s="472" t="s">
        <v>444</v>
      </c>
      <c r="C5" s="463"/>
      <c r="D5" s="32"/>
      <c r="E5" s="32"/>
      <c r="F5" s="32"/>
      <c r="G5" s="32">
        <v>0.45</v>
      </c>
      <c r="H5" s="32">
        <v>1.56</v>
      </c>
      <c r="I5" s="32">
        <v>2.29</v>
      </c>
      <c r="J5" s="32">
        <v>2.83</v>
      </c>
      <c r="K5" s="32">
        <v>2.96</v>
      </c>
      <c r="L5" s="32">
        <v>4.26</v>
      </c>
      <c r="M5" s="32">
        <v>4.9800000000000004</v>
      </c>
      <c r="N5" s="32">
        <v>5.35</v>
      </c>
      <c r="O5" s="468">
        <f t="shared" ref="O5:O7" si="0">SUM(C5:N5)</f>
        <v>24.68</v>
      </c>
      <c r="P5" s="469">
        <v>4.67</v>
      </c>
      <c r="Q5" s="470">
        <v>4.63</v>
      </c>
      <c r="R5" s="470">
        <v>4.8099999999999996</v>
      </c>
      <c r="S5" s="473">
        <v>7</v>
      </c>
      <c r="T5" s="470">
        <v>8.85</v>
      </c>
      <c r="U5" s="470">
        <v>10.37</v>
      </c>
      <c r="V5" s="470">
        <v>10.39</v>
      </c>
      <c r="W5" s="470">
        <v>12</v>
      </c>
      <c r="X5" s="470"/>
      <c r="Y5" s="470"/>
      <c r="Z5" s="470"/>
      <c r="AA5" s="470"/>
      <c r="AB5" s="471">
        <f t="shared" ref="AB5:AB7" si="1">SUM(P5:AA5)</f>
        <v>62.72</v>
      </c>
    </row>
    <row r="6" spans="1:28" ht="15.75" x14ac:dyDescent="0.25">
      <c r="A6" s="593" t="s">
        <v>440</v>
      </c>
      <c r="B6" s="467" t="s">
        <v>445</v>
      </c>
      <c r="C6" s="463">
        <v>14.59</v>
      </c>
      <c r="D6" s="32">
        <v>12.59</v>
      </c>
      <c r="E6" s="32">
        <v>9.67</v>
      </c>
      <c r="F6" s="32">
        <v>6.86</v>
      </c>
      <c r="G6" s="32">
        <v>3.1</v>
      </c>
      <c r="H6" s="32">
        <v>2.6</v>
      </c>
      <c r="I6" s="32">
        <v>1.97</v>
      </c>
      <c r="J6" s="32">
        <v>1.51</v>
      </c>
      <c r="K6" s="32">
        <v>1</v>
      </c>
      <c r="L6" s="32">
        <v>1.02</v>
      </c>
      <c r="M6" s="32">
        <v>1.0900000000000001</v>
      </c>
      <c r="N6" s="32">
        <v>16.940000000000001</v>
      </c>
      <c r="O6" s="468">
        <f t="shared" si="0"/>
        <v>72.940000000000012</v>
      </c>
      <c r="P6" s="469">
        <v>0.43</v>
      </c>
      <c r="Q6" s="470">
        <v>0.57999999999999996</v>
      </c>
      <c r="R6" s="470">
        <v>0.52</v>
      </c>
      <c r="S6" s="470">
        <v>0.48</v>
      </c>
      <c r="T6" s="470">
        <v>0.48</v>
      </c>
      <c r="U6" s="470">
        <v>0.41</v>
      </c>
      <c r="V6" s="474">
        <v>0.317</v>
      </c>
      <c r="W6" s="470">
        <v>0.54</v>
      </c>
      <c r="X6" s="470"/>
      <c r="Y6" s="470"/>
      <c r="Z6" s="470"/>
      <c r="AA6" s="470"/>
      <c r="AB6" s="471">
        <f t="shared" si="1"/>
        <v>3.7570000000000001</v>
      </c>
    </row>
    <row r="7" spans="1:28" ht="16.5" thickBot="1" x14ac:dyDescent="0.3">
      <c r="A7" s="594"/>
      <c r="B7" s="472" t="s">
        <v>446</v>
      </c>
      <c r="C7" s="475"/>
      <c r="D7" s="476"/>
      <c r="E7" s="476">
        <v>20.010000000000002</v>
      </c>
      <c r="F7" s="476">
        <v>15.23</v>
      </c>
      <c r="G7" s="476">
        <v>16.55</v>
      </c>
      <c r="H7" s="476">
        <v>15.66</v>
      </c>
      <c r="I7" s="476">
        <v>17.399999999999999</v>
      </c>
      <c r="J7" s="476">
        <v>13.01</v>
      </c>
      <c r="K7" s="476">
        <v>7.76</v>
      </c>
      <c r="L7" s="476">
        <v>11.17</v>
      </c>
      <c r="M7" s="476">
        <v>9.74</v>
      </c>
      <c r="N7" s="476">
        <v>12.28</v>
      </c>
      <c r="O7" s="477">
        <f t="shared" si="0"/>
        <v>138.81</v>
      </c>
      <c r="P7" s="478">
        <v>5.48</v>
      </c>
      <c r="Q7" s="479">
        <v>6.94</v>
      </c>
      <c r="R7" s="479">
        <v>7.92</v>
      </c>
      <c r="S7" s="479">
        <v>3.99</v>
      </c>
      <c r="T7" s="479">
        <v>10.45</v>
      </c>
      <c r="U7" s="479">
        <v>5.13</v>
      </c>
      <c r="V7" s="479">
        <v>7.51</v>
      </c>
      <c r="W7" s="479">
        <v>10.54</v>
      </c>
      <c r="X7" s="479"/>
      <c r="Y7" s="479"/>
      <c r="Z7" s="479"/>
      <c r="AA7" s="479"/>
      <c r="AB7" s="480">
        <f t="shared" si="1"/>
        <v>57.96</v>
      </c>
    </row>
    <row r="32" spans="1:1" ht="21" x14ac:dyDescent="0.35">
      <c r="A32" s="481" t="s">
        <v>441</v>
      </c>
    </row>
  </sheetData>
  <mergeCells count="5">
    <mergeCell ref="A1:AA1"/>
    <mergeCell ref="C2:N2"/>
    <mergeCell ref="P2:AA2"/>
    <mergeCell ref="A4:A5"/>
    <mergeCell ref="A6:A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22"/>
  <sheetViews>
    <sheetView zoomScaleNormal="100" workbookViewId="0">
      <selection activeCell="A10" sqref="A10"/>
    </sheetView>
  </sheetViews>
  <sheetFormatPr defaultRowHeight="15" x14ac:dyDescent="0.25"/>
  <cols>
    <col min="1" max="1" width="25.28515625" customWidth="1"/>
    <col min="2" max="2" width="21.7109375" customWidth="1"/>
  </cols>
  <sheetData>
    <row r="2" spans="1:5" ht="13.9" customHeight="1" x14ac:dyDescent="0.25">
      <c r="A2" s="241" t="s">
        <v>305</v>
      </c>
      <c r="B2" s="56"/>
      <c r="E2" s="134"/>
    </row>
    <row r="3" spans="1:5" ht="13.9" customHeight="1" x14ac:dyDescent="0.25">
      <c r="A3" s="352" t="s">
        <v>31</v>
      </c>
      <c r="B3" s="353">
        <f>'По банкам '!GA27</f>
        <v>42.832027481550348</v>
      </c>
      <c r="E3" s="134"/>
    </row>
    <row r="4" spans="1:5" ht="13.9" customHeight="1" x14ac:dyDescent="0.25">
      <c r="A4" s="313" t="s">
        <v>16</v>
      </c>
      <c r="B4" s="353">
        <f>'По банкам '!GA11</f>
        <v>17.096778967899997</v>
      </c>
      <c r="E4" s="134"/>
    </row>
    <row r="5" spans="1:5" ht="13.9" customHeight="1" x14ac:dyDescent="0.25">
      <c r="A5" s="352" t="s">
        <v>34</v>
      </c>
      <c r="B5" s="353">
        <f>'По банкам '!GA30</f>
        <v>8.2070000000000007</v>
      </c>
      <c r="E5" s="134"/>
    </row>
    <row r="6" spans="1:5" ht="13.5" customHeight="1" x14ac:dyDescent="0.25">
      <c r="A6" s="313" t="s">
        <v>17</v>
      </c>
      <c r="B6" s="353">
        <f>'По банкам '!GA12</f>
        <v>5.0570000000000004</v>
      </c>
      <c r="E6" s="134"/>
    </row>
    <row r="7" spans="1:5" ht="13.9" customHeight="1" x14ac:dyDescent="0.25">
      <c r="A7" s="313" t="s">
        <v>25</v>
      </c>
      <c r="B7" s="353">
        <f>'По банкам '!GA21</f>
        <v>2.2010000000000001</v>
      </c>
      <c r="E7" s="134"/>
    </row>
    <row r="8" spans="1:5" ht="13.9" customHeight="1" x14ac:dyDescent="0.25">
      <c r="A8" s="313" t="s">
        <v>15</v>
      </c>
      <c r="B8" s="353">
        <f>'По банкам '!GA10</f>
        <v>1.6859999999999999</v>
      </c>
      <c r="E8" s="134"/>
    </row>
    <row r="9" spans="1:5" ht="13.9" customHeight="1" x14ac:dyDescent="0.25">
      <c r="A9" s="313" t="s">
        <v>453</v>
      </c>
      <c r="B9" s="353">
        <f>'По банкам '!GA17</f>
        <v>1.671</v>
      </c>
      <c r="E9" s="134"/>
    </row>
    <row r="10" spans="1:5" x14ac:dyDescent="0.25">
      <c r="A10" s="313" t="s">
        <v>18</v>
      </c>
      <c r="B10" s="353">
        <f>'По банкам '!GA13</f>
        <v>0.41899999999999998</v>
      </c>
    </row>
    <row r="11" spans="1:5" x14ac:dyDescent="0.25">
      <c r="A11" s="313" t="s">
        <v>13</v>
      </c>
      <c r="B11" s="353">
        <f>'По банкам '!GA8</f>
        <v>-1.067071064999982E-2</v>
      </c>
    </row>
    <row r="12" spans="1:5" x14ac:dyDescent="0.25">
      <c r="A12" s="352" t="s">
        <v>32</v>
      </c>
      <c r="B12" s="353">
        <f>'По банкам '!GA28</f>
        <v>-3.2000000000000001E-2</v>
      </c>
    </row>
    <row r="13" spans="1:5" x14ac:dyDescent="0.25">
      <c r="A13" s="313" t="s">
        <v>11</v>
      </c>
      <c r="B13" s="353">
        <f>'По банкам '!GA6</f>
        <v>-0.34100000000000003</v>
      </c>
    </row>
    <row r="14" spans="1:5" x14ac:dyDescent="0.25">
      <c r="A14" s="313" t="s">
        <v>10</v>
      </c>
      <c r="B14" s="353">
        <f>'По банкам '!GA5</f>
        <v>-0.48199999999999998</v>
      </c>
    </row>
    <row r="15" spans="1:5" x14ac:dyDescent="0.25">
      <c r="A15" s="313" t="s">
        <v>30</v>
      </c>
      <c r="B15" s="353">
        <f>'По банкам '!GA26</f>
        <v>-1.1970000000000001</v>
      </c>
    </row>
    <row r="16" spans="1:5" x14ac:dyDescent="0.25">
      <c r="A16" s="313" t="s">
        <v>14</v>
      </c>
      <c r="B16" s="353">
        <f>'По банкам '!GA9</f>
        <v>-1.2050000000000001</v>
      </c>
    </row>
    <row r="17" spans="1:2" x14ac:dyDescent="0.25">
      <c r="A17" s="352" t="s">
        <v>29</v>
      </c>
      <c r="B17" s="353">
        <f>'По банкам '!GA25</f>
        <v>-1.2090000000000001</v>
      </c>
    </row>
    <row r="18" spans="1:2" x14ac:dyDescent="0.25">
      <c r="A18" s="313" t="s">
        <v>23</v>
      </c>
      <c r="B18" s="353">
        <f>'По банкам '!GA19</f>
        <v>-2.1589999999999998</v>
      </c>
    </row>
    <row r="19" spans="1:2" x14ac:dyDescent="0.25">
      <c r="A19" s="313" t="s">
        <v>9</v>
      </c>
      <c r="B19" s="353">
        <f>'По банкам '!GA4</f>
        <v>-2.2389999999999999</v>
      </c>
    </row>
    <row r="20" spans="1:2" x14ac:dyDescent="0.25">
      <c r="A20" s="313" t="s">
        <v>27</v>
      </c>
      <c r="B20" s="353">
        <f>'По банкам '!GA23</f>
        <v>-3.0032766243600055</v>
      </c>
    </row>
    <row r="21" spans="1:2" x14ac:dyDescent="0.25">
      <c r="A21" s="313" t="s">
        <v>26</v>
      </c>
      <c r="B21" s="353">
        <f>'По банкам '!GA22</f>
        <v>-3.0910000000000002</v>
      </c>
    </row>
    <row r="22" spans="1:2" x14ac:dyDescent="0.25">
      <c r="A22" s="313" t="s">
        <v>28</v>
      </c>
      <c r="B22" s="353">
        <f>'По банкам '!GA24</f>
        <v>-4.9181409396400015</v>
      </c>
    </row>
  </sheetData>
  <autoFilter ref="A2:B22" xr:uid="{00000000-0009-0000-0000-00000B000000}">
    <sortState ref="A3:B22">
      <sortCondition descending="1" ref="B2:B22"/>
    </sortState>
  </autoFilter>
  <sortState ref="A3:AC3">
    <sortCondition sortBy="icon" ref="A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22"/>
  <sheetViews>
    <sheetView zoomScaleNormal="100" workbookViewId="0">
      <selection activeCell="F14" sqref="F14"/>
    </sheetView>
  </sheetViews>
  <sheetFormatPr defaultRowHeight="15" x14ac:dyDescent="0.25"/>
  <cols>
    <col min="1" max="1" width="23.140625" customWidth="1"/>
    <col min="2" max="2" width="11" customWidth="1"/>
  </cols>
  <sheetData>
    <row r="2" spans="1:5" ht="13.9" customHeight="1" x14ac:dyDescent="0.25">
      <c r="A2" s="242" t="s">
        <v>304</v>
      </c>
      <c r="B2" s="240"/>
      <c r="E2" s="134"/>
    </row>
    <row r="3" spans="1:5" ht="13.9" customHeight="1" x14ac:dyDescent="0.25">
      <c r="A3" s="354" t="s">
        <v>34</v>
      </c>
      <c r="B3" s="355">
        <f>'По банкам '!NC30</f>
        <v>5.4443985590522743</v>
      </c>
      <c r="E3" s="134"/>
    </row>
    <row r="4" spans="1:5" ht="13.9" customHeight="1" x14ac:dyDescent="0.25">
      <c r="A4" s="312" t="s">
        <v>9</v>
      </c>
      <c r="B4" s="355">
        <f>'По банкам '!NC4</f>
        <v>3.6963692230579639</v>
      </c>
      <c r="E4" s="134"/>
    </row>
    <row r="5" spans="1:5" ht="13.9" customHeight="1" x14ac:dyDescent="0.25">
      <c r="A5" s="312" t="s">
        <v>15</v>
      </c>
      <c r="B5" s="355">
        <f>'По банкам '!NC10</f>
        <v>2.7442590462652454</v>
      </c>
      <c r="E5" s="134"/>
    </row>
    <row r="6" spans="1:5" ht="13.9" customHeight="1" x14ac:dyDescent="0.25">
      <c r="A6" s="312" t="s">
        <v>17</v>
      </c>
      <c r="B6" s="355">
        <f>'По банкам '!NC12</f>
        <v>2.0616265114448851</v>
      </c>
      <c r="E6" s="134"/>
    </row>
    <row r="7" spans="1:5" ht="13.5" customHeight="1" x14ac:dyDescent="0.25">
      <c r="A7" s="354" t="s">
        <v>28</v>
      </c>
      <c r="B7" s="355">
        <f>'По банкам '!NC12</f>
        <v>2.0616265114448851</v>
      </c>
      <c r="E7" s="134"/>
    </row>
    <row r="8" spans="1:5" x14ac:dyDescent="0.25">
      <c r="A8" s="312" t="s">
        <v>25</v>
      </c>
      <c r="B8" s="355">
        <f>'По банкам '!NC21</f>
        <v>1.1141931667979748</v>
      </c>
    </row>
    <row r="9" spans="1:5" x14ac:dyDescent="0.25">
      <c r="A9" s="354" t="s">
        <v>31</v>
      </c>
      <c r="B9" s="355">
        <f>'По банкам '!NC27</f>
        <v>0.89688101526735409</v>
      </c>
    </row>
    <row r="10" spans="1:5" x14ac:dyDescent="0.25">
      <c r="A10" s="312" t="s">
        <v>30</v>
      </c>
      <c r="B10" s="355">
        <f>'По банкам '!NC26</f>
        <v>0.71453549981004372</v>
      </c>
    </row>
    <row r="11" spans="1:5" x14ac:dyDescent="0.25">
      <c r="A11" s="312" t="s">
        <v>11</v>
      </c>
      <c r="B11" s="355">
        <f>'По банкам '!NC6</f>
        <v>0.68665740498004091</v>
      </c>
    </row>
    <row r="12" spans="1:5" x14ac:dyDescent="0.25">
      <c r="A12" s="312" t="s">
        <v>10</v>
      </c>
      <c r="B12" s="355">
        <f>'По банкам '!NC5</f>
        <v>7.9644206648396221E-2</v>
      </c>
    </row>
    <row r="13" spans="1:5" x14ac:dyDescent="0.25">
      <c r="A13" s="312" t="s">
        <v>453</v>
      </c>
      <c r="B13" s="355">
        <f>'По банкам '!NC17</f>
        <v>6.2349799186563359E-2</v>
      </c>
    </row>
    <row r="14" spans="1:5" x14ac:dyDescent="0.25">
      <c r="A14" s="354" t="s">
        <v>16</v>
      </c>
      <c r="B14" s="355">
        <f>'По банкам '!NC11</f>
        <v>5.6330656881520724E-2</v>
      </c>
    </row>
    <row r="15" spans="1:5" x14ac:dyDescent="0.25">
      <c r="A15" s="312" t="s">
        <v>29</v>
      </c>
      <c r="B15" s="355">
        <f>'По банкам '!NC25</f>
        <v>1.1163552312041247E-2</v>
      </c>
    </row>
    <row r="16" spans="1:5" x14ac:dyDescent="0.25">
      <c r="A16" s="312" t="s">
        <v>18</v>
      </c>
      <c r="B16" s="355">
        <f>'По банкам '!NC13</f>
        <v>-0.28551896896665685</v>
      </c>
    </row>
    <row r="17" spans="1:2" x14ac:dyDescent="0.25">
      <c r="A17" s="312" t="s">
        <v>23</v>
      </c>
      <c r="B17" s="355">
        <f>'По банкам '!NC19</f>
        <v>-0.40014526880710299</v>
      </c>
    </row>
    <row r="18" spans="1:2" x14ac:dyDescent="0.25">
      <c r="A18" s="354" t="s">
        <v>32</v>
      </c>
      <c r="B18" s="355">
        <f>'По банкам '!NC28</f>
        <v>-0.44477260374751637</v>
      </c>
    </row>
    <row r="19" spans="1:2" x14ac:dyDescent="0.25">
      <c r="A19" s="312" t="s">
        <v>13</v>
      </c>
      <c r="B19" s="355">
        <f>'По банкам '!NC8</f>
        <v>-0.50413207035612828</v>
      </c>
    </row>
    <row r="20" spans="1:2" x14ac:dyDescent="0.25">
      <c r="A20" s="312" t="s">
        <v>27</v>
      </c>
      <c r="B20" s="355">
        <f>'По банкам '!NC23</f>
        <v>-0.82732952782275504</v>
      </c>
    </row>
    <row r="21" spans="1:2" x14ac:dyDescent="0.25">
      <c r="A21" s="312" t="s">
        <v>14</v>
      </c>
      <c r="B21" s="355">
        <f>'По банкам '!NC9</f>
        <v>-1.2168976372899181</v>
      </c>
    </row>
    <row r="22" spans="1:2" x14ac:dyDescent="0.25">
      <c r="A22" s="312" t="s">
        <v>26</v>
      </c>
      <c r="B22" s="355">
        <f>'По банкам '!NC22</f>
        <v>-6.6602846333463503</v>
      </c>
    </row>
  </sheetData>
  <autoFilter ref="A2:B2" xr:uid="{00000000-0009-0000-0000-00000C000000}">
    <sortState ref="A3:B22">
      <sortCondition descending="1" ref="B2"/>
    </sortState>
  </autoFilter>
  <sortState ref="A2:B22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O57"/>
  <sheetViews>
    <sheetView topLeftCell="A19" zoomScale="80" zoomScaleNormal="80" workbookViewId="0">
      <selection activeCell="C7" sqref="C7:AF56"/>
    </sheetView>
  </sheetViews>
  <sheetFormatPr defaultRowHeight="15" x14ac:dyDescent="0.25"/>
  <cols>
    <col min="1" max="1" width="36.42578125" customWidth="1"/>
    <col min="2" max="2" width="4.42578125" customWidth="1"/>
    <col min="3" max="20" width="10" customWidth="1"/>
    <col min="21" max="21" width="10.7109375" customWidth="1"/>
    <col min="22" max="22" width="2.28515625" customWidth="1"/>
    <col min="23" max="23" width="10" customWidth="1"/>
    <col min="24" max="24" width="9.85546875" customWidth="1"/>
    <col min="25" max="25" width="1.85546875" customWidth="1"/>
    <col min="26" max="31" width="10" customWidth="1"/>
    <col min="32" max="32" width="10.5703125" customWidth="1"/>
    <col min="257" max="257" width="41.42578125" customWidth="1"/>
    <col min="258" max="258" width="0.28515625" customWidth="1"/>
    <col min="259" max="276" width="10" customWidth="1"/>
    <col min="277" max="277" width="0.28515625" customWidth="1"/>
    <col min="278" max="278" width="9.5703125" customWidth="1"/>
    <col min="279" max="279" width="10" customWidth="1"/>
    <col min="280" max="280" width="0.28515625" customWidth="1"/>
    <col min="281" max="281" width="9.42578125" customWidth="1"/>
    <col min="282" max="287" width="10" customWidth="1"/>
    <col min="288" max="288" width="10.5703125" customWidth="1"/>
    <col min="513" max="513" width="41.42578125" customWidth="1"/>
    <col min="514" max="514" width="0.28515625" customWidth="1"/>
    <col min="515" max="532" width="10" customWidth="1"/>
    <col min="533" max="533" width="0.28515625" customWidth="1"/>
    <col min="534" max="534" width="9.5703125" customWidth="1"/>
    <col min="535" max="535" width="10" customWidth="1"/>
    <col min="536" max="536" width="0.28515625" customWidth="1"/>
    <col min="537" max="537" width="9.42578125" customWidth="1"/>
    <col min="538" max="543" width="10" customWidth="1"/>
    <col min="544" max="544" width="10.5703125" customWidth="1"/>
    <col min="769" max="769" width="41.42578125" customWidth="1"/>
    <col min="770" max="770" width="0.28515625" customWidth="1"/>
    <col min="771" max="788" width="10" customWidth="1"/>
    <col min="789" max="789" width="0.28515625" customWidth="1"/>
    <col min="790" max="790" width="9.5703125" customWidth="1"/>
    <col min="791" max="791" width="10" customWidth="1"/>
    <col min="792" max="792" width="0.28515625" customWidth="1"/>
    <col min="793" max="793" width="9.42578125" customWidth="1"/>
    <col min="794" max="799" width="10" customWidth="1"/>
    <col min="800" max="800" width="10.5703125" customWidth="1"/>
    <col min="1025" max="1025" width="41.42578125" customWidth="1"/>
    <col min="1026" max="1026" width="0.28515625" customWidth="1"/>
    <col min="1027" max="1044" width="10" customWidth="1"/>
    <col min="1045" max="1045" width="0.28515625" customWidth="1"/>
    <col min="1046" max="1046" width="9.5703125" customWidth="1"/>
    <col min="1047" max="1047" width="10" customWidth="1"/>
    <col min="1048" max="1048" width="0.28515625" customWidth="1"/>
    <col min="1049" max="1049" width="9.42578125" customWidth="1"/>
    <col min="1050" max="1055" width="10" customWidth="1"/>
    <col min="1056" max="1056" width="10.5703125" customWidth="1"/>
    <col min="1281" max="1281" width="41.42578125" customWidth="1"/>
    <col min="1282" max="1282" width="0.28515625" customWidth="1"/>
    <col min="1283" max="1300" width="10" customWidth="1"/>
    <col min="1301" max="1301" width="0.28515625" customWidth="1"/>
    <col min="1302" max="1302" width="9.5703125" customWidth="1"/>
    <col min="1303" max="1303" width="10" customWidth="1"/>
    <col min="1304" max="1304" width="0.28515625" customWidth="1"/>
    <col min="1305" max="1305" width="9.42578125" customWidth="1"/>
    <col min="1306" max="1311" width="10" customWidth="1"/>
    <col min="1312" max="1312" width="10.5703125" customWidth="1"/>
    <col min="1537" max="1537" width="41.42578125" customWidth="1"/>
    <col min="1538" max="1538" width="0.28515625" customWidth="1"/>
    <col min="1539" max="1556" width="10" customWidth="1"/>
    <col min="1557" max="1557" width="0.28515625" customWidth="1"/>
    <col min="1558" max="1558" width="9.5703125" customWidth="1"/>
    <col min="1559" max="1559" width="10" customWidth="1"/>
    <col min="1560" max="1560" width="0.28515625" customWidth="1"/>
    <col min="1561" max="1561" width="9.42578125" customWidth="1"/>
    <col min="1562" max="1567" width="10" customWidth="1"/>
    <col min="1568" max="1568" width="10.5703125" customWidth="1"/>
    <col min="1793" max="1793" width="41.42578125" customWidth="1"/>
    <col min="1794" max="1794" width="0.28515625" customWidth="1"/>
    <col min="1795" max="1812" width="10" customWidth="1"/>
    <col min="1813" max="1813" width="0.28515625" customWidth="1"/>
    <col min="1814" max="1814" width="9.5703125" customWidth="1"/>
    <col min="1815" max="1815" width="10" customWidth="1"/>
    <col min="1816" max="1816" width="0.28515625" customWidth="1"/>
    <col min="1817" max="1817" width="9.42578125" customWidth="1"/>
    <col min="1818" max="1823" width="10" customWidth="1"/>
    <col min="1824" max="1824" width="10.5703125" customWidth="1"/>
    <col min="2049" max="2049" width="41.42578125" customWidth="1"/>
    <col min="2050" max="2050" width="0.28515625" customWidth="1"/>
    <col min="2051" max="2068" width="10" customWidth="1"/>
    <col min="2069" max="2069" width="0.28515625" customWidth="1"/>
    <col min="2070" max="2070" width="9.5703125" customWidth="1"/>
    <col min="2071" max="2071" width="10" customWidth="1"/>
    <col min="2072" max="2072" width="0.28515625" customWidth="1"/>
    <col min="2073" max="2073" width="9.42578125" customWidth="1"/>
    <col min="2074" max="2079" width="10" customWidth="1"/>
    <col min="2080" max="2080" width="10.5703125" customWidth="1"/>
    <col min="2305" max="2305" width="41.42578125" customWidth="1"/>
    <col min="2306" max="2306" width="0.28515625" customWidth="1"/>
    <col min="2307" max="2324" width="10" customWidth="1"/>
    <col min="2325" max="2325" width="0.28515625" customWidth="1"/>
    <col min="2326" max="2326" width="9.5703125" customWidth="1"/>
    <col min="2327" max="2327" width="10" customWidth="1"/>
    <col min="2328" max="2328" width="0.28515625" customWidth="1"/>
    <col min="2329" max="2329" width="9.42578125" customWidth="1"/>
    <col min="2330" max="2335" width="10" customWidth="1"/>
    <col min="2336" max="2336" width="10.5703125" customWidth="1"/>
    <col min="2561" max="2561" width="41.42578125" customWidth="1"/>
    <col min="2562" max="2562" width="0.28515625" customWidth="1"/>
    <col min="2563" max="2580" width="10" customWidth="1"/>
    <col min="2581" max="2581" width="0.28515625" customWidth="1"/>
    <col min="2582" max="2582" width="9.5703125" customWidth="1"/>
    <col min="2583" max="2583" width="10" customWidth="1"/>
    <col min="2584" max="2584" width="0.28515625" customWidth="1"/>
    <col min="2585" max="2585" width="9.42578125" customWidth="1"/>
    <col min="2586" max="2591" width="10" customWidth="1"/>
    <col min="2592" max="2592" width="10.5703125" customWidth="1"/>
    <col min="2817" max="2817" width="41.42578125" customWidth="1"/>
    <col min="2818" max="2818" width="0.28515625" customWidth="1"/>
    <col min="2819" max="2836" width="10" customWidth="1"/>
    <col min="2837" max="2837" width="0.28515625" customWidth="1"/>
    <col min="2838" max="2838" width="9.5703125" customWidth="1"/>
    <col min="2839" max="2839" width="10" customWidth="1"/>
    <col min="2840" max="2840" width="0.28515625" customWidth="1"/>
    <col min="2841" max="2841" width="9.42578125" customWidth="1"/>
    <col min="2842" max="2847" width="10" customWidth="1"/>
    <col min="2848" max="2848" width="10.5703125" customWidth="1"/>
    <col min="3073" max="3073" width="41.42578125" customWidth="1"/>
    <col min="3074" max="3074" width="0.28515625" customWidth="1"/>
    <col min="3075" max="3092" width="10" customWidth="1"/>
    <col min="3093" max="3093" width="0.28515625" customWidth="1"/>
    <col min="3094" max="3094" width="9.5703125" customWidth="1"/>
    <col min="3095" max="3095" width="10" customWidth="1"/>
    <col min="3096" max="3096" width="0.28515625" customWidth="1"/>
    <col min="3097" max="3097" width="9.42578125" customWidth="1"/>
    <col min="3098" max="3103" width="10" customWidth="1"/>
    <col min="3104" max="3104" width="10.5703125" customWidth="1"/>
    <col min="3329" max="3329" width="41.42578125" customWidth="1"/>
    <col min="3330" max="3330" width="0.28515625" customWidth="1"/>
    <col min="3331" max="3348" width="10" customWidth="1"/>
    <col min="3349" max="3349" width="0.28515625" customWidth="1"/>
    <col min="3350" max="3350" width="9.5703125" customWidth="1"/>
    <col min="3351" max="3351" width="10" customWidth="1"/>
    <col min="3352" max="3352" width="0.28515625" customWidth="1"/>
    <col min="3353" max="3353" width="9.42578125" customWidth="1"/>
    <col min="3354" max="3359" width="10" customWidth="1"/>
    <col min="3360" max="3360" width="10.5703125" customWidth="1"/>
    <col min="3585" max="3585" width="41.42578125" customWidth="1"/>
    <col min="3586" max="3586" width="0.28515625" customWidth="1"/>
    <col min="3587" max="3604" width="10" customWidth="1"/>
    <col min="3605" max="3605" width="0.28515625" customWidth="1"/>
    <col min="3606" max="3606" width="9.5703125" customWidth="1"/>
    <col min="3607" max="3607" width="10" customWidth="1"/>
    <col min="3608" max="3608" width="0.28515625" customWidth="1"/>
    <col min="3609" max="3609" width="9.42578125" customWidth="1"/>
    <col min="3610" max="3615" width="10" customWidth="1"/>
    <col min="3616" max="3616" width="10.5703125" customWidth="1"/>
    <col min="3841" max="3841" width="41.42578125" customWidth="1"/>
    <col min="3842" max="3842" width="0.28515625" customWidth="1"/>
    <col min="3843" max="3860" width="10" customWidth="1"/>
    <col min="3861" max="3861" width="0.28515625" customWidth="1"/>
    <col min="3862" max="3862" width="9.5703125" customWidth="1"/>
    <col min="3863" max="3863" width="10" customWidth="1"/>
    <col min="3864" max="3864" width="0.28515625" customWidth="1"/>
    <col min="3865" max="3865" width="9.42578125" customWidth="1"/>
    <col min="3866" max="3871" width="10" customWidth="1"/>
    <col min="3872" max="3872" width="10.5703125" customWidth="1"/>
    <col min="4097" max="4097" width="41.42578125" customWidth="1"/>
    <col min="4098" max="4098" width="0.28515625" customWidth="1"/>
    <col min="4099" max="4116" width="10" customWidth="1"/>
    <col min="4117" max="4117" width="0.28515625" customWidth="1"/>
    <col min="4118" max="4118" width="9.5703125" customWidth="1"/>
    <col min="4119" max="4119" width="10" customWidth="1"/>
    <col min="4120" max="4120" width="0.28515625" customWidth="1"/>
    <col min="4121" max="4121" width="9.42578125" customWidth="1"/>
    <col min="4122" max="4127" width="10" customWidth="1"/>
    <col min="4128" max="4128" width="10.5703125" customWidth="1"/>
    <col min="4353" max="4353" width="41.42578125" customWidth="1"/>
    <col min="4354" max="4354" width="0.28515625" customWidth="1"/>
    <col min="4355" max="4372" width="10" customWidth="1"/>
    <col min="4373" max="4373" width="0.28515625" customWidth="1"/>
    <col min="4374" max="4374" width="9.5703125" customWidth="1"/>
    <col min="4375" max="4375" width="10" customWidth="1"/>
    <col min="4376" max="4376" width="0.28515625" customWidth="1"/>
    <col min="4377" max="4377" width="9.42578125" customWidth="1"/>
    <col min="4378" max="4383" width="10" customWidth="1"/>
    <col min="4384" max="4384" width="10.5703125" customWidth="1"/>
    <col min="4609" max="4609" width="41.42578125" customWidth="1"/>
    <col min="4610" max="4610" width="0.28515625" customWidth="1"/>
    <col min="4611" max="4628" width="10" customWidth="1"/>
    <col min="4629" max="4629" width="0.28515625" customWidth="1"/>
    <col min="4630" max="4630" width="9.5703125" customWidth="1"/>
    <col min="4631" max="4631" width="10" customWidth="1"/>
    <col min="4632" max="4632" width="0.28515625" customWidth="1"/>
    <col min="4633" max="4633" width="9.42578125" customWidth="1"/>
    <col min="4634" max="4639" width="10" customWidth="1"/>
    <col min="4640" max="4640" width="10.5703125" customWidth="1"/>
    <col min="4865" max="4865" width="41.42578125" customWidth="1"/>
    <col min="4866" max="4866" width="0.28515625" customWidth="1"/>
    <col min="4867" max="4884" width="10" customWidth="1"/>
    <col min="4885" max="4885" width="0.28515625" customWidth="1"/>
    <col min="4886" max="4886" width="9.5703125" customWidth="1"/>
    <col min="4887" max="4887" width="10" customWidth="1"/>
    <col min="4888" max="4888" width="0.28515625" customWidth="1"/>
    <col min="4889" max="4889" width="9.42578125" customWidth="1"/>
    <col min="4890" max="4895" width="10" customWidth="1"/>
    <col min="4896" max="4896" width="10.5703125" customWidth="1"/>
    <col min="5121" max="5121" width="41.42578125" customWidth="1"/>
    <col min="5122" max="5122" width="0.28515625" customWidth="1"/>
    <col min="5123" max="5140" width="10" customWidth="1"/>
    <col min="5141" max="5141" width="0.28515625" customWidth="1"/>
    <col min="5142" max="5142" width="9.5703125" customWidth="1"/>
    <col min="5143" max="5143" width="10" customWidth="1"/>
    <col min="5144" max="5144" width="0.28515625" customWidth="1"/>
    <col min="5145" max="5145" width="9.42578125" customWidth="1"/>
    <col min="5146" max="5151" width="10" customWidth="1"/>
    <col min="5152" max="5152" width="10.5703125" customWidth="1"/>
    <col min="5377" max="5377" width="41.42578125" customWidth="1"/>
    <col min="5378" max="5378" width="0.28515625" customWidth="1"/>
    <col min="5379" max="5396" width="10" customWidth="1"/>
    <col min="5397" max="5397" width="0.28515625" customWidth="1"/>
    <col min="5398" max="5398" width="9.5703125" customWidth="1"/>
    <col min="5399" max="5399" width="10" customWidth="1"/>
    <col min="5400" max="5400" width="0.28515625" customWidth="1"/>
    <col min="5401" max="5401" width="9.42578125" customWidth="1"/>
    <col min="5402" max="5407" width="10" customWidth="1"/>
    <col min="5408" max="5408" width="10.5703125" customWidth="1"/>
    <col min="5633" max="5633" width="41.42578125" customWidth="1"/>
    <col min="5634" max="5634" width="0.28515625" customWidth="1"/>
    <col min="5635" max="5652" width="10" customWidth="1"/>
    <col min="5653" max="5653" width="0.28515625" customWidth="1"/>
    <col min="5654" max="5654" width="9.5703125" customWidth="1"/>
    <col min="5655" max="5655" width="10" customWidth="1"/>
    <col min="5656" max="5656" width="0.28515625" customWidth="1"/>
    <col min="5657" max="5657" width="9.42578125" customWidth="1"/>
    <col min="5658" max="5663" width="10" customWidth="1"/>
    <col min="5664" max="5664" width="10.5703125" customWidth="1"/>
    <col min="5889" max="5889" width="41.42578125" customWidth="1"/>
    <col min="5890" max="5890" width="0.28515625" customWidth="1"/>
    <col min="5891" max="5908" width="10" customWidth="1"/>
    <col min="5909" max="5909" width="0.28515625" customWidth="1"/>
    <col min="5910" max="5910" width="9.5703125" customWidth="1"/>
    <col min="5911" max="5911" width="10" customWidth="1"/>
    <col min="5912" max="5912" width="0.28515625" customWidth="1"/>
    <col min="5913" max="5913" width="9.42578125" customWidth="1"/>
    <col min="5914" max="5919" width="10" customWidth="1"/>
    <col min="5920" max="5920" width="10.5703125" customWidth="1"/>
    <col min="6145" max="6145" width="41.42578125" customWidth="1"/>
    <col min="6146" max="6146" width="0.28515625" customWidth="1"/>
    <col min="6147" max="6164" width="10" customWidth="1"/>
    <col min="6165" max="6165" width="0.28515625" customWidth="1"/>
    <col min="6166" max="6166" width="9.5703125" customWidth="1"/>
    <col min="6167" max="6167" width="10" customWidth="1"/>
    <col min="6168" max="6168" width="0.28515625" customWidth="1"/>
    <col min="6169" max="6169" width="9.42578125" customWidth="1"/>
    <col min="6170" max="6175" width="10" customWidth="1"/>
    <col min="6176" max="6176" width="10.5703125" customWidth="1"/>
    <col min="6401" max="6401" width="41.42578125" customWidth="1"/>
    <col min="6402" max="6402" width="0.28515625" customWidth="1"/>
    <col min="6403" max="6420" width="10" customWidth="1"/>
    <col min="6421" max="6421" width="0.28515625" customWidth="1"/>
    <col min="6422" max="6422" width="9.5703125" customWidth="1"/>
    <col min="6423" max="6423" width="10" customWidth="1"/>
    <col min="6424" max="6424" width="0.28515625" customWidth="1"/>
    <col min="6425" max="6425" width="9.42578125" customWidth="1"/>
    <col min="6426" max="6431" width="10" customWidth="1"/>
    <col min="6432" max="6432" width="10.5703125" customWidth="1"/>
    <col min="6657" max="6657" width="41.42578125" customWidth="1"/>
    <col min="6658" max="6658" width="0.28515625" customWidth="1"/>
    <col min="6659" max="6676" width="10" customWidth="1"/>
    <col min="6677" max="6677" width="0.28515625" customWidth="1"/>
    <col min="6678" max="6678" width="9.5703125" customWidth="1"/>
    <col min="6679" max="6679" width="10" customWidth="1"/>
    <col min="6680" max="6680" width="0.28515625" customWidth="1"/>
    <col min="6681" max="6681" width="9.42578125" customWidth="1"/>
    <col min="6682" max="6687" width="10" customWidth="1"/>
    <col min="6688" max="6688" width="10.5703125" customWidth="1"/>
    <col min="6913" max="6913" width="41.42578125" customWidth="1"/>
    <col min="6914" max="6914" width="0.28515625" customWidth="1"/>
    <col min="6915" max="6932" width="10" customWidth="1"/>
    <col min="6933" max="6933" width="0.28515625" customWidth="1"/>
    <col min="6934" max="6934" width="9.5703125" customWidth="1"/>
    <col min="6935" max="6935" width="10" customWidth="1"/>
    <col min="6936" max="6936" width="0.28515625" customWidth="1"/>
    <col min="6937" max="6937" width="9.42578125" customWidth="1"/>
    <col min="6938" max="6943" width="10" customWidth="1"/>
    <col min="6944" max="6944" width="10.5703125" customWidth="1"/>
    <col min="7169" max="7169" width="41.42578125" customWidth="1"/>
    <col min="7170" max="7170" width="0.28515625" customWidth="1"/>
    <col min="7171" max="7188" width="10" customWidth="1"/>
    <col min="7189" max="7189" width="0.28515625" customWidth="1"/>
    <col min="7190" max="7190" width="9.5703125" customWidth="1"/>
    <col min="7191" max="7191" width="10" customWidth="1"/>
    <col min="7192" max="7192" width="0.28515625" customWidth="1"/>
    <col min="7193" max="7193" width="9.42578125" customWidth="1"/>
    <col min="7194" max="7199" width="10" customWidth="1"/>
    <col min="7200" max="7200" width="10.5703125" customWidth="1"/>
    <col min="7425" max="7425" width="41.42578125" customWidth="1"/>
    <col min="7426" max="7426" width="0.28515625" customWidth="1"/>
    <col min="7427" max="7444" width="10" customWidth="1"/>
    <col min="7445" max="7445" width="0.28515625" customWidth="1"/>
    <col min="7446" max="7446" width="9.5703125" customWidth="1"/>
    <col min="7447" max="7447" width="10" customWidth="1"/>
    <col min="7448" max="7448" width="0.28515625" customWidth="1"/>
    <col min="7449" max="7449" width="9.42578125" customWidth="1"/>
    <col min="7450" max="7455" width="10" customWidth="1"/>
    <col min="7456" max="7456" width="10.5703125" customWidth="1"/>
    <col min="7681" max="7681" width="41.42578125" customWidth="1"/>
    <col min="7682" max="7682" width="0.28515625" customWidth="1"/>
    <col min="7683" max="7700" width="10" customWidth="1"/>
    <col min="7701" max="7701" width="0.28515625" customWidth="1"/>
    <col min="7702" max="7702" width="9.5703125" customWidth="1"/>
    <col min="7703" max="7703" width="10" customWidth="1"/>
    <col min="7704" max="7704" width="0.28515625" customWidth="1"/>
    <col min="7705" max="7705" width="9.42578125" customWidth="1"/>
    <col min="7706" max="7711" width="10" customWidth="1"/>
    <col min="7712" max="7712" width="10.5703125" customWidth="1"/>
    <col min="7937" max="7937" width="41.42578125" customWidth="1"/>
    <col min="7938" max="7938" width="0.28515625" customWidth="1"/>
    <col min="7939" max="7956" width="10" customWidth="1"/>
    <col min="7957" max="7957" width="0.28515625" customWidth="1"/>
    <col min="7958" max="7958" width="9.5703125" customWidth="1"/>
    <col min="7959" max="7959" width="10" customWidth="1"/>
    <col min="7960" max="7960" width="0.28515625" customWidth="1"/>
    <col min="7961" max="7961" width="9.42578125" customWidth="1"/>
    <col min="7962" max="7967" width="10" customWidth="1"/>
    <col min="7968" max="7968" width="10.5703125" customWidth="1"/>
    <col min="8193" max="8193" width="41.42578125" customWidth="1"/>
    <col min="8194" max="8194" width="0.28515625" customWidth="1"/>
    <col min="8195" max="8212" width="10" customWidth="1"/>
    <col min="8213" max="8213" width="0.28515625" customWidth="1"/>
    <col min="8214" max="8214" width="9.5703125" customWidth="1"/>
    <col min="8215" max="8215" width="10" customWidth="1"/>
    <col min="8216" max="8216" width="0.28515625" customWidth="1"/>
    <col min="8217" max="8217" width="9.42578125" customWidth="1"/>
    <col min="8218" max="8223" width="10" customWidth="1"/>
    <col min="8224" max="8224" width="10.5703125" customWidth="1"/>
    <col min="8449" max="8449" width="41.42578125" customWidth="1"/>
    <col min="8450" max="8450" width="0.28515625" customWidth="1"/>
    <col min="8451" max="8468" width="10" customWidth="1"/>
    <col min="8469" max="8469" width="0.28515625" customWidth="1"/>
    <col min="8470" max="8470" width="9.5703125" customWidth="1"/>
    <col min="8471" max="8471" width="10" customWidth="1"/>
    <col min="8472" max="8472" width="0.28515625" customWidth="1"/>
    <col min="8473" max="8473" width="9.42578125" customWidth="1"/>
    <col min="8474" max="8479" width="10" customWidth="1"/>
    <col min="8480" max="8480" width="10.5703125" customWidth="1"/>
    <col min="8705" max="8705" width="41.42578125" customWidth="1"/>
    <col min="8706" max="8706" width="0.28515625" customWidth="1"/>
    <col min="8707" max="8724" width="10" customWidth="1"/>
    <col min="8725" max="8725" width="0.28515625" customWidth="1"/>
    <col min="8726" max="8726" width="9.5703125" customWidth="1"/>
    <col min="8727" max="8727" width="10" customWidth="1"/>
    <col min="8728" max="8728" width="0.28515625" customWidth="1"/>
    <col min="8729" max="8729" width="9.42578125" customWidth="1"/>
    <col min="8730" max="8735" width="10" customWidth="1"/>
    <col min="8736" max="8736" width="10.5703125" customWidth="1"/>
    <col min="8961" max="8961" width="41.42578125" customWidth="1"/>
    <col min="8962" max="8962" width="0.28515625" customWidth="1"/>
    <col min="8963" max="8980" width="10" customWidth="1"/>
    <col min="8981" max="8981" width="0.28515625" customWidth="1"/>
    <col min="8982" max="8982" width="9.5703125" customWidth="1"/>
    <col min="8983" max="8983" width="10" customWidth="1"/>
    <col min="8984" max="8984" width="0.28515625" customWidth="1"/>
    <col min="8985" max="8985" width="9.42578125" customWidth="1"/>
    <col min="8986" max="8991" width="10" customWidth="1"/>
    <col min="8992" max="8992" width="10.5703125" customWidth="1"/>
    <col min="9217" max="9217" width="41.42578125" customWidth="1"/>
    <col min="9218" max="9218" width="0.28515625" customWidth="1"/>
    <col min="9219" max="9236" width="10" customWidth="1"/>
    <col min="9237" max="9237" width="0.28515625" customWidth="1"/>
    <col min="9238" max="9238" width="9.5703125" customWidth="1"/>
    <col min="9239" max="9239" width="10" customWidth="1"/>
    <col min="9240" max="9240" width="0.28515625" customWidth="1"/>
    <col min="9241" max="9241" width="9.42578125" customWidth="1"/>
    <col min="9242" max="9247" width="10" customWidth="1"/>
    <col min="9248" max="9248" width="10.5703125" customWidth="1"/>
    <col min="9473" max="9473" width="41.42578125" customWidth="1"/>
    <col min="9474" max="9474" width="0.28515625" customWidth="1"/>
    <col min="9475" max="9492" width="10" customWidth="1"/>
    <col min="9493" max="9493" width="0.28515625" customWidth="1"/>
    <col min="9494" max="9494" width="9.5703125" customWidth="1"/>
    <col min="9495" max="9495" width="10" customWidth="1"/>
    <col min="9496" max="9496" width="0.28515625" customWidth="1"/>
    <col min="9497" max="9497" width="9.42578125" customWidth="1"/>
    <col min="9498" max="9503" width="10" customWidth="1"/>
    <col min="9504" max="9504" width="10.5703125" customWidth="1"/>
    <col min="9729" max="9729" width="41.42578125" customWidth="1"/>
    <col min="9730" max="9730" width="0.28515625" customWidth="1"/>
    <col min="9731" max="9748" width="10" customWidth="1"/>
    <col min="9749" max="9749" width="0.28515625" customWidth="1"/>
    <col min="9750" max="9750" width="9.5703125" customWidth="1"/>
    <col min="9751" max="9751" width="10" customWidth="1"/>
    <col min="9752" max="9752" width="0.28515625" customWidth="1"/>
    <col min="9753" max="9753" width="9.42578125" customWidth="1"/>
    <col min="9754" max="9759" width="10" customWidth="1"/>
    <col min="9760" max="9760" width="10.5703125" customWidth="1"/>
    <col min="9985" max="9985" width="41.42578125" customWidth="1"/>
    <col min="9986" max="9986" width="0.28515625" customWidth="1"/>
    <col min="9987" max="10004" width="10" customWidth="1"/>
    <col min="10005" max="10005" width="0.28515625" customWidth="1"/>
    <col min="10006" max="10006" width="9.5703125" customWidth="1"/>
    <col min="10007" max="10007" width="10" customWidth="1"/>
    <col min="10008" max="10008" width="0.28515625" customWidth="1"/>
    <col min="10009" max="10009" width="9.42578125" customWidth="1"/>
    <col min="10010" max="10015" width="10" customWidth="1"/>
    <col min="10016" max="10016" width="10.5703125" customWidth="1"/>
    <col min="10241" max="10241" width="41.42578125" customWidth="1"/>
    <col min="10242" max="10242" width="0.28515625" customWidth="1"/>
    <col min="10243" max="10260" width="10" customWidth="1"/>
    <col min="10261" max="10261" width="0.28515625" customWidth="1"/>
    <col min="10262" max="10262" width="9.5703125" customWidth="1"/>
    <col min="10263" max="10263" width="10" customWidth="1"/>
    <col min="10264" max="10264" width="0.28515625" customWidth="1"/>
    <col min="10265" max="10265" width="9.42578125" customWidth="1"/>
    <col min="10266" max="10271" width="10" customWidth="1"/>
    <col min="10272" max="10272" width="10.5703125" customWidth="1"/>
    <col min="10497" max="10497" width="41.42578125" customWidth="1"/>
    <col min="10498" max="10498" width="0.28515625" customWidth="1"/>
    <col min="10499" max="10516" width="10" customWidth="1"/>
    <col min="10517" max="10517" width="0.28515625" customWidth="1"/>
    <col min="10518" max="10518" width="9.5703125" customWidth="1"/>
    <col min="10519" max="10519" width="10" customWidth="1"/>
    <col min="10520" max="10520" width="0.28515625" customWidth="1"/>
    <col min="10521" max="10521" width="9.42578125" customWidth="1"/>
    <col min="10522" max="10527" width="10" customWidth="1"/>
    <col min="10528" max="10528" width="10.5703125" customWidth="1"/>
    <col min="10753" max="10753" width="41.42578125" customWidth="1"/>
    <col min="10754" max="10754" width="0.28515625" customWidth="1"/>
    <col min="10755" max="10772" width="10" customWidth="1"/>
    <col min="10773" max="10773" width="0.28515625" customWidth="1"/>
    <col min="10774" max="10774" width="9.5703125" customWidth="1"/>
    <col min="10775" max="10775" width="10" customWidth="1"/>
    <col min="10776" max="10776" width="0.28515625" customWidth="1"/>
    <col min="10777" max="10777" width="9.42578125" customWidth="1"/>
    <col min="10778" max="10783" width="10" customWidth="1"/>
    <col min="10784" max="10784" width="10.5703125" customWidth="1"/>
    <col min="11009" max="11009" width="41.42578125" customWidth="1"/>
    <col min="11010" max="11010" width="0.28515625" customWidth="1"/>
    <col min="11011" max="11028" width="10" customWidth="1"/>
    <col min="11029" max="11029" width="0.28515625" customWidth="1"/>
    <col min="11030" max="11030" width="9.5703125" customWidth="1"/>
    <col min="11031" max="11031" width="10" customWidth="1"/>
    <col min="11032" max="11032" width="0.28515625" customWidth="1"/>
    <col min="11033" max="11033" width="9.42578125" customWidth="1"/>
    <col min="11034" max="11039" width="10" customWidth="1"/>
    <col min="11040" max="11040" width="10.5703125" customWidth="1"/>
    <col min="11265" max="11265" width="41.42578125" customWidth="1"/>
    <col min="11266" max="11266" width="0.28515625" customWidth="1"/>
    <col min="11267" max="11284" width="10" customWidth="1"/>
    <col min="11285" max="11285" width="0.28515625" customWidth="1"/>
    <col min="11286" max="11286" width="9.5703125" customWidth="1"/>
    <col min="11287" max="11287" width="10" customWidth="1"/>
    <col min="11288" max="11288" width="0.28515625" customWidth="1"/>
    <col min="11289" max="11289" width="9.42578125" customWidth="1"/>
    <col min="11290" max="11295" width="10" customWidth="1"/>
    <col min="11296" max="11296" width="10.5703125" customWidth="1"/>
    <col min="11521" max="11521" width="41.42578125" customWidth="1"/>
    <col min="11522" max="11522" width="0.28515625" customWidth="1"/>
    <col min="11523" max="11540" width="10" customWidth="1"/>
    <col min="11541" max="11541" width="0.28515625" customWidth="1"/>
    <col min="11542" max="11542" width="9.5703125" customWidth="1"/>
    <col min="11543" max="11543" width="10" customWidth="1"/>
    <col min="11544" max="11544" width="0.28515625" customWidth="1"/>
    <col min="11545" max="11545" width="9.42578125" customWidth="1"/>
    <col min="11546" max="11551" width="10" customWidth="1"/>
    <col min="11552" max="11552" width="10.5703125" customWidth="1"/>
    <col min="11777" max="11777" width="41.42578125" customWidth="1"/>
    <col min="11778" max="11778" width="0.28515625" customWidth="1"/>
    <col min="11779" max="11796" width="10" customWidth="1"/>
    <col min="11797" max="11797" width="0.28515625" customWidth="1"/>
    <col min="11798" max="11798" width="9.5703125" customWidth="1"/>
    <col min="11799" max="11799" width="10" customWidth="1"/>
    <col min="11800" max="11800" width="0.28515625" customWidth="1"/>
    <col min="11801" max="11801" width="9.42578125" customWidth="1"/>
    <col min="11802" max="11807" width="10" customWidth="1"/>
    <col min="11808" max="11808" width="10.5703125" customWidth="1"/>
    <col min="12033" max="12033" width="41.42578125" customWidth="1"/>
    <col min="12034" max="12034" width="0.28515625" customWidth="1"/>
    <col min="12035" max="12052" width="10" customWidth="1"/>
    <col min="12053" max="12053" width="0.28515625" customWidth="1"/>
    <col min="12054" max="12054" width="9.5703125" customWidth="1"/>
    <col min="12055" max="12055" width="10" customWidth="1"/>
    <col min="12056" max="12056" width="0.28515625" customWidth="1"/>
    <col min="12057" max="12057" width="9.42578125" customWidth="1"/>
    <col min="12058" max="12063" width="10" customWidth="1"/>
    <col min="12064" max="12064" width="10.5703125" customWidth="1"/>
    <col min="12289" max="12289" width="41.42578125" customWidth="1"/>
    <col min="12290" max="12290" width="0.28515625" customWidth="1"/>
    <col min="12291" max="12308" width="10" customWidth="1"/>
    <col min="12309" max="12309" width="0.28515625" customWidth="1"/>
    <col min="12310" max="12310" width="9.5703125" customWidth="1"/>
    <col min="12311" max="12311" width="10" customWidth="1"/>
    <col min="12312" max="12312" width="0.28515625" customWidth="1"/>
    <col min="12313" max="12313" width="9.42578125" customWidth="1"/>
    <col min="12314" max="12319" width="10" customWidth="1"/>
    <col min="12320" max="12320" width="10.5703125" customWidth="1"/>
    <col min="12545" max="12545" width="41.42578125" customWidth="1"/>
    <col min="12546" max="12546" width="0.28515625" customWidth="1"/>
    <col min="12547" max="12564" width="10" customWidth="1"/>
    <col min="12565" max="12565" width="0.28515625" customWidth="1"/>
    <col min="12566" max="12566" width="9.5703125" customWidth="1"/>
    <col min="12567" max="12567" width="10" customWidth="1"/>
    <col min="12568" max="12568" width="0.28515625" customWidth="1"/>
    <col min="12569" max="12569" width="9.42578125" customWidth="1"/>
    <col min="12570" max="12575" width="10" customWidth="1"/>
    <col min="12576" max="12576" width="10.5703125" customWidth="1"/>
    <col min="12801" max="12801" width="41.42578125" customWidth="1"/>
    <col min="12802" max="12802" width="0.28515625" customWidth="1"/>
    <col min="12803" max="12820" width="10" customWidth="1"/>
    <col min="12821" max="12821" width="0.28515625" customWidth="1"/>
    <col min="12822" max="12822" width="9.5703125" customWidth="1"/>
    <col min="12823" max="12823" width="10" customWidth="1"/>
    <col min="12824" max="12824" width="0.28515625" customWidth="1"/>
    <col min="12825" max="12825" width="9.42578125" customWidth="1"/>
    <col min="12826" max="12831" width="10" customWidth="1"/>
    <col min="12832" max="12832" width="10.5703125" customWidth="1"/>
    <col min="13057" max="13057" width="41.42578125" customWidth="1"/>
    <col min="13058" max="13058" width="0.28515625" customWidth="1"/>
    <col min="13059" max="13076" width="10" customWidth="1"/>
    <col min="13077" max="13077" width="0.28515625" customWidth="1"/>
    <col min="13078" max="13078" width="9.5703125" customWidth="1"/>
    <col min="13079" max="13079" width="10" customWidth="1"/>
    <col min="13080" max="13080" width="0.28515625" customWidth="1"/>
    <col min="13081" max="13081" width="9.42578125" customWidth="1"/>
    <col min="13082" max="13087" width="10" customWidth="1"/>
    <col min="13088" max="13088" width="10.5703125" customWidth="1"/>
    <col min="13313" max="13313" width="41.42578125" customWidth="1"/>
    <col min="13314" max="13314" width="0.28515625" customWidth="1"/>
    <col min="13315" max="13332" width="10" customWidth="1"/>
    <col min="13333" max="13333" width="0.28515625" customWidth="1"/>
    <col min="13334" max="13334" width="9.5703125" customWidth="1"/>
    <col min="13335" max="13335" width="10" customWidth="1"/>
    <col min="13336" max="13336" width="0.28515625" customWidth="1"/>
    <col min="13337" max="13337" width="9.42578125" customWidth="1"/>
    <col min="13338" max="13343" width="10" customWidth="1"/>
    <col min="13344" max="13344" width="10.5703125" customWidth="1"/>
    <col min="13569" max="13569" width="41.42578125" customWidth="1"/>
    <col min="13570" max="13570" width="0.28515625" customWidth="1"/>
    <col min="13571" max="13588" width="10" customWidth="1"/>
    <col min="13589" max="13589" width="0.28515625" customWidth="1"/>
    <col min="13590" max="13590" width="9.5703125" customWidth="1"/>
    <col min="13591" max="13591" width="10" customWidth="1"/>
    <col min="13592" max="13592" width="0.28515625" customWidth="1"/>
    <col min="13593" max="13593" width="9.42578125" customWidth="1"/>
    <col min="13594" max="13599" width="10" customWidth="1"/>
    <col min="13600" max="13600" width="10.5703125" customWidth="1"/>
    <col min="13825" max="13825" width="41.42578125" customWidth="1"/>
    <col min="13826" max="13826" width="0.28515625" customWidth="1"/>
    <col min="13827" max="13844" width="10" customWidth="1"/>
    <col min="13845" max="13845" width="0.28515625" customWidth="1"/>
    <col min="13846" max="13846" width="9.5703125" customWidth="1"/>
    <col min="13847" max="13847" width="10" customWidth="1"/>
    <col min="13848" max="13848" width="0.28515625" customWidth="1"/>
    <col min="13849" max="13849" width="9.42578125" customWidth="1"/>
    <col min="13850" max="13855" width="10" customWidth="1"/>
    <col min="13856" max="13856" width="10.5703125" customWidth="1"/>
    <col min="14081" max="14081" width="41.42578125" customWidth="1"/>
    <col min="14082" max="14082" width="0.28515625" customWidth="1"/>
    <col min="14083" max="14100" width="10" customWidth="1"/>
    <col min="14101" max="14101" width="0.28515625" customWidth="1"/>
    <col min="14102" max="14102" width="9.5703125" customWidth="1"/>
    <col min="14103" max="14103" width="10" customWidth="1"/>
    <col min="14104" max="14104" width="0.28515625" customWidth="1"/>
    <col min="14105" max="14105" width="9.42578125" customWidth="1"/>
    <col min="14106" max="14111" width="10" customWidth="1"/>
    <col min="14112" max="14112" width="10.5703125" customWidth="1"/>
    <col min="14337" max="14337" width="41.42578125" customWidth="1"/>
    <col min="14338" max="14338" width="0.28515625" customWidth="1"/>
    <col min="14339" max="14356" width="10" customWidth="1"/>
    <col min="14357" max="14357" width="0.28515625" customWidth="1"/>
    <col min="14358" max="14358" width="9.5703125" customWidth="1"/>
    <col min="14359" max="14359" width="10" customWidth="1"/>
    <col min="14360" max="14360" width="0.28515625" customWidth="1"/>
    <col min="14361" max="14361" width="9.42578125" customWidth="1"/>
    <col min="14362" max="14367" width="10" customWidth="1"/>
    <col min="14368" max="14368" width="10.5703125" customWidth="1"/>
    <col min="14593" max="14593" width="41.42578125" customWidth="1"/>
    <col min="14594" max="14594" width="0.28515625" customWidth="1"/>
    <col min="14595" max="14612" width="10" customWidth="1"/>
    <col min="14613" max="14613" width="0.28515625" customWidth="1"/>
    <col min="14614" max="14614" width="9.5703125" customWidth="1"/>
    <col min="14615" max="14615" width="10" customWidth="1"/>
    <col min="14616" max="14616" width="0.28515625" customWidth="1"/>
    <col min="14617" max="14617" width="9.42578125" customWidth="1"/>
    <col min="14618" max="14623" width="10" customWidth="1"/>
    <col min="14624" max="14624" width="10.5703125" customWidth="1"/>
    <col min="14849" max="14849" width="41.42578125" customWidth="1"/>
    <col min="14850" max="14850" width="0.28515625" customWidth="1"/>
    <col min="14851" max="14868" width="10" customWidth="1"/>
    <col min="14869" max="14869" width="0.28515625" customWidth="1"/>
    <col min="14870" max="14870" width="9.5703125" customWidth="1"/>
    <col min="14871" max="14871" width="10" customWidth="1"/>
    <col min="14872" max="14872" width="0.28515625" customWidth="1"/>
    <col min="14873" max="14873" width="9.42578125" customWidth="1"/>
    <col min="14874" max="14879" width="10" customWidth="1"/>
    <col min="14880" max="14880" width="10.5703125" customWidth="1"/>
    <col min="15105" max="15105" width="41.42578125" customWidth="1"/>
    <col min="15106" max="15106" width="0.28515625" customWidth="1"/>
    <col min="15107" max="15124" width="10" customWidth="1"/>
    <col min="15125" max="15125" width="0.28515625" customWidth="1"/>
    <col min="15126" max="15126" width="9.5703125" customWidth="1"/>
    <col min="15127" max="15127" width="10" customWidth="1"/>
    <col min="15128" max="15128" width="0.28515625" customWidth="1"/>
    <col min="15129" max="15129" width="9.42578125" customWidth="1"/>
    <col min="15130" max="15135" width="10" customWidth="1"/>
    <col min="15136" max="15136" width="10.5703125" customWidth="1"/>
    <col min="15361" max="15361" width="41.42578125" customWidth="1"/>
    <col min="15362" max="15362" width="0.28515625" customWidth="1"/>
    <col min="15363" max="15380" width="10" customWidth="1"/>
    <col min="15381" max="15381" width="0.28515625" customWidth="1"/>
    <col min="15382" max="15382" width="9.5703125" customWidth="1"/>
    <col min="15383" max="15383" width="10" customWidth="1"/>
    <col min="15384" max="15384" width="0.28515625" customWidth="1"/>
    <col min="15385" max="15385" width="9.42578125" customWidth="1"/>
    <col min="15386" max="15391" width="10" customWidth="1"/>
    <col min="15392" max="15392" width="10.5703125" customWidth="1"/>
    <col min="15617" max="15617" width="41.42578125" customWidth="1"/>
    <col min="15618" max="15618" width="0.28515625" customWidth="1"/>
    <col min="15619" max="15636" width="10" customWidth="1"/>
    <col min="15637" max="15637" width="0.28515625" customWidth="1"/>
    <col min="15638" max="15638" width="9.5703125" customWidth="1"/>
    <col min="15639" max="15639" width="10" customWidth="1"/>
    <col min="15640" max="15640" width="0.28515625" customWidth="1"/>
    <col min="15641" max="15641" width="9.42578125" customWidth="1"/>
    <col min="15642" max="15647" width="10" customWidth="1"/>
    <col min="15648" max="15648" width="10.5703125" customWidth="1"/>
    <col min="15873" max="15873" width="41.42578125" customWidth="1"/>
    <col min="15874" max="15874" width="0.28515625" customWidth="1"/>
    <col min="15875" max="15892" width="10" customWidth="1"/>
    <col min="15893" max="15893" width="0.28515625" customWidth="1"/>
    <col min="15894" max="15894" width="9.5703125" customWidth="1"/>
    <col min="15895" max="15895" width="10" customWidth="1"/>
    <col min="15896" max="15896" width="0.28515625" customWidth="1"/>
    <col min="15897" max="15897" width="9.42578125" customWidth="1"/>
    <col min="15898" max="15903" width="10" customWidth="1"/>
    <col min="15904" max="15904" width="10.5703125" customWidth="1"/>
    <col min="16129" max="16129" width="41.42578125" customWidth="1"/>
    <col min="16130" max="16130" width="0.28515625" customWidth="1"/>
    <col min="16131" max="16148" width="10" customWidth="1"/>
    <col min="16149" max="16149" width="0.28515625" customWidth="1"/>
    <col min="16150" max="16150" width="9.5703125" customWidth="1"/>
    <col min="16151" max="16151" width="10" customWidth="1"/>
    <col min="16152" max="16152" width="0.28515625" customWidth="1"/>
    <col min="16153" max="16153" width="9.42578125" customWidth="1"/>
    <col min="16154" max="16159" width="10" customWidth="1"/>
    <col min="16160" max="16160" width="10.5703125" customWidth="1"/>
  </cols>
  <sheetData>
    <row r="1" spans="1:197" s="2" customFormat="1" ht="16.5" customHeight="1" x14ac:dyDescent="0.15">
      <c r="A1" s="595" t="s">
        <v>184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595"/>
      <c r="Y1" s="314"/>
      <c r="Z1" s="222"/>
      <c r="AA1" s="222"/>
      <c r="AB1" s="222"/>
      <c r="AC1" s="222"/>
      <c r="AD1" s="222"/>
      <c r="AE1" s="222"/>
      <c r="AF1" s="222"/>
    </row>
    <row r="2" spans="1:197" s="2" customFormat="1" ht="15.75" customHeight="1" x14ac:dyDescent="0.15">
      <c r="A2" s="595" t="s">
        <v>351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314"/>
      <c r="Z2" s="222"/>
      <c r="AA2" s="222"/>
      <c r="AB2" s="222"/>
      <c r="AC2" s="222"/>
      <c r="AD2" s="222"/>
      <c r="AE2" s="222"/>
      <c r="AF2" s="222"/>
    </row>
    <row r="3" spans="1:197" s="2" customFormat="1" ht="15.75" customHeight="1" x14ac:dyDescent="0.15">
      <c r="A3" s="595" t="s">
        <v>252</v>
      </c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314"/>
      <c r="Z3" s="222"/>
      <c r="AA3" s="222"/>
      <c r="AB3" s="222"/>
      <c r="AC3" s="222"/>
      <c r="AD3" s="222"/>
      <c r="AE3" s="222"/>
      <c r="AF3" s="222"/>
    </row>
    <row r="4" spans="1:197" s="2" customFormat="1" ht="19.5" customHeight="1" x14ac:dyDescent="0.2">
      <c r="A4" s="596" t="s">
        <v>8</v>
      </c>
      <c r="B4" s="596"/>
      <c r="C4" s="596"/>
      <c r="D4" s="596"/>
      <c r="E4" s="596"/>
      <c r="F4" s="596"/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315"/>
      <c r="W4" s="597"/>
      <c r="X4" s="597"/>
      <c r="Y4" s="316"/>
      <c r="Z4" s="222"/>
      <c r="AA4" s="222"/>
      <c r="AB4" s="222"/>
      <c r="AC4" s="222"/>
      <c r="AD4" s="222"/>
      <c r="AE4" s="222"/>
      <c r="AF4" s="222"/>
      <c r="GO4" s="2" t="e">
        <f>GI4/'0091'!AI25GF4*100-100</f>
        <v>#NAME?</v>
      </c>
    </row>
    <row r="5" spans="1:197" s="2" customFormat="1" ht="71.25" customHeight="1" x14ac:dyDescent="0.15">
      <c r="A5" s="223" t="s">
        <v>298</v>
      </c>
      <c r="B5" s="223"/>
      <c r="C5" s="224" t="s">
        <v>9</v>
      </c>
      <c r="D5" s="224" t="s">
        <v>10</v>
      </c>
      <c r="E5" s="224" t="s">
        <v>11</v>
      </c>
      <c r="F5" s="224" t="s">
        <v>12</v>
      </c>
      <c r="G5" s="224" t="s">
        <v>13</v>
      </c>
      <c r="H5" s="224" t="s">
        <v>14</v>
      </c>
      <c r="I5" s="224" t="s">
        <v>15</v>
      </c>
      <c r="J5" s="224" t="s">
        <v>16</v>
      </c>
      <c r="K5" s="224" t="s">
        <v>17</v>
      </c>
      <c r="L5" s="224" t="s">
        <v>18</v>
      </c>
      <c r="M5" s="224" t="s">
        <v>19</v>
      </c>
      <c r="N5" s="224" t="s">
        <v>20</v>
      </c>
      <c r="O5" s="224" t="s">
        <v>21</v>
      </c>
      <c r="P5" s="224" t="s">
        <v>22</v>
      </c>
      <c r="Q5" s="224" t="s">
        <v>253</v>
      </c>
      <c r="R5" s="224" t="s">
        <v>23</v>
      </c>
      <c r="S5" s="224" t="s">
        <v>24</v>
      </c>
      <c r="T5" s="224" t="s">
        <v>25</v>
      </c>
      <c r="U5" s="310" t="s">
        <v>26</v>
      </c>
      <c r="V5" s="310"/>
      <c r="W5" s="224" t="s">
        <v>27</v>
      </c>
      <c r="X5" s="308" t="s">
        <v>28</v>
      </c>
      <c r="Y5" s="308"/>
      <c r="Z5" s="224" t="s">
        <v>29</v>
      </c>
      <c r="AA5" s="224" t="s">
        <v>30</v>
      </c>
      <c r="AB5" s="224" t="s">
        <v>31</v>
      </c>
      <c r="AC5" s="224" t="s">
        <v>32</v>
      </c>
      <c r="AD5" s="224" t="s">
        <v>33</v>
      </c>
      <c r="AE5" s="224" t="s">
        <v>34</v>
      </c>
      <c r="AF5" s="225" t="s">
        <v>35</v>
      </c>
    </row>
    <row r="6" spans="1:197" s="2" customFormat="1" ht="12.75" customHeight="1" x14ac:dyDescent="0.15">
      <c r="A6" s="226" t="s">
        <v>185</v>
      </c>
      <c r="B6" s="226"/>
      <c r="C6" s="227" t="s">
        <v>186</v>
      </c>
      <c r="D6" s="227" t="s">
        <v>187</v>
      </c>
      <c r="E6" s="227" t="s">
        <v>188</v>
      </c>
      <c r="F6" s="227" t="s">
        <v>189</v>
      </c>
      <c r="G6" s="227" t="s">
        <v>190</v>
      </c>
      <c r="H6" s="227" t="s">
        <v>191</v>
      </c>
      <c r="I6" s="227" t="s">
        <v>192</v>
      </c>
      <c r="J6" s="227" t="s">
        <v>193</v>
      </c>
      <c r="K6" s="227" t="s">
        <v>194</v>
      </c>
      <c r="L6" s="227" t="s">
        <v>195</v>
      </c>
      <c r="M6" s="227" t="s">
        <v>196</v>
      </c>
      <c r="N6" s="227" t="s">
        <v>197</v>
      </c>
      <c r="O6" s="227" t="s">
        <v>198</v>
      </c>
      <c r="P6" s="227" t="s">
        <v>199</v>
      </c>
      <c r="Q6" s="227" t="s">
        <v>200</v>
      </c>
      <c r="R6" s="227" t="s">
        <v>201</v>
      </c>
      <c r="S6" s="227" t="s">
        <v>202</v>
      </c>
      <c r="T6" s="227" t="s">
        <v>203</v>
      </c>
      <c r="U6" s="311" t="s">
        <v>204</v>
      </c>
      <c r="V6" s="311"/>
      <c r="W6" s="227" t="s">
        <v>205</v>
      </c>
      <c r="X6" s="309" t="s">
        <v>206</v>
      </c>
      <c r="Y6" s="309"/>
      <c r="Z6" s="227" t="s">
        <v>207</v>
      </c>
      <c r="AA6" s="227" t="s">
        <v>208</v>
      </c>
      <c r="AB6" s="227" t="s">
        <v>209</v>
      </c>
      <c r="AC6" s="227" t="s">
        <v>210</v>
      </c>
      <c r="AD6" s="227" t="s">
        <v>211</v>
      </c>
      <c r="AE6" s="227" t="s">
        <v>212</v>
      </c>
      <c r="AF6" s="228"/>
    </row>
    <row r="7" spans="1:197" s="2" customFormat="1" ht="12.75" customHeight="1" x14ac:dyDescent="0.15">
      <c r="A7" s="229" t="s">
        <v>156</v>
      </c>
      <c r="B7" s="229"/>
      <c r="C7" s="442">
        <v>1642123</v>
      </c>
      <c r="D7" s="442">
        <v>301365</v>
      </c>
      <c r="E7" s="442">
        <v>1089030</v>
      </c>
      <c r="F7" s="442">
        <v>260314</v>
      </c>
      <c r="G7" s="442">
        <v>514497</v>
      </c>
      <c r="H7" s="442">
        <v>2036436</v>
      </c>
      <c r="I7" s="442">
        <v>95111</v>
      </c>
      <c r="J7" s="442">
        <v>2374913</v>
      </c>
      <c r="K7" s="442">
        <v>934391</v>
      </c>
      <c r="L7" s="442">
        <v>115548</v>
      </c>
      <c r="M7" s="442">
        <v>0</v>
      </c>
      <c r="N7" s="442">
        <v>3791</v>
      </c>
      <c r="O7" s="442">
        <v>0</v>
      </c>
      <c r="P7" s="442">
        <v>2171018</v>
      </c>
      <c r="Q7" s="442">
        <v>0</v>
      </c>
      <c r="R7" s="442">
        <v>237280</v>
      </c>
      <c r="S7" s="442">
        <v>14317</v>
      </c>
      <c r="T7" s="442">
        <v>2669946.38306547</v>
      </c>
      <c r="U7" s="438">
        <v>1776450</v>
      </c>
      <c r="V7" s="438"/>
      <c r="W7" s="442">
        <v>3866712</v>
      </c>
      <c r="X7" s="438">
        <v>102128</v>
      </c>
      <c r="Y7" s="438"/>
      <c r="Z7" s="442">
        <v>379994</v>
      </c>
      <c r="AA7" s="442">
        <v>296153</v>
      </c>
      <c r="AB7" s="442">
        <v>16411707.88379834</v>
      </c>
      <c r="AC7" s="442">
        <v>50585</v>
      </c>
      <c r="AD7" s="442">
        <v>42974</v>
      </c>
      <c r="AE7" s="442">
        <v>6222161.2727972791</v>
      </c>
      <c r="AF7" s="434">
        <v>4985</v>
      </c>
    </row>
    <row r="8" spans="1:197" s="2" customFormat="1" ht="12.75" customHeight="1" x14ac:dyDescent="0.15">
      <c r="A8" s="230" t="s">
        <v>36</v>
      </c>
      <c r="B8" s="230"/>
      <c r="C8" s="441">
        <v>68117</v>
      </c>
      <c r="D8" s="441">
        <v>1774</v>
      </c>
      <c r="E8" s="441">
        <v>45443</v>
      </c>
      <c r="F8" s="441">
        <v>455</v>
      </c>
      <c r="G8" s="441">
        <v>10690</v>
      </c>
      <c r="H8" s="441">
        <v>139344</v>
      </c>
      <c r="I8" s="441">
        <v>1</v>
      </c>
      <c r="J8" s="441">
        <v>24480</v>
      </c>
      <c r="K8" s="441">
        <v>96511</v>
      </c>
      <c r="L8" s="441">
        <v>1989</v>
      </c>
      <c r="M8" s="441">
        <v>0</v>
      </c>
      <c r="N8" s="441">
        <v>1</v>
      </c>
      <c r="O8" s="441">
        <v>0</v>
      </c>
      <c r="P8" s="441">
        <v>364944</v>
      </c>
      <c r="Q8" s="441">
        <v>0</v>
      </c>
      <c r="R8" s="441">
        <v>9782</v>
      </c>
      <c r="S8" s="441">
        <v>41</v>
      </c>
      <c r="T8" s="441">
        <v>583516</v>
      </c>
      <c r="U8" s="439">
        <v>39148</v>
      </c>
      <c r="V8" s="439"/>
      <c r="W8" s="441">
        <v>98020.757575760013</v>
      </c>
      <c r="X8" s="439">
        <v>213</v>
      </c>
      <c r="Y8" s="439"/>
      <c r="Z8" s="441">
        <v>952</v>
      </c>
      <c r="AA8" s="441">
        <v>2846</v>
      </c>
      <c r="AB8" s="441">
        <v>2613275.5853311704</v>
      </c>
      <c r="AC8" s="441">
        <v>0</v>
      </c>
      <c r="AD8" s="441">
        <v>8905</v>
      </c>
      <c r="AE8" s="441">
        <v>1482297.4254227499</v>
      </c>
      <c r="AF8" s="435">
        <v>0</v>
      </c>
    </row>
    <row r="9" spans="1:197" s="2" customFormat="1" ht="12.75" customHeight="1" x14ac:dyDescent="0.15">
      <c r="A9" s="230" t="s">
        <v>37</v>
      </c>
      <c r="B9" s="230"/>
      <c r="C9" s="441">
        <v>1205511</v>
      </c>
      <c r="D9" s="441">
        <v>178984</v>
      </c>
      <c r="E9" s="441">
        <v>621890</v>
      </c>
      <c r="F9" s="441">
        <v>213610.44444440003</v>
      </c>
      <c r="G9" s="441">
        <v>303627.40515132999</v>
      </c>
      <c r="H9" s="441">
        <v>1038618</v>
      </c>
      <c r="I9" s="441">
        <v>38294</v>
      </c>
      <c r="J9" s="441">
        <v>1186113.54263452</v>
      </c>
      <c r="K9" s="441">
        <v>356694</v>
      </c>
      <c r="L9" s="441">
        <v>53912</v>
      </c>
      <c r="M9" s="441">
        <v>0</v>
      </c>
      <c r="N9" s="441">
        <v>3788</v>
      </c>
      <c r="O9" s="441">
        <v>0</v>
      </c>
      <c r="P9" s="441">
        <v>819032</v>
      </c>
      <c r="Q9" s="441">
        <v>0</v>
      </c>
      <c r="R9" s="441">
        <v>113191</v>
      </c>
      <c r="S9" s="441">
        <v>11710</v>
      </c>
      <c r="T9" s="441">
        <v>952137.38306547003</v>
      </c>
      <c r="U9" s="439">
        <v>641626</v>
      </c>
      <c r="V9" s="439"/>
      <c r="W9" s="441">
        <v>1984427.5126908002</v>
      </c>
      <c r="X9" s="439">
        <v>27888.43400451</v>
      </c>
      <c r="Y9" s="439"/>
      <c r="Z9" s="441">
        <v>173255</v>
      </c>
      <c r="AA9" s="441">
        <v>107591</v>
      </c>
      <c r="AB9" s="441">
        <v>3718989.7489907402</v>
      </c>
      <c r="AC9" s="441">
        <v>19698</v>
      </c>
      <c r="AD9" s="441">
        <v>31139</v>
      </c>
      <c r="AE9" s="441">
        <v>984288.84737452993</v>
      </c>
      <c r="AF9" s="435">
        <v>0</v>
      </c>
    </row>
    <row r="10" spans="1:197" s="2" customFormat="1" ht="12.75" customHeight="1" x14ac:dyDescent="0.15">
      <c r="A10" s="230" t="s">
        <v>38</v>
      </c>
      <c r="B10" s="230"/>
      <c r="C10" s="441">
        <v>358395</v>
      </c>
      <c r="D10" s="441">
        <v>101275</v>
      </c>
      <c r="E10" s="441">
        <v>394211.20634912001</v>
      </c>
      <c r="F10" s="441">
        <v>46248.555555600004</v>
      </c>
      <c r="G10" s="441">
        <v>193366.40233517002</v>
      </c>
      <c r="H10" s="441">
        <v>772910</v>
      </c>
      <c r="I10" s="441">
        <v>56804</v>
      </c>
      <c r="J10" s="441">
        <v>1036727.77896799</v>
      </c>
      <c r="K10" s="441">
        <v>283994</v>
      </c>
      <c r="L10" s="441">
        <v>58344</v>
      </c>
      <c r="M10" s="441">
        <v>0</v>
      </c>
      <c r="N10" s="441">
        <v>0</v>
      </c>
      <c r="O10" s="441">
        <v>0</v>
      </c>
      <c r="P10" s="441">
        <v>977698</v>
      </c>
      <c r="Q10" s="441">
        <v>0</v>
      </c>
      <c r="R10" s="441">
        <v>94920</v>
      </c>
      <c r="S10" s="441">
        <v>2563</v>
      </c>
      <c r="T10" s="441">
        <v>902727</v>
      </c>
      <c r="U10" s="439">
        <v>984839</v>
      </c>
      <c r="V10" s="439"/>
      <c r="W10" s="441">
        <v>1681785.9407669601</v>
      </c>
      <c r="X10" s="439">
        <v>72696.525727029992</v>
      </c>
      <c r="Y10" s="439"/>
      <c r="Z10" s="441">
        <v>178076</v>
      </c>
      <c r="AA10" s="441">
        <v>152127</v>
      </c>
      <c r="AB10" s="441">
        <v>9453004.5494764317</v>
      </c>
      <c r="AC10" s="441">
        <v>29346</v>
      </c>
      <c r="AD10" s="441">
        <v>727</v>
      </c>
      <c r="AE10" s="441">
        <v>3121010</v>
      </c>
      <c r="AF10" s="435">
        <v>0</v>
      </c>
    </row>
    <row r="11" spans="1:197" s="2" customFormat="1" ht="12.75" customHeight="1" x14ac:dyDescent="0.15">
      <c r="A11" s="230" t="s">
        <v>39</v>
      </c>
      <c r="B11" s="230"/>
      <c r="C11" s="441">
        <v>10100</v>
      </c>
      <c r="D11" s="441">
        <v>19332</v>
      </c>
      <c r="E11" s="441">
        <v>27485.793650880001</v>
      </c>
      <c r="F11" s="441">
        <v>0</v>
      </c>
      <c r="G11" s="441">
        <v>6813.1925134999992</v>
      </c>
      <c r="H11" s="441">
        <v>85564</v>
      </c>
      <c r="I11" s="441">
        <v>12</v>
      </c>
      <c r="J11" s="441">
        <v>127591.67839749</v>
      </c>
      <c r="K11" s="441">
        <v>197192</v>
      </c>
      <c r="L11" s="441">
        <v>1303</v>
      </c>
      <c r="M11" s="441">
        <v>0</v>
      </c>
      <c r="N11" s="441">
        <v>2</v>
      </c>
      <c r="O11" s="441">
        <v>0</v>
      </c>
      <c r="P11" s="441">
        <v>9344</v>
      </c>
      <c r="Q11" s="441">
        <v>0</v>
      </c>
      <c r="R11" s="441">
        <v>19387</v>
      </c>
      <c r="S11" s="441">
        <v>3</v>
      </c>
      <c r="T11" s="441">
        <v>231566</v>
      </c>
      <c r="U11" s="439">
        <v>110837</v>
      </c>
      <c r="V11" s="439"/>
      <c r="W11" s="441">
        <v>102477.78896648</v>
      </c>
      <c r="X11" s="439">
        <v>1330.0402684599999</v>
      </c>
      <c r="Y11" s="439"/>
      <c r="Z11" s="441">
        <v>27711</v>
      </c>
      <c r="AA11" s="441">
        <v>33589</v>
      </c>
      <c r="AB11" s="441">
        <v>626438</v>
      </c>
      <c r="AC11" s="441">
        <v>1541</v>
      </c>
      <c r="AD11" s="441">
        <v>2203</v>
      </c>
      <c r="AE11" s="441">
        <v>634565</v>
      </c>
      <c r="AF11" s="435">
        <v>4985</v>
      </c>
    </row>
    <row r="12" spans="1:197" s="2" customFormat="1" ht="22.5" customHeight="1" x14ac:dyDescent="0.15">
      <c r="A12" s="229" t="s">
        <v>157</v>
      </c>
      <c r="B12" s="229"/>
      <c r="C12" s="442">
        <v>654694</v>
      </c>
      <c r="D12" s="442">
        <v>142815</v>
      </c>
      <c r="E12" s="442">
        <v>570595</v>
      </c>
      <c r="F12" s="442">
        <v>96632</v>
      </c>
      <c r="G12" s="442">
        <v>158274</v>
      </c>
      <c r="H12" s="442">
        <v>464384</v>
      </c>
      <c r="I12" s="442">
        <v>34418</v>
      </c>
      <c r="J12" s="442">
        <v>694196</v>
      </c>
      <c r="K12" s="442">
        <v>411167</v>
      </c>
      <c r="L12" s="442">
        <v>65919</v>
      </c>
      <c r="M12" s="442">
        <v>0</v>
      </c>
      <c r="N12" s="442">
        <v>1806</v>
      </c>
      <c r="O12" s="442">
        <v>0</v>
      </c>
      <c r="P12" s="442">
        <v>915206</v>
      </c>
      <c r="Q12" s="442">
        <v>0</v>
      </c>
      <c r="R12" s="442">
        <v>122653</v>
      </c>
      <c r="S12" s="442">
        <v>8027</v>
      </c>
      <c r="T12" s="442">
        <v>1379885.38306547</v>
      </c>
      <c r="U12" s="438">
        <v>605253</v>
      </c>
      <c r="V12" s="438"/>
      <c r="W12" s="442">
        <v>1429495</v>
      </c>
      <c r="X12" s="438">
        <v>60189</v>
      </c>
      <c r="Y12" s="438"/>
      <c r="Z12" s="442">
        <v>140419</v>
      </c>
      <c r="AA12" s="442">
        <v>153322</v>
      </c>
      <c r="AB12" s="442">
        <v>6287356.0512231505</v>
      </c>
      <c r="AC12" s="442">
        <v>10849</v>
      </c>
      <c r="AD12" s="442">
        <v>3869</v>
      </c>
      <c r="AE12" s="442">
        <v>2690306.2869555396</v>
      </c>
      <c r="AF12" s="434">
        <v>4586</v>
      </c>
    </row>
    <row r="13" spans="1:197" s="2" customFormat="1" ht="12.75" customHeight="1" x14ac:dyDescent="0.15">
      <c r="A13" s="230" t="s">
        <v>36</v>
      </c>
      <c r="B13" s="230"/>
      <c r="C13" s="441">
        <v>57689</v>
      </c>
      <c r="D13" s="441">
        <v>40</v>
      </c>
      <c r="E13" s="441">
        <v>24510</v>
      </c>
      <c r="F13" s="441">
        <v>453</v>
      </c>
      <c r="G13" s="441">
        <v>3472</v>
      </c>
      <c r="H13" s="441">
        <v>55846</v>
      </c>
      <c r="I13" s="441">
        <v>1</v>
      </c>
      <c r="J13" s="441">
        <v>8025</v>
      </c>
      <c r="K13" s="441">
        <v>40918</v>
      </c>
      <c r="L13" s="441">
        <v>1989</v>
      </c>
      <c r="M13" s="441">
        <v>0</v>
      </c>
      <c r="N13" s="441">
        <v>0</v>
      </c>
      <c r="O13" s="441">
        <v>0</v>
      </c>
      <c r="P13" s="441">
        <v>167869</v>
      </c>
      <c r="Q13" s="441">
        <v>0</v>
      </c>
      <c r="R13" s="441">
        <v>4583</v>
      </c>
      <c r="S13" s="441">
        <v>9</v>
      </c>
      <c r="T13" s="441">
        <v>369631</v>
      </c>
      <c r="U13" s="439">
        <v>36454</v>
      </c>
      <c r="V13" s="439"/>
      <c r="W13" s="441">
        <v>22160.757575759999</v>
      </c>
      <c r="X13" s="439">
        <v>213</v>
      </c>
      <c r="Y13" s="439"/>
      <c r="Z13" s="441">
        <v>952</v>
      </c>
      <c r="AA13" s="441">
        <v>1118</v>
      </c>
      <c r="AB13" s="441">
        <v>764878.70360194996</v>
      </c>
      <c r="AC13" s="441">
        <v>0</v>
      </c>
      <c r="AD13" s="441">
        <v>47</v>
      </c>
      <c r="AE13" s="441">
        <v>854240.42580353003</v>
      </c>
      <c r="AF13" s="435">
        <v>0</v>
      </c>
    </row>
    <row r="14" spans="1:197" s="2" customFormat="1" ht="12.75" customHeight="1" x14ac:dyDescent="0.15">
      <c r="A14" s="230" t="s">
        <v>37</v>
      </c>
      <c r="B14" s="230"/>
      <c r="C14" s="441">
        <v>399152</v>
      </c>
      <c r="D14" s="441">
        <v>79894</v>
      </c>
      <c r="E14" s="441">
        <v>241177</v>
      </c>
      <c r="F14" s="441">
        <v>79476.444444399996</v>
      </c>
      <c r="G14" s="441">
        <v>120370.67071065</v>
      </c>
      <c r="H14" s="441">
        <v>268450</v>
      </c>
      <c r="I14" s="441">
        <v>13798</v>
      </c>
      <c r="J14" s="441">
        <v>356517.68549170002</v>
      </c>
      <c r="K14" s="441">
        <v>128493</v>
      </c>
      <c r="L14" s="441">
        <v>26375</v>
      </c>
      <c r="M14" s="441">
        <v>0</v>
      </c>
      <c r="N14" s="441">
        <v>1804</v>
      </c>
      <c r="O14" s="441">
        <v>0</v>
      </c>
      <c r="P14" s="441">
        <v>346936</v>
      </c>
      <c r="Q14" s="441">
        <v>0</v>
      </c>
      <c r="R14" s="441">
        <v>57886</v>
      </c>
      <c r="S14" s="441">
        <v>5691</v>
      </c>
      <c r="T14" s="441">
        <v>537369.38306547003</v>
      </c>
      <c r="U14" s="439">
        <v>243211</v>
      </c>
      <c r="V14" s="439"/>
      <c r="W14" s="441">
        <v>769934.51269080013</v>
      </c>
      <c r="X14" s="439">
        <v>16581.10067118</v>
      </c>
      <c r="Y14" s="439"/>
      <c r="Z14" s="441">
        <v>82231</v>
      </c>
      <c r="AA14" s="441">
        <v>70912</v>
      </c>
      <c r="AB14" s="441">
        <v>955462.79814477009</v>
      </c>
      <c r="AC14" s="441">
        <v>9010</v>
      </c>
      <c r="AD14" s="441">
        <v>3781</v>
      </c>
      <c r="AE14" s="441">
        <v>538739.86115200992</v>
      </c>
      <c r="AF14" s="435">
        <v>0</v>
      </c>
    </row>
    <row r="15" spans="1:197" s="2" customFormat="1" ht="12.75" customHeight="1" x14ac:dyDescent="0.15">
      <c r="A15" s="230" t="s">
        <v>38</v>
      </c>
      <c r="B15" s="230"/>
      <c r="C15" s="441">
        <v>190634</v>
      </c>
      <c r="D15" s="441">
        <v>56332</v>
      </c>
      <c r="E15" s="441">
        <v>290724</v>
      </c>
      <c r="F15" s="441">
        <v>16702.5555556</v>
      </c>
      <c r="G15" s="441">
        <v>31319.32928935</v>
      </c>
      <c r="H15" s="441">
        <v>112286</v>
      </c>
      <c r="I15" s="441">
        <v>20608</v>
      </c>
      <c r="J15" s="441">
        <v>282206.77896789997</v>
      </c>
      <c r="K15" s="441">
        <v>92061</v>
      </c>
      <c r="L15" s="441">
        <v>36256</v>
      </c>
      <c r="M15" s="441">
        <v>0</v>
      </c>
      <c r="N15" s="441">
        <v>0</v>
      </c>
      <c r="O15" s="441">
        <v>0</v>
      </c>
      <c r="P15" s="441">
        <v>392853</v>
      </c>
      <c r="Q15" s="441">
        <v>0</v>
      </c>
      <c r="R15" s="441">
        <v>49996</v>
      </c>
      <c r="S15" s="441">
        <v>2324</v>
      </c>
      <c r="T15" s="441">
        <v>362142</v>
      </c>
      <c r="U15" s="439">
        <v>236174</v>
      </c>
      <c r="V15" s="439"/>
      <c r="W15" s="441">
        <v>562562.72337563999</v>
      </c>
      <c r="X15" s="439">
        <v>43267.859060360002</v>
      </c>
      <c r="Y15" s="439"/>
      <c r="Z15" s="441">
        <v>49920</v>
      </c>
      <c r="AA15" s="441">
        <v>75719</v>
      </c>
      <c r="AB15" s="441">
        <v>4343924.5494764308</v>
      </c>
      <c r="AC15" s="441">
        <v>1286</v>
      </c>
      <c r="AD15" s="441">
        <v>33</v>
      </c>
      <c r="AE15" s="441">
        <v>970978</v>
      </c>
      <c r="AF15" s="435">
        <v>0</v>
      </c>
    </row>
    <row r="16" spans="1:197" s="2" customFormat="1" ht="12.75" customHeight="1" x14ac:dyDescent="0.15">
      <c r="A16" s="230" t="s">
        <v>39</v>
      </c>
      <c r="B16" s="230"/>
      <c r="C16" s="441">
        <v>7219</v>
      </c>
      <c r="D16" s="441">
        <v>6549</v>
      </c>
      <c r="E16" s="441">
        <v>14184</v>
      </c>
      <c r="F16" s="441">
        <v>0</v>
      </c>
      <c r="G16" s="441">
        <v>3112</v>
      </c>
      <c r="H16" s="441">
        <v>27802</v>
      </c>
      <c r="I16" s="441">
        <v>11</v>
      </c>
      <c r="J16" s="441">
        <v>47446.5355404</v>
      </c>
      <c r="K16" s="441">
        <v>149695</v>
      </c>
      <c r="L16" s="441">
        <v>1299</v>
      </c>
      <c r="M16" s="441">
        <v>0</v>
      </c>
      <c r="N16" s="441">
        <v>2</v>
      </c>
      <c r="O16" s="441">
        <v>0</v>
      </c>
      <c r="P16" s="441">
        <v>7548</v>
      </c>
      <c r="Q16" s="441">
        <v>0</v>
      </c>
      <c r="R16" s="441">
        <v>10188</v>
      </c>
      <c r="S16" s="441">
        <v>3</v>
      </c>
      <c r="T16" s="441">
        <v>110743</v>
      </c>
      <c r="U16" s="439">
        <v>89414</v>
      </c>
      <c r="V16" s="439"/>
      <c r="W16" s="441">
        <v>74837.006357800012</v>
      </c>
      <c r="X16" s="439">
        <v>127.04026845999999</v>
      </c>
      <c r="Y16" s="439"/>
      <c r="Z16" s="441">
        <v>7316</v>
      </c>
      <c r="AA16" s="441">
        <v>5573</v>
      </c>
      <c r="AB16" s="441">
        <v>223090</v>
      </c>
      <c r="AC16" s="441">
        <v>553</v>
      </c>
      <c r="AD16" s="441">
        <v>8</v>
      </c>
      <c r="AE16" s="441">
        <v>326348</v>
      </c>
      <c r="AF16" s="435">
        <v>4586</v>
      </c>
    </row>
    <row r="17" spans="1:35" s="2" customFormat="1" ht="12.75" customHeight="1" x14ac:dyDescent="0.15">
      <c r="A17" s="229" t="s">
        <v>158</v>
      </c>
      <c r="B17" s="229"/>
      <c r="C17" s="442">
        <v>78216</v>
      </c>
      <c r="D17" s="442">
        <v>18586</v>
      </c>
      <c r="E17" s="442">
        <v>157471</v>
      </c>
      <c r="F17" s="442">
        <v>85920</v>
      </c>
      <c r="G17" s="442">
        <v>73822</v>
      </c>
      <c r="H17" s="442">
        <v>157407</v>
      </c>
      <c r="I17" s="442">
        <v>10395</v>
      </c>
      <c r="J17" s="442">
        <v>426513</v>
      </c>
      <c r="K17" s="442">
        <v>108601</v>
      </c>
      <c r="L17" s="442">
        <v>12193</v>
      </c>
      <c r="M17" s="442">
        <v>0</v>
      </c>
      <c r="N17" s="442">
        <v>1806</v>
      </c>
      <c r="O17" s="442">
        <v>0</v>
      </c>
      <c r="P17" s="442">
        <v>503191</v>
      </c>
      <c r="Q17" s="442">
        <v>0</v>
      </c>
      <c r="R17" s="442">
        <v>21855</v>
      </c>
      <c r="S17" s="442">
        <v>6618</v>
      </c>
      <c r="T17" s="442">
        <v>738120.38306547003</v>
      </c>
      <c r="U17" s="438">
        <v>246224</v>
      </c>
      <c r="V17" s="438"/>
      <c r="W17" s="442">
        <v>799565</v>
      </c>
      <c r="X17" s="438">
        <v>19730</v>
      </c>
      <c r="Y17" s="438"/>
      <c r="Z17" s="442">
        <v>44793</v>
      </c>
      <c r="AA17" s="442">
        <v>24250</v>
      </c>
      <c r="AB17" s="442">
        <v>2265853.0512231505</v>
      </c>
      <c r="AC17" s="442">
        <v>2510</v>
      </c>
      <c r="AD17" s="442">
        <v>3757</v>
      </c>
      <c r="AE17" s="442">
        <v>728820.28695553995</v>
      </c>
      <c r="AF17" s="434">
        <v>155</v>
      </c>
    </row>
    <row r="18" spans="1:35" s="2" customFormat="1" ht="12.75" customHeight="1" x14ac:dyDescent="0.15">
      <c r="A18" s="230" t="s">
        <v>36</v>
      </c>
      <c r="B18" s="230"/>
      <c r="C18" s="441">
        <v>1003</v>
      </c>
      <c r="D18" s="441">
        <v>40</v>
      </c>
      <c r="E18" s="441">
        <v>1523</v>
      </c>
      <c r="F18" s="441">
        <v>453</v>
      </c>
      <c r="G18" s="441">
        <v>21</v>
      </c>
      <c r="H18" s="441">
        <v>7421</v>
      </c>
      <c r="I18" s="441">
        <v>1</v>
      </c>
      <c r="J18" s="441">
        <v>2108</v>
      </c>
      <c r="K18" s="441">
        <v>2987</v>
      </c>
      <c r="L18" s="441">
        <v>1</v>
      </c>
      <c r="M18" s="441">
        <v>0</v>
      </c>
      <c r="N18" s="441">
        <v>0</v>
      </c>
      <c r="O18" s="441">
        <v>0</v>
      </c>
      <c r="P18" s="441">
        <v>70921</v>
      </c>
      <c r="Q18" s="441">
        <v>0</v>
      </c>
      <c r="R18" s="441">
        <v>9</v>
      </c>
      <c r="S18" s="441">
        <v>9</v>
      </c>
      <c r="T18" s="441">
        <v>149933</v>
      </c>
      <c r="U18" s="439">
        <v>22524</v>
      </c>
      <c r="V18" s="439"/>
      <c r="W18" s="441">
        <v>9284</v>
      </c>
      <c r="X18" s="439">
        <v>0</v>
      </c>
      <c r="Y18" s="439"/>
      <c r="Z18" s="441">
        <v>0</v>
      </c>
      <c r="AA18" s="441">
        <v>462</v>
      </c>
      <c r="AB18" s="441">
        <v>343724.70360195002</v>
      </c>
      <c r="AC18" s="441">
        <v>0</v>
      </c>
      <c r="AD18" s="441">
        <v>47</v>
      </c>
      <c r="AE18" s="441">
        <v>179549.42580353</v>
      </c>
      <c r="AF18" s="435">
        <v>0</v>
      </c>
    </row>
    <row r="19" spans="1:35" s="2" customFormat="1" ht="12.75" customHeight="1" x14ac:dyDescent="0.15">
      <c r="A19" s="230" t="s">
        <v>37</v>
      </c>
      <c r="B19" s="230"/>
      <c r="C19" s="441">
        <v>29830</v>
      </c>
      <c r="D19" s="441">
        <v>10863</v>
      </c>
      <c r="E19" s="441">
        <v>72723</v>
      </c>
      <c r="F19" s="441">
        <v>68765</v>
      </c>
      <c r="G19" s="441">
        <v>50022</v>
      </c>
      <c r="H19" s="441">
        <v>78830</v>
      </c>
      <c r="I19" s="441">
        <v>7658</v>
      </c>
      <c r="J19" s="441">
        <v>212508</v>
      </c>
      <c r="K19" s="441">
        <v>74962</v>
      </c>
      <c r="L19" s="441">
        <v>7249</v>
      </c>
      <c r="M19" s="441">
        <v>0</v>
      </c>
      <c r="N19" s="441">
        <v>1804</v>
      </c>
      <c r="O19" s="441">
        <v>0</v>
      </c>
      <c r="P19" s="441">
        <v>175268</v>
      </c>
      <c r="Q19" s="441">
        <v>0</v>
      </c>
      <c r="R19" s="441">
        <v>13994</v>
      </c>
      <c r="S19" s="441">
        <v>4327</v>
      </c>
      <c r="T19" s="441">
        <v>322283.38306546997</v>
      </c>
      <c r="U19" s="439">
        <v>115238</v>
      </c>
      <c r="V19" s="439"/>
      <c r="W19" s="441">
        <v>401149</v>
      </c>
      <c r="X19" s="439">
        <v>8350</v>
      </c>
      <c r="Y19" s="439"/>
      <c r="Z19" s="441">
        <v>26046</v>
      </c>
      <c r="AA19" s="441">
        <v>17282</v>
      </c>
      <c r="AB19" s="441">
        <v>373742.82562632003</v>
      </c>
      <c r="AC19" s="441">
        <v>1805</v>
      </c>
      <c r="AD19" s="441">
        <v>3669</v>
      </c>
      <c r="AE19" s="441">
        <v>194619.86115201001</v>
      </c>
      <c r="AF19" s="435">
        <v>0</v>
      </c>
    </row>
    <row r="20" spans="1:35" s="2" customFormat="1" ht="12.75" customHeight="1" x14ac:dyDescent="0.15">
      <c r="A20" s="230" t="s">
        <v>38</v>
      </c>
      <c r="B20" s="230"/>
      <c r="C20" s="441">
        <v>47163</v>
      </c>
      <c r="D20" s="441">
        <v>7329</v>
      </c>
      <c r="E20" s="441">
        <v>82722</v>
      </c>
      <c r="F20" s="441">
        <v>16702</v>
      </c>
      <c r="G20" s="441">
        <v>23704</v>
      </c>
      <c r="H20" s="441">
        <v>70570</v>
      </c>
      <c r="I20" s="441">
        <v>2725</v>
      </c>
      <c r="J20" s="441">
        <v>211179</v>
      </c>
      <c r="K20" s="441">
        <v>30442</v>
      </c>
      <c r="L20" s="441">
        <v>4831</v>
      </c>
      <c r="M20" s="441">
        <v>0</v>
      </c>
      <c r="N20" s="441">
        <v>0</v>
      </c>
      <c r="O20" s="441">
        <v>0</v>
      </c>
      <c r="P20" s="441">
        <v>256622</v>
      </c>
      <c r="Q20" s="441">
        <v>0</v>
      </c>
      <c r="R20" s="441">
        <v>7552</v>
      </c>
      <c r="S20" s="441">
        <v>2279</v>
      </c>
      <c r="T20" s="441">
        <v>261628</v>
      </c>
      <c r="U20" s="439">
        <v>108195</v>
      </c>
      <c r="V20" s="439"/>
      <c r="W20" s="441">
        <v>388182</v>
      </c>
      <c r="X20" s="439">
        <v>11298</v>
      </c>
      <c r="Y20" s="439"/>
      <c r="Z20" s="441">
        <v>18535</v>
      </c>
      <c r="AA20" s="441">
        <v>6354</v>
      </c>
      <c r="AB20" s="441">
        <v>1540134.5219948802</v>
      </c>
      <c r="AC20" s="441">
        <v>694</v>
      </c>
      <c r="AD20" s="441">
        <v>33</v>
      </c>
      <c r="AE20" s="441">
        <v>351332</v>
      </c>
      <c r="AF20" s="435">
        <v>0</v>
      </c>
    </row>
    <row r="21" spans="1:35" s="2" customFormat="1" ht="12.75" customHeight="1" x14ac:dyDescent="0.15">
      <c r="A21" s="230" t="s">
        <v>39</v>
      </c>
      <c r="B21" s="230"/>
      <c r="C21" s="441">
        <v>220</v>
      </c>
      <c r="D21" s="441">
        <v>354</v>
      </c>
      <c r="E21" s="441">
        <v>503</v>
      </c>
      <c r="F21" s="441">
        <v>0</v>
      </c>
      <c r="G21" s="441">
        <v>75</v>
      </c>
      <c r="H21" s="441">
        <v>586</v>
      </c>
      <c r="I21" s="441">
        <v>11</v>
      </c>
      <c r="J21" s="441">
        <v>718</v>
      </c>
      <c r="K21" s="441">
        <v>210</v>
      </c>
      <c r="L21" s="441">
        <v>112</v>
      </c>
      <c r="M21" s="441">
        <v>0</v>
      </c>
      <c r="N21" s="441">
        <v>2</v>
      </c>
      <c r="O21" s="441">
        <v>0</v>
      </c>
      <c r="P21" s="441">
        <v>380</v>
      </c>
      <c r="Q21" s="441">
        <v>0</v>
      </c>
      <c r="R21" s="441">
        <v>300</v>
      </c>
      <c r="S21" s="441">
        <v>3</v>
      </c>
      <c r="T21" s="441">
        <v>4276</v>
      </c>
      <c r="U21" s="439">
        <v>267</v>
      </c>
      <c r="V21" s="439"/>
      <c r="W21" s="441">
        <v>950</v>
      </c>
      <c r="X21" s="439">
        <v>82</v>
      </c>
      <c r="Y21" s="439"/>
      <c r="Z21" s="441">
        <v>212</v>
      </c>
      <c r="AA21" s="441">
        <v>152</v>
      </c>
      <c r="AB21" s="441">
        <v>8251</v>
      </c>
      <c r="AC21" s="441">
        <v>11</v>
      </c>
      <c r="AD21" s="441">
        <v>8</v>
      </c>
      <c r="AE21" s="441">
        <v>3319</v>
      </c>
      <c r="AF21" s="435">
        <v>155</v>
      </c>
    </row>
    <row r="22" spans="1:35" s="2" customFormat="1" ht="12.75" customHeight="1" x14ac:dyDescent="0.15">
      <c r="A22" s="229" t="s">
        <v>40</v>
      </c>
      <c r="B22" s="229"/>
      <c r="C22" s="442">
        <v>576478</v>
      </c>
      <c r="D22" s="442">
        <v>124229</v>
      </c>
      <c r="E22" s="442">
        <v>413124</v>
      </c>
      <c r="F22" s="442">
        <v>10712</v>
      </c>
      <c r="G22" s="442">
        <v>84452</v>
      </c>
      <c r="H22" s="442">
        <v>306977</v>
      </c>
      <c r="I22" s="442">
        <v>24023</v>
      </c>
      <c r="J22" s="442">
        <v>267683</v>
      </c>
      <c r="K22" s="442">
        <v>302566</v>
      </c>
      <c r="L22" s="442">
        <v>53726</v>
      </c>
      <c r="M22" s="442">
        <v>0</v>
      </c>
      <c r="N22" s="442">
        <v>0</v>
      </c>
      <c r="O22" s="442">
        <v>0</v>
      </c>
      <c r="P22" s="442">
        <v>412015</v>
      </c>
      <c r="Q22" s="442">
        <v>0</v>
      </c>
      <c r="R22" s="442">
        <v>100798</v>
      </c>
      <c r="S22" s="442">
        <v>1409</v>
      </c>
      <c r="T22" s="442">
        <v>641765</v>
      </c>
      <c r="U22" s="438">
        <v>359029</v>
      </c>
      <c r="V22" s="438"/>
      <c r="W22" s="442">
        <v>629930.00000000012</v>
      </c>
      <c r="X22" s="438">
        <v>40459</v>
      </c>
      <c r="Y22" s="438"/>
      <c r="Z22" s="442">
        <v>95626</v>
      </c>
      <c r="AA22" s="442">
        <v>129072</v>
      </c>
      <c r="AB22" s="442">
        <v>4021503</v>
      </c>
      <c r="AC22" s="442">
        <v>8339</v>
      </c>
      <c r="AD22" s="442">
        <v>112</v>
      </c>
      <c r="AE22" s="442">
        <v>1961486</v>
      </c>
      <c r="AF22" s="434">
        <v>4431</v>
      </c>
    </row>
    <row r="23" spans="1:35" s="2" customFormat="1" ht="12.75" customHeight="1" x14ac:dyDescent="0.15">
      <c r="A23" s="230" t="s">
        <v>36</v>
      </c>
      <c r="B23" s="230"/>
      <c r="C23" s="441">
        <v>56686</v>
      </c>
      <c r="D23" s="441">
        <v>0</v>
      </c>
      <c r="E23" s="441">
        <v>22987</v>
      </c>
      <c r="F23" s="441">
        <v>0</v>
      </c>
      <c r="G23" s="441">
        <v>3451</v>
      </c>
      <c r="H23" s="441">
        <v>48425</v>
      </c>
      <c r="I23" s="441">
        <v>0</v>
      </c>
      <c r="J23" s="441">
        <v>5917</v>
      </c>
      <c r="K23" s="441">
        <v>37931</v>
      </c>
      <c r="L23" s="441">
        <v>1988</v>
      </c>
      <c r="M23" s="441">
        <v>0</v>
      </c>
      <c r="N23" s="441">
        <v>0</v>
      </c>
      <c r="O23" s="441">
        <v>0</v>
      </c>
      <c r="P23" s="441">
        <v>96948</v>
      </c>
      <c r="Q23" s="441">
        <v>0</v>
      </c>
      <c r="R23" s="441">
        <v>4574</v>
      </c>
      <c r="S23" s="441">
        <v>0</v>
      </c>
      <c r="T23" s="441">
        <v>219698</v>
      </c>
      <c r="U23" s="439">
        <v>13930</v>
      </c>
      <c r="V23" s="439"/>
      <c r="W23" s="441">
        <v>12876.757575759999</v>
      </c>
      <c r="X23" s="439">
        <v>213</v>
      </c>
      <c r="Y23" s="439"/>
      <c r="Z23" s="441">
        <v>952</v>
      </c>
      <c r="AA23" s="441">
        <v>656</v>
      </c>
      <c r="AB23" s="441">
        <v>421154</v>
      </c>
      <c r="AC23" s="441">
        <v>0</v>
      </c>
      <c r="AD23" s="441">
        <v>0</v>
      </c>
      <c r="AE23" s="441">
        <v>674691</v>
      </c>
      <c r="AF23" s="435">
        <v>0</v>
      </c>
    </row>
    <row r="24" spans="1:35" s="2" customFormat="1" ht="12.75" customHeight="1" x14ac:dyDescent="0.15">
      <c r="A24" s="230" t="s">
        <v>37</v>
      </c>
      <c r="B24" s="230"/>
      <c r="C24" s="441">
        <v>369322</v>
      </c>
      <c r="D24" s="441">
        <v>69031</v>
      </c>
      <c r="E24" s="441">
        <v>168454</v>
      </c>
      <c r="F24" s="441">
        <v>10711.4444444</v>
      </c>
      <c r="G24" s="441">
        <v>70348.670710649996</v>
      </c>
      <c r="H24" s="441">
        <v>189620</v>
      </c>
      <c r="I24" s="441">
        <v>6140</v>
      </c>
      <c r="J24" s="441">
        <v>144009.68549169999</v>
      </c>
      <c r="K24" s="441">
        <v>53531</v>
      </c>
      <c r="L24" s="441">
        <v>19126</v>
      </c>
      <c r="M24" s="441">
        <v>0</v>
      </c>
      <c r="N24" s="441">
        <v>0</v>
      </c>
      <c r="O24" s="441">
        <v>0</v>
      </c>
      <c r="P24" s="441">
        <v>171668</v>
      </c>
      <c r="Q24" s="441">
        <v>0</v>
      </c>
      <c r="R24" s="441">
        <v>43892</v>
      </c>
      <c r="S24" s="441">
        <v>1364</v>
      </c>
      <c r="T24" s="441">
        <v>215086</v>
      </c>
      <c r="U24" s="439">
        <v>127973</v>
      </c>
      <c r="V24" s="439"/>
      <c r="W24" s="441">
        <v>368785.51269080007</v>
      </c>
      <c r="X24" s="439">
        <v>8231.1006711800001</v>
      </c>
      <c r="Y24" s="439"/>
      <c r="Z24" s="441">
        <v>56185</v>
      </c>
      <c r="AA24" s="441">
        <v>53630</v>
      </c>
      <c r="AB24" s="441">
        <v>581719.97251845</v>
      </c>
      <c r="AC24" s="441">
        <v>7205</v>
      </c>
      <c r="AD24" s="441">
        <v>112</v>
      </c>
      <c r="AE24" s="441">
        <v>344120</v>
      </c>
      <c r="AF24" s="435">
        <v>0</v>
      </c>
    </row>
    <row r="25" spans="1:35" s="383" customFormat="1" ht="12.75" customHeight="1" x14ac:dyDescent="0.15">
      <c r="A25" s="380" t="s">
        <v>38</v>
      </c>
      <c r="B25" s="380"/>
      <c r="C25" s="441">
        <v>143471</v>
      </c>
      <c r="D25" s="441">
        <v>49003</v>
      </c>
      <c r="E25" s="441">
        <v>208002</v>
      </c>
      <c r="F25" s="441">
        <v>0.55555560000000004</v>
      </c>
      <c r="G25" s="441">
        <v>7615.3292893500002</v>
      </c>
      <c r="H25" s="441">
        <v>41716</v>
      </c>
      <c r="I25" s="441">
        <v>17883</v>
      </c>
      <c r="J25" s="441">
        <v>71027.778967899998</v>
      </c>
      <c r="K25" s="441">
        <v>61619</v>
      </c>
      <c r="L25" s="441">
        <v>31425</v>
      </c>
      <c r="M25" s="441">
        <v>0</v>
      </c>
      <c r="N25" s="441">
        <v>0</v>
      </c>
      <c r="O25" s="441">
        <v>0</v>
      </c>
      <c r="P25" s="441">
        <v>136231</v>
      </c>
      <c r="Q25" s="441">
        <v>0</v>
      </c>
      <c r="R25" s="441">
        <v>42444</v>
      </c>
      <c r="S25" s="441">
        <v>45</v>
      </c>
      <c r="T25" s="441">
        <v>100514</v>
      </c>
      <c r="U25" s="439">
        <v>127979</v>
      </c>
      <c r="V25" s="439"/>
      <c r="W25" s="441">
        <v>174380.72337563999</v>
      </c>
      <c r="X25" s="439">
        <v>31969.859060359999</v>
      </c>
      <c r="Y25" s="439"/>
      <c r="Z25" s="441">
        <v>31385</v>
      </c>
      <c r="AA25" s="441">
        <v>69365</v>
      </c>
      <c r="AB25" s="441">
        <v>2803790.0274815504</v>
      </c>
      <c r="AC25" s="441">
        <v>592</v>
      </c>
      <c r="AD25" s="441">
        <v>0</v>
      </c>
      <c r="AE25" s="441">
        <v>619646</v>
      </c>
      <c r="AF25" s="435">
        <v>0</v>
      </c>
      <c r="AG25" s="381">
        <v>2572224</v>
      </c>
      <c r="AH25" s="382">
        <f>AB25-AG25</f>
        <v>231566.02748155035</v>
      </c>
      <c r="AI25" s="383">
        <f>AB25/AG25*100-100</f>
        <v>9.0025607210550334</v>
      </c>
    </row>
    <row r="26" spans="1:35" s="2" customFormat="1" ht="12.75" customHeight="1" x14ac:dyDescent="0.15">
      <c r="A26" s="230" t="s">
        <v>39</v>
      </c>
      <c r="B26" s="230"/>
      <c r="C26" s="441">
        <v>6999</v>
      </c>
      <c r="D26" s="441">
        <v>6195</v>
      </c>
      <c r="E26" s="441">
        <v>13681</v>
      </c>
      <c r="F26" s="441">
        <v>0</v>
      </c>
      <c r="G26" s="441">
        <v>3037</v>
      </c>
      <c r="H26" s="441">
        <v>27216</v>
      </c>
      <c r="I26" s="441">
        <v>0</v>
      </c>
      <c r="J26" s="441">
        <v>46728.5355404</v>
      </c>
      <c r="K26" s="441">
        <v>149485</v>
      </c>
      <c r="L26" s="441">
        <v>1187</v>
      </c>
      <c r="M26" s="441">
        <v>0</v>
      </c>
      <c r="N26" s="441">
        <v>0</v>
      </c>
      <c r="O26" s="441">
        <v>0</v>
      </c>
      <c r="P26" s="441">
        <v>7168</v>
      </c>
      <c r="Q26" s="441">
        <v>0</v>
      </c>
      <c r="R26" s="441">
        <v>9888</v>
      </c>
      <c r="S26" s="441">
        <v>0</v>
      </c>
      <c r="T26" s="441">
        <v>106467</v>
      </c>
      <c r="U26" s="439">
        <v>89147</v>
      </c>
      <c r="V26" s="439"/>
      <c r="W26" s="441">
        <v>73887.006357800012</v>
      </c>
      <c r="X26" s="439">
        <v>45.04026846</v>
      </c>
      <c r="Y26" s="439"/>
      <c r="Z26" s="441">
        <v>7104</v>
      </c>
      <c r="AA26" s="441">
        <v>5421</v>
      </c>
      <c r="AB26" s="441">
        <v>214839</v>
      </c>
      <c r="AC26" s="441">
        <v>542</v>
      </c>
      <c r="AD26" s="441">
        <v>0</v>
      </c>
      <c r="AE26" s="441">
        <v>323029</v>
      </c>
      <c r="AF26" s="435">
        <v>4431</v>
      </c>
      <c r="AI26" s="2">
        <f>AB25/AG25*100-100</f>
        <v>9.0025607210550334</v>
      </c>
    </row>
    <row r="27" spans="1:35" s="2" customFormat="1" ht="22.5" customHeight="1" x14ac:dyDescent="0.15">
      <c r="A27" s="229" t="s">
        <v>159</v>
      </c>
      <c r="B27" s="229"/>
      <c r="C27" s="442">
        <v>987429</v>
      </c>
      <c r="D27" s="442">
        <v>158550</v>
      </c>
      <c r="E27" s="442">
        <v>518435</v>
      </c>
      <c r="F27" s="442">
        <v>163682</v>
      </c>
      <c r="G27" s="442">
        <v>356223</v>
      </c>
      <c r="H27" s="442">
        <v>1572052</v>
      </c>
      <c r="I27" s="442">
        <v>60693</v>
      </c>
      <c r="J27" s="442">
        <v>1680717</v>
      </c>
      <c r="K27" s="442">
        <v>523224</v>
      </c>
      <c r="L27" s="442">
        <v>49629</v>
      </c>
      <c r="M27" s="442">
        <v>0</v>
      </c>
      <c r="N27" s="442">
        <v>1985</v>
      </c>
      <c r="O27" s="442">
        <v>0</v>
      </c>
      <c r="P27" s="442">
        <v>1255812</v>
      </c>
      <c r="Q27" s="442">
        <v>0</v>
      </c>
      <c r="R27" s="442">
        <v>114627</v>
      </c>
      <c r="S27" s="442">
        <v>6290</v>
      </c>
      <c r="T27" s="442">
        <v>1290061</v>
      </c>
      <c r="U27" s="438">
        <v>1171197</v>
      </c>
      <c r="V27" s="438"/>
      <c r="W27" s="442">
        <v>2437217</v>
      </c>
      <c r="X27" s="438">
        <v>41939</v>
      </c>
      <c r="Y27" s="438"/>
      <c r="Z27" s="442">
        <v>239575</v>
      </c>
      <c r="AA27" s="442">
        <v>142831</v>
      </c>
      <c r="AB27" s="442">
        <v>10124351.832575189</v>
      </c>
      <c r="AC27" s="442">
        <v>39736</v>
      </c>
      <c r="AD27" s="442">
        <v>39105</v>
      </c>
      <c r="AE27" s="442">
        <v>3531854.9858417404</v>
      </c>
      <c r="AF27" s="434">
        <v>399</v>
      </c>
    </row>
    <row r="28" spans="1:35" s="2" customFormat="1" ht="12.75" customHeight="1" x14ac:dyDescent="0.15">
      <c r="A28" s="230" t="s">
        <v>36</v>
      </c>
      <c r="B28" s="230"/>
      <c r="C28" s="441">
        <v>10428</v>
      </c>
      <c r="D28" s="441">
        <v>1734</v>
      </c>
      <c r="E28" s="441">
        <v>20933</v>
      </c>
      <c r="F28" s="441">
        <v>2</v>
      </c>
      <c r="G28" s="441">
        <v>7218</v>
      </c>
      <c r="H28" s="441">
        <v>83498</v>
      </c>
      <c r="I28" s="441">
        <v>0</v>
      </c>
      <c r="J28" s="441">
        <v>16455</v>
      </c>
      <c r="K28" s="441">
        <v>55593</v>
      </c>
      <c r="L28" s="441">
        <v>0</v>
      </c>
      <c r="M28" s="441">
        <v>0</v>
      </c>
      <c r="N28" s="441">
        <v>1</v>
      </c>
      <c r="O28" s="441">
        <v>0</v>
      </c>
      <c r="P28" s="441">
        <v>197075</v>
      </c>
      <c r="Q28" s="441">
        <v>0</v>
      </c>
      <c r="R28" s="441">
        <v>5199</v>
      </c>
      <c r="S28" s="441">
        <v>32</v>
      </c>
      <c r="T28" s="441">
        <v>213885</v>
      </c>
      <c r="U28" s="439">
        <v>2694</v>
      </c>
      <c r="V28" s="439"/>
      <c r="W28" s="441">
        <v>75860</v>
      </c>
      <c r="X28" s="439">
        <v>0</v>
      </c>
      <c r="Y28" s="439"/>
      <c r="Z28" s="441">
        <v>0</v>
      </c>
      <c r="AA28" s="441">
        <v>1728</v>
      </c>
      <c r="AB28" s="441">
        <v>1848396.88172922</v>
      </c>
      <c r="AC28" s="441">
        <v>0</v>
      </c>
      <c r="AD28" s="441">
        <v>8858</v>
      </c>
      <c r="AE28" s="441">
        <v>628056.99961922003</v>
      </c>
      <c r="AF28" s="435">
        <v>0</v>
      </c>
    </row>
    <row r="29" spans="1:35" s="2" customFormat="1" ht="12.75" customHeight="1" x14ac:dyDescent="0.15">
      <c r="A29" s="230" t="s">
        <v>37</v>
      </c>
      <c r="B29" s="230"/>
      <c r="C29" s="441">
        <v>806359</v>
      </c>
      <c r="D29" s="441">
        <v>99090</v>
      </c>
      <c r="E29" s="441">
        <v>380713</v>
      </c>
      <c r="F29" s="441">
        <v>134134</v>
      </c>
      <c r="G29" s="441">
        <v>183256.73444068001</v>
      </c>
      <c r="H29" s="441">
        <v>770168</v>
      </c>
      <c r="I29" s="441">
        <v>24496</v>
      </c>
      <c r="J29" s="441">
        <v>829595.85714282002</v>
      </c>
      <c r="K29" s="441">
        <v>228201</v>
      </c>
      <c r="L29" s="441">
        <v>27537</v>
      </c>
      <c r="M29" s="441">
        <v>0</v>
      </c>
      <c r="N29" s="441">
        <v>1984</v>
      </c>
      <c r="O29" s="441">
        <v>0</v>
      </c>
      <c r="P29" s="441">
        <v>472096</v>
      </c>
      <c r="Q29" s="441">
        <v>0</v>
      </c>
      <c r="R29" s="441">
        <v>55305</v>
      </c>
      <c r="S29" s="441">
        <v>6019</v>
      </c>
      <c r="T29" s="441">
        <v>414768</v>
      </c>
      <c r="U29" s="439">
        <v>398415</v>
      </c>
      <c r="V29" s="439"/>
      <c r="W29" s="441">
        <v>1214493</v>
      </c>
      <c r="X29" s="439">
        <v>11307.33333333</v>
      </c>
      <c r="Y29" s="439"/>
      <c r="Z29" s="441">
        <v>91024</v>
      </c>
      <c r="AA29" s="441">
        <v>36679</v>
      </c>
      <c r="AB29" s="441">
        <v>2763526.9508459703</v>
      </c>
      <c r="AC29" s="441">
        <v>10688</v>
      </c>
      <c r="AD29" s="441">
        <v>27358</v>
      </c>
      <c r="AE29" s="441">
        <v>445548.98622252</v>
      </c>
      <c r="AF29" s="435">
        <v>0</v>
      </c>
    </row>
    <row r="30" spans="1:35" s="2" customFormat="1" ht="12.75" customHeight="1" x14ac:dyDescent="0.15">
      <c r="A30" s="230" t="s">
        <v>38</v>
      </c>
      <c r="B30" s="230"/>
      <c r="C30" s="441">
        <v>167761</v>
      </c>
      <c r="D30" s="441">
        <v>44943</v>
      </c>
      <c r="E30" s="441">
        <v>103487.20634912</v>
      </c>
      <c r="F30" s="441">
        <v>29546</v>
      </c>
      <c r="G30" s="441">
        <v>162047.07304582</v>
      </c>
      <c r="H30" s="441">
        <v>660624</v>
      </c>
      <c r="I30" s="441">
        <v>36196</v>
      </c>
      <c r="J30" s="441">
        <v>754521.00000008999</v>
      </c>
      <c r="K30" s="441">
        <v>191933</v>
      </c>
      <c r="L30" s="441">
        <v>22088</v>
      </c>
      <c r="M30" s="441">
        <v>0</v>
      </c>
      <c r="N30" s="441">
        <v>0</v>
      </c>
      <c r="O30" s="441">
        <v>0</v>
      </c>
      <c r="P30" s="441">
        <v>584845</v>
      </c>
      <c r="Q30" s="441">
        <v>0</v>
      </c>
      <c r="R30" s="441">
        <v>44924</v>
      </c>
      <c r="S30" s="441">
        <v>239</v>
      </c>
      <c r="T30" s="441">
        <v>540585</v>
      </c>
      <c r="U30" s="439">
        <v>748665</v>
      </c>
      <c r="V30" s="439"/>
      <c r="W30" s="441">
        <v>1119223.21739132</v>
      </c>
      <c r="X30" s="439">
        <v>29428.66666667</v>
      </c>
      <c r="Y30" s="439"/>
      <c r="Z30" s="441">
        <v>128156</v>
      </c>
      <c r="AA30" s="441">
        <v>76408</v>
      </c>
      <c r="AB30" s="441">
        <v>5109080</v>
      </c>
      <c r="AC30" s="441">
        <v>28060</v>
      </c>
      <c r="AD30" s="441">
        <v>694</v>
      </c>
      <c r="AE30" s="441">
        <v>2150032</v>
      </c>
      <c r="AF30" s="435">
        <v>0</v>
      </c>
    </row>
    <row r="31" spans="1:35" s="2" customFormat="1" ht="12.75" customHeight="1" x14ac:dyDescent="0.15">
      <c r="A31" s="230" t="s">
        <v>39</v>
      </c>
      <c r="B31" s="230"/>
      <c r="C31" s="441">
        <v>2881</v>
      </c>
      <c r="D31" s="441">
        <v>12783</v>
      </c>
      <c r="E31" s="441">
        <v>13301.793650879999</v>
      </c>
      <c r="F31" s="441">
        <v>0</v>
      </c>
      <c r="G31" s="441">
        <v>3701.1925135000001</v>
      </c>
      <c r="H31" s="441">
        <v>57762</v>
      </c>
      <c r="I31" s="441">
        <v>1</v>
      </c>
      <c r="J31" s="441">
        <v>80145.142857090003</v>
      </c>
      <c r="K31" s="441">
        <v>47497</v>
      </c>
      <c r="L31" s="441">
        <v>4</v>
      </c>
      <c r="M31" s="441">
        <v>0</v>
      </c>
      <c r="N31" s="441">
        <v>0</v>
      </c>
      <c r="O31" s="441">
        <v>0</v>
      </c>
      <c r="P31" s="441">
        <v>1796</v>
      </c>
      <c r="Q31" s="441">
        <v>0</v>
      </c>
      <c r="R31" s="441">
        <v>9199</v>
      </c>
      <c r="S31" s="441">
        <v>0</v>
      </c>
      <c r="T31" s="441">
        <v>120823</v>
      </c>
      <c r="U31" s="439">
        <v>21423</v>
      </c>
      <c r="V31" s="439"/>
      <c r="W31" s="441">
        <v>27640.782608679998</v>
      </c>
      <c r="X31" s="439">
        <v>1203</v>
      </c>
      <c r="Y31" s="439"/>
      <c r="Z31" s="441">
        <v>20395</v>
      </c>
      <c r="AA31" s="441">
        <v>28016</v>
      </c>
      <c r="AB31" s="441">
        <v>403348</v>
      </c>
      <c r="AC31" s="441">
        <v>988</v>
      </c>
      <c r="AD31" s="441">
        <v>2195</v>
      </c>
      <c r="AE31" s="441">
        <v>308217</v>
      </c>
      <c r="AF31" s="435">
        <v>399</v>
      </c>
    </row>
    <row r="32" spans="1:35" s="2" customFormat="1" ht="22.5" customHeight="1" x14ac:dyDescent="0.15">
      <c r="A32" s="229" t="s">
        <v>160</v>
      </c>
      <c r="B32" s="229"/>
      <c r="C32" s="442">
        <v>138080</v>
      </c>
      <c r="D32" s="442">
        <v>17126</v>
      </c>
      <c r="E32" s="442">
        <v>198158</v>
      </c>
      <c r="F32" s="442">
        <v>159303</v>
      </c>
      <c r="G32" s="442">
        <v>113569</v>
      </c>
      <c r="H32" s="442">
        <v>347265</v>
      </c>
      <c r="I32" s="442">
        <v>15455</v>
      </c>
      <c r="J32" s="442">
        <v>1281301</v>
      </c>
      <c r="K32" s="442">
        <v>140846</v>
      </c>
      <c r="L32" s="442">
        <v>16854</v>
      </c>
      <c r="M32" s="442">
        <v>0</v>
      </c>
      <c r="N32" s="442">
        <v>1985</v>
      </c>
      <c r="O32" s="442">
        <v>0</v>
      </c>
      <c r="P32" s="442">
        <v>694074</v>
      </c>
      <c r="Q32" s="442">
        <v>0</v>
      </c>
      <c r="R32" s="442">
        <v>12729</v>
      </c>
      <c r="S32" s="442">
        <v>2759</v>
      </c>
      <c r="T32" s="442">
        <v>430673</v>
      </c>
      <c r="U32" s="438">
        <v>338743</v>
      </c>
      <c r="V32" s="438"/>
      <c r="W32" s="442">
        <v>2174165</v>
      </c>
      <c r="X32" s="438">
        <v>18085</v>
      </c>
      <c r="Y32" s="438"/>
      <c r="Z32" s="442">
        <v>92361</v>
      </c>
      <c r="AA32" s="442">
        <v>18684</v>
      </c>
      <c r="AB32" s="442">
        <v>2238963</v>
      </c>
      <c r="AC32" s="442">
        <v>3778</v>
      </c>
      <c r="AD32" s="442">
        <v>8907</v>
      </c>
      <c r="AE32" s="442">
        <v>472406.98584174004</v>
      </c>
      <c r="AF32" s="434">
        <v>3</v>
      </c>
    </row>
    <row r="33" spans="1:32" s="2" customFormat="1" ht="12.75" customHeight="1" x14ac:dyDescent="0.15">
      <c r="A33" s="230" t="s">
        <v>36</v>
      </c>
      <c r="B33" s="230"/>
      <c r="C33" s="441">
        <v>2254</v>
      </c>
      <c r="D33" s="441">
        <v>273</v>
      </c>
      <c r="E33" s="441">
        <v>6789</v>
      </c>
      <c r="F33" s="441">
        <v>2</v>
      </c>
      <c r="G33" s="441">
        <v>113</v>
      </c>
      <c r="H33" s="441">
        <v>32506</v>
      </c>
      <c r="I33" s="441">
        <v>0</v>
      </c>
      <c r="J33" s="441">
        <v>7751</v>
      </c>
      <c r="K33" s="441">
        <v>27643</v>
      </c>
      <c r="L33" s="441">
        <v>0</v>
      </c>
      <c r="M33" s="441">
        <v>0</v>
      </c>
      <c r="N33" s="441">
        <v>1</v>
      </c>
      <c r="O33" s="441">
        <v>0</v>
      </c>
      <c r="P33" s="441">
        <v>131629</v>
      </c>
      <c r="Q33" s="441">
        <v>0</v>
      </c>
      <c r="R33" s="441">
        <v>12</v>
      </c>
      <c r="S33" s="441">
        <v>32</v>
      </c>
      <c r="T33" s="441">
        <v>49645</v>
      </c>
      <c r="U33" s="439">
        <v>2306</v>
      </c>
      <c r="V33" s="439"/>
      <c r="W33" s="441">
        <v>75797</v>
      </c>
      <c r="X33" s="439">
        <v>0</v>
      </c>
      <c r="Y33" s="439"/>
      <c r="Z33" s="441">
        <v>0</v>
      </c>
      <c r="AA33" s="441">
        <v>913</v>
      </c>
      <c r="AB33" s="441">
        <v>334405</v>
      </c>
      <c r="AC33" s="441">
        <v>0</v>
      </c>
      <c r="AD33" s="441">
        <v>0</v>
      </c>
      <c r="AE33" s="441">
        <v>84403.999619220005</v>
      </c>
      <c r="AF33" s="435">
        <v>0</v>
      </c>
    </row>
    <row r="34" spans="1:32" s="2" customFormat="1" ht="12.75" customHeight="1" x14ac:dyDescent="0.15">
      <c r="A34" s="230" t="s">
        <v>37</v>
      </c>
      <c r="B34" s="230"/>
      <c r="C34" s="441">
        <v>107842</v>
      </c>
      <c r="D34" s="441">
        <v>12873</v>
      </c>
      <c r="E34" s="441">
        <v>108970</v>
      </c>
      <c r="F34" s="441">
        <v>129755</v>
      </c>
      <c r="G34" s="441">
        <v>61397</v>
      </c>
      <c r="H34" s="441">
        <v>181223</v>
      </c>
      <c r="I34" s="441">
        <v>12353</v>
      </c>
      <c r="J34" s="441">
        <v>604730</v>
      </c>
      <c r="K34" s="441">
        <v>81720</v>
      </c>
      <c r="L34" s="441">
        <v>12996</v>
      </c>
      <c r="M34" s="441">
        <v>0</v>
      </c>
      <c r="N34" s="441">
        <v>1984</v>
      </c>
      <c r="O34" s="441">
        <v>0</v>
      </c>
      <c r="P34" s="441">
        <v>333573</v>
      </c>
      <c r="Q34" s="441">
        <v>0</v>
      </c>
      <c r="R34" s="441">
        <v>5427</v>
      </c>
      <c r="S34" s="441">
        <v>2530</v>
      </c>
      <c r="T34" s="441">
        <v>212410</v>
      </c>
      <c r="U34" s="439">
        <v>174498</v>
      </c>
      <c r="V34" s="439"/>
      <c r="W34" s="441">
        <v>1146176</v>
      </c>
      <c r="X34" s="439">
        <v>7114</v>
      </c>
      <c r="Y34" s="439"/>
      <c r="Z34" s="441">
        <v>47635</v>
      </c>
      <c r="AA34" s="441">
        <v>11160</v>
      </c>
      <c r="AB34" s="441">
        <v>1606589</v>
      </c>
      <c r="AC34" s="441">
        <v>2685</v>
      </c>
      <c r="AD34" s="441">
        <v>8212</v>
      </c>
      <c r="AE34" s="441">
        <v>186163.98622252</v>
      </c>
      <c r="AF34" s="435">
        <v>0</v>
      </c>
    </row>
    <row r="35" spans="1:32" s="2" customFormat="1" ht="12.75" customHeight="1" x14ac:dyDescent="0.15">
      <c r="A35" s="230" t="s">
        <v>38</v>
      </c>
      <c r="B35" s="230"/>
      <c r="C35" s="441">
        <v>27973</v>
      </c>
      <c r="D35" s="441">
        <v>3026</v>
      </c>
      <c r="E35" s="441">
        <v>79592</v>
      </c>
      <c r="F35" s="441">
        <v>29546</v>
      </c>
      <c r="G35" s="441">
        <v>51870</v>
      </c>
      <c r="H35" s="441">
        <v>126837</v>
      </c>
      <c r="I35" s="441">
        <v>3101</v>
      </c>
      <c r="J35" s="441">
        <v>640626</v>
      </c>
      <c r="K35" s="441">
        <v>31177</v>
      </c>
      <c r="L35" s="441">
        <v>3854</v>
      </c>
      <c r="M35" s="441">
        <v>0</v>
      </c>
      <c r="N35" s="441">
        <v>0</v>
      </c>
      <c r="O35" s="441">
        <v>0</v>
      </c>
      <c r="P35" s="441">
        <v>227076</v>
      </c>
      <c r="Q35" s="441">
        <v>0</v>
      </c>
      <c r="R35" s="441">
        <v>6920</v>
      </c>
      <c r="S35" s="441">
        <v>197</v>
      </c>
      <c r="T35" s="441">
        <v>162415</v>
      </c>
      <c r="U35" s="439">
        <v>161801</v>
      </c>
      <c r="V35" s="439"/>
      <c r="W35" s="441">
        <v>942440</v>
      </c>
      <c r="X35" s="439">
        <v>9768</v>
      </c>
      <c r="Y35" s="439"/>
      <c r="Z35" s="441">
        <v>44133</v>
      </c>
      <c r="AA35" s="441">
        <v>2808</v>
      </c>
      <c r="AB35" s="441">
        <v>260384</v>
      </c>
      <c r="AC35" s="441">
        <v>1092</v>
      </c>
      <c r="AD35" s="441">
        <v>694</v>
      </c>
      <c r="AE35" s="441">
        <v>170128</v>
      </c>
      <c r="AF35" s="435">
        <v>0</v>
      </c>
    </row>
    <row r="36" spans="1:32" s="2" customFormat="1" ht="12.75" customHeight="1" x14ac:dyDescent="0.15">
      <c r="A36" s="230" t="s">
        <v>39</v>
      </c>
      <c r="B36" s="230"/>
      <c r="C36" s="441">
        <v>11</v>
      </c>
      <c r="D36" s="441">
        <v>954</v>
      </c>
      <c r="E36" s="441">
        <v>2807</v>
      </c>
      <c r="F36" s="441">
        <v>0</v>
      </c>
      <c r="G36" s="441">
        <v>189</v>
      </c>
      <c r="H36" s="441">
        <v>6699</v>
      </c>
      <c r="I36" s="441">
        <v>1</v>
      </c>
      <c r="J36" s="441">
        <v>28194</v>
      </c>
      <c r="K36" s="441">
        <v>306</v>
      </c>
      <c r="L36" s="441">
        <v>4</v>
      </c>
      <c r="M36" s="441">
        <v>0</v>
      </c>
      <c r="N36" s="441">
        <v>0</v>
      </c>
      <c r="O36" s="441">
        <v>0</v>
      </c>
      <c r="P36" s="441">
        <v>1796</v>
      </c>
      <c r="Q36" s="441">
        <v>0</v>
      </c>
      <c r="R36" s="441">
        <v>370</v>
      </c>
      <c r="S36" s="441">
        <v>0</v>
      </c>
      <c r="T36" s="441">
        <v>6203</v>
      </c>
      <c r="U36" s="439">
        <v>138</v>
      </c>
      <c r="V36" s="439"/>
      <c r="W36" s="441">
        <v>9752</v>
      </c>
      <c r="X36" s="439">
        <v>1203</v>
      </c>
      <c r="Y36" s="439"/>
      <c r="Z36" s="441">
        <v>593</v>
      </c>
      <c r="AA36" s="441">
        <v>3803</v>
      </c>
      <c r="AB36" s="441">
        <v>37585</v>
      </c>
      <c r="AC36" s="441">
        <v>1</v>
      </c>
      <c r="AD36" s="441">
        <v>1</v>
      </c>
      <c r="AE36" s="441">
        <v>31711</v>
      </c>
      <c r="AF36" s="435">
        <v>3</v>
      </c>
    </row>
    <row r="37" spans="1:32" s="2" customFormat="1" ht="12.75" customHeight="1" x14ac:dyDescent="0.15">
      <c r="A37" s="229" t="s">
        <v>161</v>
      </c>
      <c r="B37" s="229"/>
      <c r="C37" s="442">
        <v>849349</v>
      </c>
      <c r="D37" s="442">
        <v>141424</v>
      </c>
      <c r="E37" s="442">
        <v>320277</v>
      </c>
      <c r="F37" s="442">
        <v>4379</v>
      </c>
      <c r="G37" s="442">
        <v>242654</v>
      </c>
      <c r="H37" s="442">
        <v>1224787</v>
      </c>
      <c r="I37" s="442">
        <v>45238</v>
      </c>
      <c r="J37" s="442">
        <v>399416</v>
      </c>
      <c r="K37" s="442">
        <v>382378</v>
      </c>
      <c r="L37" s="442">
        <v>32775</v>
      </c>
      <c r="M37" s="442">
        <v>0</v>
      </c>
      <c r="N37" s="442">
        <v>0</v>
      </c>
      <c r="O37" s="442">
        <v>0</v>
      </c>
      <c r="P37" s="442">
        <v>561738</v>
      </c>
      <c r="Q37" s="442">
        <v>0</v>
      </c>
      <c r="R37" s="442">
        <v>101898</v>
      </c>
      <c r="S37" s="442">
        <v>3531</v>
      </c>
      <c r="T37" s="442">
        <v>859388</v>
      </c>
      <c r="U37" s="438">
        <v>832454</v>
      </c>
      <c r="V37" s="438"/>
      <c r="W37" s="442">
        <v>263052</v>
      </c>
      <c r="X37" s="438">
        <v>23854</v>
      </c>
      <c r="Y37" s="438"/>
      <c r="Z37" s="442">
        <v>147214</v>
      </c>
      <c r="AA37" s="442">
        <v>124147</v>
      </c>
      <c r="AB37" s="442">
        <v>7885388.8325751899</v>
      </c>
      <c r="AC37" s="442">
        <v>35958</v>
      </c>
      <c r="AD37" s="442">
        <v>30198</v>
      </c>
      <c r="AE37" s="442">
        <v>3059448</v>
      </c>
      <c r="AF37" s="434">
        <v>396</v>
      </c>
    </row>
    <row r="38" spans="1:32" s="2" customFormat="1" ht="12.75" customHeight="1" x14ac:dyDescent="0.15">
      <c r="A38" s="230" t="s">
        <v>36</v>
      </c>
      <c r="B38" s="230"/>
      <c r="C38" s="441">
        <v>8174</v>
      </c>
      <c r="D38" s="441">
        <v>1461</v>
      </c>
      <c r="E38" s="441">
        <v>14144</v>
      </c>
      <c r="F38" s="441">
        <v>0</v>
      </c>
      <c r="G38" s="441">
        <v>7105</v>
      </c>
      <c r="H38" s="441">
        <v>50992</v>
      </c>
      <c r="I38" s="441">
        <v>0</v>
      </c>
      <c r="J38" s="441">
        <v>8704</v>
      </c>
      <c r="K38" s="441">
        <v>27950</v>
      </c>
      <c r="L38" s="441">
        <v>0</v>
      </c>
      <c r="M38" s="441">
        <v>0</v>
      </c>
      <c r="N38" s="441">
        <v>0</v>
      </c>
      <c r="O38" s="441">
        <v>0</v>
      </c>
      <c r="P38" s="441">
        <v>65446</v>
      </c>
      <c r="Q38" s="441">
        <v>0</v>
      </c>
      <c r="R38" s="441">
        <v>5187</v>
      </c>
      <c r="S38" s="441">
        <v>0</v>
      </c>
      <c r="T38" s="441">
        <v>164240</v>
      </c>
      <c r="U38" s="439">
        <v>388</v>
      </c>
      <c r="V38" s="439"/>
      <c r="W38" s="441">
        <v>63</v>
      </c>
      <c r="X38" s="439">
        <v>0</v>
      </c>
      <c r="Y38" s="439"/>
      <c r="Z38" s="441">
        <v>0</v>
      </c>
      <c r="AA38" s="441">
        <v>815</v>
      </c>
      <c r="AB38" s="441">
        <v>1513991.88172922</v>
      </c>
      <c r="AC38" s="441">
        <v>0</v>
      </c>
      <c r="AD38" s="441">
        <v>8858</v>
      </c>
      <c r="AE38" s="441">
        <v>543653</v>
      </c>
      <c r="AF38" s="435">
        <v>0</v>
      </c>
    </row>
    <row r="39" spans="1:32" s="2" customFormat="1" ht="12.75" customHeight="1" x14ac:dyDescent="0.15">
      <c r="A39" s="230" t="s">
        <v>37</v>
      </c>
      <c r="B39" s="230"/>
      <c r="C39" s="441">
        <v>698517</v>
      </c>
      <c r="D39" s="441">
        <v>86217</v>
      </c>
      <c r="E39" s="441">
        <v>271743</v>
      </c>
      <c r="F39" s="441">
        <v>4379</v>
      </c>
      <c r="G39" s="441">
        <v>121859.73444068</v>
      </c>
      <c r="H39" s="441">
        <v>588945</v>
      </c>
      <c r="I39" s="441">
        <v>12143</v>
      </c>
      <c r="J39" s="441">
        <v>224865.85714281999</v>
      </c>
      <c r="K39" s="441">
        <v>146481</v>
      </c>
      <c r="L39" s="441">
        <v>14541</v>
      </c>
      <c r="M39" s="441">
        <v>0</v>
      </c>
      <c r="N39" s="441">
        <v>0</v>
      </c>
      <c r="O39" s="441">
        <v>0</v>
      </c>
      <c r="P39" s="441">
        <v>138523</v>
      </c>
      <c r="Q39" s="441">
        <v>0</v>
      </c>
      <c r="R39" s="441">
        <v>49878</v>
      </c>
      <c r="S39" s="441">
        <v>3489</v>
      </c>
      <c r="T39" s="441">
        <v>202358</v>
      </c>
      <c r="U39" s="439">
        <v>223917</v>
      </c>
      <c r="V39" s="439"/>
      <c r="W39" s="441">
        <v>68317</v>
      </c>
      <c r="X39" s="439">
        <v>4193.3333333299997</v>
      </c>
      <c r="Y39" s="439"/>
      <c r="Z39" s="441">
        <v>43389</v>
      </c>
      <c r="AA39" s="441">
        <v>25519</v>
      </c>
      <c r="AB39" s="441">
        <v>1156937.9508459698</v>
      </c>
      <c r="AC39" s="441">
        <v>8003</v>
      </c>
      <c r="AD39" s="441">
        <v>19146</v>
      </c>
      <c r="AE39" s="441">
        <v>259385</v>
      </c>
      <c r="AF39" s="435">
        <v>0</v>
      </c>
    </row>
    <row r="40" spans="1:32" s="2" customFormat="1" ht="12.75" customHeight="1" x14ac:dyDescent="0.15">
      <c r="A40" s="230" t="s">
        <v>38</v>
      </c>
      <c r="B40" s="230"/>
      <c r="C40" s="441">
        <v>139788</v>
      </c>
      <c r="D40" s="441">
        <v>41917</v>
      </c>
      <c r="E40" s="441">
        <v>23895.206349119999</v>
      </c>
      <c r="F40" s="441">
        <v>0</v>
      </c>
      <c r="G40" s="441">
        <v>110177.07304582</v>
      </c>
      <c r="H40" s="441">
        <v>533787</v>
      </c>
      <c r="I40" s="441">
        <v>33095</v>
      </c>
      <c r="J40" s="441">
        <v>113895.00000009</v>
      </c>
      <c r="K40" s="441">
        <v>160756</v>
      </c>
      <c r="L40" s="441">
        <v>18234</v>
      </c>
      <c r="M40" s="441">
        <v>0</v>
      </c>
      <c r="N40" s="441">
        <v>0</v>
      </c>
      <c r="O40" s="441">
        <v>0</v>
      </c>
      <c r="P40" s="441">
        <v>357769</v>
      </c>
      <c r="Q40" s="441">
        <v>0</v>
      </c>
      <c r="R40" s="441">
        <v>38004</v>
      </c>
      <c r="S40" s="441">
        <v>42</v>
      </c>
      <c r="T40" s="441">
        <v>378170</v>
      </c>
      <c r="U40" s="439">
        <v>586864</v>
      </c>
      <c r="V40" s="439"/>
      <c r="W40" s="441">
        <v>176783.21739131998</v>
      </c>
      <c r="X40" s="439">
        <v>19660.66666667</v>
      </c>
      <c r="Y40" s="439"/>
      <c r="Z40" s="441">
        <v>84023</v>
      </c>
      <c r="AA40" s="441">
        <v>73600</v>
      </c>
      <c r="AB40" s="441">
        <v>4848696</v>
      </c>
      <c r="AC40" s="441">
        <v>26968</v>
      </c>
      <c r="AD40" s="441">
        <v>0</v>
      </c>
      <c r="AE40" s="441">
        <v>1979904</v>
      </c>
      <c r="AF40" s="435">
        <v>0</v>
      </c>
    </row>
    <row r="41" spans="1:32" s="2" customFormat="1" ht="12.75" customHeight="1" x14ac:dyDescent="0.15">
      <c r="A41" s="230" t="s">
        <v>39</v>
      </c>
      <c r="B41" s="230"/>
      <c r="C41" s="441">
        <v>2870</v>
      </c>
      <c r="D41" s="441">
        <v>11829</v>
      </c>
      <c r="E41" s="441">
        <v>10494.793650879999</v>
      </c>
      <c r="F41" s="441">
        <v>0</v>
      </c>
      <c r="G41" s="441">
        <v>3512.1925135000001</v>
      </c>
      <c r="H41" s="441">
        <v>51063</v>
      </c>
      <c r="I41" s="441">
        <v>0</v>
      </c>
      <c r="J41" s="441">
        <v>51951.142857089995</v>
      </c>
      <c r="K41" s="441">
        <v>47191</v>
      </c>
      <c r="L41" s="441">
        <v>0</v>
      </c>
      <c r="M41" s="441">
        <v>0</v>
      </c>
      <c r="N41" s="441">
        <v>0</v>
      </c>
      <c r="O41" s="441">
        <v>0</v>
      </c>
      <c r="P41" s="441">
        <v>0</v>
      </c>
      <c r="Q41" s="441">
        <v>0</v>
      </c>
      <c r="R41" s="441">
        <v>8829</v>
      </c>
      <c r="S41" s="441">
        <v>0</v>
      </c>
      <c r="T41" s="441">
        <v>114620</v>
      </c>
      <c r="U41" s="439">
        <v>21285</v>
      </c>
      <c r="V41" s="439"/>
      <c r="W41" s="441">
        <v>17888.782608679998</v>
      </c>
      <c r="X41" s="439">
        <v>0</v>
      </c>
      <c r="Y41" s="439"/>
      <c r="Z41" s="441">
        <v>19802</v>
      </c>
      <c r="AA41" s="441">
        <v>24213</v>
      </c>
      <c r="AB41" s="441">
        <v>365763</v>
      </c>
      <c r="AC41" s="441">
        <v>987</v>
      </c>
      <c r="AD41" s="441">
        <v>2194</v>
      </c>
      <c r="AE41" s="441">
        <v>276506</v>
      </c>
      <c r="AF41" s="435">
        <v>396</v>
      </c>
    </row>
    <row r="42" spans="1:32" s="2" customFormat="1" ht="22.5" customHeight="1" x14ac:dyDescent="0.15">
      <c r="A42" s="229" t="s">
        <v>162</v>
      </c>
      <c r="B42" s="229"/>
      <c r="C42" s="442">
        <v>395.27200672511105</v>
      </c>
      <c r="D42" s="442">
        <v>63.468235859253028</v>
      </c>
      <c r="E42" s="442">
        <v>207.53172411032384</v>
      </c>
      <c r="F42" s="442">
        <v>65.52259717385212</v>
      </c>
      <c r="G42" s="442">
        <v>142.5975741563588</v>
      </c>
      <c r="H42" s="442">
        <v>629.29906729114123</v>
      </c>
      <c r="I42" s="442">
        <v>24.295664705175934</v>
      </c>
      <c r="J42" s="442">
        <v>672.79812657619789</v>
      </c>
      <c r="K42" s="442">
        <v>209.44878107361592</v>
      </c>
      <c r="L42" s="442">
        <v>19.866698691005162</v>
      </c>
      <c r="M42" s="442">
        <v>0</v>
      </c>
      <c r="N42" s="442">
        <v>0.79460389896321204</v>
      </c>
      <c r="O42" s="442">
        <v>0</v>
      </c>
      <c r="P42" s="442">
        <v>502.70685721148067</v>
      </c>
      <c r="Q42" s="442">
        <v>0</v>
      </c>
      <c r="R42" s="442">
        <v>45.885673111564785</v>
      </c>
      <c r="S42" s="442">
        <v>2.5179136143469036</v>
      </c>
      <c r="T42" s="442">
        <v>516.41687682638803</v>
      </c>
      <c r="U42" s="438">
        <v>468.83511468716222</v>
      </c>
      <c r="V42" s="438"/>
      <c r="W42" s="442">
        <v>975.62827749089308</v>
      </c>
      <c r="X42" s="438">
        <v>16.788359152956247</v>
      </c>
      <c r="Y42" s="438"/>
      <c r="Z42" s="442">
        <v>95.902886193507058</v>
      </c>
      <c r="AA42" s="442">
        <v>57.175853648773064</v>
      </c>
      <c r="AB42" s="442">
        <v>4052.8208768965169</v>
      </c>
      <c r="AC42" s="442">
        <v>15.906488931588006</v>
      </c>
      <c r="AD42" s="442">
        <v>15.653896961690885</v>
      </c>
      <c r="AE42" s="442">
        <v>1413.8164948727992</v>
      </c>
      <c r="AF42" s="434">
        <v>0.15972138825507384</v>
      </c>
    </row>
    <row r="43" spans="1:32" s="2" customFormat="1" ht="12.75" customHeight="1" x14ac:dyDescent="0.15">
      <c r="A43" s="230" t="s">
        <v>36</v>
      </c>
      <c r="B43" s="230"/>
      <c r="C43" s="441">
        <v>4.1743725231175688</v>
      </c>
      <c r="D43" s="441">
        <v>0.69412753692806528</v>
      </c>
      <c r="E43" s="441">
        <v>8.3795684720387502</v>
      </c>
      <c r="F43" s="441">
        <v>8.0060846243144791E-4</v>
      </c>
      <c r="G43" s="441">
        <v>2.8893959409150956</v>
      </c>
      <c r="H43" s="441">
        <v>33.424602698050514</v>
      </c>
      <c r="I43" s="441">
        <v>0</v>
      </c>
      <c r="J43" s="441">
        <v>6.5870061246547369</v>
      </c>
      <c r="K43" s="441">
        <v>22.254113125975739</v>
      </c>
      <c r="L43" s="441">
        <v>0</v>
      </c>
      <c r="M43" s="441">
        <v>0</v>
      </c>
      <c r="N43" s="441">
        <v>4.0030423121572396E-4</v>
      </c>
      <c r="O43" s="441">
        <v>0</v>
      </c>
      <c r="P43" s="441">
        <v>78.889956366838788</v>
      </c>
      <c r="Q43" s="441">
        <v>0</v>
      </c>
      <c r="R43" s="441">
        <v>2.0811816980905489</v>
      </c>
      <c r="S43" s="441">
        <v>1.2809735398903167E-2</v>
      </c>
      <c r="T43" s="441">
        <v>85.619070493575109</v>
      </c>
      <c r="U43" s="439">
        <v>1.0784195988951604</v>
      </c>
      <c r="V43" s="439"/>
      <c r="W43" s="441">
        <v>30.367078980024818</v>
      </c>
      <c r="X43" s="439">
        <v>0</v>
      </c>
      <c r="Y43" s="439"/>
      <c r="Z43" s="441">
        <v>0</v>
      </c>
      <c r="AA43" s="441">
        <v>0.691725711540771</v>
      </c>
      <c r="AB43" s="441">
        <v>739.9210927221568</v>
      </c>
      <c r="AC43" s="441">
        <v>0</v>
      </c>
      <c r="AD43" s="441">
        <v>3.5458948801088823</v>
      </c>
      <c r="AE43" s="441">
        <v>251.41387439222606</v>
      </c>
      <c r="AF43" s="435">
        <v>0</v>
      </c>
    </row>
    <row r="44" spans="1:32" s="2" customFormat="1" ht="12.75" customHeight="1" x14ac:dyDescent="0.15">
      <c r="A44" s="230" t="s">
        <v>37</v>
      </c>
      <c r="B44" s="230"/>
      <c r="C44" s="441">
        <v>322.78891957887993</v>
      </c>
      <c r="D44" s="441">
        <v>39.666146271166085</v>
      </c>
      <c r="E44" s="441">
        <v>152.4010247788319</v>
      </c>
      <c r="F44" s="441">
        <v>53.694407749889912</v>
      </c>
      <c r="G44" s="441">
        <v>73.358446195380481</v>
      </c>
      <c r="H44" s="441">
        <v>308.30150914695167</v>
      </c>
      <c r="I44" s="441">
        <v>9.8058524478603726</v>
      </c>
      <c r="J44" s="441">
        <v>332.09073181330609</v>
      </c>
      <c r="K44" s="441">
        <v>91.349825867659419</v>
      </c>
      <c r="L44" s="441">
        <v>11.023177614987389</v>
      </c>
      <c r="M44" s="441">
        <v>0</v>
      </c>
      <c r="N44" s="441">
        <v>0.79420359473199631</v>
      </c>
      <c r="O44" s="441">
        <v>0</v>
      </c>
      <c r="P44" s="441">
        <v>188.98202634001842</v>
      </c>
      <c r="Q44" s="441">
        <v>0</v>
      </c>
      <c r="R44" s="441">
        <v>22.138825507385612</v>
      </c>
      <c r="S44" s="441">
        <v>2.4094311676874427</v>
      </c>
      <c r="T44" s="441">
        <v>166.03338537288337</v>
      </c>
      <c r="U44" s="439">
        <v>159.48721027981264</v>
      </c>
      <c r="V44" s="439"/>
      <c r="W44" s="441">
        <v>486.16668668187822</v>
      </c>
      <c r="X44" s="439">
        <v>4.5263733770985946</v>
      </c>
      <c r="Y44" s="439"/>
      <c r="Z44" s="441">
        <v>36.437292342180058</v>
      </c>
      <c r="AA44" s="441">
        <v>14.682758896761538</v>
      </c>
      <c r="AB44" s="441">
        <v>1106.2515315023297</v>
      </c>
      <c r="AC44" s="441">
        <v>4.2784516232336571</v>
      </c>
      <c r="AD44" s="441">
        <v>10.951523157599775</v>
      </c>
      <c r="AE44" s="441">
        <v>178.35514439875107</v>
      </c>
      <c r="AF44" s="435">
        <v>0</v>
      </c>
    </row>
    <row r="45" spans="1:32" s="2" customFormat="1" ht="12.75" customHeight="1" x14ac:dyDescent="0.15">
      <c r="A45" s="230" t="s">
        <v>38</v>
      </c>
      <c r="B45" s="230"/>
      <c r="C45" s="441">
        <v>67.155438132981061</v>
      </c>
      <c r="D45" s="441">
        <v>17.99087306352828</v>
      </c>
      <c r="E45" s="441">
        <v>41.42636657824746</v>
      </c>
      <c r="F45" s="441">
        <v>11.827388815499779</v>
      </c>
      <c r="G45" s="441">
        <v>64.868128996365229</v>
      </c>
      <c r="H45" s="441">
        <v>264.45058244265641</v>
      </c>
      <c r="I45" s="441">
        <v>14.489411953084343</v>
      </c>
      <c r="J45" s="441">
        <v>302.0379488411553</v>
      </c>
      <c r="K45" s="441">
        <v>76.831592009927547</v>
      </c>
      <c r="L45" s="441">
        <v>8.8419198590929096</v>
      </c>
      <c r="M45" s="441">
        <v>0</v>
      </c>
      <c r="N45" s="441">
        <v>0</v>
      </c>
      <c r="O45" s="441">
        <v>0</v>
      </c>
      <c r="P45" s="441">
        <v>234.1159281053601</v>
      </c>
      <c r="Q45" s="441">
        <v>0</v>
      </c>
      <c r="R45" s="441">
        <v>17.983267283135184</v>
      </c>
      <c r="S45" s="441">
        <v>9.5672711260558027E-2</v>
      </c>
      <c r="T45" s="441">
        <v>216.39846283175211</v>
      </c>
      <c r="U45" s="439">
        <v>299.69376726311998</v>
      </c>
      <c r="V45" s="439"/>
      <c r="W45" s="441">
        <v>448.02978959662136</v>
      </c>
      <c r="X45" s="439">
        <v>11.780419785705135</v>
      </c>
      <c r="Y45" s="439"/>
      <c r="Z45" s="441">
        <v>51.301389055682321</v>
      </c>
      <c r="AA45" s="441">
        <v>30.586445698731037</v>
      </c>
      <c r="AB45" s="441">
        <v>2045.1863416196309</v>
      </c>
      <c r="AC45" s="441">
        <v>11.232536727913214</v>
      </c>
      <c r="AD45" s="441">
        <v>0.27781113646371242</v>
      </c>
      <c r="AE45" s="441">
        <v>860.66690684920525</v>
      </c>
      <c r="AF45" s="435">
        <v>0</v>
      </c>
    </row>
    <row r="46" spans="1:32" s="2" customFormat="1" ht="12.75" customHeight="1" x14ac:dyDescent="0.15">
      <c r="A46" s="230" t="s">
        <v>39</v>
      </c>
      <c r="B46" s="230"/>
      <c r="C46" s="441">
        <v>1.1532764901325006</v>
      </c>
      <c r="D46" s="441">
        <v>5.1170889876305994</v>
      </c>
      <c r="E46" s="441">
        <v>5.3247642812057157</v>
      </c>
      <c r="F46" s="441">
        <v>0</v>
      </c>
      <c r="G46" s="441">
        <v>1.4816030236980104</v>
      </c>
      <c r="H46" s="441">
        <v>23.122373003482647</v>
      </c>
      <c r="I46" s="441">
        <v>4.0030423121572396E-4</v>
      </c>
      <c r="J46" s="441">
        <v>32.082439797081783</v>
      </c>
      <c r="K46" s="441">
        <v>19.013250070053239</v>
      </c>
      <c r="L46" s="441">
        <v>1.6012169248628958E-3</v>
      </c>
      <c r="M46" s="441">
        <v>0</v>
      </c>
      <c r="N46" s="441">
        <v>0</v>
      </c>
      <c r="O46" s="441">
        <v>0</v>
      </c>
      <c r="P46" s="441">
        <v>0.71894639926344017</v>
      </c>
      <c r="Q46" s="441">
        <v>0</v>
      </c>
      <c r="R46" s="441">
        <v>3.6823986229534444</v>
      </c>
      <c r="S46" s="441">
        <v>0</v>
      </c>
      <c r="T46" s="441">
        <v>48.365958128177411</v>
      </c>
      <c r="U46" s="439">
        <v>8.5757175453344541</v>
      </c>
      <c r="V46" s="439"/>
      <c r="W46" s="441">
        <v>11.064722232368599</v>
      </c>
      <c r="X46" s="439">
        <v>0.48156599015251583</v>
      </c>
      <c r="Y46" s="439"/>
      <c r="Z46" s="441">
        <v>8.1642047956446895</v>
      </c>
      <c r="AA46" s="441">
        <v>11.214923341739722</v>
      </c>
      <c r="AB46" s="441">
        <v>161.46191105239981</v>
      </c>
      <c r="AC46" s="441">
        <v>0.39550058044113529</v>
      </c>
      <c r="AD46" s="441">
        <v>0.87866778751851404</v>
      </c>
      <c r="AE46" s="441">
        <v>123.38056923261678</v>
      </c>
      <c r="AF46" s="435">
        <v>0.15972138825507384</v>
      </c>
    </row>
    <row r="47" spans="1:32" s="2" customFormat="1" ht="22.5" customHeight="1" x14ac:dyDescent="0.15">
      <c r="A47" s="229" t="s">
        <v>163</v>
      </c>
      <c r="B47" s="229"/>
      <c r="C47" s="442">
        <v>55.274008246267158</v>
      </c>
      <c r="D47" s="442">
        <v>6.8556102638004877</v>
      </c>
      <c r="E47" s="442">
        <v>79.323485849245415</v>
      </c>
      <c r="F47" s="442">
        <v>63.769664945358471</v>
      </c>
      <c r="G47" s="442">
        <v>45.462151234938545</v>
      </c>
      <c r="H47" s="442">
        <v>139.01164885312838</v>
      </c>
      <c r="I47" s="442">
        <v>6.1867018934390137</v>
      </c>
      <c r="J47" s="442">
        <v>512.9102117609383</v>
      </c>
      <c r="K47" s="442">
        <v>56.381249749809854</v>
      </c>
      <c r="L47" s="442">
        <v>6.7467275129098114</v>
      </c>
      <c r="M47" s="442">
        <v>0</v>
      </c>
      <c r="N47" s="442">
        <v>0.79460389896321204</v>
      </c>
      <c r="O47" s="442">
        <v>0</v>
      </c>
      <c r="P47" s="442">
        <v>277.84075897682237</v>
      </c>
      <c r="Q47" s="442">
        <v>0</v>
      </c>
      <c r="R47" s="442">
        <v>5.0954725591449499</v>
      </c>
      <c r="S47" s="442">
        <v>1.1044393739241822</v>
      </c>
      <c r="T47" s="442">
        <v>172.40022417036948</v>
      </c>
      <c r="U47" s="438">
        <v>135.60025619470798</v>
      </c>
      <c r="V47" s="438"/>
      <c r="W47" s="442">
        <v>870.32744886113449</v>
      </c>
      <c r="X47" s="438">
        <v>7.2395020215363681</v>
      </c>
      <c r="Y47" s="438"/>
      <c r="Z47" s="442">
        <v>36.972499099315478</v>
      </c>
      <c r="AA47" s="442">
        <v>7.4792842560345854</v>
      </c>
      <c r="AB47" s="442">
        <v>896.26636243545079</v>
      </c>
      <c r="AC47" s="442">
        <v>1.512349385533005</v>
      </c>
      <c r="AD47" s="442">
        <v>3.5655097874384531</v>
      </c>
      <c r="AE47" s="442">
        <v>189.10651528831511</v>
      </c>
      <c r="AF47" s="434">
        <v>1.200912693647172E-3</v>
      </c>
    </row>
    <row r="48" spans="1:32" s="2" customFormat="1" ht="12.75" customHeight="1" x14ac:dyDescent="0.15">
      <c r="A48" s="230" t="s">
        <v>36</v>
      </c>
      <c r="B48" s="230"/>
      <c r="C48" s="441">
        <v>0.90228573716024174</v>
      </c>
      <c r="D48" s="441">
        <v>0.10928305512189262</v>
      </c>
      <c r="E48" s="441">
        <v>2.71766542572355</v>
      </c>
      <c r="F48" s="441">
        <v>8.0060846243144791E-4</v>
      </c>
      <c r="G48" s="441">
        <v>4.5234378127376802E-2</v>
      </c>
      <c r="H48" s="441">
        <v>13.012289339898324</v>
      </c>
      <c r="I48" s="441">
        <v>0</v>
      </c>
      <c r="J48" s="441">
        <v>3.1027580961530763</v>
      </c>
      <c r="K48" s="441">
        <v>11.065609863496256</v>
      </c>
      <c r="L48" s="441">
        <v>0</v>
      </c>
      <c r="M48" s="441">
        <v>0</v>
      </c>
      <c r="N48" s="441">
        <v>4.0030423121572396E-4</v>
      </c>
      <c r="O48" s="441">
        <v>0</v>
      </c>
      <c r="P48" s="441">
        <v>52.691645650694525</v>
      </c>
      <c r="Q48" s="441">
        <v>0</v>
      </c>
      <c r="R48" s="441">
        <v>4.8036507745886879E-3</v>
      </c>
      <c r="S48" s="441">
        <v>1.2809735398903167E-2</v>
      </c>
      <c r="T48" s="441">
        <v>19.873103558704614</v>
      </c>
      <c r="U48" s="439">
        <v>0.92310155718345943</v>
      </c>
      <c r="V48" s="439"/>
      <c r="W48" s="441">
        <v>30.341859813458228</v>
      </c>
      <c r="X48" s="439">
        <v>0</v>
      </c>
      <c r="Y48" s="439"/>
      <c r="Z48" s="441">
        <v>0</v>
      </c>
      <c r="AA48" s="441">
        <v>0.36547776309995594</v>
      </c>
      <c r="AB48" s="441">
        <v>133.86373643969415</v>
      </c>
      <c r="AC48" s="441">
        <v>0</v>
      </c>
      <c r="AD48" s="441">
        <v>0</v>
      </c>
      <c r="AE48" s="441">
        <v>33.787278179104121</v>
      </c>
      <c r="AF48" s="435">
        <v>0</v>
      </c>
    </row>
    <row r="49" spans="1:35" s="2" customFormat="1" ht="12.75" customHeight="1" x14ac:dyDescent="0.15">
      <c r="A49" s="230" t="s">
        <v>37</v>
      </c>
      <c r="B49" s="230"/>
      <c r="C49" s="441">
        <v>43.1696089027661</v>
      </c>
      <c r="D49" s="441">
        <v>5.1531163684400143</v>
      </c>
      <c r="E49" s="441">
        <v>43.621152075577442</v>
      </c>
      <c r="F49" s="441">
        <v>51.941475521396256</v>
      </c>
      <c r="G49" s="441">
        <v>24.577478883951802</v>
      </c>
      <c r="H49" s="441">
        <v>72.544333693607129</v>
      </c>
      <c r="I49" s="441">
        <v>4.9449581682078376</v>
      </c>
      <c r="J49" s="441">
        <v>242.07597774308476</v>
      </c>
      <c r="K49" s="441">
        <v>32.712861774948962</v>
      </c>
      <c r="L49" s="441">
        <v>5.2023537888795479</v>
      </c>
      <c r="M49" s="441">
        <v>0</v>
      </c>
      <c r="N49" s="441">
        <v>0.79420359473199631</v>
      </c>
      <c r="O49" s="441">
        <v>0</v>
      </c>
      <c r="P49" s="441">
        <v>133.53068331932269</v>
      </c>
      <c r="Q49" s="441">
        <v>0</v>
      </c>
      <c r="R49" s="441">
        <v>2.1724510628077338</v>
      </c>
      <c r="S49" s="441">
        <v>1.0127697049757816</v>
      </c>
      <c r="T49" s="441">
        <v>85.028621752531919</v>
      </c>
      <c r="U49" s="439">
        <v>69.852287738681397</v>
      </c>
      <c r="V49" s="439"/>
      <c r="W49" s="441">
        <v>458.81910251791356</v>
      </c>
      <c r="X49" s="439">
        <v>2.8477643008686599</v>
      </c>
      <c r="Y49" s="439"/>
      <c r="Z49" s="441">
        <v>19.068492053961009</v>
      </c>
      <c r="AA49" s="441">
        <v>4.4673952203674796</v>
      </c>
      <c r="AB49" s="441">
        <v>643.12437452463871</v>
      </c>
      <c r="AC49" s="441">
        <v>1.0748168608142188</v>
      </c>
      <c r="AD49" s="441">
        <v>3.2872983467435248</v>
      </c>
      <c r="AE49" s="441">
        <v>74.52223138486049</v>
      </c>
      <c r="AF49" s="435">
        <v>0</v>
      </c>
    </row>
    <row r="50" spans="1:35" s="2" customFormat="1" ht="12.75" customHeight="1" x14ac:dyDescent="0.15">
      <c r="A50" s="230" t="s">
        <v>38</v>
      </c>
      <c r="B50" s="230"/>
      <c r="C50" s="441">
        <v>11.197710259797446</v>
      </c>
      <c r="D50" s="441">
        <v>1.2113206036587807</v>
      </c>
      <c r="E50" s="441">
        <v>31.8610143709219</v>
      </c>
      <c r="F50" s="441">
        <v>11.827388815499779</v>
      </c>
      <c r="G50" s="441">
        <v>20.763780473159599</v>
      </c>
      <c r="H50" s="441">
        <v>50.773387774708773</v>
      </c>
      <c r="I50" s="441">
        <v>1.2413434209999599</v>
      </c>
      <c r="J50" s="441">
        <v>256.44529842680436</v>
      </c>
      <c r="K50" s="441">
        <v>12.480285016612626</v>
      </c>
      <c r="L50" s="441">
        <v>1.5427725071053999</v>
      </c>
      <c r="M50" s="441">
        <v>0</v>
      </c>
      <c r="N50" s="441">
        <v>0</v>
      </c>
      <c r="O50" s="441">
        <v>0</v>
      </c>
      <c r="P50" s="441">
        <v>90.899483607541725</v>
      </c>
      <c r="Q50" s="441">
        <v>0</v>
      </c>
      <c r="R50" s="441">
        <v>2.7701052800128099</v>
      </c>
      <c r="S50" s="441">
        <v>7.8859933549497607E-2</v>
      </c>
      <c r="T50" s="441">
        <v>65.015411712901809</v>
      </c>
      <c r="U50" s="439">
        <v>64.769624914935349</v>
      </c>
      <c r="V50" s="439"/>
      <c r="W50" s="441">
        <v>377.26271966694685</v>
      </c>
      <c r="X50" s="439">
        <v>3.9101717305151911</v>
      </c>
      <c r="Y50" s="439"/>
      <c r="Z50" s="441">
        <v>17.666626636243542</v>
      </c>
      <c r="AA50" s="441">
        <v>1.1240542812537528</v>
      </c>
      <c r="AB50" s="441">
        <v>104.23281694087507</v>
      </c>
      <c r="AC50" s="441">
        <v>0.4371322204875705</v>
      </c>
      <c r="AD50" s="441">
        <v>0.27781113646371242</v>
      </c>
      <c r="AE50" s="441">
        <v>68.102958248268678</v>
      </c>
      <c r="AF50" s="435">
        <v>0</v>
      </c>
    </row>
    <row r="51" spans="1:35" s="2" customFormat="1" ht="12.75" customHeight="1" x14ac:dyDescent="0.15">
      <c r="A51" s="230" t="s">
        <v>39</v>
      </c>
      <c r="B51" s="230"/>
      <c r="C51" s="441">
        <v>4.4033465433729636E-3</v>
      </c>
      <c r="D51" s="441">
        <v>0.38189023657980065</v>
      </c>
      <c r="E51" s="441">
        <v>1.1236539770225371</v>
      </c>
      <c r="F51" s="441">
        <v>0</v>
      </c>
      <c r="G51" s="441">
        <v>7.5657499699771827E-2</v>
      </c>
      <c r="H51" s="441">
        <v>2.6816380449141346</v>
      </c>
      <c r="I51" s="441">
        <v>4.0030423121572396E-4</v>
      </c>
      <c r="J51" s="441">
        <v>11.286177494896121</v>
      </c>
      <c r="K51" s="441">
        <v>0.12249309475201153</v>
      </c>
      <c r="L51" s="441">
        <v>1.6012169248628958E-3</v>
      </c>
      <c r="M51" s="441">
        <v>0</v>
      </c>
      <c r="N51" s="441">
        <v>0</v>
      </c>
      <c r="O51" s="441">
        <v>0</v>
      </c>
      <c r="P51" s="441">
        <v>0.71894639926344017</v>
      </c>
      <c r="Q51" s="441">
        <v>0</v>
      </c>
      <c r="R51" s="441">
        <v>0.14811256554981786</v>
      </c>
      <c r="S51" s="441">
        <v>0</v>
      </c>
      <c r="T51" s="441">
        <v>2.4830871462311355</v>
      </c>
      <c r="U51" s="439">
        <v>5.5241983907769902E-2</v>
      </c>
      <c r="V51" s="439"/>
      <c r="W51" s="441">
        <v>3.9037668628157394</v>
      </c>
      <c r="X51" s="439">
        <v>0.48156599015251583</v>
      </c>
      <c r="Y51" s="439"/>
      <c r="Z51" s="441">
        <v>0.23738040911092428</v>
      </c>
      <c r="AA51" s="441">
        <v>1.5223569913133981</v>
      </c>
      <c r="AB51" s="441">
        <v>15.045434530242986</v>
      </c>
      <c r="AC51" s="441">
        <v>4.0030423121572396E-4</v>
      </c>
      <c r="AD51" s="441">
        <v>4.0030423121572396E-4</v>
      </c>
      <c r="AE51" s="441">
        <v>12.694047476081822</v>
      </c>
      <c r="AF51" s="435">
        <v>1.200912693647172E-3</v>
      </c>
    </row>
    <row r="52" spans="1:35" s="2" customFormat="1" ht="12.75" customHeight="1" x14ac:dyDescent="0.15">
      <c r="A52" s="229" t="s">
        <v>41</v>
      </c>
      <c r="B52" s="229"/>
      <c r="C52" s="442">
        <v>339.9979984788439</v>
      </c>
      <c r="D52" s="442">
        <v>56.612625595452549</v>
      </c>
      <c r="E52" s="442">
        <v>128.20823826107841</v>
      </c>
      <c r="F52" s="442">
        <v>1.752932228493655</v>
      </c>
      <c r="G52" s="442">
        <v>97.135422921420272</v>
      </c>
      <c r="H52" s="442">
        <v>490.28741843801288</v>
      </c>
      <c r="I52" s="442">
        <v>18.108962811736919</v>
      </c>
      <c r="J52" s="442">
        <v>159.88791481525959</v>
      </c>
      <c r="K52" s="442">
        <v>153.06753132380609</v>
      </c>
      <c r="L52" s="442">
        <v>13.119971178095351</v>
      </c>
      <c r="M52" s="442">
        <v>0</v>
      </c>
      <c r="N52" s="442">
        <v>0</v>
      </c>
      <c r="O52" s="442">
        <v>0</v>
      </c>
      <c r="P52" s="442">
        <v>224.86609823465832</v>
      </c>
      <c r="Q52" s="442">
        <v>0</v>
      </c>
      <c r="R52" s="442">
        <v>40.79020055241984</v>
      </c>
      <c r="S52" s="442">
        <v>1.4134742404227212</v>
      </c>
      <c r="T52" s="442">
        <v>344.01665265601855</v>
      </c>
      <c r="U52" s="438">
        <v>333.23485849245424</v>
      </c>
      <c r="V52" s="438"/>
      <c r="W52" s="442">
        <v>105.3008286297586</v>
      </c>
      <c r="X52" s="438">
        <v>9.5488571314198794</v>
      </c>
      <c r="Y52" s="438"/>
      <c r="Z52" s="442">
        <v>58.930387094191587</v>
      </c>
      <c r="AA52" s="442">
        <v>49.696569392738475</v>
      </c>
      <c r="AB52" s="442">
        <v>3156.5545144610664</v>
      </c>
      <c r="AC52" s="442">
        <v>14.394139546055001</v>
      </c>
      <c r="AD52" s="442">
        <v>12.088387174252432</v>
      </c>
      <c r="AE52" s="442">
        <v>1224.7099795844842</v>
      </c>
      <c r="AF52" s="434">
        <v>0.15852047556142668</v>
      </c>
      <c r="AG52" s="363">
        <f>SUM(C52:AF52)</f>
        <v>7033.8824837177026</v>
      </c>
    </row>
    <row r="53" spans="1:35" s="2" customFormat="1" ht="12.75" customHeight="1" x14ac:dyDescent="0.15">
      <c r="A53" s="230" t="s">
        <v>36</v>
      </c>
      <c r="B53" s="230"/>
      <c r="C53" s="441">
        <v>3.2720867859573275</v>
      </c>
      <c r="D53" s="441">
        <v>0.58484448180617266</v>
      </c>
      <c r="E53" s="441">
        <v>5.6619030463151994</v>
      </c>
      <c r="F53" s="441">
        <v>0</v>
      </c>
      <c r="G53" s="441">
        <v>2.8441615627877184</v>
      </c>
      <c r="H53" s="441">
        <v>20.412313358152193</v>
      </c>
      <c r="I53" s="441">
        <v>0</v>
      </c>
      <c r="J53" s="441">
        <v>3.4842480285016606</v>
      </c>
      <c r="K53" s="441">
        <v>11.188503262479484</v>
      </c>
      <c r="L53" s="441">
        <v>0</v>
      </c>
      <c r="M53" s="441">
        <v>0</v>
      </c>
      <c r="N53" s="441">
        <v>0</v>
      </c>
      <c r="O53" s="441">
        <v>0</v>
      </c>
      <c r="P53" s="441">
        <v>26.19831071614427</v>
      </c>
      <c r="Q53" s="441">
        <v>0</v>
      </c>
      <c r="R53" s="441">
        <v>2.0763780473159601</v>
      </c>
      <c r="S53" s="441">
        <v>0</v>
      </c>
      <c r="T53" s="441">
        <v>65.745966934870495</v>
      </c>
      <c r="U53" s="439">
        <v>0.15531804171170088</v>
      </c>
      <c r="V53" s="439"/>
      <c r="W53" s="441">
        <v>2.5219166566590609E-2</v>
      </c>
      <c r="X53" s="439">
        <v>0</v>
      </c>
      <c r="Y53" s="439"/>
      <c r="Z53" s="441">
        <v>0</v>
      </c>
      <c r="AA53" s="441">
        <v>0.32624794844081501</v>
      </c>
      <c r="AB53" s="441">
        <v>606.05735628246259</v>
      </c>
      <c r="AC53" s="441">
        <v>0</v>
      </c>
      <c r="AD53" s="441">
        <v>3.5458948801088823</v>
      </c>
      <c r="AE53" s="441">
        <v>217.62659621312199</v>
      </c>
      <c r="AF53" s="435">
        <v>0</v>
      </c>
    </row>
    <row r="54" spans="1:35" s="2" customFormat="1" ht="12.75" customHeight="1" x14ac:dyDescent="0.15">
      <c r="A54" s="230" t="s">
        <v>37</v>
      </c>
      <c r="B54" s="230"/>
      <c r="C54" s="441">
        <v>279.6193106761138</v>
      </c>
      <c r="D54" s="441">
        <v>34.513029902726075</v>
      </c>
      <c r="E54" s="441">
        <v>108.77987270325447</v>
      </c>
      <c r="F54" s="441">
        <v>1.752932228493655</v>
      </c>
      <c r="G54" s="441">
        <v>48.780967311428682</v>
      </c>
      <c r="H54" s="441">
        <v>235.75717545334453</v>
      </c>
      <c r="I54" s="441">
        <v>4.8608942796525358</v>
      </c>
      <c r="J54" s="441">
        <v>90.014754070221358</v>
      </c>
      <c r="K54" s="441">
        <v>58.636964092710457</v>
      </c>
      <c r="L54" s="441">
        <v>5.8208238261078415</v>
      </c>
      <c r="M54" s="441">
        <v>0</v>
      </c>
      <c r="N54" s="441">
        <v>0</v>
      </c>
      <c r="O54" s="441">
        <v>0</v>
      </c>
      <c r="P54" s="441">
        <v>55.451343020695731</v>
      </c>
      <c r="Q54" s="441">
        <v>0</v>
      </c>
      <c r="R54" s="441">
        <v>19.96637444457788</v>
      </c>
      <c r="S54" s="441">
        <v>1.3966614627116609</v>
      </c>
      <c r="T54" s="441">
        <v>81.004763620351468</v>
      </c>
      <c r="U54" s="439">
        <v>89.63492254113126</v>
      </c>
      <c r="V54" s="439"/>
      <c r="W54" s="441">
        <v>27.347584163964612</v>
      </c>
      <c r="X54" s="439">
        <v>1.6786090762299348</v>
      </c>
      <c r="Y54" s="439"/>
      <c r="Z54" s="441">
        <v>17.368800288219045</v>
      </c>
      <c r="AA54" s="441">
        <v>10.215363676394059</v>
      </c>
      <c r="AB54" s="441">
        <v>463.12715697769102</v>
      </c>
      <c r="AC54" s="441">
        <v>3.2036347624194388</v>
      </c>
      <c r="AD54" s="441">
        <v>7.6642248108562514</v>
      </c>
      <c r="AE54" s="441">
        <v>103.83291301389055</v>
      </c>
      <c r="AF54" s="435">
        <v>0</v>
      </c>
    </row>
    <row r="55" spans="1:35" s="383" customFormat="1" ht="12.75" customHeight="1" x14ac:dyDescent="0.15">
      <c r="A55" s="380" t="s">
        <v>38</v>
      </c>
      <c r="B55" s="380"/>
      <c r="C55" s="441">
        <v>55.957727873183615</v>
      </c>
      <c r="D55" s="441">
        <v>16.779552459869503</v>
      </c>
      <c r="E55" s="441">
        <v>9.5653522073255672</v>
      </c>
      <c r="F55" s="441">
        <v>0</v>
      </c>
      <c r="G55" s="441">
        <v>44.104348523205637</v>
      </c>
      <c r="H55" s="441">
        <v>213.67719466794762</v>
      </c>
      <c r="I55" s="441">
        <v>13.248068532084384</v>
      </c>
      <c r="J55" s="441">
        <v>45.592650414350906</v>
      </c>
      <c r="K55" s="441">
        <v>64.351306993314921</v>
      </c>
      <c r="L55" s="441">
        <v>7.2991473519875099</v>
      </c>
      <c r="M55" s="441">
        <v>0</v>
      </c>
      <c r="N55" s="441">
        <v>0</v>
      </c>
      <c r="O55" s="441">
        <v>0</v>
      </c>
      <c r="P55" s="441">
        <v>143.21644449781834</v>
      </c>
      <c r="Q55" s="441">
        <v>0</v>
      </c>
      <c r="R55" s="441">
        <v>15.213162003122372</v>
      </c>
      <c r="S55" s="441">
        <v>1.6812777711060406E-2</v>
      </c>
      <c r="T55" s="441">
        <v>151.38305111885032</v>
      </c>
      <c r="U55" s="439">
        <v>234.9241423481846</v>
      </c>
      <c r="V55" s="439"/>
      <c r="W55" s="441">
        <v>70.767069929674548</v>
      </c>
      <c r="X55" s="439">
        <v>7.8702480551899434</v>
      </c>
      <c r="Y55" s="439"/>
      <c r="Z55" s="441">
        <v>33.634762419438772</v>
      </c>
      <c r="AA55" s="441">
        <v>29.462391417477281</v>
      </c>
      <c r="AB55" s="441">
        <v>1940.9535246787559</v>
      </c>
      <c r="AC55" s="441">
        <v>10.795404507425644</v>
      </c>
      <c r="AD55" s="441">
        <v>0</v>
      </c>
      <c r="AE55" s="441">
        <v>792.56394860093667</v>
      </c>
      <c r="AF55" s="435">
        <v>0</v>
      </c>
      <c r="AG55" s="381">
        <v>2911.12616467009</v>
      </c>
      <c r="AH55" s="382">
        <f>AB55-AG55</f>
        <v>-970.17263999133411</v>
      </c>
      <c r="AI55" s="383">
        <f>AB55/AG55*100-100</f>
        <v>-33.326368735423088</v>
      </c>
    </row>
    <row r="56" spans="1:35" s="2" customFormat="1" ht="12.75" customHeight="1" x14ac:dyDescent="0.15">
      <c r="A56" s="230" t="s">
        <v>39</v>
      </c>
      <c r="B56" s="230"/>
      <c r="C56" s="441">
        <v>1.1488731435891275</v>
      </c>
      <c r="D56" s="441">
        <v>4.735198751050798</v>
      </c>
      <c r="E56" s="441">
        <v>4.201110304183179</v>
      </c>
      <c r="F56" s="441">
        <v>0</v>
      </c>
      <c r="G56" s="441">
        <v>1.4059455239982386</v>
      </c>
      <c r="H56" s="441">
        <v>20.440734958568509</v>
      </c>
      <c r="I56" s="441">
        <v>0</v>
      </c>
      <c r="J56" s="441">
        <v>20.796262302185657</v>
      </c>
      <c r="K56" s="441">
        <v>18.890756975301226</v>
      </c>
      <c r="L56" s="441">
        <v>0</v>
      </c>
      <c r="M56" s="441">
        <v>0</v>
      </c>
      <c r="N56" s="441">
        <v>0</v>
      </c>
      <c r="O56" s="441">
        <v>0</v>
      </c>
      <c r="P56" s="441">
        <v>0</v>
      </c>
      <c r="Q56" s="441">
        <v>0</v>
      </c>
      <c r="R56" s="441">
        <v>3.5342860574036261</v>
      </c>
      <c r="S56" s="441">
        <v>0</v>
      </c>
      <c r="T56" s="441">
        <v>45.882870981946276</v>
      </c>
      <c r="U56" s="439">
        <v>8.5204755614266841</v>
      </c>
      <c r="V56" s="439"/>
      <c r="W56" s="441">
        <v>7.1609553695528589</v>
      </c>
      <c r="X56" s="439">
        <v>0</v>
      </c>
      <c r="Y56" s="439"/>
      <c r="Z56" s="441">
        <v>7.9268243865337658</v>
      </c>
      <c r="AA56" s="441">
        <v>9.6925663504263238</v>
      </c>
      <c r="AB56" s="441">
        <v>146.41647652215684</v>
      </c>
      <c r="AC56" s="441">
        <v>0.39510027620991955</v>
      </c>
      <c r="AD56" s="441">
        <v>0.87826748328729831</v>
      </c>
      <c r="AE56" s="441">
        <v>110.68652175653496</v>
      </c>
      <c r="AF56" s="435">
        <v>0.15852047556142668</v>
      </c>
      <c r="AH56" s="2">
        <f>AB55/AG55*100-100</f>
        <v>-33.326368735423088</v>
      </c>
    </row>
    <row r="57" spans="1:35" x14ac:dyDescent="0.25">
      <c r="A57" s="221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169">
        <f>AG52-AG55</f>
        <v>4122.7563190476121</v>
      </c>
    </row>
  </sheetData>
  <mergeCells count="5">
    <mergeCell ref="A1:X1"/>
    <mergeCell ref="A2:X2"/>
    <mergeCell ref="A3:X3"/>
    <mergeCell ref="A4:U4"/>
    <mergeCell ref="W4:X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5"/>
  <sheetViews>
    <sheetView workbookViewId="0">
      <selection activeCell="C6" sqref="C6:E55"/>
    </sheetView>
  </sheetViews>
  <sheetFormatPr defaultRowHeight="15" x14ac:dyDescent="0.25"/>
  <cols>
    <col min="1" max="1" width="55.7109375" customWidth="1"/>
    <col min="2" max="2" width="0.28515625" customWidth="1"/>
    <col min="3" max="5" width="13.5703125" customWidth="1"/>
    <col min="257" max="257" width="55.7109375" customWidth="1"/>
    <col min="258" max="258" width="0.28515625" customWidth="1"/>
    <col min="259" max="261" width="13.5703125" customWidth="1"/>
    <col min="513" max="513" width="55.7109375" customWidth="1"/>
    <col min="514" max="514" width="0.28515625" customWidth="1"/>
    <col min="515" max="517" width="13.5703125" customWidth="1"/>
    <col min="769" max="769" width="55.7109375" customWidth="1"/>
    <col min="770" max="770" width="0.28515625" customWidth="1"/>
    <col min="771" max="773" width="13.5703125" customWidth="1"/>
    <col min="1025" max="1025" width="55.7109375" customWidth="1"/>
    <col min="1026" max="1026" width="0.28515625" customWidth="1"/>
    <col min="1027" max="1029" width="13.5703125" customWidth="1"/>
    <col min="1281" max="1281" width="55.7109375" customWidth="1"/>
    <col min="1282" max="1282" width="0.28515625" customWidth="1"/>
    <col min="1283" max="1285" width="13.5703125" customWidth="1"/>
    <col min="1537" max="1537" width="55.7109375" customWidth="1"/>
    <col min="1538" max="1538" width="0.28515625" customWidth="1"/>
    <col min="1539" max="1541" width="13.5703125" customWidth="1"/>
    <col min="1793" max="1793" width="55.7109375" customWidth="1"/>
    <col min="1794" max="1794" width="0.28515625" customWidth="1"/>
    <col min="1795" max="1797" width="13.5703125" customWidth="1"/>
    <col min="2049" max="2049" width="55.7109375" customWidth="1"/>
    <col min="2050" max="2050" width="0.28515625" customWidth="1"/>
    <col min="2051" max="2053" width="13.5703125" customWidth="1"/>
    <col min="2305" max="2305" width="55.7109375" customWidth="1"/>
    <col min="2306" max="2306" width="0.28515625" customWidth="1"/>
    <col min="2307" max="2309" width="13.5703125" customWidth="1"/>
    <col min="2561" max="2561" width="55.7109375" customWidth="1"/>
    <col min="2562" max="2562" width="0.28515625" customWidth="1"/>
    <col min="2563" max="2565" width="13.5703125" customWidth="1"/>
    <col min="2817" max="2817" width="55.7109375" customWidth="1"/>
    <col min="2818" max="2818" width="0.28515625" customWidth="1"/>
    <col min="2819" max="2821" width="13.5703125" customWidth="1"/>
    <col min="3073" max="3073" width="55.7109375" customWidth="1"/>
    <col min="3074" max="3074" width="0.28515625" customWidth="1"/>
    <col min="3075" max="3077" width="13.5703125" customWidth="1"/>
    <col min="3329" max="3329" width="55.7109375" customWidth="1"/>
    <col min="3330" max="3330" width="0.28515625" customWidth="1"/>
    <col min="3331" max="3333" width="13.5703125" customWidth="1"/>
    <col min="3585" max="3585" width="55.7109375" customWidth="1"/>
    <col min="3586" max="3586" width="0.28515625" customWidth="1"/>
    <col min="3587" max="3589" width="13.5703125" customWidth="1"/>
    <col min="3841" max="3841" width="55.7109375" customWidth="1"/>
    <col min="3842" max="3842" width="0.28515625" customWidth="1"/>
    <col min="3843" max="3845" width="13.5703125" customWidth="1"/>
    <col min="4097" max="4097" width="55.7109375" customWidth="1"/>
    <col min="4098" max="4098" width="0.28515625" customWidth="1"/>
    <col min="4099" max="4101" width="13.5703125" customWidth="1"/>
    <col min="4353" max="4353" width="55.7109375" customWidth="1"/>
    <col min="4354" max="4354" width="0.28515625" customWidth="1"/>
    <col min="4355" max="4357" width="13.5703125" customWidth="1"/>
    <col min="4609" max="4609" width="55.7109375" customWidth="1"/>
    <col min="4610" max="4610" width="0.28515625" customWidth="1"/>
    <col min="4611" max="4613" width="13.5703125" customWidth="1"/>
    <col min="4865" max="4865" width="55.7109375" customWidth="1"/>
    <col min="4866" max="4866" width="0.28515625" customWidth="1"/>
    <col min="4867" max="4869" width="13.5703125" customWidth="1"/>
    <col min="5121" max="5121" width="55.7109375" customWidth="1"/>
    <col min="5122" max="5122" width="0.28515625" customWidth="1"/>
    <col min="5123" max="5125" width="13.5703125" customWidth="1"/>
    <col min="5377" max="5377" width="55.7109375" customWidth="1"/>
    <col min="5378" max="5378" width="0.28515625" customWidth="1"/>
    <col min="5379" max="5381" width="13.5703125" customWidth="1"/>
    <col min="5633" max="5633" width="55.7109375" customWidth="1"/>
    <col min="5634" max="5634" width="0.28515625" customWidth="1"/>
    <col min="5635" max="5637" width="13.5703125" customWidth="1"/>
    <col min="5889" max="5889" width="55.7109375" customWidth="1"/>
    <col min="5890" max="5890" width="0.28515625" customWidth="1"/>
    <col min="5891" max="5893" width="13.5703125" customWidth="1"/>
    <col min="6145" max="6145" width="55.7109375" customWidth="1"/>
    <col min="6146" max="6146" width="0.28515625" customWidth="1"/>
    <col min="6147" max="6149" width="13.5703125" customWidth="1"/>
    <col min="6401" max="6401" width="55.7109375" customWidth="1"/>
    <col min="6402" max="6402" width="0.28515625" customWidth="1"/>
    <col min="6403" max="6405" width="13.5703125" customWidth="1"/>
    <col min="6657" max="6657" width="55.7109375" customWidth="1"/>
    <col min="6658" max="6658" width="0.28515625" customWidth="1"/>
    <col min="6659" max="6661" width="13.5703125" customWidth="1"/>
    <col min="6913" max="6913" width="55.7109375" customWidth="1"/>
    <col min="6914" max="6914" width="0.28515625" customWidth="1"/>
    <col min="6915" max="6917" width="13.5703125" customWidth="1"/>
    <col min="7169" max="7169" width="55.7109375" customWidth="1"/>
    <col min="7170" max="7170" width="0.28515625" customWidth="1"/>
    <col min="7171" max="7173" width="13.5703125" customWidth="1"/>
    <col min="7425" max="7425" width="55.7109375" customWidth="1"/>
    <col min="7426" max="7426" width="0.28515625" customWidth="1"/>
    <col min="7427" max="7429" width="13.5703125" customWidth="1"/>
    <col min="7681" max="7681" width="55.7109375" customWidth="1"/>
    <col min="7682" max="7682" width="0.28515625" customWidth="1"/>
    <col min="7683" max="7685" width="13.5703125" customWidth="1"/>
    <col min="7937" max="7937" width="55.7109375" customWidth="1"/>
    <col min="7938" max="7938" width="0.28515625" customWidth="1"/>
    <col min="7939" max="7941" width="13.5703125" customWidth="1"/>
    <col min="8193" max="8193" width="55.7109375" customWidth="1"/>
    <col min="8194" max="8194" width="0.28515625" customWidth="1"/>
    <col min="8195" max="8197" width="13.5703125" customWidth="1"/>
    <col min="8449" max="8449" width="55.7109375" customWidth="1"/>
    <col min="8450" max="8450" width="0.28515625" customWidth="1"/>
    <col min="8451" max="8453" width="13.5703125" customWidth="1"/>
    <col min="8705" max="8705" width="55.7109375" customWidth="1"/>
    <col min="8706" max="8706" width="0.28515625" customWidth="1"/>
    <col min="8707" max="8709" width="13.5703125" customWidth="1"/>
    <col min="8961" max="8961" width="55.7109375" customWidth="1"/>
    <col min="8962" max="8962" width="0.28515625" customWidth="1"/>
    <col min="8963" max="8965" width="13.5703125" customWidth="1"/>
    <col min="9217" max="9217" width="55.7109375" customWidth="1"/>
    <col min="9218" max="9218" width="0.28515625" customWidth="1"/>
    <col min="9219" max="9221" width="13.5703125" customWidth="1"/>
    <col min="9473" max="9473" width="55.7109375" customWidth="1"/>
    <col min="9474" max="9474" width="0.28515625" customWidth="1"/>
    <col min="9475" max="9477" width="13.5703125" customWidth="1"/>
    <col min="9729" max="9729" width="55.7109375" customWidth="1"/>
    <col min="9730" max="9730" width="0.28515625" customWidth="1"/>
    <col min="9731" max="9733" width="13.5703125" customWidth="1"/>
    <col min="9985" max="9985" width="55.7109375" customWidth="1"/>
    <col min="9986" max="9986" width="0.28515625" customWidth="1"/>
    <col min="9987" max="9989" width="13.5703125" customWidth="1"/>
    <col min="10241" max="10241" width="55.7109375" customWidth="1"/>
    <col min="10242" max="10242" width="0.28515625" customWidth="1"/>
    <col min="10243" max="10245" width="13.5703125" customWidth="1"/>
    <col min="10497" max="10497" width="55.7109375" customWidth="1"/>
    <col min="10498" max="10498" width="0.28515625" customWidth="1"/>
    <col min="10499" max="10501" width="13.5703125" customWidth="1"/>
    <col min="10753" max="10753" width="55.7109375" customWidth="1"/>
    <col min="10754" max="10754" width="0.28515625" customWidth="1"/>
    <col min="10755" max="10757" width="13.5703125" customWidth="1"/>
    <col min="11009" max="11009" width="55.7109375" customWidth="1"/>
    <col min="11010" max="11010" width="0.28515625" customWidth="1"/>
    <col min="11011" max="11013" width="13.5703125" customWidth="1"/>
    <col min="11265" max="11265" width="55.7109375" customWidth="1"/>
    <col min="11266" max="11266" width="0.28515625" customWidth="1"/>
    <col min="11267" max="11269" width="13.5703125" customWidth="1"/>
    <col min="11521" max="11521" width="55.7109375" customWidth="1"/>
    <col min="11522" max="11522" width="0.28515625" customWidth="1"/>
    <col min="11523" max="11525" width="13.5703125" customWidth="1"/>
    <col min="11777" max="11777" width="55.7109375" customWidth="1"/>
    <col min="11778" max="11778" width="0.28515625" customWidth="1"/>
    <col min="11779" max="11781" width="13.5703125" customWidth="1"/>
    <col min="12033" max="12033" width="55.7109375" customWidth="1"/>
    <col min="12034" max="12034" width="0.28515625" customWidth="1"/>
    <col min="12035" max="12037" width="13.5703125" customWidth="1"/>
    <col min="12289" max="12289" width="55.7109375" customWidth="1"/>
    <col min="12290" max="12290" width="0.28515625" customWidth="1"/>
    <col min="12291" max="12293" width="13.5703125" customWidth="1"/>
    <col min="12545" max="12545" width="55.7109375" customWidth="1"/>
    <col min="12546" max="12546" width="0.28515625" customWidth="1"/>
    <col min="12547" max="12549" width="13.5703125" customWidth="1"/>
    <col min="12801" max="12801" width="55.7109375" customWidth="1"/>
    <col min="12802" max="12802" width="0.28515625" customWidth="1"/>
    <col min="12803" max="12805" width="13.5703125" customWidth="1"/>
    <col min="13057" max="13057" width="55.7109375" customWidth="1"/>
    <col min="13058" max="13058" width="0.28515625" customWidth="1"/>
    <col min="13059" max="13061" width="13.5703125" customWidth="1"/>
    <col min="13313" max="13313" width="55.7109375" customWidth="1"/>
    <col min="13314" max="13314" width="0.28515625" customWidth="1"/>
    <col min="13315" max="13317" width="13.5703125" customWidth="1"/>
    <col min="13569" max="13569" width="55.7109375" customWidth="1"/>
    <col min="13570" max="13570" width="0.28515625" customWidth="1"/>
    <col min="13571" max="13573" width="13.5703125" customWidth="1"/>
    <col min="13825" max="13825" width="55.7109375" customWidth="1"/>
    <col min="13826" max="13826" width="0.28515625" customWidth="1"/>
    <col min="13827" max="13829" width="13.5703125" customWidth="1"/>
    <col min="14081" max="14081" width="55.7109375" customWidth="1"/>
    <col min="14082" max="14082" width="0.28515625" customWidth="1"/>
    <col min="14083" max="14085" width="13.5703125" customWidth="1"/>
    <col min="14337" max="14337" width="55.7109375" customWidth="1"/>
    <col min="14338" max="14338" width="0.28515625" customWidth="1"/>
    <col min="14339" max="14341" width="13.5703125" customWidth="1"/>
    <col min="14593" max="14593" width="55.7109375" customWidth="1"/>
    <col min="14594" max="14594" width="0.28515625" customWidth="1"/>
    <col min="14595" max="14597" width="13.5703125" customWidth="1"/>
    <col min="14849" max="14849" width="55.7109375" customWidth="1"/>
    <col min="14850" max="14850" width="0.28515625" customWidth="1"/>
    <col min="14851" max="14853" width="13.5703125" customWidth="1"/>
    <col min="15105" max="15105" width="55.7109375" customWidth="1"/>
    <col min="15106" max="15106" width="0.28515625" customWidth="1"/>
    <col min="15107" max="15109" width="13.5703125" customWidth="1"/>
    <col min="15361" max="15361" width="55.7109375" customWidth="1"/>
    <col min="15362" max="15362" width="0.28515625" customWidth="1"/>
    <col min="15363" max="15365" width="13.5703125" customWidth="1"/>
    <col min="15617" max="15617" width="55.7109375" customWidth="1"/>
    <col min="15618" max="15618" width="0.28515625" customWidth="1"/>
    <col min="15619" max="15621" width="13.5703125" customWidth="1"/>
    <col min="15873" max="15873" width="55.7109375" customWidth="1"/>
    <col min="15874" max="15874" width="0.28515625" customWidth="1"/>
    <col min="15875" max="15877" width="13.5703125" customWidth="1"/>
    <col min="16129" max="16129" width="55.7109375" customWidth="1"/>
    <col min="16130" max="16130" width="0.28515625" customWidth="1"/>
    <col min="16131" max="16133" width="13.5703125" customWidth="1"/>
  </cols>
  <sheetData>
    <row r="1" spans="1:5" s="2" customFormat="1" ht="16.5" customHeight="1" x14ac:dyDescent="0.15">
      <c r="A1" s="598" t="s">
        <v>164</v>
      </c>
      <c r="B1" s="598"/>
      <c r="C1" s="598"/>
      <c r="D1" s="598"/>
      <c r="E1" s="598"/>
    </row>
    <row r="2" spans="1:5" s="2" customFormat="1" ht="18" customHeight="1" x14ac:dyDescent="0.15">
      <c r="A2" s="598" t="s">
        <v>352</v>
      </c>
      <c r="B2" s="598"/>
      <c r="C2" s="598"/>
      <c r="D2" s="598"/>
      <c r="E2" s="598"/>
    </row>
    <row r="3" spans="1:5" s="2" customFormat="1" ht="15.75" customHeight="1" x14ac:dyDescent="0.15"/>
    <row r="4" spans="1:5" s="2" customFormat="1" ht="14.25" customHeight="1" x14ac:dyDescent="0.15">
      <c r="A4" s="599" t="s">
        <v>8</v>
      </c>
      <c r="B4" s="599"/>
      <c r="C4" s="599"/>
      <c r="D4" s="599"/>
      <c r="E4" s="347" t="s">
        <v>43</v>
      </c>
    </row>
    <row r="5" spans="1:5" s="2" customFormat="1" ht="33" customHeight="1" x14ac:dyDescent="0.15">
      <c r="A5" s="348" t="s">
        <v>353</v>
      </c>
      <c r="B5" s="147" t="s">
        <v>251</v>
      </c>
      <c r="C5" s="349" t="s">
        <v>165</v>
      </c>
      <c r="D5" s="349" t="s">
        <v>166</v>
      </c>
      <c r="E5" s="349" t="s">
        <v>167</v>
      </c>
    </row>
    <row r="6" spans="1:5" s="2" customFormat="1" ht="15" customHeight="1" x14ac:dyDescent="0.15">
      <c r="A6" s="343" t="s">
        <v>156</v>
      </c>
      <c r="B6" s="148">
        <v>2</v>
      </c>
      <c r="C6" s="359">
        <v>43608945.539661087</v>
      </c>
      <c r="D6" s="344">
        <v>43613930.539661087</v>
      </c>
      <c r="E6" s="344">
        <v>4985</v>
      </c>
    </row>
    <row r="7" spans="1:5" s="2" customFormat="1" ht="15" customHeight="1" x14ac:dyDescent="0.15">
      <c r="A7" s="345" t="s">
        <v>36</v>
      </c>
      <c r="B7" s="148">
        <v>3</v>
      </c>
      <c r="C7" s="346">
        <v>5592745.76832968</v>
      </c>
      <c r="D7" s="346">
        <v>5592745.76832968</v>
      </c>
      <c r="E7" s="346">
        <v>0</v>
      </c>
    </row>
    <row r="8" spans="1:5" s="2" customFormat="1" ht="15" customHeight="1" x14ac:dyDescent="0.15">
      <c r="A8" s="345" t="s">
        <v>37</v>
      </c>
      <c r="B8" s="148">
        <v>4</v>
      </c>
      <c r="C8" s="346">
        <v>14786016.318356302</v>
      </c>
      <c r="D8" s="346">
        <v>14786016.318356302</v>
      </c>
      <c r="E8" s="346">
        <v>0</v>
      </c>
    </row>
    <row r="9" spans="1:5" s="2" customFormat="1" ht="15" customHeight="1" x14ac:dyDescent="0.15">
      <c r="A9" s="345" t="s">
        <v>38</v>
      </c>
      <c r="B9" s="148">
        <v>5</v>
      </c>
      <c r="C9" s="346">
        <v>20953795.959178302</v>
      </c>
      <c r="D9" s="346">
        <v>20953795.959178302</v>
      </c>
      <c r="E9" s="346">
        <v>0</v>
      </c>
    </row>
    <row r="10" spans="1:5" s="2" customFormat="1" ht="15" customHeight="1" x14ac:dyDescent="0.15">
      <c r="A10" s="345" t="s">
        <v>39</v>
      </c>
      <c r="B10" s="148">
        <v>6</v>
      </c>
      <c r="C10" s="346">
        <v>2276387.49379681</v>
      </c>
      <c r="D10" s="346">
        <v>2281372.49379681</v>
      </c>
      <c r="E10" s="346">
        <v>4985</v>
      </c>
    </row>
    <row r="11" spans="1:5" s="2" customFormat="1" ht="15" customHeight="1" x14ac:dyDescent="0.15">
      <c r="A11" s="343" t="s">
        <v>157</v>
      </c>
      <c r="B11" s="148">
        <v>7</v>
      </c>
      <c r="C11" s="344">
        <v>17101729.72124416</v>
      </c>
      <c r="D11" s="344">
        <v>17106315.72124416</v>
      </c>
      <c r="E11" s="344">
        <v>4586</v>
      </c>
    </row>
    <row r="12" spans="1:5" s="2" customFormat="1" ht="15" customHeight="1" x14ac:dyDescent="0.15">
      <c r="A12" s="345" t="s">
        <v>36</v>
      </c>
      <c r="B12" s="148">
        <v>8</v>
      </c>
      <c r="C12" s="346">
        <v>2415098.88698124</v>
      </c>
      <c r="D12" s="346">
        <v>2415098.88698124</v>
      </c>
      <c r="E12" s="346">
        <v>0</v>
      </c>
    </row>
    <row r="13" spans="1:5" s="2" customFormat="1" ht="15" customHeight="1" x14ac:dyDescent="0.15">
      <c r="A13" s="345" t="s">
        <v>37</v>
      </c>
      <c r="B13" s="148">
        <v>9</v>
      </c>
      <c r="C13" s="346">
        <v>5353253.4563709814</v>
      </c>
      <c r="D13" s="346">
        <v>5353253.4563709814</v>
      </c>
      <c r="E13" s="346">
        <v>0</v>
      </c>
    </row>
    <row r="14" spans="1:5" s="2" customFormat="1" ht="15" customHeight="1" x14ac:dyDescent="0.15">
      <c r="A14" s="345" t="s">
        <v>38</v>
      </c>
      <c r="B14" s="148">
        <v>10</v>
      </c>
      <c r="C14" s="346">
        <v>8220309.7957252804</v>
      </c>
      <c r="D14" s="346">
        <v>8220309.7957252804</v>
      </c>
      <c r="E14" s="346">
        <v>0</v>
      </c>
    </row>
    <row r="15" spans="1:5" s="2" customFormat="1" ht="15" customHeight="1" x14ac:dyDescent="0.15">
      <c r="A15" s="345" t="s">
        <v>39</v>
      </c>
      <c r="B15" s="148">
        <v>11</v>
      </c>
      <c r="C15" s="346">
        <v>1113067.5821666601</v>
      </c>
      <c r="D15" s="346">
        <v>1117653.5821666601</v>
      </c>
      <c r="E15" s="346">
        <v>4586</v>
      </c>
    </row>
    <row r="16" spans="1:5" s="2" customFormat="1" ht="15" customHeight="1" x14ac:dyDescent="0.15">
      <c r="A16" s="343" t="s">
        <v>158</v>
      </c>
      <c r="B16" s="148">
        <v>12</v>
      </c>
      <c r="C16" s="344">
        <v>6536216.7212441601</v>
      </c>
      <c r="D16" s="344">
        <v>6536371.7212441601</v>
      </c>
      <c r="E16" s="344">
        <v>155</v>
      </c>
    </row>
    <row r="17" spans="1:5" s="2" customFormat="1" ht="15" customHeight="1" x14ac:dyDescent="0.15">
      <c r="A17" s="345" t="s">
        <v>36</v>
      </c>
      <c r="B17" s="148">
        <v>13</v>
      </c>
      <c r="C17" s="346">
        <v>792021.12940548011</v>
      </c>
      <c r="D17" s="346">
        <v>792021.12940548011</v>
      </c>
      <c r="E17" s="346">
        <v>0</v>
      </c>
    </row>
    <row r="18" spans="1:5" s="2" customFormat="1" ht="15" customHeight="1" x14ac:dyDescent="0.15">
      <c r="A18" s="345" t="s">
        <v>37</v>
      </c>
      <c r="B18" s="148">
        <v>14</v>
      </c>
      <c r="C18" s="346">
        <v>2272988.0698437998</v>
      </c>
      <c r="D18" s="346">
        <v>2272988.0698437998</v>
      </c>
      <c r="E18" s="346">
        <v>0</v>
      </c>
    </row>
    <row r="19" spans="1:5" s="2" customFormat="1" ht="15" customHeight="1" x14ac:dyDescent="0.15">
      <c r="A19" s="345" t="s">
        <v>38</v>
      </c>
      <c r="B19" s="148">
        <v>15</v>
      </c>
      <c r="C19" s="346">
        <v>3450205.5219948804</v>
      </c>
      <c r="D19" s="346">
        <v>3450205.5219948804</v>
      </c>
      <c r="E19" s="346">
        <v>0</v>
      </c>
    </row>
    <row r="20" spans="1:5" s="2" customFormat="1" ht="15" customHeight="1" x14ac:dyDescent="0.15">
      <c r="A20" s="345" t="s">
        <v>39</v>
      </c>
      <c r="B20" s="148">
        <v>16</v>
      </c>
      <c r="C20" s="346">
        <v>21002</v>
      </c>
      <c r="D20" s="346">
        <v>21157</v>
      </c>
      <c r="E20" s="346">
        <v>155</v>
      </c>
    </row>
    <row r="21" spans="1:5" s="2" customFormat="1" ht="15" customHeight="1" x14ac:dyDescent="0.15">
      <c r="A21" s="343" t="s">
        <v>40</v>
      </c>
      <c r="B21" s="148">
        <v>17</v>
      </c>
      <c r="C21" s="344">
        <v>10565513</v>
      </c>
      <c r="D21" s="344">
        <v>10569944</v>
      </c>
      <c r="E21" s="344">
        <v>4431</v>
      </c>
    </row>
    <row r="22" spans="1:5" s="2" customFormat="1" ht="15" customHeight="1" x14ac:dyDescent="0.15">
      <c r="A22" s="345" t="s">
        <v>36</v>
      </c>
      <c r="B22" s="148">
        <v>18</v>
      </c>
      <c r="C22" s="346">
        <v>1623077.7575757601</v>
      </c>
      <c r="D22" s="346">
        <v>1623077.7575757601</v>
      </c>
      <c r="E22" s="346">
        <v>0</v>
      </c>
    </row>
    <row r="23" spans="1:5" s="2" customFormat="1" ht="15" customHeight="1" x14ac:dyDescent="0.15">
      <c r="A23" s="345" t="s">
        <v>37</v>
      </c>
      <c r="B23" s="148">
        <v>19</v>
      </c>
      <c r="C23" s="346">
        <v>3080265.3865271797</v>
      </c>
      <c r="D23" s="346">
        <v>3080265.3865271797</v>
      </c>
      <c r="E23" s="346">
        <v>0</v>
      </c>
    </row>
    <row r="24" spans="1:5" s="2" customFormat="1" ht="15" customHeight="1" x14ac:dyDescent="0.15">
      <c r="A24" s="345" t="s">
        <v>38</v>
      </c>
      <c r="B24" s="148">
        <v>20</v>
      </c>
      <c r="C24" s="346">
        <v>4770104.2737304</v>
      </c>
      <c r="D24" s="346">
        <v>4770104.2737304</v>
      </c>
      <c r="E24" s="346">
        <v>0</v>
      </c>
    </row>
    <row r="25" spans="1:5" s="2" customFormat="1" ht="15" customHeight="1" x14ac:dyDescent="0.15">
      <c r="A25" s="345" t="s">
        <v>39</v>
      </c>
      <c r="B25" s="148">
        <v>21</v>
      </c>
      <c r="C25" s="346">
        <v>1092065.5821666601</v>
      </c>
      <c r="D25" s="346">
        <v>1096496.5821666601</v>
      </c>
      <c r="E25" s="346">
        <v>4431</v>
      </c>
    </row>
    <row r="26" spans="1:5" s="2" customFormat="1" ht="15" customHeight="1" x14ac:dyDescent="0.15">
      <c r="A26" s="343" t="s">
        <v>159</v>
      </c>
      <c r="B26" s="148">
        <v>22</v>
      </c>
      <c r="C26" s="344">
        <v>26507215.818416931</v>
      </c>
      <c r="D26" s="344">
        <v>26507614.818416931</v>
      </c>
      <c r="E26" s="344">
        <v>399</v>
      </c>
    </row>
    <row r="27" spans="1:5" s="2" customFormat="1" ht="15" customHeight="1" x14ac:dyDescent="0.15">
      <c r="A27" s="345" t="s">
        <v>36</v>
      </c>
      <c r="B27" s="148">
        <v>23</v>
      </c>
      <c r="C27" s="346">
        <v>3177646.88134844</v>
      </c>
      <c r="D27" s="346">
        <v>3177646.88134844</v>
      </c>
      <c r="E27" s="346">
        <v>0</v>
      </c>
    </row>
    <row r="28" spans="1:5" s="2" customFormat="1" ht="15" customHeight="1" x14ac:dyDescent="0.15">
      <c r="A28" s="345" t="s">
        <v>37</v>
      </c>
      <c r="B28" s="148">
        <v>24</v>
      </c>
      <c r="C28" s="346">
        <v>9432762.8619853221</v>
      </c>
      <c r="D28" s="346">
        <v>9432762.8619853221</v>
      </c>
      <c r="E28" s="346">
        <v>0</v>
      </c>
    </row>
    <row r="29" spans="1:5" s="2" customFormat="1" ht="15" customHeight="1" x14ac:dyDescent="0.15">
      <c r="A29" s="345" t="s">
        <v>38</v>
      </c>
      <c r="B29" s="148">
        <v>25</v>
      </c>
      <c r="C29" s="346">
        <v>12733486.163453018</v>
      </c>
      <c r="D29" s="346">
        <v>12733486.163453018</v>
      </c>
      <c r="E29" s="346">
        <v>0</v>
      </c>
    </row>
    <row r="30" spans="1:5" s="2" customFormat="1" ht="15" customHeight="1" x14ac:dyDescent="0.15">
      <c r="A30" s="345" t="s">
        <v>39</v>
      </c>
      <c r="B30" s="148">
        <v>26</v>
      </c>
      <c r="C30" s="346">
        <v>1163319.9116301499</v>
      </c>
      <c r="D30" s="346">
        <v>1163718.9116301499</v>
      </c>
      <c r="E30" s="346">
        <v>399</v>
      </c>
    </row>
    <row r="31" spans="1:5" s="2" customFormat="1" ht="15" customHeight="1" x14ac:dyDescent="0.15">
      <c r="A31" s="343" t="s">
        <v>160</v>
      </c>
      <c r="B31" s="148">
        <v>27</v>
      </c>
      <c r="C31" s="344">
        <v>8936269.9858417399</v>
      </c>
      <c r="D31" s="344">
        <v>8936272.9858417399</v>
      </c>
      <c r="E31" s="344">
        <v>3</v>
      </c>
    </row>
    <row r="32" spans="1:5" s="2" customFormat="1" ht="15" customHeight="1" x14ac:dyDescent="0.15">
      <c r="A32" s="345" t="s">
        <v>36</v>
      </c>
      <c r="B32" s="148">
        <v>28</v>
      </c>
      <c r="C32" s="346">
        <v>756474.99961922003</v>
      </c>
      <c r="D32" s="346">
        <v>756474.99961922003</v>
      </c>
      <c r="E32" s="346">
        <v>0</v>
      </c>
    </row>
    <row r="33" spans="1:5" s="2" customFormat="1" ht="15" customHeight="1" x14ac:dyDescent="0.15">
      <c r="A33" s="345" t="s">
        <v>37</v>
      </c>
      <c r="B33" s="148">
        <v>29</v>
      </c>
      <c r="C33" s="346">
        <v>5060015.9862225205</v>
      </c>
      <c r="D33" s="346">
        <v>5060015.9862225205</v>
      </c>
      <c r="E33" s="346">
        <v>0</v>
      </c>
    </row>
    <row r="34" spans="1:5" s="2" customFormat="1" ht="15" customHeight="1" x14ac:dyDescent="0.15">
      <c r="A34" s="345" t="s">
        <v>38</v>
      </c>
      <c r="B34" s="148">
        <v>30</v>
      </c>
      <c r="C34" s="346">
        <v>2987458</v>
      </c>
      <c r="D34" s="346">
        <v>2987458</v>
      </c>
      <c r="E34" s="346">
        <v>0</v>
      </c>
    </row>
    <row r="35" spans="1:5" s="2" customFormat="1" ht="15" customHeight="1" x14ac:dyDescent="0.15">
      <c r="A35" s="345" t="s">
        <v>39</v>
      </c>
      <c r="B35" s="148">
        <v>31</v>
      </c>
      <c r="C35" s="346">
        <v>132321</v>
      </c>
      <c r="D35" s="346">
        <v>132324</v>
      </c>
      <c r="E35" s="346">
        <v>3</v>
      </c>
    </row>
    <row r="36" spans="1:5" s="2" customFormat="1" ht="15" customHeight="1" x14ac:dyDescent="0.15">
      <c r="A36" s="343" t="s">
        <v>161</v>
      </c>
      <c r="B36" s="148">
        <v>32</v>
      </c>
      <c r="C36" s="344">
        <v>17570945.832575191</v>
      </c>
      <c r="D36" s="344">
        <v>17571341.832575191</v>
      </c>
      <c r="E36" s="344">
        <v>396</v>
      </c>
    </row>
    <row r="37" spans="1:5" s="2" customFormat="1" ht="15" customHeight="1" x14ac:dyDescent="0.15">
      <c r="A37" s="345" t="s">
        <v>36</v>
      </c>
      <c r="B37" s="148">
        <v>33</v>
      </c>
      <c r="C37" s="346">
        <v>2421171.88172922</v>
      </c>
      <c r="D37" s="346">
        <v>2421171.88172922</v>
      </c>
      <c r="E37" s="346">
        <v>0</v>
      </c>
    </row>
    <row r="38" spans="1:5" s="2" customFormat="1" ht="15" customHeight="1" x14ac:dyDescent="0.15">
      <c r="A38" s="345" t="s">
        <v>37</v>
      </c>
      <c r="B38" s="148">
        <v>34</v>
      </c>
      <c r="C38" s="346">
        <v>4372746.8757627998</v>
      </c>
      <c r="D38" s="346">
        <v>4372746.8757627998</v>
      </c>
      <c r="E38" s="346">
        <v>0</v>
      </c>
    </row>
    <row r="39" spans="1:5" s="2" customFormat="1" ht="15" customHeight="1" x14ac:dyDescent="0.15">
      <c r="A39" s="345" t="s">
        <v>38</v>
      </c>
      <c r="B39" s="148">
        <v>35</v>
      </c>
      <c r="C39" s="346">
        <v>9746028.1634530202</v>
      </c>
      <c r="D39" s="346">
        <v>9746028.1634530202</v>
      </c>
      <c r="E39" s="346">
        <v>0</v>
      </c>
    </row>
    <row r="40" spans="1:5" s="2" customFormat="1" ht="15" customHeight="1" x14ac:dyDescent="0.15">
      <c r="A40" s="345" t="s">
        <v>39</v>
      </c>
      <c r="B40" s="148">
        <v>36</v>
      </c>
      <c r="C40" s="346">
        <v>1030998.9116301499</v>
      </c>
      <c r="D40" s="346">
        <v>1031394.9116301499</v>
      </c>
      <c r="E40" s="346">
        <v>396</v>
      </c>
    </row>
    <row r="41" spans="1:5" s="2" customFormat="1" ht="15" customHeight="1" x14ac:dyDescent="0.15">
      <c r="A41" s="343" t="s">
        <v>162</v>
      </c>
      <c r="B41" s="148">
        <v>37</v>
      </c>
      <c r="C41" s="344">
        <v>10610.950649860666</v>
      </c>
      <c r="D41" s="344">
        <v>10611.11037124892</v>
      </c>
      <c r="E41" s="344">
        <v>0.15972138825507384</v>
      </c>
    </row>
    <row r="42" spans="1:5" s="2" customFormat="1" ht="15" customHeight="1" x14ac:dyDescent="0.15">
      <c r="A42" s="345" t="s">
        <v>36</v>
      </c>
      <c r="B42" s="148">
        <v>38</v>
      </c>
      <c r="C42" s="346">
        <v>1272.0254919132301</v>
      </c>
      <c r="D42" s="346">
        <v>1272.0254919132301</v>
      </c>
      <c r="E42" s="346">
        <v>0</v>
      </c>
    </row>
    <row r="43" spans="1:5" s="2" customFormat="1" ht="15" customHeight="1" x14ac:dyDescent="0.15">
      <c r="A43" s="345" t="s">
        <v>37</v>
      </c>
      <c r="B43" s="148">
        <v>39</v>
      </c>
      <c r="C43" s="346">
        <v>3775.9748857072655</v>
      </c>
      <c r="D43" s="346">
        <v>3775.9748857072655</v>
      </c>
      <c r="E43" s="346">
        <v>0</v>
      </c>
    </row>
    <row r="44" spans="1:5" s="2" customFormat="1" ht="15" customHeight="1" x14ac:dyDescent="0.15">
      <c r="A44" s="345" t="s">
        <v>38</v>
      </c>
      <c r="B44" s="148">
        <v>40</v>
      </c>
      <c r="C44" s="346">
        <v>5097.2683893571184</v>
      </c>
      <c r="D44" s="346">
        <v>5097.2683893571184</v>
      </c>
      <c r="E44" s="346">
        <v>0</v>
      </c>
    </row>
    <row r="45" spans="1:5" s="2" customFormat="1" ht="15" customHeight="1" x14ac:dyDescent="0.15">
      <c r="A45" s="345" t="s">
        <v>39</v>
      </c>
      <c r="B45" s="148">
        <v>41</v>
      </c>
      <c r="C45" s="346">
        <v>465.681882883051</v>
      </c>
      <c r="D45" s="346">
        <v>465.8416042713061</v>
      </c>
      <c r="E45" s="346">
        <v>0.15972138825507384</v>
      </c>
    </row>
    <row r="46" spans="1:5" s="2" customFormat="1" ht="15" customHeight="1" x14ac:dyDescent="0.15">
      <c r="A46" s="343" t="s">
        <v>163</v>
      </c>
      <c r="B46" s="148">
        <v>42</v>
      </c>
      <c r="C46" s="344">
        <v>3577.2266866185264</v>
      </c>
      <c r="D46" s="344">
        <v>3577.2278875312199</v>
      </c>
      <c r="E46" s="344">
        <v>1.200912693647172E-3</v>
      </c>
    </row>
    <row r="47" spans="1:5" s="2" customFormat="1" ht="15" customHeight="1" x14ac:dyDescent="0.15">
      <c r="A47" s="345" t="s">
        <v>36</v>
      </c>
      <c r="B47" s="148">
        <v>43</v>
      </c>
      <c r="C47" s="346">
        <v>302.82014315648695</v>
      </c>
      <c r="D47" s="346">
        <v>302.82014315648695</v>
      </c>
      <c r="E47" s="346">
        <v>0</v>
      </c>
    </row>
    <row r="48" spans="1:5" s="2" customFormat="1" ht="15" customHeight="1" x14ac:dyDescent="0.15">
      <c r="A48" s="345" t="s">
        <v>37</v>
      </c>
      <c r="B48" s="148">
        <v>44</v>
      </c>
      <c r="C48" s="346">
        <v>2025.5458093040791</v>
      </c>
      <c r="D48" s="346">
        <v>2025.5458093040791</v>
      </c>
      <c r="E48" s="346">
        <v>0</v>
      </c>
    </row>
    <row r="49" spans="1:5" s="2" customFormat="1" ht="15" customHeight="1" x14ac:dyDescent="0.15">
      <c r="A49" s="345" t="s">
        <v>38</v>
      </c>
      <c r="B49" s="148">
        <v>45</v>
      </c>
      <c r="C49" s="346">
        <v>1195.8920779792641</v>
      </c>
      <c r="D49" s="346">
        <v>1195.8920779792641</v>
      </c>
      <c r="E49" s="346">
        <v>0</v>
      </c>
    </row>
    <row r="50" spans="1:5" s="2" customFormat="1" ht="15" customHeight="1" x14ac:dyDescent="0.15">
      <c r="A50" s="345" t="s">
        <v>39</v>
      </c>
      <c r="B50" s="148">
        <v>46</v>
      </c>
      <c r="C50" s="346">
        <v>52.968656178695802</v>
      </c>
      <c r="D50" s="346">
        <v>52.96985709138945</v>
      </c>
      <c r="E50" s="346">
        <v>1.200912693647172E-3</v>
      </c>
    </row>
    <row r="51" spans="1:5" s="2" customFormat="1" ht="15" customHeight="1" x14ac:dyDescent="0.15">
      <c r="A51" s="343" t="s">
        <v>41</v>
      </c>
      <c r="B51" s="148">
        <v>47</v>
      </c>
      <c r="C51" s="344">
        <v>7033.7239632421379</v>
      </c>
      <c r="D51" s="344">
        <v>7033.882483717699</v>
      </c>
      <c r="E51" s="344">
        <v>0.15852047556142668</v>
      </c>
    </row>
    <row r="52" spans="1:5" s="2" customFormat="1" ht="15" customHeight="1" x14ac:dyDescent="0.15">
      <c r="A52" s="345" t="s">
        <v>36</v>
      </c>
      <c r="B52" s="148">
        <v>48</v>
      </c>
      <c r="C52" s="346">
        <v>969.20534875674286</v>
      </c>
      <c r="D52" s="346">
        <v>969.20534875674286</v>
      </c>
      <c r="E52" s="346">
        <v>0</v>
      </c>
    </row>
    <row r="53" spans="1:5" s="2" customFormat="1" ht="15" customHeight="1" x14ac:dyDescent="0.15">
      <c r="A53" s="345" t="s">
        <v>37</v>
      </c>
      <c r="B53" s="148">
        <v>49</v>
      </c>
      <c r="C53" s="346">
        <v>1750.4290764031857</v>
      </c>
      <c r="D53" s="346">
        <v>1750.4290764031857</v>
      </c>
      <c r="E53" s="346">
        <v>0</v>
      </c>
    </row>
    <row r="54" spans="1:5" s="2" customFormat="1" ht="15" customHeight="1" x14ac:dyDescent="0.15">
      <c r="A54" s="345" t="s">
        <v>38</v>
      </c>
      <c r="B54" s="148">
        <v>50</v>
      </c>
      <c r="C54" s="346">
        <v>3901.3763113778555</v>
      </c>
      <c r="D54" s="346">
        <v>3901.3763113778555</v>
      </c>
      <c r="E54" s="346">
        <v>0</v>
      </c>
    </row>
    <row r="55" spans="1:5" s="2" customFormat="1" ht="15" customHeight="1" x14ac:dyDescent="0.15">
      <c r="A55" s="345" t="s">
        <v>39</v>
      </c>
      <c r="B55" s="148">
        <v>51</v>
      </c>
      <c r="C55" s="346">
        <v>412.71322670435524</v>
      </c>
      <c r="D55" s="346">
        <v>412.87174717991667</v>
      </c>
      <c r="E55" s="346">
        <v>0.15852047556142668</v>
      </c>
    </row>
  </sheetData>
  <mergeCells count="3">
    <mergeCell ref="A1:E1"/>
    <mergeCell ref="A2:E2"/>
    <mergeCell ref="A4: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3"/>
  <sheetViews>
    <sheetView zoomScale="90" zoomScaleNormal="90" workbookViewId="0">
      <selection activeCell="D8" sqref="D8:N58"/>
    </sheetView>
  </sheetViews>
  <sheetFormatPr defaultRowHeight="15" x14ac:dyDescent="0.25"/>
  <cols>
    <col min="1" max="1" width="36.140625" customWidth="1"/>
    <col min="2" max="2" width="40.7109375" customWidth="1"/>
    <col min="3" max="3" width="10" customWidth="1"/>
    <col min="4" max="4" width="13.140625" customWidth="1"/>
    <col min="5" max="5" width="31.42578125" customWidth="1"/>
    <col min="6" max="7" width="13" customWidth="1"/>
    <col min="8" max="8" width="13.140625" customWidth="1"/>
    <col min="9" max="9" width="12.7109375" customWidth="1"/>
    <col min="10" max="10" width="16.42578125" customWidth="1"/>
    <col min="11" max="11" width="19.28515625" customWidth="1"/>
    <col min="12" max="12" width="10.5703125" customWidth="1"/>
    <col min="13" max="13" width="16.42578125" customWidth="1"/>
    <col min="14" max="14" width="19.42578125" customWidth="1"/>
    <col min="257" max="257" width="36.140625" customWidth="1"/>
    <col min="258" max="258" width="40.7109375" customWidth="1"/>
    <col min="259" max="259" width="10" customWidth="1"/>
    <col min="260" max="260" width="13.140625" customWidth="1"/>
    <col min="261" max="261" width="14.140625" customWidth="1"/>
    <col min="262" max="263" width="13" customWidth="1"/>
    <col min="264" max="264" width="13.140625" customWidth="1"/>
    <col min="265" max="265" width="12.7109375" customWidth="1"/>
    <col min="266" max="266" width="16.42578125" customWidth="1"/>
    <col min="267" max="267" width="19.28515625" customWidth="1"/>
    <col min="268" max="268" width="10.5703125" customWidth="1"/>
    <col min="269" max="269" width="16.42578125" customWidth="1"/>
    <col min="270" max="270" width="19.42578125" customWidth="1"/>
    <col min="513" max="513" width="36.140625" customWidth="1"/>
    <col min="514" max="514" width="40.7109375" customWidth="1"/>
    <col min="515" max="515" width="10" customWidth="1"/>
    <col min="516" max="516" width="13.140625" customWidth="1"/>
    <col min="517" max="517" width="14.140625" customWidth="1"/>
    <col min="518" max="519" width="13" customWidth="1"/>
    <col min="520" max="520" width="13.140625" customWidth="1"/>
    <col min="521" max="521" width="12.7109375" customWidth="1"/>
    <col min="522" max="522" width="16.42578125" customWidth="1"/>
    <col min="523" max="523" width="19.28515625" customWidth="1"/>
    <col min="524" max="524" width="10.5703125" customWidth="1"/>
    <col min="525" max="525" width="16.42578125" customWidth="1"/>
    <col min="526" max="526" width="19.42578125" customWidth="1"/>
    <col min="769" max="769" width="36.140625" customWidth="1"/>
    <col min="770" max="770" width="40.7109375" customWidth="1"/>
    <col min="771" max="771" width="10" customWidth="1"/>
    <col min="772" max="772" width="13.140625" customWidth="1"/>
    <col min="773" max="773" width="14.140625" customWidth="1"/>
    <col min="774" max="775" width="13" customWidth="1"/>
    <col min="776" max="776" width="13.140625" customWidth="1"/>
    <col min="777" max="777" width="12.7109375" customWidth="1"/>
    <col min="778" max="778" width="16.42578125" customWidth="1"/>
    <col min="779" max="779" width="19.28515625" customWidth="1"/>
    <col min="780" max="780" width="10.5703125" customWidth="1"/>
    <col min="781" max="781" width="16.42578125" customWidth="1"/>
    <col min="782" max="782" width="19.42578125" customWidth="1"/>
    <col min="1025" max="1025" width="36.140625" customWidth="1"/>
    <col min="1026" max="1026" width="40.7109375" customWidth="1"/>
    <col min="1027" max="1027" width="10" customWidth="1"/>
    <col min="1028" max="1028" width="13.140625" customWidth="1"/>
    <col min="1029" max="1029" width="14.140625" customWidth="1"/>
    <col min="1030" max="1031" width="13" customWidth="1"/>
    <col min="1032" max="1032" width="13.140625" customWidth="1"/>
    <col min="1033" max="1033" width="12.7109375" customWidth="1"/>
    <col min="1034" max="1034" width="16.42578125" customWidth="1"/>
    <col min="1035" max="1035" width="19.28515625" customWidth="1"/>
    <col min="1036" max="1036" width="10.5703125" customWidth="1"/>
    <col min="1037" max="1037" width="16.42578125" customWidth="1"/>
    <col min="1038" max="1038" width="19.42578125" customWidth="1"/>
    <col min="1281" max="1281" width="36.140625" customWidth="1"/>
    <col min="1282" max="1282" width="40.7109375" customWidth="1"/>
    <col min="1283" max="1283" width="10" customWidth="1"/>
    <col min="1284" max="1284" width="13.140625" customWidth="1"/>
    <col min="1285" max="1285" width="14.140625" customWidth="1"/>
    <col min="1286" max="1287" width="13" customWidth="1"/>
    <col min="1288" max="1288" width="13.140625" customWidth="1"/>
    <col min="1289" max="1289" width="12.7109375" customWidth="1"/>
    <col min="1290" max="1290" width="16.42578125" customWidth="1"/>
    <col min="1291" max="1291" width="19.28515625" customWidth="1"/>
    <col min="1292" max="1292" width="10.5703125" customWidth="1"/>
    <col min="1293" max="1293" width="16.42578125" customWidth="1"/>
    <col min="1294" max="1294" width="19.42578125" customWidth="1"/>
    <col min="1537" max="1537" width="36.140625" customWidth="1"/>
    <col min="1538" max="1538" width="40.7109375" customWidth="1"/>
    <col min="1539" max="1539" width="10" customWidth="1"/>
    <col min="1540" max="1540" width="13.140625" customWidth="1"/>
    <col min="1541" max="1541" width="14.140625" customWidth="1"/>
    <col min="1542" max="1543" width="13" customWidth="1"/>
    <col min="1544" max="1544" width="13.140625" customWidth="1"/>
    <col min="1545" max="1545" width="12.7109375" customWidth="1"/>
    <col min="1546" max="1546" width="16.42578125" customWidth="1"/>
    <col min="1547" max="1547" width="19.28515625" customWidth="1"/>
    <col min="1548" max="1548" width="10.5703125" customWidth="1"/>
    <col min="1549" max="1549" width="16.42578125" customWidth="1"/>
    <col min="1550" max="1550" width="19.42578125" customWidth="1"/>
    <col min="1793" max="1793" width="36.140625" customWidth="1"/>
    <col min="1794" max="1794" width="40.7109375" customWidth="1"/>
    <col min="1795" max="1795" width="10" customWidth="1"/>
    <col min="1796" max="1796" width="13.140625" customWidth="1"/>
    <col min="1797" max="1797" width="14.140625" customWidth="1"/>
    <col min="1798" max="1799" width="13" customWidth="1"/>
    <col min="1800" max="1800" width="13.140625" customWidth="1"/>
    <col min="1801" max="1801" width="12.7109375" customWidth="1"/>
    <col min="1802" max="1802" width="16.42578125" customWidth="1"/>
    <col min="1803" max="1803" width="19.28515625" customWidth="1"/>
    <col min="1804" max="1804" width="10.5703125" customWidth="1"/>
    <col min="1805" max="1805" width="16.42578125" customWidth="1"/>
    <col min="1806" max="1806" width="19.42578125" customWidth="1"/>
    <col min="2049" max="2049" width="36.140625" customWidth="1"/>
    <col min="2050" max="2050" width="40.7109375" customWidth="1"/>
    <col min="2051" max="2051" width="10" customWidth="1"/>
    <col min="2052" max="2052" width="13.140625" customWidth="1"/>
    <col min="2053" max="2053" width="14.140625" customWidth="1"/>
    <col min="2054" max="2055" width="13" customWidth="1"/>
    <col min="2056" max="2056" width="13.140625" customWidth="1"/>
    <col min="2057" max="2057" width="12.7109375" customWidth="1"/>
    <col min="2058" max="2058" width="16.42578125" customWidth="1"/>
    <col min="2059" max="2059" width="19.28515625" customWidth="1"/>
    <col min="2060" max="2060" width="10.5703125" customWidth="1"/>
    <col min="2061" max="2061" width="16.42578125" customWidth="1"/>
    <col min="2062" max="2062" width="19.42578125" customWidth="1"/>
    <col min="2305" max="2305" width="36.140625" customWidth="1"/>
    <col min="2306" max="2306" width="40.7109375" customWidth="1"/>
    <col min="2307" max="2307" width="10" customWidth="1"/>
    <col min="2308" max="2308" width="13.140625" customWidth="1"/>
    <col min="2309" max="2309" width="14.140625" customWidth="1"/>
    <col min="2310" max="2311" width="13" customWidth="1"/>
    <col min="2312" max="2312" width="13.140625" customWidth="1"/>
    <col min="2313" max="2313" width="12.7109375" customWidth="1"/>
    <col min="2314" max="2314" width="16.42578125" customWidth="1"/>
    <col min="2315" max="2315" width="19.28515625" customWidth="1"/>
    <col min="2316" max="2316" width="10.5703125" customWidth="1"/>
    <col min="2317" max="2317" width="16.42578125" customWidth="1"/>
    <col min="2318" max="2318" width="19.42578125" customWidth="1"/>
    <col min="2561" max="2561" width="36.140625" customWidth="1"/>
    <col min="2562" max="2562" width="40.7109375" customWidth="1"/>
    <col min="2563" max="2563" width="10" customWidth="1"/>
    <col min="2564" max="2564" width="13.140625" customWidth="1"/>
    <col min="2565" max="2565" width="14.140625" customWidth="1"/>
    <col min="2566" max="2567" width="13" customWidth="1"/>
    <col min="2568" max="2568" width="13.140625" customWidth="1"/>
    <col min="2569" max="2569" width="12.7109375" customWidth="1"/>
    <col min="2570" max="2570" width="16.42578125" customWidth="1"/>
    <col min="2571" max="2571" width="19.28515625" customWidth="1"/>
    <col min="2572" max="2572" width="10.5703125" customWidth="1"/>
    <col min="2573" max="2573" width="16.42578125" customWidth="1"/>
    <col min="2574" max="2574" width="19.42578125" customWidth="1"/>
    <col min="2817" max="2817" width="36.140625" customWidth="1"/>
    <col min="2818" max="2818" width="40.7109375" customWidth="1"/>
    <col min="2819" max="2819" width="10" customWidth="1"/>
    <col min="2820" max="2820" width="13.140625" customWidth="1"/>
    <col min="2821" max="2821" width="14.140625" customWidth="1"/>
    <col min="2822" max="2823" width="13" customWidth="1"/>
    <col min="2824" max="2824" width="13.140625" customWidth="1"/>
    <col min="2825" max="2825" width="12.7109375" customWidth="1"/>
    <col min="2826" max="2826" width="16.42578125" customWidth="1"/>
    <col min="2827" max="2827" width="19.28515625" customWidth="1"/>
    <col min="2828" max="2828" width="10.5703125" customWidth="1"/>
    <col min="2829" max="2829" width="16.42578125" customWidth="1"/>
    <col min="2830" max="2830" width="19.42578125" customWidth="1"/>
    <col min="3073" max="3073" width="36.140625" customWidth="1"/>
    <col min="3074" max="3074" width="40.7109375" customWidth="1"/>
    <col min="3075" max="3075" width="10" customWidth="1"/>
    <col min="3076" max="3076" width="13.140625" customWidth="1"/>
    <col min="3077" max="3077" width="14.140625" customWidth="1"/>
    <col min="3078" max="3079" width="13" customWidth="1"/>
    <col min="3080" max="3080" width="13.140625" customWidth="1"/>
    <col min="3081" max="3081" width="12.7109375" customWidth="1"/>
    <col min="3082" max="3082" width="16.42578125" customWidth="1"/>
    <col min="3083" max="3083" width="19.28515625" customWidth="1"/>
    <col min="3084" max="3084" width="10.5703125" customWidth="1"/>
    <col min="3085" max="3085" width="16.42578125" customWidth="1"/>
    <col min="3086" max="3086" width="19.42578125" customWidth="1"/>
    <col min="3329" max="3329" width="36.140625" customWidth="1"/>
    <col min="3330" max="3330" width="40.7109375" customWidth="1"/>
    <col min="3331" max="3331" width="10" customWidth="1"/>
    <col min="3332" max="3332" width="13.140625" customWidth="1"/>
    <col min="3333" max="3333" width="14.140625" customWidth="1"/>
    <col min="3334" max="3335" width="13" customWidth="1"/>
    <col min="3336" max="3336" width="13.140625" customWidth="1"/>
    <col min="3337" max="3337" width="12.7109375" customWidth="1"/>
    <col min="3338" max="3338" width="16.42578125" customWidth="1"/>
    <col min="3339" max="3339" width="19.28515625" customWidth="1"/>
    <col min="3340" max="3340" width="10.5703125" customWidth="1"/>
    <col min="3341" max="3341" width="16.42578125" customWidth="1"/>
    <col min="3342" max="3342" width="19.42578125" customWidth="1"/>
    <col min="3585" max="3585" width="36.140625" customWidth="1"/>
    <col min="3586" max="3586" width="40.7109375" customWidth="1"/>
    <col min="3587" max="3587" width="10" customWidth="1"/>
    <col min="3588" max="3588" width="13.140625" customWidth="1"/>
    <col min="3589" max="3589" width="14.140625" customWidth="1"/>
    <col min="3590" max="3591" width="13" customWidth="1"/>
    <col min="3592" max="3592" width="13.140625" customWidth="1"/>
    <col min="3593" max="3593" width="12.7109375" customWidth="1"/>
    <col min="3594" max="3594" width="16.42578125" customWidth="1"/>
    <col min="3595" max="3595" width="19.28515625" customWidth="1"/>
    <col min="3596" max="3596" width="10.5703125" customWidth="1"/>
    <col min="3597" max="3597" width="16.42578125" customWidth="1"/>
    <col min="3598" max="3598" width="19.42578125" customWidth="1"/>
    <col min="3841" max="3841" width="36.140625" customWidth="1"/>
    <col min="3842" max="3842" width="40.7109375" customWidth="1"/>
    <col min="3843" max="3843" width="10" customWidth="1"/>
    <col min="3844" max="3844" width="13.140625" customWidth="1"/>
    <col min="3845" max="3845" width="14.140625" customWidth="1"/>
    <col min="3846" max="3847" width="13" customWidth="1"/>
    <col min="3848" max="3848" width="13.140625" customWidth="1"/>
    <col min="3849" max="3849" width="12.7109375" customWidth="1"/>
    <col min="3850" max="3850" width="16.42578125" customWidth="1"/>
    <col min="3851" max="3851" width="19.28515625" customWidth="1"/>
    <col min="3852" max="3852" width="10.5703125" customWidth="1"/>
    <col min="3853" max="3853" width="16.42578125" customWidth="1"/>
    <col min="3854" max="3854" width="19.42578125" customWidth="1"/>
    <col min="4097" max="4097" width="36.140625" customWidth="1"/>
    <col min="4098" max="4098" width="40.7109375" customWidth="1"/>
    <col min="4099" max="4099" width="10" customWidth="1"/>
    <col min="4100" max="4100" width="13.140625" customWidth="1"/>
    <col min="4101" max="4101" width="14.140625" customWidth="1"/>
    <col min="4102" max="4103" width="13" customWidth="1"/>
    <col min="4104" max="4104" width="13.140625" customWidth="1"/>
    <col min="4105" max="4105" width="12.7109375" customWidth="1"/>
    <col min="4106" max="4106" width="16.42578125" customWidth="1"/>
    <col min="4107" max="4107" width="19.28515625" customWidth="1"/>
    <col min="4108" max="4108" width="10.5703125" customWidth="1"/>
    <col min="4109" max="4109" width="16.42578125" customWidth="1"/>
    <col min="4110" max="4110" width="19.42578125" customWidth="1"/>
    <col min="4353" max="4353" width="36.140625" customWidth="1"/>
    <col min="4354" max="4354" width="40.7109375" customWidth="1"/>
    <col min="4355" max="4355" width="10" customWidth="1"/>
    <col min="4356" max="4356" width="13.140625" customWidth="1"/>
    <col min="4357" max="4357" width="14.140625" customWidth="1"/>
    <col min="4358" max="4359" width="13" customWidth="1"/>
    <col min="4360" max="4360" width="13.140625" customWidth="1"/>
    <col min="4361" max="4361" width="12.7109375" customWidth="1"/>
    <col min="4362" max="4362" width="16.42578125" customWidth="1"/>
    <col min="4363" max="4363" width="19.28515625" customWidth="1"/>
    <col min="4364" max="4364" width="10.5703125" customWidth="1"/>
    <col min="4365" max="4365" width="16.42578125" customWidth="1"/>
    <col min="4366" max="4366" width="19.42578125" customWidth="1"/>
    <col min="4609" max="4609" width="36.140625" customWidth="1"/>
    <col min="4610" max="4610" width="40.7109375" customWidth="1"/>
    <col min="4611" max="4611" width="10" customWidth="1"/>
    <col min="4612" max="4612" width="13.140625" customWidth="1"/>
    <col min="4613" max="4613" width="14.140625" customWidth="1"/>
    <col min="4614" max="4615" width="13" customWidth="1"/>
    <col min="4616" max="4616" width="13.140625" customWidth="1"/>
    <col min="4617" max="4617" width="12.7109375" customWidth="1"/>
    <col min="4618" max="4618" width="16.42578125" customWidth="1"/>
    <col min="4619" max="4619" width="19.28515625" customWidth="1"/>
    <col min="4620" max="4620" width="10.5703125" customWidth="1"/>
    <col min="4621" max="4621" width="16.42578125" customWidth="1"/>
    <col min="4622" max="4622" width="19.42578125" customWidth="1"/>
    <col min="4865" max="4865" width="36.140625" customWidth="1"/>
    <col min="4866" max="4866" width="40.7109375" customWidth="1"/>
    <col min="4867" max="4867" width="10" customWidth="1"/>
    <col min="4868" max="4868" width="13.140625" customWidth="1"/>
    <col min="4869" max="4869" width="14.140625" customWidth="1"/>
    <col min="4870" max="4871" width="13" customWidth="1"/>
    <col min="4872" max="4872" width="13.140625" customWidth="1"/>
    <col min="4873" max="4873" width="12.7109375" customWidth="1"/>
    <col min="4874" max="4874" width="16.42578125" customWidth="1"/>
    <col min="4875" max="4875" width="19.28515625" customWidth="1"/>
    <col min="4876" max="4876" width="10.5703125" customWidth="1"/>
    <col min="4877" max="4877" width="16.42578125" customWidth="1"/>
    <col min="4878" max="4878" width="19.42578125" customWidth="1"/>
    <col min="5121" max="5121" width="36.140625" customWidth="1"/>
    <col min="5122" max="5122" width="40.7109375" customWidth="1"/>
    <col min="5123" max="5123" width="10" customWidth="1"/>
    <col min="5124" max="5124" width="13.140625" customWidth="1"/>
    <col min="5125" max="5125" width="14.140625" customWidth="1"/>
    <col min="5126" max="5127" width="13" customWidth="1"/>
    <col min="5128" max="5128" width="13.140625" customWidth="1"/>
    <col min="5129" max="5129" width="12.7109375" customWidth="1"/>
    <col min="5130" max="5130" width="16.42578125" customWidth="1"/>
    <col min="5131" max="5131" width="19.28515625" customWidth="1"/>
    <col min="5132" max="5132" width="10.5703125" customWidth="1"/>
    <col min="5133" max="5133" width="16.42578125" customWidth="1"/>
    <col min="5134" max="5134" width="19.42578125" customWidth="1"/>
    <col min="5377" max="5377" width="36.140625" customWidth="1"/>
    <col min="5378" max="5378" width="40.7109375" customWidth="1"/>
    <col min="5379" max="5379" width="10" customWidth="1"/>
    <col min="5380" max="5380" width="13.140625" customWidth="1"/>
    <col min="5381" max="5381" width="14.140625" customWidth="1"/>
    <col min="5382" max="5383" width="13" customWidth="1"/>
    <col min="5384" max="5384" width="13.140625" customWidth="1"/>
    <col min="5385" max="5385" width="12.7109375" customWidth="1"/>
    <col min="5386" max="5386" width="16.42578125" customWidth="1"/>
    <col min="5387" max="5387" width="19.28515625" customWidth="1"/>
    <col min="5388" max="5388" width="10.5703125" customWidth="1"/>
    <col min="5389" max="5389" width="16.42578125" customWidth="1"/>
    <col min="5390" max="5390" width="19.42578125" customWidth="1"/>
    <col min="5633" max="5633" width="36.140625" customWidth="1"/>
    <col min="5634" max="5634" width="40.7109375" customWidth="1"/>
    <col min="5635" max="5635" width="10" customWidth="1"/>
    <col min="5636" max="5636" width="13.140625" customWidth="1"/>
    <col min="5637" max="5637" width="14.140625" customWidth="1"/>
    <col min="5638" max="5639" width="13" customWidth="1"/>
    <col min="5640" max="5640" width="13.140625" customWidth="1"/>
    <col min="5641" max="5641" width="12.7109375" customWidth="1"/>
    <col min="5642" max="5642" width="16.42578125" customWidth="1"/>
    <col min="5643" max="5643" width="19.28515625" customWidth="1"/>
    <col min="5644" max="5644" width="10.5703125" customWidth="1"/>
    <col min="5645" max="5645" width="16.42578125" customWidth="1"/>
    <col min="5646" max="5646" width="19.42578125" customWidth="1"/>
    <col min="5889" max="5889" width="36.140625" customWidth="1"/>
    <col min="5890" max="5890" width="40.7109375" customWidth="1"/>
    <col min="5891" max="5891" width="10" customWidth="1"/>
    <col min="5892" max="5892" width="13.140625" customWidth="1"/>
    <col min="5893" max="5893" width="14.140625" customWidth="1"/>
    <col min="5894" max="5895" width="13" customWidth="1"/>
    <col min="5896" max="5896" width="13.140625" customWidth="1"/>
    <col min="5897" max="5897" width="12.7109375" customWidth="1"/>
    <col min="5898" max="5898" width="16.42578125" customWidth="1"/>
    <col min="5899" max="5899" width="19.28515625" customWidth="1"/>
    <col min="5900" max="5900" width="10.5703125" customWidth="1"/>
    <col min="5901" max="5901" width="16.42578125" customWidth="1"/>
    <col min="5902" max="5902" width="19.42578125" customWidth="1"/>
    <col min="6145" max="6145" width="36.140625" customWidth="1"/>
    <col min="6146" max="6146" width="40.7109375" customWidth="1"/>
    <col min="6147" max="6147" width="10" customWidth="1"/>
    <col min="6148" max="6148" width="13.140625" customWidth="1"/>
    <col min="6149" max="6149" width="14.140625" customWidth="1"/>
    <col min="6150" max="6151" width="13" customWidth="1"/>
    <col min="6152" max="6152" width="13.140625" customWidth="1"/>
    <col min="6153" max="6153" width="12.7109375" customWidth="1"/>
    <col min="6154" max="6154" width="16.42578125" customWidth="1"/>
    <col min="6155" max="6155" width="19.28515625" customWidth="1"/>
    <col min="6156" max="6156" width="10.5703125" customWidth="1"/>
    <col min="6157" max="6157" width="16.42578125" customWidth="1"/>
    <col min="6158" max="6158" width="19.42578125" customWidth="1"/>
    <col min="6401" max="6401" width="36.140625" customWidth="1"/>
    <col min="6402" max="6402" width="40.7109375" customWidth="1"/>
    <col min="6403" max="6403" width="10" customWidth="1"/>
    <col min="6404" max="6404" width="13.140625" customWidth="1"/>
    <col min="6405" max="6405" width="14.140625" customWidth="1"/>
    <col min="6406" max="6407" width="13" customWidth="1"/>
    <col min="6408" max="6408" width="13.140625" customWidth="1"/>
    <col min="6409" max="6409" width="12.7109375" customWidth="1"/>
    <col min="6410" max="6410" width="16.42578125" customWidth="1"/>
    <col min="6411" max="6411" width="19.28515625" customWidth="1"/>
    <col min="6412" max="6412" width="10.5703125" customWidth="1"/>
    <col min="6413" max="6413" width="16.42578125" customWidth="1"/>
    <col min="6414" max="6414" width="19.42578125" customWidth="1"/>
    <col min="6657" max="6657" width="36.140625" customWidth="1"/>
    <col min="6658" max="6658" width="40.7109375" customWidth="1"/>
    <col min="6659" max="6659" width="10" customWidth="1"/>
    <col min="6660" max="6660" width="13.140625" customWidth="1"/>
    <col min="6661" max="6661" width="14.140625" customWidth="1"/>
    <col min="6662" max="6663" width="13" customWidth="1"/>
    <col min="6664" max="6664" width="13.140625" customWidth="1"/>
    <col min="6665" max="6665" width="12.7109375" customWidth="1"/>
    <col min="6666" max="6666" width="16.42578125" customWidth="1"/>
    <col min="6667" max="6667" width="19.28515625" customWidth="1"/>
    <col min="6668" max="6668" width="10.5703125" customWidth="1"/>
    <col min="6669" max="6669" width="16.42578125" customWidth="1"/>
    <col min="6670" max="6670" width="19.42578125" customWidth="1"/>
    <col min="6913" max="6913" width="36.140625" customWidth="1"/>
    <col min="6914" max="6914" width="40.7109375" customWidth="1"/>
    <col min="6915" max="6915" width="10" customWidth="1"/>
    <col min="6916" max="6916" width="13.140625" customWidth="1"/>
    <col min="6917" max="6917" width="14.140625" customWidth="1"/>
    <col min="6918" max="6919" width="13" customWidth="1"/>
    <col min="6920" max="6920" width="13.140625" customWidth="1"/>
    <col min="6921" max="6921" width="12.7109375" customWidth="1"/>
    <col min="6922" max="6922" width="16.42578125" customWidth="1"/>
    <col min="6923" max="6923" width="19.28515625" customWidth="1"/>
    <col min="6924" max="6924" width="10.5703125" customWidth="1"/>
    <col min="6925" max="6925" width="16.42578125" customWidth="1"/>
    <col min="6926" max="6926" width="19.42578125" customWidth="1"/>
    <col min="7169" max="7169" width="36.140625" customWidth="1"/>
    <col min="7170" max="7170" width="40.7109375" customWidth="1"/>
    <col min="7171" max="7171" width="10" customWidth="1"/>
    <col min="7172" max="7172" width="13.140625" customWidth="1"/>
    <col min="7173" max="7173" width="14.140625" customWidth="1"/>
    <col min="7174" max="7175" width="13" customWidth="1"/>
    <col min="7176" max="7176" width="13.140625" customWidth="1"/>
    <col min="7177" max="7177" width="12.7109375" customWidth="1"/>
    <col min="7178" max="7178" width="16.42578125" customWidth="1"/>
    <col min="7179" max="7179" width="19.28515625" customWidth="1"/>
    <col min="7180" max="7180" width="10.5703125" customWidth="1"/>
    <col min="7181" max="7181" width="16.42578125" customWidth="1"/>
    <col min="7182" max="7182" width="19.42578125" customWidth="1"/>
    <col min="7425" max="7425" width="36.140625" customWidth="1"/>
    <col min="7426" max="7426" width="40.7109375" customWidth="1"/>
    <col min="7427" max="7427" width="10" customWidth="1"/>
    <col min="7428" max="7428" width="13.140625" customWidth="1"/>
    <col min="7429" max="7429" width="14.140625" customWidth="1"/>
    <col min="7430" max="7431" width="13" customWidth="1"/>
    <col min="7432" max="7432" width="13.140625" customWidth="1"/>
    <col min="7433" max="7433" width="12.7109375" customWidth="1"/>
    <col min="7434" max="7434" width="16.42578125" customWidth="1"/>
    <col min="7435" max="7435" width="19.28515625" customWidth="1"/>
    <col min="7436" max="7436" width="10.5703125" customWidth="1"/>
    <col min="7437" max="7437" width="16.42578125" customWidth="1"/>
    <col min="7438" max="7438" width="19.42578125" customWidth="1"/>
    <col min="7681" max="7681" width="36.140625" customWidth="1"/>
    <col min="7682" max="7682" width="40.7109375" customWidth="1"/>
    <col min="7683" max="7683" width="10" customWidth="1"/>
    <col min="7684" max="7684" width="13.140625" customWidth="1"/>
    <col min="7685" max="7685" width="14.140625" customWidth="1"/>
    <col min="7686" max="7687" width="13" customWidth="1"/>
    <col min="7688" max="7688" width="13.140625" customWidth="1"/>
    <col min="7689" max="7689" width="12.7109375" customWidth="1"/>
    <col min="7690" max="7690" width="16.42578125" customWidth="1"/>
    <col min="7691" max="7691" width="19.28515625" customWidth="1"/>
    <col min="7692" max="7692" width="10.5703125" customWidth="1"/>
    <col min="7693" max="7693" width="16.42578125" customWidth="1"/>
    <col min="7694" max="7694" width="19.42578125" customWidth="1"/>
    <col min="7937" max="7937" width="36.140625" customWidth="1"/>
    <col min="7938" max="7938" width="40.7109375" customWidth="1"/>
    <col min="7939" max="7939" width="10" customWidth="1"/>
    <col min="7940" max="7940" width="13.140625" customWidth="1"/>
    <col min="7941" max="7941" width="14.140625" customWidth="1"/>
    <col min="7942" max="7943" width="13" customWidth="1"/>
    <col min="7944" max="7944" width="13.140625" customWidth="1"/>
    <col min="7945" max="7945" width="12.7109375" customWidth="1"/>
    <col min="7946" max="7946" width="16.42578125" customWidth="1"/>
    <col min="7947" max="7947" width="19.28515625" customWidth="1"/>
    <col min="7948" max="7948" width="10.5703125" customWidth="1"/>
    <col min="7949" max="7949" width="16.42578125" customWidth="1"/>
    <col min="7950" max="7950" width="19.42578125" customWidth="1"/>
    <col min="8193" max="8193" width="36.140625" customWidth="1"/>
    <col min="8194" max="8194" width="40.7109375" customWidth="1"/>
    <col min="8195" max="8195" width="10" customWidth="1"/>
    <col min="8196" max="8196" width="13.140625" customWidth="1"/>
    <col min="8197" max="8197" width="14.140625" customWidth="1"/>
    <col min="8198" max="8199" width="13" customWidth="1"/>
    <col min="8200" max="8200" width="13.140625" customWidth="1"/>
    <col min="8201" max="8201" width="12.7109375" customWidth="1"/>
    <col min="8202" max="8202" width="16.42578125" customWidth="1"/>
    <col min="8203" max="8203" width="19.28515625" customWidth="1"/>
    <col min="8204" max="8204" width="10.5703125" customWidth="1"/>
    <col min="8205" max="8205" width="16.42578125" customWidth="1"/>
    <col min="8206" max="8206" width="19.42578125" customWidth="1"/>
    <col min="8449" max="8449" width="36.140625" customWidth="1"/>
    <col min="8450" max="8450" width="40.7109375" customWidth="1"/>
    <col min="8451" max="8451" width="10" customWidth="1"/>
    <col min="8452" max="8452" width="13.140625" customWidth="1"/>
    <col min="8453" max="8453" width="14.140625" customWidth="1"/>
    <col min="8454" max="8455" width="13" customWidth="1"/>
    <col min="8456" max="8456" width="13.140625" customWidth="1"/>
    <col min="8457" max="8457" width="12.7109375" customWidth="1"/>
    <col min="8458" max="8458" width="16.42578125" customWidth="1"/>
    <col min="8459" max="8459" width="19.28515625" customWidth="1"/>
    <col min="8460" max="8460" width="10.5703125" customWidth="1"/>
    <col min="8461" max="8461" width="16.42578125" customWidth="1"/>
    <col min="8462" max="8462" width="19.42578125" customWidth="1"/>
    <col min="8705" max="8705" width="36.140625" customWidth="1"/>
    <col min="8706" max="8706" width="40.7109375" customWidth="1"/>
    <col min="8707" max="8707" width="10" customWidth="1"/>
    <col min="8708" max="8708" width="13.140625" customWidth="1"/>
    <col min="8709" max="8709" width="14.140625" customWidth="1"/>
    <col min="8710" max="8711" width="13" customWidth="1"/>
    <col min="8712" max="8712" width="13.140625" customWidth="1"/>
    <col min="8713" max="8713" width="12.7109375" customWidth="1"/>
    <col min="8714" max="8714" width="16.42578125" customWidth="1"/>
    <col min="8715" max="8715" width="19.28515625" customWidth="1"/>
    <col min="8716" max="8716" width="10.5703125" customWidth="1"/>
    <col min="8717" max="8717" width="16.42578125" customWidth="1"/>
    <col min="8718" max="8718" width="19.42578125" customWidth="1"/>
    <col min="8961" max="8961" width="36.140625" customWidth="1"/>
    <col min="8962" max="8962" width="40.7109375" customWidth="1"/>
    <col min="8963" max="8963" width="10" customWidth="1"/>
    <col min="8964" max="8964" width="13.140625" customWidth="1"/>
    <col min="8965" max="8965" width="14.140625" customWidth="1"/>
    <col min="8966" max="8967" width="13" customWidth="1"/>
    <col min="8968" max="8968" width="13.140625" customWidth="1"/>
    <col min="8969" max="8969" width="12.7109375" customWidth="1"/>
    <col min="8970" max="8970" width="16.42578125" customWidth="1"/>
    <col min="8971" max="8971" width="19.28515625" customWidth="1"/>
    <col min="8972" max="8972" width="10.5703125" customWidth="1"/>
    <col min="8973" max="8973" width="16.42578125" customWidth="1"/>
    <col min="8974" max="8974" width="19.42578125" customWidth="1"/>
    <col min="9217" max="9217" width="36.140625" customWidth="1"/>
    <col min="9218" max="9218" width="40.7109375" customWidth="1"/>
    <col min="9219" max="9219" width="10" customWidth="1"/>
    <col min="9220" max="9220" width="13.140625" customWidth="1"/>
    <col min="9221" max="9221" width="14.140625" customWidth="1"/>
    <col min="9222" max="9223" width="13" customWidth="1"/>
    <col min="9224" max="9224" width="13.140625" customWidth="1"/>
    <col min="9225" max="9225" width="12.7109375" customWidth="1"/>
    <col min="9226" max="9226" width="16.42578125" customWidth="1"/>
    <col min="9227" max="9227" width="19.28515625" customWidth="1"/>
    <col min="9228" max="9228" width="10.5703125" customWidth="1"/>
    <col min="9229" max="9229" width="16.42578125" customWidth="1"/>
    <col min="9230" max="9230" width="19.42578125" customWidth="1"/>
    <col min="9473" max="9473" width="36.140625" customWidth="1"/>
    <col min="9474" max="9474" width="40.7109375" customWidth="1"/>
    <col min="9475" max="9475" width="10" customWidth="1"/>
    <col min="9476" max="9476" width="13.140625" customWidth="1"/>
    <col min="9477" max="9477" width="14.140625" customWidth="1"/>
    <col min="9478" max="9479" width="13" customWidth="1"/>
    <col min="9480" max="9480" width="13.140625" customWidth="1"/>
    <col min="9481" max="9481" width="12.7109375" customWidth="1"/>
    <col min="9482" max="9482" width="16.42578125" customWidth="1"/>
    <col min="9483" max="9483" width="19.28515625" customWidth="1"/>
    <col min="9484" max="9484" width="10.5703125" customWidth="1"/>
    <col min="9485" max="9485" width="16.42578125" customWidth="1"/>
    <col min="9486" max="9486" width="19.42578125" customWidth="1"/>
    <col min="9729" max="9729" width="36.140625" customWidth="1"/>
    <col min="9730" max="9730" width="40.7109375" customWidth="1"/>
    <col min="9731" max="9731" width="10" customWidth="1"/>
    <col min="9732" max="9732" width="13.140625" customWidth="1"/>
    <col min="9733" max="9733" width="14.140625" customWidth="1"/>
    <col min="9734" max="9735" width="13" customWidth="1"/>
    <col min="9736" max="9736" width="13.140625" customWidth="1"/>
    <col min="9737" max="9737" width="12.7109375" customWidth="1"/>
    <col min="9738" max="9738" width="16.42578125" customWidth="1"/>
    <col min="9739" max="9739" width="19.28515625" customWidth="1"/>
    <col min="9740" max="9740" width="10.5703125" customWidth="1"/>
    <col min="9741" max="9741" width="16.42578125" customWidth="1"/>
    <col min="9742" max="9742" width="19.42578125" customWidth="1"/>
    <col min="9985" max="9985" width="36.140625" customWidth="1"/>
    <col min="9986" max="9986" width="40.7109375" customWidth="1"/>
    <col min="9987" max="9987" width="10" customWidth="1"/>
    <col min="9988" max="9988" width="13.140625" customWidth="1"/>
    <col min="9989" max="9989" width="14.140625" customWidth="1"/>
    <col min="9990" max="9991" width="13" customWidth="1"/>
    <col min="9992" max="9992" width="13.140625" customWidth="1"/>
    <col min="9993" max="9993" width="12.7109375" customWidth="1"/>
    <col min="9994" max="9994" width="16.42578125" customWidth="1"/>
    <col min="9995" max="9995" width="19.28515625" customWidth="1"/>
    <col min="9996" max="9996" width="10.5703125" customWidth="1"/>
    <col min="9997" max="9997" width="16.42578125" customWidth="1"/>
    <col min="9998" max="9998" width="19.42578125" customWidth="1"/>
    <col min="10241" max="10241" width="36.140625" customWidth="1"/>
    <col min="10242" max="10242" width="40.7109375" customWidth="1"/>
    <col min="10243" max="10243" width="10" customWidth="1"/>
    <col min="10244" max="10244" width="13.140625" customWidth="1"/>
    <col min="10245" max="10245" width="14.140625" customWidth="1"/>
    <col min="10246" max="10247" width="13" customWidth="1"/>
    <col min="10248" max="10248" width="13.140625" customWidth="1"/>
    <col min="10249" max="10249" width="12.7109375" customWidth="1"/>
    <col min="10250" max="10250" width="16.42578125" customWidth="1"/>
    <col min="10251" max="10251" width="19.28515625" customWidth="1"/>
    <col min="10252" max="10252" width="10.5703125" customWidth="1"/>
    <col min="10253" max="10253" width="16.42578125" customWidth="1"/>
    <col min="10254" max="10254" width="19.42578125" customWidth="1"/>
    <col min="10497" max="10497" width="36.140625" customWidth="1"/>
    <col min="10498" max="10498" width="40.7109375" customWidth="1"/>
    <col min="10499" max="10499" width="10" customWidth="1"/>
    <col min="10500" max="10500" width="13.140625" customWidth="1"/>
    <col min="10501" max="10501" width="14.140625" customWidth="1"/>
    <col min="10502" max="10503" width="13" customWidth="1"/>
    <col min="10504" max="10504" width="13.140625" customWidth="1"/>
    <col min="10505" max="10505" width="12.7109375" customWidth="1"/>
    <col min="10506" max="10506" width="16.42578125" customWidth="1"/>
    <col min="10507" max="10507" width="19.28515625" customWidth="1"/>
    <col min="10508" max="10508" width="10.5703125" customWidth="1"/>
    <col min="10509" max="10509" width="16.42578125" customWidth="1"/>
    <col min="10510" max="10510" width="19.42578125" customWidth="1"/>
    <col min="10753" max="10753" width="36.140625" customWidth="1"/>
    <col min="10754" max="10754" width="40.7109375" customWidth="1"/>
    <col min="10755" max="10755" width="10" customWidth="1"/>
    <col min="10756" max="10756" width="13.140625" customWidth="1"/>
    <col min="10757" max="10757" width="14.140625" customWidth="1"/>
    <col min="10758" max="10759" width="13" customWidth="1"/>
    <col min="10760" max="10760" width="13.140625" customWidth="1"/>
    <col min="10761" max="10761" width="12.7109375" customWidth="1"/>
    <col min="10762" max="10762" width="16.42578125" customWidth="1"/>
    <col min="10763" max="10763" width="19.28515625" customWidth="1"/>
    <col min="10764" max="10764" width="10.5703125" customWidth="1"/>
    <col min="10765" max="10765" width="16.42578125" customWidth="1"/>
    <col min="10766" max="10766" width="19.42578125" customWidth="1"/>
    <col min="11009" max="11009" width="36.140625" customWidth="1"/>
    <col min="11010" max="11010" width="40.7109375" customWidth="1"/>
    <col min="11011" max="11011" width="10" customWidth="1"/>
    <col min="11012" max="11012" width="13.140625" customWidth="1"/>
    <col min="11013" max="11013" width="14.140625" customWidth="1"/>
    <col min="11014" max="11015" width="13" customWidth="1"/>
    <col min="11016" max="11016" width="13.140625" customWidth="1"/>
    <col min="11017" max="11017" width="12.7109375" customWidth="1"/>
    <col min="11018" max="11018" width="16.42578125" customWidth="1"/>
    <col min="11019" max="11019" width="19.28515625" customWidth="1"/>
    <col min="11020" max="11020" width="10.5703125" customWidth="1"/>
    <col min="11021" max="11021" width="16.42578125" customWidth="1"/>
    <col min="11022" max="11022" width="19.42578125" customWidth="1"/>
    <col min="11265" max="11265" width="36.140625" customWidth="1"/>
    <col min="11266" max="11266" width="40.7109375" customWidth="1"/>
    <col min="11267" max="11267" width="10" customWidth="1"/>
    <col min="11268" max="11268" width="13.140625" customWidth="1"/>
    <col min="11269" max="11269" width="14.140625" customWidth="1"/>
    <col min="11270" max="11271" width="13" customWidth="1"/>
    <col min="11272" max="11272" width="13.140625" customWidth="1"/>
    <col min="11273" max="11273" width="12.7109375" customWidth="1"/>
    <col min="11274" max="11274" width="16.42578125" customWidth="1"/>
    <col min="11275" max="11275" width="19.28515625" customWidth="1"/>
    <col min="11276" max="11276" width="10.5703125" customWidth="1"/>
    <col min="11277" max="11277" width="16.42578125" customWidth="1"/>
    <col min="11278" max="11278" width="19.42578125" customWidth="1"/>
    <col min="11521" max="11521" width="36.140625" customWidth="1"/>
    <col min="11522" max="11522" width="40.7109375" customWidth="1"/>
    <col min="11523" max="11523" width="10" customWidth="1"/>
    <col min="11524" max="11524" width="13.140625" customWidth="1"/>
    <col min="11525" max="11525" width="14.140625" customWidth="1"/>
    <col min="11526" max="11527" width="13" customWidth="1"/>
    <col min="11528" max="11528" width="13.140625" customWidth="1"/>
    <col min="11529" max="11529" width="12.7109375" customWidth="1"/>
    <col min="11530" max="11530" width="16.42578125" customWidth="1"/>
    <col min="11531" max="11531" width="19.28515625" customWidth="1"/>
    <col min="11532" max="11532" width="10.5703125" customWidth="1"/>
    <col min="11533" max="11533" width="16.42578125" customWidth="1"/>
    <col min="11534" max="11534" width="19.42578125" customWidth="1"/>
    <col min="11777" max="11777" width="36.140625" customWidth="1"/>
    <col min="11778" max="11778" width="40.7109375" customWidth="1"/>
    <col min="11779" max="11779" width="10" customWidth="1"/>
    <col min="11780" max="11780" width="13.140625" customWidth="1"/>
    <col min="11781" max="11781" width="14.140625" customWidth="1"/>
    <col min="11782" max="11783" width="13" customWidth="1"/>
    <col min="11784" max="11784" width="13.140625" customWidth="1"/>
    <col min="11785" max="11785" width="12.7109375" customWidth="1"/>
    <col min="11786" max="11786" width="16.42578125" customWidth="1"/>
    <col min="11787" max="11787" width="19.28515625" customWidth="1"/>
    <col min="11788" max="11788" width="10.5703125" customWidth="1"/>
    <col min="11789" max="11789" width="16.42578125" customWidth="1"/>
    <col min="11790" max="11790" width="19.42578125" customWidth="1"/>
    <col min="12033" max="12033" width="36.140625" customWidth="1"/>
    <col min="12034" max="12034" width="40.7109375" customWidth="1"/>
    <col min="12035" max="12035" width="10" customWidth="1"/>
    <col min="12036" max="12036" width="13.140625" customWidth="1"/>
    <col min="12037" max="12037" width="14.140625" customWidth="1"/>
    <col min="12038" max="12039" width="13" customWidth="1"/>
    <col min="12040" max="12040" width="13.140625" customWidth="1"/>
    <col min="12041" max="12041" width="12.7109375" customWidth="1"/>
    <col min="12042" max="12042" width="16.42578125" customWidth="1"/>
    <col min="12043" max="12043" width="19.28515625" customWidth="1"/>
    <col min="12044" max="12044" width="10.5703125" customWidth="1"/>
    <col min="12045" max="12045" width="16.42578125" customWidth="1"/>
    <col min="12046" max="12046" width="19.42578125" customWidth="1"/>
    <col min="12289" max="12289" width="36.140625" customWidth="1"/>
    <col min="12290" max="12290" width="40.7109375" customWidth="1"/>
    <col min="12291" max="12291" width="10" customWidth="1"/>
    <col min="12292" max="12292" width="13.140625" customWidth="1"/>
    <col min="12293" max="12293" width="14.140625" customWidth="1"/>
    <col min="12294" max="12295" width="13" customWidth="1"/>
    <col min="12296" max="12296" width="13.140625" customWidth="1"/>
    <col min="12297" max="12297" width="12.7109375" customWidth="1"/>
    <col min="12298" max="12298" width="16.42578125" customWidth="1"/>
    <col min="12299" max="12299" width="19.28515625" customWidth="1"/>
    <col min="12300" max="12300" width="10.5703125" customWidth="1"/>
    <col min="12301" max="12301" width="16.42578125" customWidth="1"/>
    <col min="12302" max="12302" width="19.42578125" customWidth="1"/>
    <col min="12545" max="12545" width="36.140625" customWidth="1"/>
    <col min="12546" max="12546" width="40.7109375" customWidth="1"/>
    <col min="12547" max="12547" width="10" customWidth="1"/>
    <col min="12548" max="12548" width="13.140625" customWidth="1"/>
    <col min="12549" max="12549" width="14.140625" customWidth="1"/>
    <col min="12550" max="12551" width="13" customWidth="1"/>
    <col min="12552" max="12552" width="13.140625" customWidth="1"/>
    <col min="12553" max="12553" width="12.7109375" customWidth="1"/>
    <col min="12554" max="12554" width="16.42578125" customWidth="1"/>
    <col min="12555" max="12555" width="19.28515625" customWidth="1"/>
    <col min="12556" max="12556" width="10.5703125" customWidth="1"/>
    <col min="12557" max="12557" width="16.42578125" customWidth="1"/>
    <col min="12558" max="12558" width="19.42578125" customWidth="1"/>
    <col min="12801" max="12801" width="36.140625" customWidth="1"/>
    <col min="12802" max="12802" width="40.7109375" customWidth="1"/>
    <col min="12803" max="12803" width="10" customWidth="1"/>
    <col min="12804" max="12804" width="13.140625" customWidth="1"/>
    <col min="12805" max="12805" width="14.140625" customWidth="1"/>
    <col min="12806" max="12807" width="13" customWidth="1"/>
    <col min="12808" max="12808" width="13.140625" customWidth="1"/>
    <col min="12809" max="12809" width="12.7109375" customWidth="1"/>
    <col min="12810" max="12810" width="16.42578125" customWidth="1"/>
    <col min="12811" max="12811" width="19.28515625" customWidth="1"/>
    <col min="12812" max="12812" width="10.5703125" customWidth="1"/>
    <col min="12813" max="12813" width="16.42578125" customWidth="1"/>
    <col min="12814" max="12814" width="19.42578125" customWidth="1"/>
    <col min="13057" max="13057" width="36.140625" customWidth="1"/>
    <col min="13058" max="13058" width="40.7109375" customWidth="1"/>
    <col min="13059" max="13059" width="10" customWidth="1"/>
    <col min="13060" max="13060" width="13.140625" customWidth="1"/>
    <col min="13061" max="13061" width="14.140625" customWidth="1"/>
    <col min="13062" max="13063" width="13" customWidth="1"/>
    <col min="13064" max="13064" width="13.140625" customWidth="1"/>
    <col min="13065" max="13065" width="12.7109375" customWidth="1"/>
    <col min="13066" max="13066" width="16.42578125" customWidth="1"/>
    <col min="13067" max="13067" width="19.28515625" customWidth="1"/>
    <col min="13068" max="13068" width="10.5703125" customWidth="1"/>
    <col min="13069" max="13069" width="16.42578125" customWidth="1"/>
    <col min="13070" max="13070" width="19.42578125" customWidth="1"/>
    <col min="13313" max="13313" width="36.140625" customWidth="1"/>
    <col min="13314" max="13314" width="40.7109375" customWidth="1"/>
    <col min="13315" max="13315" width="10" customWidth="1"/>
    <col min="13316" max="13316" width="13.140625" customWidth="1"/>
    <col min="13317" max="13317" width="14.140625" customWidth="1"/>
    <col min="13318" max="13319" width="13" customWidth="1"/>
    <col min="13320" max="13320" width="13.140625" customWidth="1"/>
    <col min="13321" max="13321" width="12.7109375" customWidth="1"/>
    <col min="13322" max="13322" width="16.42578125" customWidth="1"/>
    <col min="13323" max="13323" width="19.28515625" customWidth="1"/>
    <col min="13324" max="13324" width="10.5703125" customWidth="1"/>
    <col min="13325" max="13325" width="16.42578125" customWidth="1"/>
    <col min="13326" max="13326" width="19.42578125" customWidth="1"/>
    <col min="13569" max="13569" width="36.140625" customWidth="1"/>
    <col min="13570" max="13570" width="40.7109375" customWidth="1"/>
    <col min="13571" max="13571" width="10" customWidth="1"/>
    <col min="13572" max="13572" width="13.140625" customWidth="1"/>
    <col min="13573" max="13573" width="14.140625" customWidth="1"/>
    <col min="13574" max="13575" width="13" customWidth="1"/>
    <col min="13576" max="13576" width="13.140625" customWidth="1"/>
    <col min="13577" max="13577" width="12.7109375" customWidth="1"/>
    <col min="13578" max="13578" width="16.42578125" customWidth="1"/>
    <col min="13579" max="13579" width="19.28515625" customWidth="1"/>
    <col min="13580" max="13580" width="10.5703125" customWidth="1"/>
    <col min="13581" max="13581" width="16.42578125" customWidth="1"/>
    <col min="13582" max="13582" width="19.42578125" customWidth="1"/>
    <col min="13825" max="13825" width="36.140625" customWidth="1"/>
    <col min="13826" max="13826" width="40.7109375" customWidth="1"/>
    <col min="13827" max="13827" width="10" customWidth="1"/>
    <col min="13828" max="13828" width="13.140625" customWidth="1"/>
    <col min="13829" max="13829" width="14.140625" customWidth="1"/>
    <col min="13830" max="13831" width="13" customWidth="1"/>
    <col min="13832" max="13832" width="13.140625" customWidth="1"/>
    <col min="13833" max="13833" width="12.7109375" customWidth="1"/>
    <col min="13834" max="13834" width="16.42578125" customWidth="1"/>
    <col min="13835" max="13835" width="19.28515625" customWidth="1"/>
    <col min="13836" max="13836" width="10.5703125" customWidth="1"/>
    <col min="13837" max="13837" width="16.42578125" customWidth="1"/>
    <col min="13838" max="13838" width="19.42578125" customWidth="1"/>
    <col min="14081" max="14081" width="36.140625" customWidth="1"/>
    <col min="14082" max="14082" width="40.7109375" customWidth="1"/>
    <col min="14083" max="14083" width="10" customWidth="1"/>
    <col min="14084" max="14084" width="13.140625" customWidth="1"/>
    <col min="14085" max="14085" width="14.140625" customWidth="1"/>
    <col min="14086" max="14087" width="13" customWidth="1"/>
    <col min="14088" max="14088" width="13.140625" customWidth="1"/>
    <col min="14089" max="14089" width="12.7109375" customWidth="1"/>
    <col min="14090" max="14090" width="16.42578125" customWidth="1"/>
    <col min="14091" max="14091" width="19.28515625" customWidth="1"/>
    <col min="14092" max="14092" width="10.5703125" customWidth="1"/>
    <col min="14093" max="14093" width="16.42578125" customWidth="1"/>
    <col min="14094" max="14094" width="19.42578125" customWidth="1"/>
    <col min="14337" max="14337" width="36.140625" customWidth="1"/>
    <col min="14338" max="14338" width="40.7109375" customWidth="1"/>
    <col min="14339" max="14339" width="10" customWidth="1"/>
    <col min="14340" max="14340" width="13.140625" customWidth="1"/>
    <col min="14341" max="14341" width="14.140625" customWidth="1"/>
    <col min="14342" max="14343" width="13" customWidth="1"/>
    <col min="14344" max="14344" width="13.140625" customWidth="1"/>
    <col min="14345" max="14345" width="12.7109375" customWidth="1"/>
    <col min="14346" max="14346" width="16.42578125" customWidth="1"/>
    <col min="14347" max="14347" width="19.28515625" customWidth="1"/>
    <col min="14348" max="14348" width="10.5703125" customWidth="1"/>
    <col min="14349" max="14349" width="16.42578125" customWidth="1"/>
    <col min="14350" max="14350" width="19.42578125" customWidth="1"/>
    <col min="14593" max="14593" width="36.140625" customWidth="1"/>
    <col min="14594" max="14594" width="40.7109375" customWidth="1"/>
    <col min="14595" max="14595" width="10" customWidth="1"/>
    <col min="14596" max="14596" width="13.140625" customWidth="1"/>
    <col min="14597" max="14597" width="14.140625" customWidth="1"/>
    <col min="14598" max="14599" width="13" customWidth="1"/>
    <col min="14600" max="14600" width="13.140625" customWidth="1"/>
    <col min="14601" max="14601" width="12.7109375" customWidth="1"/>
    <col min="14602" max="14602" width="16.42578125" customWidth="1"/>
    <col min="14603" max="14603" width="19.28515625" customWidth="1"/>
    <col min="14604" max="14604" width="10.5703125" customWidth="1"/>
    <col min="14605" max="14605" width="16.42578125" customWidth="1"/>
    <col min="14606" max="14606" width="19.42578125" customWidth="1"/>
    <col min="14849" max="14849" width="36.140625" customWidth="1"/>
    <col min="14850" max="14850" width="40.7109375" customWidth="1"/>
    <col min="14851" max="14851" width="10" customWidth="1"/>
    <col min="14852" max="14852" width="13.140625" customWidth="1"/>
    <col min="14853" max="14853" width="14.140625" customWidth="1"/>
    <col min="14854" max="14855" width="13" customWidth="1"/>
    <col min="14856" max="14856" width="13.140625" customWidth="1"/>
    <col min="14857" max="14857" width="12.7109375" customWidth="1"/>
    <col min="14858" max="14858" width="16.42578125" customWidth="1"/>
    <col min="14859" max="14859" width="19.28515625" customWidth="1"/>
    <col min="14860" max="14860" width="10.5703125" customWidth="1"/>
    <col min="14861" max="14861" width="16.42578125" customWidth="1"/>
    <col min="14862" max="14862" width="19.42578125" customWidth="1"/>
    <col min="15105" max="15105" width="36.140625" customWidth="1"/>
    <col min="15106" max="15106" width="40.7109375" customWidth="1"/>
    <col min="15107" max="15107" width="10" customWidth="1"/>
    <col min="15108" max="15108" width="13.140625" customWidth="1"/>
    <col min="15109" max="15109" width="14.140625" customWidth="1"/>
    <col min="15110" max="15111" width="13" customWidth="1"/>
    <col min="15112" max="15112" width="13.140625" customWidth="1"/>
    <col min="15113" max="15113" width="12.7109375" customWidth="1"/>
    <col min="15114" max="15114" width="16.42578125" customWidth="1"/>
    <col min="15115" max="15115" width="19.28515625" customWidth="1"/>
    <col min="15116" max="15116" width="10.5703125" customWidth="1"/>
    <col min="15117" max="15117" width="16.42578125" customWidth="1"/>
    <col min="15118" max="15118" width="19.42578125" customWidth="1"/>
    <col min="15361" max="15361" width="36.140625" customWidth="1"/>
    <col min="15362" max="15362" width="40.7109375" customWidth="1"/>
    <col min="15363" max="15363" width="10" customWidth="1"/>
    <col min="15364" max="15364" width="13.140625" customWidth="1"/>
    <col min="15365" max="15365" width="14.140625" customWidth="1"/>
    <col min="15366" max="15367" width="13" customWidth="1"/>
    <col min="15368" max="15368" width="13.140625" customWidth="1"/>
    <col min="15369" max="15369" width="12.7109375" customWidth="1"/>
    <col min="15370" max="15370" width="16.42578125" customWidth="1"/>
    <col min="15371" max="15371" width="19.28515625" customWidth="1"/>
    <col min="15372" max="15372" width="10.5703125" customWidth="1"/>
    <col min="15373" max="15373" width="16.42578125" customWidth="1"/>
    <col min="15374" max="15374" width="19.42578125" customWidth="1"/>
    <col min="15617" max="15617" width="36.140625" customWidth="1"/>
    <col min="15618" max="15618" width="40.7109375" customWidth="1"/>
    <col min="15619" max="15619" width="10" customWidth="1"/>
    <col min="15620" max="15620" width="13.140625" customWidth="1"/>
    <col min="15621" max="15621" width="14.140625" customWidth="1"/>
    <col min="15622" max="15623" width="13" customWidth="1"/>
    <col min="15624" max="15624" width="13.140625" customWidth="1"/>
    <col min="15625" max="15625" width="12.7109375" customWidth="1"/>
    <col min="15626" max="15626" width="16.42578125" customWidth="1"/>
    <col min="15627" max="15627" width="19.28515625" customWidth="1"/>
    <col min="15628" max="15628" width="10.5703125" customWidth="1"/>
    <col min="15629" max="15629" width="16.42578125" customWidth="1"/>
    <col min="15630" max="15630" width="19.42578125" customWidth="1"/>
    <col min="15873" max="15873" width="36.140625" customWidth="1"/>
    <col min="15874" max="15874" width="40.7109375" customWidth="1"/>
    <col min="15875" max="15875" width="10" customWidth="1"/>
    <col min="15876" max="15876" width="13.140625" customWidth="1"/>
    <col min="15877" max="15877" width="14.140625" customWidth="1"/>
    <col min="15878" max="15879" width="13" customWidth="1"/>
    <col min="15880" max="15880" width="13.140625" customWidth="1"/>
    <col min="15881" max="15881" width="12.7109375" customWidth="1"/>
    <col min="15882" max="15882" width="16.42578125" customWidth="1"/>
    <col min="15883" max="15883" width="19.28515625" customWidth="1"/>
    <col min="15884" max="15884" width="10.5703125" customWidth="1"/>
    <col min="15885" max="15885" width="16.42578125" customWidth="1"/>
    <col min="15886" max="15886" width="19.42578125" customWidth="1"/>
    <col min="16129" max="16129" width="36.140625" customWidth="1"/>
    <col min="16130" max="16130" width="40.7109375" customWidth="1"/>
    <col min="16131" max="16131" width="10" customWidth="1"/>
    <col min="16132" max="16132" width="13.140625" customWidth="1"/>
    <col min="16133" max="16133" width="14.140625" customWidth="1"/>
    <col min="16134" max="16135" width="13" customWidth="1"/>
    <col min="16136" max="16136" width="13.140625" customWidth="1"/>
    <col min="16137" max="16137" width="12.7109375" customWidth="1"/>
    <col min="16138" max="16138" width="16.42578125" customWidth="1"/>
    <col min="16139" max="16139" width="19.28515625" customWidth="1"/>
    <col min="16140" max="16140" width="10.5703125" customWidth="1"/>
    <col min="16141" max="16141" width="16.42578125" customWidth="1"/>
    <col min="16142" max="16142" width="19.42578125" customWidth="1"/>
  </cols>
  <sheetData>
    <row r="1" spans="1:14" s="149" customFormat="1" ht="11.25" customHeight="1" x14ac:dyDescent="0.2">
      <c r="A1" s="600"/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</row>
    <row r="2" spans="1:14" s="149" customFormat="1" ht="11.25" customHeight="1" x14ac:dyDescent="0.2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</row>
    <row r="3" spans="1:14" s="149" customFormat="1" ht="19.5" customHeight="1" x14ac:dyDescent="0.2">
      <c r="A3" s="601"/>
      <c r="B3" s="601"/>
      <c r="C3" s="601"/>
      <c r="D3" s="601"/>
      <c r="E3" s="601"/>
      <c r="F3" s="601"/>
      <c r="G3" s="601"/>
      <c r="H3" s="601"/>
      <c r="I3" s="601"/>
      <c r="J3" s="602" t="s">
        <v>45</v>
      </c>
      <c r="K3" s="602"/>
      <c r="L3" s="602"/>
      <c r="M3" s="602"/>
      <c r="N3" s="602"/>
    </row>
    <row r="4" spans="1:14" s="149" customFormat="1" ht="11.25" customHeight="1" x14ac:dyDescent="0.2">
      <c r="A4" s="600"/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</row>
    <row r="5" spans="1:14" s="149" customFormat="1" ht="11.25" customHeight="1" x14ac:dyDescent="0.2">
      <c r="A5" s="600"/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</row>
    <row r="6" spans="1:14" s="149" customFormat="1" ht="19.7" customHeight="1" x14ac:dyDescent="0.2">
      <c r="A6" s="150" t="s">
        <v>46</v>
      </c>
      <c r="B6" s="151" t="s">
        <v>47</v>
      </c>
      <c r="C6" s="152" t="s">
        <v>48</v>
      </c>
      <c r="D6" s="153" t="s">
        <v>49</v>
      </c>
      <c r="E6" s="154" t="s">
        <v>50</v>
      </c>
      <c r="F6" s="603" t="s">
        <v>51</v>
      </c>
      <c r="G6" s="604"/>
      <c r="H6" s="155"/>
      <c r="I6" s="605" t="s">
        <v>52</v>
      </c>
      <c r="J6" s="605"/>
      <c r="K6" s="604"/>
      <c r="L6" s="606" t="s">
        <v>0</v>
      </c>
      <c r="M6" s="605"/>
      <c r="N6" s="607"/>
    </row>
    <row r="7" spans="1:14" s="149" customFormat="1" ht="11.1" customHeight="1" x14ac:dyDescent="0.2">
      <c r="A7" s="156"/>
      <c r="B7" s="157"/>
      <c r="C7" s="158"/>
      <c r="D7" s="159"/>
      <c r="E7" s="160" t="s">
        <v>7</v>
      </c>
      <c r="F7" s="161" t="s">
        <v>53</v>
      </c>
      <c r="G7" s="161" t="s">
        <v>54</v>
      </c>
      <c r="H7" s="162" t="s">
        <v>55</v>
      </c>
      <c r="I7" s="160" t="s">
        <v>1</v>
      </c>
      <c r="J7" s="160" t="s">
        <v>2</v>
      </c>
      <c r="K7" s="160" t="s">
        <v>3</v>
      </c>
      <c r="L7" s="163" t="s">
        <v>1</v>
      </c>
      <c r="M7" s="160" t="s">
        <v>2</v>
      </c>
      <c r="N7" s="160" t="s">
        <v>3</v>
      </c>
    </row>
    <row r="8" spans="1:14" s="149" customFormat="1" ht="24" customHeight="1" x14ac:dyDescent="0.2">
      <c r="A8" s="608" t="s">
        <v>56</v>
      </c>
      <c r="B8" s="164"/>
      <c r="C8" s="350"/>
      <c r="D8" s="417">
        <v>6648668.5219948804</v>
      </c>
      <c r="E8" s="418">
        <v>3489363.5219948804</v>
      </c>
      <c r="F8" s="418">
        <v>3113944</v>
      </c>
      <c r="G8" s="418">
        <v>45361</v>
      </c>
      <c r="H8" s="419">
        <v>3155959</v>
      </c>
      <c r="I8" s="418">
        <v>851807</v>
      </c>
      <c r="J8" s="418">
        <v>2258838</v>
      </c>
      <c r="K8" s="418">
        <v>45314</v>
      </c>
      <c r="L8" s="420">
        <v>288484.09929894662</v>
      </c>
      <c r="M8" s="418">
        <v>904222.4090308632</v>
      </c>
      <c r="N8" s="418">
        <v>1319876.5000582549</v>
      </c>
    </row>
    <row r="9" spans="1:14" s="149" customFormat="1" ht="66.599999999999994" customHeight="1" x14ac:dyDescent="0.2">
      <c r="A9" s="609"/>
      <c r="B9" s="164" t="s">
        <v>57</v>
      </c>
      <c r="C9" s="350" t="s">
        <v>58</v>
      </c>
      <c r="D9" s="421">
        <v>6244701</v>
      </c>
      <c r="E9" s="422">
        <v>3253095</v>
      </c>
      <c r="F9" s="422">
        <v>2950016</v>
      </c>
      <c r="G9" s="422">
        <v>41590</v>
      </c>
      <c r="H9" s="423">
        <v>2988264</v>
      </c>
      <c r="I9" s="422">
        <v>812153</v>
      </c>
      <c r="J9" s="422">
        <v>2134568</v>
      </c>
      <c r="K9" s="422">
        <v>41543</v>
      </c>
      <c r="L9" s="424">
        <v>275054.35702915961</v>
      </c>
      <c r="M9" s="422">
        <v>854476.60221768543</v>
      </c>
      <c r="N9" s="422">
        <v>1210037.2830012818</v>
      </c>
    </row>
    <row r="10" spans="1:14" s="149" customFormat="1" ht="66.599999999999994" customHeight="1" x14ac:dyDescent="0.2">
      <c r="A10" s="609"/>
      <c r="B10" s="164" t="s">
        <v>59</v>
      </c>
      <c r="C10" s="350" t="s">
        <v>60</v>
      </c>
      <c r="D10" s="421">
        <v>137</v>
      </c>
      <c r="E10" s="422">
        <v>136</v>
      </c>
      <c r="F10" s="422">
        <v>1</v>
      </c>
      <c r="G10" s="422">
        <v>0</v>
      </c>
      <c r="H10" s="423">
        <v>1</v>
      </c>
      <c r="I10" s="422">
        <v>0</v>
      </c>
      <c r="J10" s="422">
        <v>1</v>
      </c>
      <c r="K10" s="422">
        <v>0</v>
      </c>
      <c r="L10" s="424">
        <v>0</v>
      </c>
      <c r="M10" s="422">
        <v>0.400304231215724</v>
      </c>
      <c r="N10" s="422">
        <v>0</v>
      </c>
    </row>
    <row r="11" spans="1:14" s="149" customFormat="1" ht="19.7" customHeight="1" x14ac:dyDescent="0.2">
      <c r="A11" s="609"/>
      <c r="B11" s="164" t="s">
        <v>61</v>
      </c>
      <c r="C11" s="350" t="s">
        <v>62</v>
      </c>
      <c r="D11" s="421">
        <v>9453</v>
      </c>
      <c r="E11" s="422">
        <v>1462</v>
      </c>
      <c r="F11" s="422">
        <v>7911</v>
      </c>
      <c r="G11" s="422">
        <v>80</v>
      </c>
      <c r="H11" s="423">
        <v>7991</v>
      </c>
      <c r="I11" s="422">
        <v>3834</v>
      </c>
      <c r="J11" s="422">
        <v>4077</v>
      </c>
      <c r="K11" s="422">
        <v>80</v>
      </c>
      <c r="L11" s="424">
        <v>1298.4725844142652</v>
      </c>
      <c r="M11" s="422">
        <v>1632.0403506665066</v>
      </c>
      <c r="N11" s="422">
        <v>2330.1875801001979</v>
      </c>
    </row>
    <row r="12" spans="1:14" s="149" customFormat="1" ht="30.4" customHeight="1" x14ac:dyDescent="0.2">
      <c r="A12" s="609"/>
      <c r="B12" s="164" t="s">
        <v>63</v>
      </c>
      <c r="C12" s="350" t="s">
        <v>64</v>
      </c>
      <c r="D12" s="421">
        <v>391117</v>
      </c>
      <c r="E12" s="422">
        <v>231428</v>
      </c>
      <c r="F12" s="422">
        <v>155998</v>
      </c>
      <c r="G12" s="422">
        <v>3691</v>
      </c>
      <c r="H12" s="423">
        <v>159689</v>
      </c>
      <c r="I12" s="422">
        <v>35818</v>
      </c>
      <c r="J12" s="422">
        <v>120180</v>
      </c>
      <c r="K12" s="422">
        <v>3691</v>
      </c>
      <c r="L12" s="424">
        <v>12130.592339214956</v>
      </c>
      <c r="M12" s="422">
        <v>48108.562507505703</v>
      </c>
      <c r="N12" s="422">
        <v>107509.02947687289</v>
      </c>
    </row>
    <row r="13" spans="1:14" s="149" customFormat="1" ht="19.7" customHeight="1" x14ac:dyDescent="0.2">
      <c r="A13" s="609"/>
      <c r="B13" s="164" t="s">
        <v>65</v>
      </c>
      <c r="C13" s="350" t="s">
        <v>66</v>
      </c>
      <c r="D13" s="421">
        <v>9.08496725</v>
      </c>
      <c r="E13" s="422">
        <v>5.08496725</v>
      </c>
      <c r="F13" s="422">
        <v>4</v>
      </c>
      <c r="G13" s="422">
        <v>0</v>
      </c>
      <c r="H13" s="423">
        <v>0</v>
      </c>
      <c r="I13" s="422">
        <v>0</v>
      </c>
      <c r="J13" s="422">
        <v>0</v>
      </c>
      <c r="K13" s="422">
        <v>0</v>
      </c>
      <c r="L13" s="424">
        <v>0</v>
      </c>
      <c r="M13" s="422">
        <v>0</v>
      </c>
      <c r="N13" s="422">
        <v>0</v>
      </c>
    </row>
    <row r="14" spans="1:14" s="149" customFormat="1" ht="19.7" customHeight="1" x14ac:dyDescent="0.2">
      <c r="A14" s="609"/>
      <c r="B14" s="164" t="s">
        <v>67</v>
      </c>
      <c r="C14" s="350" t="s">
        <v>68</v>
      </c>
      <c r="D14" s="421">
        <v>0</v>
      </c>
      <c r="E14" s="422">
        <v>0</v>
      </c>
      <c r="F14" s="422">
        <v>0</v>
      </c>
      <c r="G14" s="422">
        <v>0</v>
      </c>
      <c r="H14" s="423">
        <v>0</v>
      </c>
      <c r="I14" s="422">
        <v>0</v>
      </c>
      <c r="J14" s="422">
        <v>0</v>
      </c>
      <c r="K14" s="422">
        <v>0</v>
      </c>
      <c r="L14" s="424">
        <v>0</v>
      </c>
      <c r="M14" s="422">
        <v>0</v>
      </c>
      <c r="N14" s="422">
        <v>0</v>
      </c>
    </row>
    <row r="15" spans="1:14" s="149" customFormat="1" ht="30.4" customHeight="1" x14ac:dyDescent="0.2">
      <c r="A15" s="609"/>
      <c r="B15" s="164" t="s">
        <v>69</v>
      </c>
      <c r="C15" s="350" t="s">
        <v>70</v>
      </c>
      <c r="D15" s="421">
        <v>0</v>
      </c>
      <c r="E15" s="422">
        <v>0</v>
      </c>
      <c r="F15" s="422">
        <v>0</v>
      </c>
      <c r="G15" s="422">
        <v>0</v>
      </c>
      <c r="H15" s="423">
        <v>0</v>
      </c>
      <c r="I15" s="422">
        <v>0</v>
      </c>
      <c r="J15" s="422">
        <v>0</v>
      </c>
      <c r="K15" s="422">
        <v>0</v>
      </c>
      <c r="L15" s="424">
        <v>0</v>
      </c>
      <c r="M15" s="422">
        <v>0</v>
      </c>
      <c r="N15" s="422">
        <v>0</v>
      </c>
    </row>
    <row r="16" spans="1:14" s="149" customFormat="1" ht="41.1" customHeight="1" x14ac:dyDescent="0.2">
      <c r="A16" s="609"/>
      <c r="B16" s="164" t="s">
        <v>71</v>
      </c>
      <c r="C16" s="350" t="s">
        <v>72</v>
      </c>
      <c r="D16" s="421">
        <v>0</v>
      </c>
      <c r="E16" s="422">
        <v>0</v>
      </c>
      <c r="F16" s="422">
        <v>0</v>
      </c>
      <c r="G16" s="422">
        <v>0</v>
      </c>
      <c r="H16" s="423">
        <v>0</v>
      </c>
      <c r="I16" s="422">
        <v>0</v>
      </c>
      <c r="J16" s="422">
        <v>0</v>
      </c>
      <c r="K16" s="422">
        <v>0</v>
      </c>
      <c r="L16" s="424">
        <v>0</v>
      </c>
      <c r="M16" s="422">
        <v>0</v>
      </c>
      <c r="N16" s="422">
        <v>0</v>
      </c>
    </row>
    <row r="17" spans="1:14" s="149" customFormat="1" ht="30.4" customHeight="1" x14ac:dyDescent="0.2">
      <c r="A17" s="609"/>
      <c r="B17" s="164" t="s">
        <v>73</v>
      </c>
      <c r="C17" s="350" t="s">
        <v>74</v>
      </c>
      <c r="D17" s="421">
        <v>664</v>
      </c>
      <c r="E17" s="422">
        <v>650</v>
      </c>
      <c r="F17" s="422">
        <v>14</v>
      </c>
      <c r="G17" s="422">
        <v>0</v>
      </c>
      <c r="H17" s="423">
        <v>14</v>
      </c>
      <c r="I17" s="422">
        <v>2</v>
      </c>
      <c r="J17" s="422">
        <v>12</v>
      </c>
      <c r="K17" s="422">
        <v>0</v>
      </c>
      <c r="L17" s="424">
        <v>0.67734615775392015</v>
      </c>
      <c r="M17" s="422">
        <v>4.8036507745886876</v>
      </c>
      <c r="N17" s="422">
        <v>0</v>
      </c>
    </row>
    <row r="18" spans="1:14" s="149" customFormat="1" ht="30.4" customHeight="1" x14ac:dyDescent="0.2">
      <c r="A18" s="609"/>
      <c r="B18" s="164" t="s">
        <v>75</v>
      </c>
      <c r="C18" s="350" t="s">
        <v>76</v>
      </c>
      <c r="D18" s="421">
        <v>2587.4370276300001</v>
      </c>
      <c r="E18" s="422">
        <v>2587.4370276300001</v>
      </c>
      <c r="F18" s="422">
        <v>0</v>
      </c>
      <c r="G18" s="422">
        <v>0</v>
      </c>
      <c r="H18" s="423">
        <v>0</v>
      </c>
      <c r="I18" s="422">
        <v>0</v>
      </c>
      <c r="J18" s="422">
        <v>0</v>
      </c>
      <c r="K18" s="422">
        <v>0</v>
      </c>
      <c r="L18" s="424">
        <v>0</v>
      </c>
      <c r="M18" s="422">
        <v>0</v>
      </c>
      <c r="N18" s="422">
        <v>0</v>
      </c>
    </row>
    <row r="19" spans="1:14" s="149" customFormat="1" ht="30.4" customHeight="1" x14ac:dyDescent="0.2">
      <c r="A19" s="609"/>
      <c r="B19" s="164" t="s">
        <v>77</v>
      </c>
      <c r="C19" s="350" t="s">
        <v>78</v>
      </c>
      <c r="D19" s="421">
        <v>0</v>
      </c>
      <c r="E19" s="422">
        <v>0</v>
      </c>
      <c r="F19" s="422">
        <v>0</v>
      </c>
      <c r="G19" s="422">
        <v>0</v>
      </c>
      <c r="H19" s="423">
        <v>0</v>
      </c>
      <c r="I19" s="422">
        <v>0</v>
      </c>
      <c r="J19" s="422">
        <v>0</v>
      </c>
      <c r="K19" s="422">
        <v>0</v>
      </c>
      <c r="L19" s="424">
        <v>0</v>
      </c>
      <c r="M19" s="422">
        <v>0</v>
      </c>
      <c r="N19" s="422">
        <v>0</v>
      </c>
    </row>
    <row r="20" spans="1:14" s="149" customFormat="1" ht="30.4" customHeight="1" x14ac:dyDescent="0.2">
      <c r="A20" s="610"/>
      <c r="B20" s="164" t="s">
        <v>79</v>
      </c>
      <c r="C20" s="350" t="s">
        <v>80</v>
      </c>
      <c r="D20" s="421">
        <v>0</v>
      </c>
      <c r="E20" s="422">
        <v>0</v>
      </c>
      <c r="F20" s="422">
        <v>0</v>
      </c>
      <c r="G20" s="422">
        <v>0</v>
      </c>
      <c r="H20" s="423">
        <v>0</v>
      </c>
      <c r="I20" s="422">
        <v>0</v>
      </c>
      <c r="J20" s="422">
        <v>0</v>
      </c>
      <c r="K20" s="422">
        <v>0</v>
      </c>
      <c r="L20" s="424">
        <v>0</v>
      </c>
      <c r="M20" s="422">
        <v>0</v>
      </c>
      <c r="N20" s="422">
        <v>0</v>
      </c>
    </row>
    <row r="21" spans="1:14" s="149" customFormat="1" ht="30.4" customHeight="1" x14ac:dyDescent="0.2">
      <c r="A21" s="608" t="s">
        <v>81</v>
      </c>
      <c r="B21" s="164"/>
      <c r="C21" s="350"/>
      <c r="D21" s="417">
        <v>12618</v>
      </c>
      <c r="E21" s="418">
        <v>12618</v>
      </c>
      <c r="F21" s="418">
        <v>0</v>
      </c>
      <c r="G21" s="418">
        <v>0</v>
      </c>
      <c r="H21" s="419">
        <v>0</v>
      </c>
      <c r="I21" s="418">
        <v>0</v>
      </c>
      <c r="J21" s="418">
        <v>0</v>
      </c>
      <c r="K21" s="418">
        <v>0</v>
      </c>
      <c r="L21" s="420">
        <v>0</v>
      </c>
      <c r="M21" s="418">
        <v>0</v>
      </c>
      <c r="N21" s="418">
        <v>0</v>
      </c>
    </row>
    <row r="22" spans="1:14" s="149" customFormat="1" ht="41.1" customHeight="1" x14ac:dyDescent="0.2">
      <c r="A22" s="609"/>
      <c r="B22" s="164" t="s">
        <v>82</v>
      </c>
      <c r="C22" s="350" t="s">
        <v>83</v>
      </c>
      <c r="D22" s="421">
        <v>0</v>
      </c>
      <c r="E22" s="422">
        <v>0</v>
      </c>
      <c r="F22" s="422">
        <v>0</v>
      </c>
      <c r="G22" s="422">
        <v>0</v>
      </c>
      <c r="H22" s="423">
        <v>0</v>
      </c>
      <c r="I22" s="422">
        <v>0</v>
      </c>
      <c r="J22" s="422">
        <v>0</v>
      </c>
      <c r="K22" s="422">
        <v>0</v>
      </c>
      <c r="L22" s="424">
        <v>0</v>
      </c>
      <c r="M22" s="422">
        <v>0</v>
      </c>
      <c r="N22" s="422">
        <v>0</v>
      </c>
    </row>
    <row r="23" spans="1:14" s="149" customFormat="1" ht="30.4" customHeight="1" x14ac:dyDescent="0.2">
      <c r="A23" s="609"/>
      <c r="B23" s="164" t="s">
        <v>84</v>
      </c>
      <c r="C23" s="350" t="s">
        <v>85</v>
      </c>
      <c r="D23" s="421">
        <v>12618</v>
      </c>
      <c r="E23" s="422">
        <v>12618</v>
      </c>
      <c r="F23" s="422">
        <v>0</v>
      </c>
      <c r="G23" s="422">
        <v>0</v>
      </c>
      <c r="H23" s="423">
        <v>0</v>
      </c>
      <c r="I23" s="422">
        <v>0</v>
      </c>
      <c r="J23" s="422">
        <v>0</v>
      </c>
      <c r="K23" s="422">
        <v>0</v>
      </c>
      <c r="L23" s="424">
        <v>0</v>
      </c>
      <c r="M23" s="422">
        <v>0</v>
      </c>
      <c r="N23" s="422">
        <v>0</v>
      </c>
    </row>
    <row r="24" spans="1:14" s="149" customFormat="1" ht="41.1" customHeight="1" x14ac:dyDescent="0.2">
      <c r="A24" s="609"/>
      <c r="B24" s="164" t="s">
        <v>86</v>
      </c>
      <c r="C24" s="350" t="s">
        <v>87</v>
      </c>
      <c r="D24" s="421">
        <v>0</v>
      </c>
      <c r="E24" s="422">
        <v>0</v>
      </c>
      <c r="F24" s="422">
        <v>0</v>
      </c>
      <c r="G24" s="422">
        <v>0</v>
      </c>
      <c r="H24" s="423">
        <v>0</v>
      </c>
      <c r="I24" s="422">
        <v>0</v>
      </c>
      <c r="J24" s="422">
        <v>0</v>
      </c>
      <c r="K24" s="422">
        <v>0</v>
      </c>
      <c r="L24" s="424">
        <v>0</v>
      </c>
      <c r="M24" s="422">
        <v>0</v>
      </c>
      <c r="N24" s="422">
        <v>0</v>
      </c>
    </row>
    <row r="25" spans="1:14" s="149" customFormat="1" ht="41.1" customHeight="1" x14ac:dyDescent="0.2">
      <c r="A25" s="610"/>
      <c r="B25" s="164" t="s">
        <v>88</v>
      </c>
      <c r="C25" s="350" t="s">
        <v>89</v>
      </c>
      <c r="D25" s="421">
        <v>0</v>
      </c>
      <c r="E25" s="422">
        <v>0</v>
      </c>
      <c r="F25" s="422">
        <v>0</v>
      </c>
      <c r="G25" s="422">
        <v>0</v>
      </c>
      <c r="H25" s="423">
        <v>0</v>
      </c>
      <c r="I25" s="422">
        <v>0</v>
      </c>
      <c r="J25" s="422">
        <v>0</v>
      </c>
      <c r="K25" s="422">
        <v>0</v>
      </c>
      <c r="L25" s="424">
        <v>0</v>
      </c>
      <c r="M25" s="422">
        <v>0</v>
      </c>
      <c r="N25" s="422">
        <v>0</v>
      </c>
    </row>
    <row r="26" spans="1:14" s="149" customFormat="1" ht="41.1" customHeight="1" x14ac:dyDescent="0.2">
      <c r="A26" s="342" t="s">
        <v>90</v>
      </c>
      <c r="B26" s="164"/>
      <c r="C26" s="350"/>
      <c r="D26" s="417">
        <v>14881946.411628271</v>
      </c>
      <c r="E26" s="418">
        <v>4907591.2517523803</v>
      </c>
      <c r="F26" s="418">
        <v>9575179.1598759703</v>
      </c>
      <c r="G26" s="418">
        <v>399175.99999992002</v>
      </c>
      <c r="H26" s="419">
        <v>9974824.9999999199</v>
      </c>
      <c r="I26" s="418">
        <v>1131924</v>
      </c>
      <c r="J26" s="418">
        <v>8443866</v>
      </c>
      <c r="K26" s="418">
        <v>399034.99999992002</v>
      </c>
      <c r="L26" s="420">
        <v>383352.18613472412</v>
      </c>
      <c r="M26" s="418">
        <v>3380115.2876185901</v>
      </c>
      <c r="N26" s="418">
        <v>11622830.012813702</v>
      </c>
    </row>
    <row r="27" spans="1:14" s="149" customFormat="1" ht="51.75" customHeight="1" x14ac:dyDescent="0.2">
      <c r="A27" s="608" t="s">
        <v>91</v>
      </c>
      <c r="B27" s="164"/>
      <c r="C27" s="350"/>
      <c r="D27" s="417">
        <v>12648188.071202891</v>
      </c>
      <c r="E27" s="418">
        <v>4455363.2517523803</v>
      </c>
      <c r="F27" s="418">
        <v>7793684.8194505898</v>
      </c>
      <c r="G27" s="418">
        <v>399139.99999992002</v>
      </c>
      <c r="H27" s="419">
        <v>8193340.9999999199</v>
      </c>
      <c r="I27" s="418">
        <v>1129534</v>
      </c>
      <c r="J27" s="418">
        <v>6664808</v>
      </c>
      <c r="K27" s="418">
        <v>398998.99999992002</v>
      </c>
      <c r="L27" s="420">
        <v>382542.75747620832</v>
      </c>
      <c r="M27" s="418">
        <v>2667950.8426404069</v>
      </c>
      <c r="N27" s="418">
        <v>11621781.428402657</v>
      </c>
    </row>
    <row r="28" spans="1:14" s="149" customFormat="1" ht="41.1" customHeight="1" x14ac:dyDescent="0.2">
      <c r="A28" s="609"/>
      <c r="B28" s="164" t="s">
        <v>92</v>
      </c>
      <c r="C28" s="350" t="s">
        <v>93</v>
      </c>
      <c r="D28" s="421">
        <v>0</v>
      </c>
      <c r="E28" s="422">
        <v>0</v>
      </c>
      <c r="F28" s="422">
        <v>0</v>
      </c>
      <c r="G28" s="422">
        <v>0</v>
      </c>
      <c r="H28" s="423">
        <v>0</v>
      </c>
      <c r="I28" s="422">
        <v>0</v>
      </c>
      <c r="J28" s="422">
        <v>0</v>
      </c>
      <c r="K28" s="422">
        <v>0</v>
      </c>
      <c r="L28" s="424">
        <v>0</v>
      </c>
      <c r="M28" s="422">
        <v>0</v>
      </c>
      <c r="N28" s="422">
        <v>0</v>
      </c>
    </row>
    <row r="29" spans="1:14" s="149" customFormat="1" ht="19.7" customHeight="1" x14ac:dyDescent="0.2">
      <c r="A29" s="609"/>
      <c r="B29" s="164" t="s">
        <v>94</v>
      </c>
      <c r="C29" s="350" t="s">
        <v>95</v>
      </c>
      <c r="D29" s="421">
        <v>12635773</v>
      </c>
      <c r="E29" s="422">
        <v>4445870</v>
      </c>
      <c r="F29" s="422">
        <v>7791051</v>
      </c>
      <c r="G29" s="422">
        <v>398852</v>
      </c>
      <c r="H29" s="423">
        <v>8189761</v>
      </c>
      <c r="I29" s="422">
        <v>1129108</v>
      </c>
      <c r="J29" s="422">
        <v>6661942</v>
      </c>
      <c r="K29" s="422">
        <v>398711</v>
      </c>
      <c r="L29" s="424">
        <v>382398.48274460679</v>
      </c>
      <c r="M29" s="422">
        <v>2666803.5707137422</v>
      </c>
      <c r="N29" s="422">
        <v>11613392.753116626</v>
      </c>
    </row>
    <row r="30" spans="1:14" s="149" customFormat="1" ht="19.7" customHeight="1" x14ac:dyDescent="0.2">
      <c r="A30" s="609"/>
      <c r="B30" s="164" t="s">
        <v>96</v>
      </c>
      <c r="C30" s="350" t="s">
        <v>97</v>
      </c>
      <c r="D30" s="421">
        <v>0</v>
      </c>
      <c r="E30" s="422">
        <v>0</v>
      </c>
      <c r="F30" s="422">
        <v>0</v>
      </c>
      <c r="G30" s="422">
        <v>0</v>
      </c>
      <c r="H30" s="423">
        <v>0</v>
      </c>
      <c r="I30" s="422">
        <v>0</v>
      </c>
      <c r="J30" s="422">
        <v>0</v>
      </c>
      <c r="K30" s="422">
        <v>0</v>
      </c>
      <c r="L30" s="424">
        <v>0</v>
      </c>
      <c r="M30" s="422">
        <v>0</v>
      </c>
      <c r="N30" s="422">
        <v>0</v>
      </c>
    </row>
    <row r="31" spans="1:14" s="149" customFormat="1" ht="30.4" customHeight="1" x14ac:dyDescent="0.2">
      <c r="A31" s="610"/>
      <c r="B31" s="164" t="s">
        <v>98</v>
      </c>
      <c r="C31" s="350" t="s">
        <v>99</v>
      </c>
      <c r="D31" s="421">
        <v>12415.071202890002</v>
      </c>
      <c r="E31" s="422">
        <v>9493.2517523799997</v>
      </c>
      <c r="F31" s="422">
        <v>2633.8194505900001</v>
      </c>
      <c r="G31" s="422">
        <v>287.99999991999999</v>
      </c>
      <c r="H31" s="423">
        <v>3579.9999999199999</v>
      </c>
      <c r="I31" s="422">
        <v>426</v>
      </c>
      <c r="J31" s="422">
        <v>2866</v>
      </c>
      <c r="K31" s="422">
        <v>287.99999991999999</v>
      </c>
      <c r="L31" s="424">
        <v>144.27473160158499</v>
      </c>
      <c r="M31" s="422">
        <v>1147.2719266642648</v>
      </c>
      <c r="N31" s="422">
        <v>8388.675286030526</v>
      </c>
    </row>
    <row r="32" spans="1:14" s="149" customFormat="1" ht="19.7" customHeight="1" x14ac:dyDescent="0.2">
      <c r="A32" s="608" t="s">
        <v>100</v>
      </c>
      <c r="B32" s="164"/>
      <c r="C32" s="350"/>
      <c r="D32" s="417">
        <v>2233758.34042538</v>
      </c>
      <c r="E32" s="418">
        <v>452228</v>
      </c>
      <c r="F32" s="418">
        <v>1781494.34042538</v>
      </c>
      <c r="G32" s="418">
        <v>36</v>
      </c>
      <c r="H32" s="419">
        <v>1781484</v>
      </c>
      <c r="I32" s="418">
        <v>2390</v>
      </c>
      <c r="J32" s="418">
        <v>1779058</v>
      </c>
      <c r="K32" s="418">
        <v>36</v>
      </c>
      <c r="L32" s="420">
        <v>809.42865851593467</v>
      </c>
      <c r="M32" s="418">
        <v>712164.44497818325</v>
      </c>
      <c r="N32" s="418">
        <v>1048.5844110450892</v>
      </c>
    </row>
    <row r="33" spans="1:14" s="149" customFormat="1" ht="41.1" customHeight="1" x14ac:dyDescent="0.2">
      <c r="A33" s="609"/>
      <c r="B33" s="164" t="s">
        <v>101</v>
      </c>
      <c r="C33" s="350" t="s">
        <v>102</v>
      </c>
      <c r="D33" s="421">
        <v>51075</v>
      </c>
      <c r="E33" s="422">
        <v>866</v>
      </c>
      <c r="F33" s="422">
        <v>50173</v>
      </c>
      <c r="G33" s="422">
        <v>36</v>
      </c>
      <c r="H33" s="423">
        <v>50207</v>
      </c>
      <c r="I33" s="422">
        <v>2274</v>
      </c>
      <c r="J33" s="422">
        <v>47897</v>
      </c>
      <c r="K33" s="422">
        <v>36</v>
      </c>
      <c r="L33" s="424">
        <v>770.14258136620731</v>
      </c>
      <c r="M33" s="422">
        <v>19173.371762539522</v>
      </c>
      <c r="N33" s="422">
        <v>1048.5844110450892</v>
      </c>
    </row>
    <row r="34" spans="1:14" s="149" customFormat="1" ht="30.4" customHeight="1" x14ac:dyDescent="0.2">
      <c r="A34" s="609"/>
      <c r="B34" s="164" t="s">
        <v>103</v>
      </c>
      <c r="C34" s="350" t="s">
        <v>104</v>
      </c>
      <c r="D34" s="421">
        <v>0</v>
      </c>
      <c r="E34" s="422">
        <v>0</v>
      </c>
      <c r="F34" s="422">
        <v>0</v>
      </c>
      <c r="G34" s="422">
        <v>0</v>
      </c>
      <c r="H34" s="423">
        <v>0</v>
      </c>
      <c r="I34" s="422">
        <v>0</v>
      </c>
      <c r="J34" s="422">
        <v>0</v>
      </c>
      <c r="K34" s="422">
        <v>0</v>
      </c>
      <c r="L34" s="424">
        <v>0</v>
      </c>
      <c r="M34" s="422">
        <v>0</v>
      </c>
      <c r="N34" s="422">
        <v>0</v>
      </c>
    </row>
    <row r="35" spans="1:14" s="149" customFormat="1" ht="19.7" customHeight="1" x14ac:dyDescent="0.2">
      <c r="A35" s="609"/>
      <c r="B35" s="164" t="s">
        <v>105</v>
      </c>
      <c r="C35" s="350" t="s">
        <v>106</v>
      </c>
      <c r="D35" s="421">
        <v>2144406</v>
      </c>
      <c r="E35" s="422">
        <v>437661</v>
      </c>
      <c r="F35" s="422">
        <v>1706745</v>
      </c>
      <c r="G35" s="422">
        <v>0</v>
      </c>
      <c r="H35" s="423">
        <v>1706745</v>
      </c>
      <c r="I35" s="422">
        <v>116</v>
      </c>
      <c r="J35" s="422">
        <v>1706629</v>
      </c>
      <c r="K35" s="422">
        <v>0</v>
      </c>
      <c r="L35" s="424">
        <v>39.286077149727369</v>
      </c>
      <c r="M35" s="422">
        <v>683170.80981545977</v>
      </c>
      <c r="N35" s="422">
        <v>0</v>
      </c>
    </row>
    <row r="36" spans="1:14" s="149" customFormat="1" ht="30.4" customHeight="1" x14ac:dyDescent="0.2">
      <c r="A36" s="609"/>
      <c r="B36" s="164" t="s">
        <v>107</v>
      </c>
      <c r="C36" s="350" t="s">
        <v>108</v>
      </c>
      <c r="D36" s="421">
        <v>48.340425379999999</v>
      </c>
      <c r="E36" s="422">
        <v>4</v>
      </c>
      <c r="F36" s="422">
        <v>44.340425379999999</v>
      </c>
      <c r="G36" s="422">
        <v>0</v>
      </c>
      <c r="H36" s="423">
        <v>0</v>
      </c>
      <c r="I36" s="422">
        <v>0</v>
      </c>
      <c r="J36" s="422">
        <v>0</v>
      </c>
      <c r="K36" s="422">
        <v>0</v>
      </c>
      <c r="L36" s="424">
        <v>0</v>
      </c>
      <c r="M36" s="422">
        <v>0</v>
      </c>
      <c r="N36" s="422">
        <v>0</v>
      </c>
    </row>
    <row r="37" spans="1:14" s="149" customFormat="1" ht="19.7" customHeight="1" x14ac:dyDescent="0.2">
      <c r="A37" s="610"/>
      <c r="B37" s="164" t="s">
        <v>109</v>
      </c>
      <c r="C37" s="350" t="s">
        <v>99</v>
      </c>
      <c r="D37" s="421">
        <v>38229</v>
      </c>
      <c r="E37" s="422">
        <v>13697</v>
      </c>
      <c r="F37" s="422">
        <v>24532</v>
      </c>
      <c r="G37" s="422">
        <v>0</v>
      </c>
      <c r="H37" s="423">
        <v>24532</v>
      </c>
      <c r="I37" s="422">
        <v>0</v>
      </c>
      <c r="J37" s="422">
        <v>24532</v>
      </c>
      <c r="K37" s="422">
        <v>0</v>
      </c>
      <c r="L37" s="424">
        <v>0</v>
      </c>
      <c r="M37" s="422">
        <v>9820.2634001841398</v>
      </c>
      <c r="N37" s="422">
        <v>0</v>
      </c>
    </row>
    <row r="38" spans="1:14" s="149" customFormat="1" ht="19.7" customHeight="1" x14ac:dyDescent="0.2">
      <c r="A38" s="608" t="s">
        <v>110</v>
      </c>
      <c r="B38" s="164"/>
      <c r="C38" s="350"/>
      <c r="D38" s="417">
        <v>28066</v>
      </c>
      <c r="E38" s="418">
        <v>28066</v>
      </c>
      <c r="F38" s="418">
        <v>0</v>
      </c>
      <c r="G38" s="418">
        <v>0</v>
      </c>
      <c r="H38" s="419">
        <v>0</v>
      </c>
      <c r="I38" s="418">
        <v>0</v>
      </c>
      <c r="J38" s="418">
        <v>0</v>
      </c>
      <c r="K38" s="418">
        <v>0</v>
      </c>
      <c r="L38" s="420">
        <v>0</v>
      </c>
      <c r="M38" s="418">
        <v>0</v>
      </c>
      <c r="N38" s="418">
        <v>0</v>
      </c>
    </row>
    <row r="39" spans="1:14" s="149" customFormat="1" ht="41.1" customHeight="1" x14ac:dyDescent="0.2">
      <c r="A39" s="609"/>
      <c r="B39" s="164" t="s">
        <v>111</v>
      </c>
      <c r="C39" s="350" t="s">
        <v>112</v>
      </c>
      <c r="D39" s="421">
        <v>28066</v>
      </c>
      <c r="E39" s="422">
        <v>28066</v>
      </c>
      <c r="F39" s="422">
        <v>0</v>
      </c>
      <c r="G39" s="422">
        <v>0</v>
      </c>
      <c r="H39" s="423">
        <v>0</v>
      </c>
      <c r="I39" s="422">
        <v>0</v>
      </c>
      <c r="J39" s="422">
        <v>0</v>
      </c>
      <c r="K39" s="422">
        <v>0</v>
      </c>
      <c r="L39" s="424">
        <v>0</v>
      </c>
      <c r="M39" s="422">
        <v>0</v>
      </c>
      <c r="N39" s="422">
        <v>0</v>
      </c>
    </row>
    <row r="40" spans="1:14" s="149" customFormat="1" ht="30.4" customHeight="1" x14ac:dyDescent="0.2">
      <c r="A40" s="609"/>
      <c r="B40" s="164" t="s">
        <v>113</v>
      </c>
      <c r="C40" s="350" t="s">
        <v>114</v>
      </c>
      <c r="D40" s="421">
        <v>0</v>
      </c>
      <c r="E40" s="422">
        <v>0</v>
      </c>
      <c r="F40" s="422">
        <v>0</v>
      </c>
      <c r="G40" s="422">
        <v>0</v>
      </c>
      <c r="H40" s="423">
        <v>0</v>
      </c>
      <c r="I40" s="422">
        <v>0</v>
      </c>
      <c r="J40" s="422">
        <v>0</v>
      </c>
      <c r="K40" s="422">
        <v>0</v>
      </c>
      <c r="L40" s="424">
        <v>0</v>
      </c>
      <c r="M40" s="422">
        <v>0</v>
      </c>
      <c r="N40" s="422">
        <v>0</v>
      </c>
    </row>
    <row r="41" spans="1:14" s="149" customFormat="1" ht="41.1" customHeight="1" x14ac:dyDescent="0.2">
      <c r="A41" s="609"/>
      <c r="B41" s="164" t="s">
        <v>115</v>
      </c>
      <c r="C41" s="350" t="s">
        <v>116</v>
      </c>
      <c r="D41" s="421">
        <v>0</v>
      </c>
      <c r="E41" s="422">
        <v>0</v>
      </c>
      <c r="F41" s="422">
        <v>0</v>
      </c>
      <c r="G41" s="422">
        <v>0</v>
      </c>
      <c r="H41" s="423">
        <v>0</v>
      </c>
      <c r="I41" s="422">
        <v>0</v>
      </c>
      <c r="J41" s="422">
        <v>0</v>
      </c>
      <c r="K41" s="422">
        <v>0</v>
      </c>
      <c r="L41" s="424">
        <v>0</v>
      </c>
      <c r="M41" s="422">
        <v>0</v>
      </c>
      <c r="N41" s="422">
        <v>0</v>
      </c>
    </row>
    <row r="42" spans="1:14" s="149" customFormat="1" ht="41.1" customHeight="1" x14ac:dyDescent="0.2">
      <c r="A42" s="610"/>
      <c r="B42" s="164" t="s">
        <v>117</v>
      </c>
      <c r="C42" s="350" t="s">
        <v>118</v>
      </c>
      <c r="D42" s="421">
        <v>0</v>
      </c>
      <c r="E42" s="422">
        <v>0</v>
      </c>
      <c r="F42" s="422">
        <v>0</v>
      </c>
      <c r="G42" s="422">
        <v>0</v>
      </c>
      <c r="H42" s="423">
        <v>0</v>
      </c>
      <c r="I42" s="422">
        <v>0</v>
      </c>
      <c r="J42" s="422">
        <v>0</v>
      </c>
      <c r="K42" s="422">
        <v>0</v>
      </c>
      <c r="L42" s="424">
        <v>0</v>
      </c>
      <c r="M42" s="422">
        <v>0</v>
      </c>
      <c r="N42" s="422">
        <v>0</v>
      </c>
    </row>
    <row r="43" spans="1:14" s="149" customFormat="1" ht="41.1" customHeight="1" x14ac:dyDescent="0.2">
      <c r="A43" s="608" t="s">
        <v>119</v>
      </c>
      <c r="B43" s="164"/>
      <c r="C43" s="350"/>
      <c r="D43" s="417">
        <v>3.7979910399999999</v>
      </c>
      <c r="E43" s="418">
        <v>0</v>
      </c>
      <c r="F43" s="418">
        <v>3.7979910399999999</v>
      </c>
      <c r="G43" s="418">
        <v>0</v>
      </c>
      <c r="H43" s="419">
        <v>0</v>
      </c>
      <c r="I43" s="418">
        <v>0</v>
      </c>
      <c r="J43" s="418">
        <v>0</v>
      </c>
      <c r="K43" s="418">
        <v>0</v>
      </c>
      <c r="L43" s="420">
        <v>0</v>
      </c>
      <c r="M43" s="418">
        <v>0</v>
      </c>
      <c r="N43" s="418">
        <v>0</v>
      </c>
    </row>
    <row r="44" spans="1:14" s="149" customFormat="1" ht="41.1" customHeight="1" x14ac:dyDescent="0.2">
      <c r="A44" s="609"/>
      <c r="B44" s="164" t="s">
        <v>120</v>
      </c>
      <c r="C44" s="350" t="s">
        <v>121</v>
      </c>
      <c r="D44" s="421">
        <v>0</v>
      </c>
      <c r="E44" s="422">
        <v>0</v>
      </c>
      <c r="F44" s="422">
        <v>0</v>
      </c>
      <c r="G44" s="422">
        <v>0</v>
      </c>
      <c r="H44" s="423">
        <v>0</v>
      </c>
      <c r="I44" s="422">
        <v>0</v>
      </c>
      <c r="J44" s="422">
        <v>0</v>
      </c>
      <c r="K44" s="422">
        <v>0</v>
      </c>
      <c r="L44" s="424">
        <v>0</v>
      </c>
      <c r="M44" s="422">
        <v>0</v>
      </c>
      <c r="N44" s="422">
        <v>0</v>
      </c>
    </row>
    <row r="45" spans="1:14" s="149" customFormat="1" ht="41.1" customHeight="1" x14ac:dyDescent="0.2">
      <c r="A45" s="609"/>
      <c r="B45" s="164" t="s">
        <v>122</v>
      </c>
      <c r="C45" s="350" t="s">
        <v>123</v>
      </c>
      <c r="D45" s="421">
        <v>0</v>
      </c>
      <c r="E45" s="422">
        <v>0</v>
      </c>
      <c r="F45" s="422">
        <v>0</v>
      </c>
      <c r="G45" s="422">
        <v>0</v>
      </c>
      <c r="H45" s="423">
        <v>0</v>
      </c>
      <c r="I45" s="422">
        <v>0</v>
      </c>
      <c r="J45" s="422">
        <v>0</v>
      </c>
      <c r="K45" s="422">
        <v>0</v>
      </c>
      <c r="L45" s="424">
        <v>0</v>
      </c>
      <c r="M45" s="422">
        <v>0</v>
      </c>
      <c r="N45" s="422">
        <v>0</v>
      </c>
    </row>
    <row r="46" spans="1:14" s="149" customFormat="1" ht="30.4" customHeight="1" x14ac:dyDescent="0.2">
      <c r="A46" s="609"/>
      <c r="B46" s="164" t="s">
        <v>124</v>
      </c>
      <c r="C46" s="350" t="s">
        <v>125</v>
      </c>
      <c r="D46" s="421">
        <v>0</v>
      </c>
      <c r="E46" s="422">
        <v>0</v>
      </c>
      <c r="F46" s="422">
        <v>0</v>
      </c>
      <c r="G46" s="422">
        <v>0</v>
      </c>
      <c r="H46" s="423">
        <v>0</v>
      </c>
      <c r="I46" s="422">
        <v>0</v>
      </c>
      <c r="J46" s="422">
        <v>0</v>
      </c>
      <c r="K46" s="422">
        <v>0</v>
      </c>
      <c r="L46" s="424">
        <v>0</v>
      </c>
      <c r="M46" s="422">
        <v>0</v>
      </c>
      <c r="N46" s="422">
        <v>0</v>
      </c>
    </row>
    <row r="47" spans="1:14" s="149" customFormat="1" ht="30.4" customHeight="1" x14ac:dyDescent="0.2">
      <c r="A47" s="610"/>
      <c r="B47" s="164" t="s">
        <v>126</v>
      </c>
      <c r="C47" s="350" t="s">
        <v>127</v>
      </c>
      <c r="D47" s="421">
        <v>3.7979910399999999</v>
      </c>
      <c r="E47" s="422">
        <v>0</v>
      </c>
      <c r="F47" s="422">
        <v>3.7979910399999999</v>
      </c>
      <c r="G47" s="422">
        <v>0</v>
      </c>
      <c r="H47" s="423">
        <v>0</v>
      </c>
      <c r="I47" s="422">
        <v>0</v>
      </c>
      <c r="J47" s="422">
        <v>0</v>
      </c>
      <c r="K47" s="422">
        <v>0</v>
      </c>
      <c r="L47" s="424">
        <v>0</v>
      </c>
      <c r="M47" s="422">
        <v>0</v>
      </c>
      <c r="N47" s="422">
        <v>0</v>
      </c>
    </row>
    <row r="48" spans="1:14" s="149" customFormat="1" ht="30.4" customHeight="1" x14ac:dyDescent="0.2">
      <c r="A48" s="608" t="s">
        <v>128</v>
      </c>
      <c r="B48" s="164"/>
      <c r="C48" s="350"/>
      <c r="D48" s="417">
        <v>790.28752348</v>
      </c>
      <c r="E48" s="418">
        <v>0</v>
      </c>
      <c r="F48" s="418">
        <v>790.28752348</v>
      </c>
      <c r="G48" s="418">
        <v>0</v>
      </c>
      <c r="H48" s="419">
        <v>0</v>
      </c>
      <c r="I48" s="418">
        <v>0</v>
      </c>
      <c r="J48" s="418">
        <v>0</v>
      </c>
      <c r="K48" s="418">
        <v>0</v>
      </c>
      <c r="L48" s="420">
        <v>0</v>
      </c>
      <c r="M48" s="418">
        <v>0</v>
      </c>
      <c r="N48" s="418">
        <v>0</v>
      </c>
    </row>
    <row r="49" spans="1:14" s="149" customFormat="1" ht="30.4" customHeight="1" x14ac:dyDescent="0.2">
      <c r="A49" s="610"/>
      <c r="B49" s="164" t="s">
        <v>129</v>
      </c>
      <c r="C49" s="350" t="s">
        <v>130</v>
      </c>
      <c r="D49" s="421">
        <v>790.28752348</v>
      </c>
      <c r="E49" s="422">
        <v>0</v>
      </c>
      <c r="F49" s="422">
        <v>790.28752348</v>
      </c>
      <c r="G49" s="422">
        <v>0</v>
      </c>
      <c r="H49" s="423">
        <v>0</v>
      </c>
      <c r="I49" s="422">
        <v>0</v>
      </c>
      <c r="J49" s="422">
        <v>0</v>
      </c>
      <c r="K49" s="422">
        <v>0</v>
      </c>
      <c r="L49" s="424">
        <v>0</v>
      </c>
      <c r="M49" s="422">
        <v>0</v>
      </c>
      <c r="N49" s="422">
        <v>0</v>
      </c>
    </row>
    <row r="50" spans="1:14" s="149" customFormat="1" ht="30.4" customHeight="1" x14ac:dyDescent="0.2">
      <c r="A50" s="608" t="s">
        <v>131</v>
      </c>
      <c r="B50" s="164"/>
      <c r="C50" s="350"/>
      <c r="D50" s="417">
        <v>113</v>
      </c>
      <c r="E50" s="418">
        <v>113</v>
      </c>
      <c r="F50" s="418">
        <v>0</v>
      </c>
      <c r="G50" s="418">
        <v>0</v>
      </c>
      <c r="H50" s="419">
        <v>0</v>
      </c>
      <c r="I50" s="418">
        <v>0</v>
      </c>
      <c r="J50" s="418">
        <v>0</v>
      </c>
      <c r="K50" s="418">
        <v>0</v>
      </c>
      <c r="L50" s="420">
        <v>0</v>
      </c>
      <c r="M50" s="418">
        <v>0</v>
      </c>
      <c r="N50" s="418">
        <v>0</v>
      </c>
    </row>
    <row r="51" spans="1:14" s="149" customFormat="1" ht="30.4" customHeight="1" x14ac:dyDescent="0.2">
      <c r="A51" s="609"/>
      <c r="B51" s="164" t="s">
        <v>132</v>
      </c>
      <c r="C51" s="350" t="s">
        <v>133</v>
      </c>
      <c r="D51" s="421">
        <v>104</v>
      </c>
      <c r="E51" s="422">
        <v>104</v>
      </c>
      <c r="F51" s="422">
        <v>0</v>
      </c>
      <c r="G51" s="422">
        <v>0</v>
      </c>
      <c r="H51" s="423">
        <v>0</v>
      </c>
      <c r="I51" s="422">
        <v>0</v>
      </c>
      <c r="J51" s="422">
        <v>0</v>
      </c>
      <c r="K51" s="422">
        <v>0</v>
      </c>
      <c r="L51" s="424">
        <v>0</v>
      </c>
      <c r="M51" s="422">
        <v>0</v>
      </c>
      <c r="N51" s="422">
        <v>0</v>
      </c>
    </row>
    <row r="52" spans="1:14" s="149" customFormat="1" ht="30.4" customHeight="1" x14ac:dyDescent="0.2">
      <c r="A52" s="610"/>
      <c r="B52" s="164" t="s">
        <v>134</v>
      </c>
      <c r="C52" s="350" t="s">
        <v>135</v>
      </c>
      <c r="D52" s="421">
        <v>9</v>
      </c>
      <c r="E52" s="422">
        <v>9</v>
      </c>
      <c r="F52" s="422">
        <v>0</v>
      </c>
      <c r="G52" s="422">
        <v>0</v>
      </c>
      <c r="H52" s="423">
        <v>0</v>
      </c>
      <c r="I52" s="422">
        <v>0</v>
      </c>
      <c r="J52" s="422">
        <v>0</v>
      </c>
      <c r="K52" s="422">
        <v>0</v>
      </c>
      <c r="L52" s="424">
        <v>0</v>
      </c>
      <c r="M52" s="422">
        <v>0</v>
      </c>
      <c r="N52" s="422">
        <v>0</v>
      </c>
    </row>
    <row r="53" spans="1:14" s="149" customFormat="1" ht="19.7" customHeight="1" x14ac:dyDescent="0.2">
      <c r="A53" s="608" t="s">
        <v>136</v>
      </c>
      <c r="B53" s="164"/>
      <c r="C53" s="350"/>
      <c r="D53" s="417">
        <v>693782</v>
      </c>
      <c r="E53" s="418">
        <v>5208</v>
      </c>
      <c r="F53" s="418">
        <v>688563</v>
      </c>
      <c r="G53" s="418">
        <v>11</v>
      </c>
      <c r="H53" s="419">
        <v>688574</v>
      </c>
      <c r="I53" s="418">
        <v>95598</v>
      </c>
      <c r="J53" s="418">
        <v>592965</v>
      </c>
      <c r="K53" s="418">
        <v>11</v>
      </c>
      <c r="L53" s="420">
        <v>32310.812181025449</v>
      </c>
      <c r="M53" s="418">
        <v>236533.16845506403</v>
      </c>
      <c r="N53" s="418">
        <v>322.78889606197549</v>
      </c>
    </row>
    <row r="54" spans="1:14" s="149" customFormat="1" ht="19.7" customHeight="1" x14ac:dyDescent="0.2">
      <c r="A54" s="609"/>
      <c r="B54" s="164" t="s">
        <v>137</v>
      </c>
      <c r="C54" s="350" t="s">
        <v>138</v>
      </c>
      <c r="D54" s="421">
        <v>676228</v>
      </c>
      <c r="E54" s="422">
        <v>5083</v>
      </c>
      <c r="F54" s="422">
        <v>671135</v>
      </c>
      <c r="G54" s="422">
        <v>10</v>
      </c>
      <c r="H54" s="423">
        <v>671145</v>
      </c>
      <c r="I54" s="422">
        <v>94558</v>
      </c>
      <c r="J54" s="422">
        <v>576577</v>
      </c>
      <c r="K54" s="422">
        <v>10</v>
      </c>
      <c r="L54" s="424">
        <v>31959.306452158042</v>
      </c>
      <c r="M54" s="422">
        <v>229996.01100961346</v>
      </c>
      <c r="N54" s="422">
        <v>293.44445096543228</v>
      </c>
    </row>
    <row r="55" spans="1:14" s="149" customFormat="1" ht="30.4" customHeight="1" thickBot="1" x14ac:dyDescent="0.25">
      <c r="A55" s="612"/>
      <c r="B55" s="164" t="s">
        <v>139</v>
      </c>
      <c r="C55" s="350" t="s">
        <v>140</v>
      </c>
      <c r="D55" s="421">
        <v>17554</v>
      </c>
      <c r="E55" s="422">
        <v>125</v>
      </c>
      <c r="F55" s="422">
        <v>17428</v>
      </c>
      <c r="G55" s="422">
        <v>1</v>
      </c>
      <c r="H55" s="423">
        <v>17429</v>
      </c>
      <c r="I55" s="422">
        <v>1040</v>
      </c>
      <c r="J55" s="422">
        <v>16388</v>
      </c>
      <c r="K55" s="422">
        <v>1</v>
      </c>
      <c r="L55" s="424">
        <v>351.50572886740798</v>
      </c>
      <c r="M55" s="422">
        <v>6537.1574454505571</v>
      </c>
      <c r="N55" s="422">
        <v>29.344445096543225</v>
      </c>
    </row>
    <row r="56" spans="1:14" s="149" customFormat="1" ht="30.4" customHeight="1" thickTop="1" thickBot="1" x14ac:dyDescent="0.25">
      <c r="A56" s="165" t="s">
        <v>141</v>
      </c>
      <c r="B56" s="166"/>
      <c r="C56" s="351"/>
      <c r="D56" s="425">
        <v>22265988.019137673</v>
      </c>
      <c r="E56" s="426">
        <v>8442959.7737472616</v>
      </c>
      <c r="F56" s="426">
        <v>13378480.24539049</v>
      </c>
      <c r="G56" s="426">
        <v>444547.99999992002</v>
      </c>
      <c r="H56" s="427">
        <v>13819357.99999992</v>
      </c>
      <c r="I56" s="426">
        <v>2079329</v>
      </c>
      <c r="J56" s="426">
        <v>11295669</v>
      </c>
      <c r="K56" s="426">
        <v>444359.99999992002</v>
      </c>
      <c r="L56" s="428">
        <v>704147.09761469625</v>
      </c>
      <c r="M56" s="426">
        <v>4520870.865104517</v>
      </c>
      <c r="N56" s="426">
        <v>12943029.301768018</v>
      </c>
    </row>
    <row r="57" spans="1:14" s="149" customFormat="1" ht="30.4" customHeight="1" thickTop="1" x14ac:dyDescent="0.2">
      <c r="A57" s="342" t="s">
        <v>142</v>
      </c>
      <c r="B57" s="164"/>
      <c r="C57" s="350"/>
      <c r="D57" s="421"/>
      <c r="E57" s="422"/>
      <c r="F57" s="422"/>
      <c r="G57" s="422"/>
      <c r="H57" s="421"/>
      <c r="I57" s="422"/>
      <c r="J57" s="422"/>
      <c r="K57" s="422"/>
      <c r="L57" s="422"/>
      <c r="M57" s="422"/>
      <c r="N57" s="422"/>
    </row>
    <row r="58" spans="1:14" s="149" customFormat="1" ht="30.4" customHeight="1" x14ac:dyDescent="0.2">
      <c r="A58" s="167" t="s">
        <v>143</v>
      </c>
      <c r="B58" s="164"/>
      <c r="C58" s="350"/>
      <c r="D58" s="421"/>
      <c r="E58" s="429"/>
      <c r="F58" s="429"/>
      <c r="G58" s="429"/>
      <c r="H58" s="421"/>
      <c r="I58" s="429"/>
      <c r="J58" s="429"/>
      <c r="K58" s="429"/>
      <c r="L58" s="430">
        <v>2.9527000000000001</v>
      </c>
      <c r="M58" s="430">
        <v>2.4981</v>
      </c>
      <c r="N58" s="430">
        <v>3.4332000000000001E-2</v>
      </c>
    </row>
    <row r="59" spans="1:14" s="149" customFormat="1" ht="19.7" customHeight="1" x14ac:dyDescent="0.2"/>
    <row r="60" spans="1:14" s="149" customFormat="1" ht="19.149999999999999" customHeight="1" x14ac:dyDescent="0.2">
      <c r="A60" s="613" t="s">
        <v>144</v>
      </c>
      <c r="B60" s="613"/>
      <c r="C60" s="613"/>
      <c r="D60" s="613"/>
      <c r="E60" s="613"/>
      <c r="F60" s="613"/>
      <c r="G60" s="613"/>
      <c r="H60" s="613"/>
      <c r="I60" s="613"/>
      <c r="J60" s="613"/>
      <c r="K60" s="613"/>
    </row>
    <row r="61" spans="1:14" s="149" customFormat="1" ht="51.75" customHeight="1" x14ac:dyDescent="0.2">
      <c r="A61" s="611" t="s">
        <v>145</v>
      </c>
      <c r="B61" s="611"/>
      <c r="C61" s="611"/>
      <c r="D61" s="611"/>
      <c r="E61" s="611"/>
      <c r="F61" s="611"/>
      <c r="G61" s="611"/>
      <c r="H61" s="611"/>
      <c r="I61" s="611"/>
      <c r="J61" s="611"/>
      <c r="K61" s="611"/>
    </row>
    <row r="62" spans="1:14" s="149" customFormat="1" ht="14.45" customHeight="1" x14ac:dyDescent="0.2">
      <c r="A62" s="611" t="s">
        <v>146</v>
      </c>
      <c r="B62" s="611"/>
      <c r="C62" s="611"/>
      <c r="D62" s="611"/>
      <c r="E62" s="611"/>
      <c r="F62" s="611"/>
      <c r="G62" s="611"/>
      <c r="H62" s="611"/>
      <c r="I62" s="611"/>
      <c r="J62" s="611"/>
      <c r="K62" s="611"/>
    </row>
    <row r="63" spans="1:14" s="149" customFormat="1" ht="19.149999999999999" customHeight="1" x14ac:dyDescent="0.2"/>
  </sheetData>
  <mergeCells count="25">
    <mergeCell ref="A62:K62"/>
    <mergeCell ref="A43:A47"/>
    <mergeCell ref="A48:A49"/>
    <mergeCell ref="A50:A52"/>
    <mergeCell ref="A53:A55"/>
    <mergeCell ref="A61:K61"/>
    <mergeCell ref="A60:K60"/>
    <mergeCell ref="A8:A20"/>
    <mergeCell ref="A21:A25"/>
    <mergeCell ref="A27:A31"/>
    <mergeCell ref="A32:A37"/>
    <mergeCell ref="A38:A42"/>
    <mergeCell ref="J4:N4"/>
    <mergeCell ref="A5:I5"/>
    <mergeCell ref="J5:N5"/>
    <mergeCell ref="F6:G6"/>
    <mergeCell ref="I6:K6"/>
    <mergeCell ref="L6:N6"/>
    <mergeCell ref="A4:I4"/>
    <mergeCell ref="A1:I1"/>
    <mergeCell ref="J1:N1"/>
    <mergeCell ref="A2:I2"/>
    <mergeCell ref="J2:N2"/>
    <mergeCell ref="A3:I3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B1:CU53"/>
  <sheetViews>
    <sheetView tabSelected="1" view="pageBreakPreview" zoomScale="50" zoomScaleNormal="60" zoomScaleSheetLayoutView="50" workbookViewId="0">
      <selection activeCell="P7" sqref="P7"/>
    </sheetView>
  </sheetViews>
  <sheetFormatPr defaultColWidth="9.140625" defaultRowHeight="15" x14ac:dyDescent="0.25"/>
  <cols>
    <col min="1" max="1" width="1.7109375" style="1" customWidth="1"/>
    <col min="2" max="33" width="12.28515625" style="1" customWidth="1"/>
    <col min="34" max="34" width="0.85546875" style="216" customWidth="1"/>
    <col min="35" max="99" width="9.140625" style="106"/>
    <col min="100" max="16384" width="9.140625" style="1"/>
  </cols>
  <sheetData>
    <row r="1" spans="2:99" ht="49.9" customHeight="1" thickBot="1" x14ac:dyDescent="0.3">
      <c r="B1" s="506" t="s">
        <v>458</v>
      </c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8"/>
    </row>
    <row r="2" spans="2:99" ht="30.6" customHeight="1" x14ac:dyDescent="0.55000000000000004">
      <c r="B2" s="512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4"/>
    </row>
    <row r="3" spans="2:99" ht="351.6" customHeight="1" x14ac:dyDescent="0.55000000000000004">
      <c r="B3" s="495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7"/>
      <c r="T3" s="496"/>
      <c r="U3" s="496"/>
      <c r="V3" s="496"/>
      <c r="W3" s="496"/>
      <c r="X3" s="496"/>
      <c r="Y3" s="496"/>
      <c r="Z3" s="496"/>
      <c r="AA3" s="496"/>
      <c r="AB3" s="496"/>
      <c r="AC3" s="496"/>
      <c r="AD3" s="496"/>
      <c r="AE3" s="496"/>
      <c r="AF3" s="496"/>
      <c r="AG3" s="496"/>
      <c r="AH3" s="498"/>
    </row>
    <row r="4" spans="2:99" ht="117" customHeight="1" x14ac:dyDescent="0.25">
      <c r="B4" s="495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6"/>
      <c r="X4" s="496"/>
      <c r="Y4" s="496"/>
      <c r="Z4" s="496"/>
      <c r="AA4" s="496"/>
      <c r="AB4" s="496"/>
      <c r="AC4" s="496"/>
      <c r="AD4" s="496"/>
      <c r="AE4" s="496"/>
      <c r="AF4" s="496"/>
      <c r="AG4" s="496"/>
      <c r="AH4" s="498"/>
    </row>
    <row r="5" spans="2:99" ht="147.75" customHeight="1" x14ac:dyDescent="0.25">
      <c r="B5" s="495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  <c r="O5" s="496"/>
      <c r="P5" s="496"/>
      <c r="Q5" s="496"/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8"/>
    </row>
    <row r="6" spans="2:99" s="96" customFormat="1" ht="32.25" customHeight="1" x14ac:dyDescent="0.55000000000000004">
      <c r="B6" s="509"/>
      <c r="C6" s="510"/>
      <c r="D6" s="510"/>
      <c r="E6" s="510"/>
      <c r="F6" s="510"/>
      <c r="G6" s="510"/>
      <c r="H6" s="510"/>
      <c r="I6" s="510"/>
      <c r="J6" s="510"/>
      <c r="K6" s="510"/>
      <c r="L6" s="510"/>
      <c r="M6" s="510"/>
      <c r="N6" s="510"/>
      <c r="O6" s="510"/>
      <c r="P6" s="510"/>
      <c r="Q6" s="510"/>
      <c r="R6" s="510"/>
      <c r="S6" s="510"/>
      <c r="T6" s="510"/>
      <c r="U6" s="510"/>
      <c r="V6" s="510"/>
      <c r="W6" s="510"/>
      <c r="X6" s="510"/>
      <c r="Y6" s="510"/>
      <c r="Z6" s="510"/>
      <c r="AA6" s="510"/>
      <c r="AB6" s="510"/>
      <c r="AC6" s="510"/>
      <c r="AD6" s="510"/>
      <c r="AE6" s="510"/>
      <c r="AF6" s="510"/>
      <c r="AG6" s="510"/>
      <c r="AH6" s="511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</row>
    <row r="7" spans="2:99" s="96" customFormat="1" ht="84.75" customHeight="1" x14ac:dyDescent="0.25">
      <c r="B7" s="495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496"/>
      <c r="T7" s="496"/>
      <c r="U7" s="496"/>
      <c r="V7" s="496"/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8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</row>
    <row r="8" spans="2:99" s="107" customFormat="1" ht="31.5" customHeight="1" x14ac:dyDescent="0.25">
      <c r="B8" s="502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4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</row>
    <row r="9" spans="2:99" s="96" customFormat="1" ht="22.9" customHeight="1" x14ac:dyDescent="0.25">
      <c r="B9" s="495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8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</row>
    <row r="10" spans="2:99" s="96" customFormat="1" x14ac:dyDescent="0.25">
      <c r="B10" s="495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/>
      <c r="Y10" s="496"/>
      <c r="Z10" s="496"/>
      <c r="AA10" s="496"/>
      <c r="AB10" s="496"/>
      <c r="AC10" s="496"/>
      <c r="AD10" s="496"/>
      <c r="AE10" s="496"/>
      <c r="AF10" s="496"/>
      <c r="AG10" s="496"/>
      <c r="AH10" s="498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</row>
    <row r="11" spans="2:99" s="96" customFormat="1" x14ac:dyDescent="0.25">
      <c r="B11" s="495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6"/>
      <c r="N11" s="496"/>
      <c r="O11" s="496"/>
      <c r="P11" s="496"/>
      <c r="Q11" s="496"/>
      <c r="R11" s="496"/>
      <c r="S11" s="496"/>
      <c r="T11" s="496"/>
      <c r="U11" s="496"/>
      <c r="V11" s="496"/>
      <c r="W11" s="496"/>
      <c r="X11" s="496"/>
      <c r="Y11" s="496"/>
      <c r="Z11" s="496"/>
      <c r="AA11" s="496"/>
      <c r="AB11" s="496"/>
      <c r="AC11" s="496"/>
      <c r="AD11" s="496"/>
      <c r="AE11" s="496"/>
      <c r="AF11" s="496"/>
      <c r="AG11" s="496"/>
      <c r="AH11" s="498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</row>
    <row r="12" spans="2:99" s="96" customFormat="1" ht="18" customHeight="1" x14ac:dyDescent="0.25">
      <c r="B12" s="495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6"/>
      <c r="O12" s="496"/>
      <c r="P12" s="496"/>
      <c r="Q12" s="496"/>
      <c r="R12" s="496"/>
      <c r="S12" s="496"/>
      <c r="T12" s="496"/>
      <c r="U12" s="496"/>
      <c r="V12" s="496"/>
      <c r="W12" s="496"/>
      <c r="X12" s="496"/>
      <c r="Y12" s="496"/>
      <c r="Z12" s="496"/>
      <c r="AA12" s="496"/>
      <c r="AB12" s="496"/>
      <c r="AC12" s="496"/>
      <c r="AD12" s="496"/>
      <c r="AE12" s="496"/>
      <c r="AF12" s="496"/>
      <c r="AG12" s="496"/>
      <c r="AH12" s="498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</row>
    <row r="13" spans="2:99" s="96" customFormat="1" x14ac:dyDescent="0.25">
      <c r="B13" s="495"/>
      <c r="C13" s="496"/>
      <c r="D13" s="496"/>
      <c r="E13" s="496"/>
      <c r="F13" s="496"/>
      <c r="G13" s="496"/>
      <c r="H13" s="496"/>
      <c r="I13" s="496"/>
      <c r="J13" s="496"/>
      <c r="K13" s="496"/>
      <c r="L13" s="496"/>
      <c r="M13" s="496"/>
      <c r="N13" s="496"/>
      <c r="O13" s="496"/>
      <c r="P13" s="496"/>
      <c r="Q13" s="496"/>
      <c r="R13" s="496"/>
      <c r="S13" s="496"/>
      <c r="T13" s="496"/>
      <c r="U13" s="496"/>
      <c r="V13" s="496"/>
      <c r="W13" s="496"/>
      <c r="X13" s="496"/>
      <c r="Y13" s="496"/>
      <c r="Z13" s="496"/>
      <c r="AA13" s="496"/>
      <c r="AB13" s="496"/>
      <c r="AC13" s="496"/>
      <c r="AD13" s="496"/>
      <c r="AE13" s="496"/>
      <c r="AF13" s="496"/>
      <c r="AG13" s="496"/>
      <c r="AH13" s="498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</row>
    <row r="14" spans="2:99" s="96" customFormat="1" x14ac:dyDescent="0.25">
      <c r="B14" s="495"/>
      <c r="C14" s="496"/>
      <c r="D14" s="496"/>
      <c r="E14" s="496"/>
      <c r="F14" s="496"/>
      <c r="G14" s="496"/>
      <c r="H14" s="496"/>
      <c r="I14" s="496"/>
      <c r="J14" s="496"/>
      <c r="K14" s="496"/>
      <c r="L14" s="496"/>
      <c r="M14" s="496"/>
      <c r="N14" s="496"/>
      <c r="O14" s="496"/>
      <c r="P14" s="496"/>
      <c r="Q14" s="496"/>
      <c r="R14" s="496"/>
      <c r="S14" s="496"/>
      <c r="T14" s="496"/>
      <c r="U14" s="496"/>
      <c r="V14" s="496"/>
      <c r="W14" s="496"/>
      <c r="X14" s="496"/>
      <c r="Y14" s="496"/>
      <c r="Z14" s="496"/>
      <c r="AA14" s="496"/>
      <c r="AB14" s="496"/>
      <c r="AC14" s="496"/>
      <c r="AD14" s="496"/>
      <c r="AE14" s="496"/>
      <c r="AF14" s="496"/>
      <c r="AG14" s="496"/>
      <c r="AH14" s="498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</row>
    <row r="15" spans="2:99" s="96" customFormat="1" x14ac:dyDescent="0.25">
      <c r="B15" s="495"/>
      <c r="C15" s="496"/>
      <c r="D15" s="496"/>
      <c r="E15" s="496"/>
      <c r="F15" s="496"/>
      <c r="G15" s="496"/>
      <c r="H15" s="496"/>
      <c r="I15" s="496"/>
      <c r="J15" s="496"/>
      <c r="K15" s="496"/>
      <c r="L15" s="496"/>
      <c r="M15" s="496"/>
      <c r="N15" s="496"/>
      <c r="O15" s="496"/>
      <c r="P15" s="496"/>
      <c r="Q15" s="496"/>
      <c r="R15" s="496"/>
      <c r="S15" s="496"/>
      <c r="T15" s="496"/>
      <c r="U15" s="496"/>
      <c r="V15" s="496"/>
      <c r="W15" s="496"/>
      <c r="X15" s="496"/>
      <c r="Y15" s="496"/>
      <c r="Z15" s="496"/>
      <c r="AA15" s="496"/>
      <c r="AB15" s="496"/>
      <c r="AC15" s="496"/>
      <c r="AD15" s="496"/>
      <c r="AE15" s="496"/>
      <c r="AF15" s="496"/>
      <c r="AG15" s="496"/>
      <c r="AH15" s="498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</row>
    <row r="16" spans="2:99" s="96" customFormat="1" x14ac:dyDescent="0.25">
      <c r="B16" s="495"/>
      <c r="C16" s="496"/>
      <c r="D16" s="496"/>
      <c r="E16" s="496"/>
      <c r="F16" s="496"/>
      <c r="G16" s="496"/>
      <c r="H16" s="496"/>
      <c r="I16" s="496"/>
      <c r="J16" s="496"/>
      <c r="K16" s="496"/>
      <c r="L16" s="496"/>
      <c r="M16" s="496"/>
      <c r="N16" s="496"/>
      <c r="O16" s="496"/>
      <c r="P16" s="496"/>
      <c r="Q16" s="496"/>
      <c r="R16" s="496"/>
      <c r="S16" s="496"/>
      <c r="T16" s="496"/>
      <c r="U16" s="496"/>
      <c r="V16" s="496"/>
      <c r="W16" s="496"/>
      <c r="X16" s="496"/>
      <c r="Y16" s="496"/>
      <c r="Z16" s="496"/>
      <c r="AA16" s="496"/>
      <c r="AB16" s="496"/>
      <c r="AC16" s="496"/>
      <c r="AD16" s="496"/>
      <c r="AE16" s="496"/>
      <c r="AF16" s="496"/>
      <c r="AG16" s="496"/>
      <c r="AH16" s="498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</row>
    <row r="17" spans="2:99" s="96" customFormat="1" x14ac:dyDescent="0.25">
      <c r="B17" s="495"/>
      <c r="C17" s="496"/>
      <c r="D17" s="496"/>
      <c r="E17" s="496"/>
      <c r="F17" s="496"/>
      <c r="G17" s="496"/>
      <c r="H17" s="496"/>
      <c r="I17" s="496"/>
      <c r="J17" s="496"/>
      <c r="K17" s="496"/>
      <c r="L17" s="496"/>
      <c r="M17" s="496"/>
      <c r="N17" s="496"/>
      <c r="O17" s="496"/>
      <c r="P17" s="496"/>
      <c r="Q17" s="496"/>
      <c r="R17" s="496"/>
      <c r="S17" s="496"/>
      <c r="T17" s="496"/>
      <c r="U17" s="496"/>
      <c r="V17" s="496"/>
      <c r="W17" s="496"/>
      <c r="X17" s="496"/>
      <c r="Y17" s="496"/>
      <c r="Z17" s="496"/>
      <c r="AA17" s="496"/>
      <c r="AB17" s="496"/>
      <c r="AC17" s="496"/>
      <c r="AD17" s="496"/>
      <c r="AE17" s="496"/>
      <c r="AF17" s="496"/>
      <c r="AG17" s="496"/>
      <c r="AH17" s="498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</row>
    <row r="18" spans="2:99" s="96" customFormat="1" x14ac:dyDescent="0.25">
      <c r="B18" s="495"/>
      <c r="C18" s="496"/>
      <c r="D18" s="496"/>
      <c r="E18" s="496"/>
      <c r="F18" s="496"/>
      <c r="G18" s="496"/>
      <c r="H18" s="496"/>
      <c r="I18" s="496"/>
      <c r="J18" s="496"/>
      <c r="K18" s="496"/>
      <c r="L18" s="496"/>
      <c r="M18" s="496"/>
      <c r="N18" s="496"/>
      <c r="O18" s="496"/>
      <c r="P18" s="496"/>
      <c r="Q18" s="496"/>
      <c r="R18" s="496"/>
      <c r="S18" s="496"/>
      <c r="T18" s="496"/>
      <c r="U18" s="496"/>
      <c r="V18" s="496"/>
      <c r="W18" s="496"/>
      <c r="X18" s="496"/>
      <c r="Y18" s="496"/>
      <c r="Z18" s="496"/>
      <c r="AA18" s="496"/>
      <c r="AB18" s="496"/>
      <c r="AC18" s="496"/>
      <c r="AD18" s="496"/>
      <c r="AE18" s="496"/>
      <c r="AF18" s="496"/>
      <c r="AG18" s="496"/>
      <c r="AH18" s="498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</row>
    <row r="19" spans="2:99" s="96" customFormat="1" x14ac:dyDescent="0.25">
      <c r="B19" s="495"/>
      <c r="C19" s="496"/>
      <c r="D19" s="496"/>
      <c r="E19" s="496"/>
      <c r="F19" s="496"/>
      <c r="G19" s="496"/>
      <c r="H19" s="496"/>
      <c r="I19" s="496"/>
      <c r="J19" s="496"/>
      <c r="K19" s="496"/>
      <c r="L19" s="496"/>
      <c r="M19" s="496"/>
      <c r="N19" s="496"/>
      <c r="O19" s="496"/>
      <c r="P19" s="496"/>
      <c r="Q19" s="496"/>
      <c r="R19" s="496"/>
      <c r="S19" s="496"/>
      <c r="T19" s="496"/>
      <c r="U19" s="496"/>
      <c r="V19" s="496"/>
      <c r="W19" s="496"/>
      <c r="X19" s="496"/>
      <c r="Y19" s="496"/>
      <c r="Z19" s="496"/>
      <c r="AA19" s="496"/>
      <c r="AB19" s="496"/>
      <c r="AC19" s="496"/>
      <c r="AD19" s="496"/>
      <c r="AE19" s="496"/>
      <c r="AF19" s="496"/>
      <c r="AG19" s="496"/>
      <c r="AH19" s="498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</row>
    <row r="20" spans="2:99" s="96" customFormat="1" x14ac:dyDescent="0.25">
      <c r="B20" s="495"/>
      <c r="C20" s="496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496"/>
      <c r="Q20" s="496"/>
      <c r="R20" s="496"/>
      <c r="S20" s="496"/>
      <c r="T20" s="496"/>
      <c r="U20" s="496"/>
      <c r="V20" s="496"/>
      <c r="W20" s="496"/>
      <c r="X20" s="496"/>
      <c r="Y20" s="496"/>
      <c r="Z20" s="496"/>
      <c r="AA20" s="496"/>
      <c r="AB20" s="496"/>
      <c r="AC20" s="496"/>
      <c r="AD20" s="496"/>
      <c r="AE20" s="496"/>
      <c r="AF20" s="496"/>
      <c r="AG20" s="496"/>
      <c r="AH20" s="498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</row>
    <row r="21" spans="2:99" s="96" customFormat="1" x14ac:dyDescent="0.25">
      <c r="B21" s="495"/>
      <c r="C21" s="496"/>
      <c r="D21" s="496"/>
      <c r="E21" s="496"/>
      <c r="F21" s="496"/>
      <c r="G21" s="496"/>
      <c r="H21" s="496"/>
      <c r="I21" s="496"/>
      <c r="J21" s="496"/>
      <c r="K21" s="496"/>
      <c r="L21" s="496"/>
      <c r="M21" s="496"/>
      <c r="N21" s="496"/>
      <c r="O21" s="496"/>
      <c r="P21" s="496"/>
      <c r="Q21" s="496"/>
      <c r="R21" s="496"/>
      <c r="S21" s="496"/>
      <c r="T21" s="496"/>
      <c r="U21" s="496"/>
      <c r="V21" s="496"/>
      <c r="W21" s="496"/>
      <c r="X21" s="496"/>
      <c r="Y21" s="496"/>
      <c r="Z21" s="496"/>
      <c r="AA21" s="496"/>
      <c r="AB21" s="496"/>
      <c r="AC21" s="496"/>
      <c r="AD21" s="496"/>
      <c r="AE21" s="496"/>
      <c r="AF21" s="496"/>
      <c r="AG21" s="496"/>
      <c r="AH21" s="498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</row>
    <row r="22" spans="2:99" s="96" customFormat="1" x14ac:dyDescent="0.25">
      <c r="B22" s="495"/>
      <c r="C22" s="496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6"/>
      <c r="X22" s="496"/>
      <c r="Y22" s="496"/>
      <c r="Z22" s="496"/>
      <c r="AA22" s="496"/>
      <c r="AB22" s="496"/>
      <c r="AC22" s="496"/>
      <c r="AD22" s="496"/>
      <c r="AE22" s="496"/>
      <c r="AF22" s="496"/>
      <c r="AG22" s="496"/>
      <c r="AH22" s="498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</row>
    <row r="23" spans="2:99" s="96" customFormat="1" x14ac:dyDescent="0.25">
      <c r="B23" s="495"/>
      <c r="C23" s="496"/>
      <c r="D23" s="496"/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6"/>
      <c r="X23" s="496"/>
      <c r="Y23" s="496"/>
      <c r="Z23" s="496"/>
      <c r="AA23" s="496"/>
      <c r="AB23" s="496"/>
      <c r="AC23" s="496"/>
      <c r="AD23" s="496"/>
      <c r="AE23" s="496"/>
      <c r="AF23" s="496"/>
      <c r="AG23" s="496"/>
      <c r="AH23" s="498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</row>
    <row r="24" spans="2:99" s="96" customFormat="1" x14ac:dyDescent="0.25">
      <c r="B24" s="495"/>
      <c r="C24" s="496"/>
      <c r="D24" s="496"/>
      <c r="E24" s="496"/>
      <c r="F24" s="496"/>
      <c r="G24" s="496"/>
      <c r="H24" s="496"/>
      <c r="I24" s="496"/>
      <c r="J24" s="496"/>
      <c r="K24" s="496"/>
      <c r="L24" s="496"/>
      <c r="M24" s="496"/>
      <c r="N24" s="496"/>
      <c r="O24" s="496"/>
      <c r="P24" s="496"/>
      <c r="Q24" s="496"/>
      <c r="R24" s="496"/>
      <c r="S24" s="496"/>
      <c r="T24" s="496"/>
      <c r="U24" s="496"/>
      <c r="V24" s="496"/>
      <c r="W24" s="496"/>
      <c r="X24" s="496"/>
      <c r="Y24" s="496"/>
      <c r="Z24" s="496"/>
      <c r="AA24" s="496"/>
      <c r="AB24" s="496"/>
      <c r="AC24" s="496"/>
      <c r="AD24" s="496"/>
      <c r="AE24" s="496"/>
      <c r="AF24" s="496"/>
      <c r="AG24" s="496"/>
      <c r="AH24" s="498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  <c r="CT24" s="106"/>
      <c r="CU24" s="106"/>
    </row>
    <row r="25" spans="2:99" s="96" customFormat="1" x14ac:dyDescent="0.25">
      <c r="B25" s="495"/>
      <c r="C25" s="496"/>
      <c r="D25" s="496"/>
      <c r="E25" s="496"/>
      <c r="F25" s="496"/>
      <c r="G25" s="496"/>
      <c r="H25" s="496"/>
      <c r="I25" s="496"/>
      <c r="J25" s="496"/>
      <c r="K25" s="496"/>
      <c r="L25" s="496"/>
      <c r="M25" s="496"/>
      <c r="N25" s="496"/>
      <c r="O25" s="496"/>
      <c r="P25" s="496"/>
      <c r="Q25" s="496"/>
      <c r="R25" s="496"/>
      <c r="S25" s="496"/>
      <c r="T25" s="496"/>
      <c r="U25" s="496"/>
      <c r="V25" s="496"/>
      <c r="W25" s="496"/>
      <c r="X25" s="496"/>
      <c r="Y25" s="496"/>
      <c r="Z25" s="496"/>
      <c r="AA25" s="496"/>
      <c r="AB25" s="496"/>
      <c r="AC25" s="496"/>
      <c r="AD25" s="496"/>
      <c r="AE25" s="496"/>
      <c r="AF25" s="496"/>
      <c r="AG25" s="496"/>
      <c r="AH25" s="498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  <c r="CT25" s="106"/>
      <c r="CU25" s="106"/>
    </row>
    <row r="26" spans="2:99" s="96" customFormat="1" x14ac:dyDescent="0.25">
      <c r="B26" s="495"/>
      <c r="C26" s="496"/>
      <c r="D26" s="496"/>
      <c r="E26" s="496"/>
      <c r="F26" s="496"/>
      <c r="G26" s="496"/>
      <c r="H26" s="496"/>
      <c r="I26" s="496"/>
      <c r="J26" s="496"/>
      <c r="K26" s="496"/>
      <c r="L26" s="496"/>
      <c r="M26" s="496"/>
      <c r="N26" s="496"/>
      <c r="O26" s="496"/>
      <c r="P26" s="496"/>
      <c r="Q26" s="496"/>
      <c r="R26" s="496"/>
      <c r="S26" s="496"/>
      <c r="T26" s="496"/>
      <c r="U26" s="496"/>
      <c r="V26" s="496"/>
      <c r="W26" s="496"/>
      <c r="X26" s="496"/>
      <c r="Y26" s="496"/>
      <c r="Z26" s="496"/>
      <c r="AA26" s="496"/>
      <c r="AB26" s="496"/>
      <c r="AC26" s="496"/>
      <c r="AD26" s="496"/>
      <c r="AE26" s="496"/>
      <c r="AF26" s="496"/>
      <c r="AG26" s="496"/>
      <c r="AH26" s="498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</row>
    <row r="27" spans="2:99" s="96" customFormat="1" x14ac:dyDescent="0.25">
      <c r="B27" s="495"/>
      <c r="C27" s="496"/>
      <c r="D27" s="496"/>
      <c r="E27" s="496"/>
      <c r="F27" s="496"/>
      <c r="G27" s="496"/>
      <c r="H27" s="496"/>
      <c r="I27" s="496"/>
      <c r="J27" s="496"/>
      <c r="K27" s="496"/>
      <c r="L27" s="496"/>
      <c r="M27" s="496"/>
      <c r="N27" s="496"/>
      <c r="O27" s="496"/>
      <c r="P27" s="496"/>
      <c r="Q27" s="496"/>
      <c r="R27" s="496"/>
      <c r="S27" s="496"/>
      <c r="T27" s="496"/>
      <c r="U27" s="496"/>
      <c r="V27" s="496"/>
      <c r="W27" s="496"/>
      <c r="X27" s="496"/>
      <c r="Y27" s="496"/>
      <c r="Z27" s="496"/>
      <c r="AA27" s="496"/>
      <c r="AB27" s="496"/>
      <c r="AC27" s="496"/>
      <c r="AD27" s="496"/>
      <c r="AE27" s="496"/>
      <c r="AF27" s="496"/>
      <c r="AG27" s="496"/>
      <c r="AH27" s="498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</row>
    <row r="28" spans="2:99" s="96" customFormat="1" x14ac:dyDescent="0.25">
      <c r="B28" s="495"/>
      <c r="C28" s="496"/>
      <c r="D28" s="496"/>
      <c r="E28" s="496"/>
      <c r="F28" s="496"/>
      <c r="G28" s="496"/>
      <c r="H28" s="496"/>
      <c r="I28" s="496"/>
      <c r="J28" s="496"/>
      <c r="K28" s="496"/>
      <c r="L28" s="496"/>
      <c r="M28" s="496"/>
      <c r="N28" s="496"/>
      <c r="O28" s="496"/>
      <c r="P28" s="496"/>
      <c r="Q28" s="496"/>
      <c r="R28" s="496"/>
      <c r="S28" s="496"/>
      <c r="T28" s="496"/>
      <c r="U28" s="496"/>
      <c r="V28" s="496"/>
      <c r="W28" s="496"/>
      <c r="X28" s="496"/>
      <c r="Y28" s="496"/>
      <c r="Z28" s="496"/>
      <c r="AA28" s="496"/>
      <c r="AB28" s="496"/>
      <c r="AC28" s="496"/>
      <c r="AD28" s="496"/>
      <c r="AE28" s="496"/>
      <c r="AF28" s="496"/>
      <c r="AG28" s="496"/>
      <c r="AH28" s="498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</row>
    <row r="29" spans="2:99" s="96" customFormat="1" x14ac:dyDescent="0.25">
      <c r="B29" s="495"/>
      <c r="C29" s="496"/>
      <c r="D29" s="496"/>
      <c r="E29" s="496"/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/>
      <c r="Q29" s="496"/>
      <c r="R29" s="496"/>
      <c r="S29" s="496"/>
      <c r="T29" s="496"/>
      <c r="U29" s="496"/>
      <c r="V29" s="496"/>
      <c r="W29" s="496"/>
      <c r="X29" s="496"/>
      <c r="Y29" s="496"/>
      <c r="Z29" s="496"/>
      <c r="AA29" s="496"/>
      <c r="AB29" s="496"/>
      <c r="AC29" s="496"/>
      <c r="AD29" s="496"/>
      <c r="AE29" s="496"/>
      <c r="AF29" s="496"/>
      <c r="AG29" s="496"/>
      <c r="AH29" s="498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</row>
    <row r="30" spans="2:99" s="96" customFormat="1" ht="15.75" thickBot="1" x14ac:dyDescent="0.3">
      <c r="B30" s="499"/>
      <c r="C30" s="500"/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  <c r="AA30" s="500"/>
      <c r="AB30" s="500"/>
      <c r="AC30" s="500"/>
      <c r="AD30" s="500"/>
      <c r="AE30" s="500"/>
      <c r="AF30" s="500"/>
      <c r="AG30" s="500"/>
      <c r="AH30" s="501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</row>
    <row r="31" spans="2:99" s="96" customFormat="1" x14ac:dyDescent="0.2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</row>
    <row r="32" spans="2:99" s="96" customFormat="1" x14ac:dyDescent="0.25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</row>
    <row r="33" spans="2:99" s="96" customFormat="1" x14ac:dyDescent="0.2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</row>
    <row r="34" spans="2:99" s="96" customFormat="1" x14ac:dyDescent="0.2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</row>
    <row r="35" spans="2:99" s="96" customFormat="1" x14ac:dyDescent="0.2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</row>
    <row r="36" spans="2:99" s="96" customFormat="1" x14ac:dyDescent="0.2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</row>
    <row r="37" spans="2:99" s="96" customFormat="1" x14ac:dyDescent="0.25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</row>
    <row r="38" spans="2:99" s="96" customFormat="1" x14ac:dyDescent="0.25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</row>
    <row r="39" spans="2:99" s="96" customFormat="1" x14ac:dyDescent="0.25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</row>
    <row r="40" spans="2:99" s="96" customFormat="1" x14ac:dyDescent="0.25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</row>
    <row r="41" spans="2:99" s="96" customFormat="1" x14ac:dyDescent="0.25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</row>
    <row r="42" spans="2:99" s="96" customFormat="1" x14ac:dyDescent="0.25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</row>
    <row r="43" spans="2:99" s="96" customFormat="1" ht="141.75" customHeight="1" x14ac:dyDescent="0.25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</row>
    <row r="44" spans="2:99" s="96" customFormat="1" ht="135" customHeight="1" x14ac:dyDescent="0.25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  <c r="CO44" s="106"/>
      <c r="CP44" s="106"/>
      <c r="CQ44" s="106"/>
      <c r="CR44" s="106"/>
      <c r="CS44" s="106"/>
      <c r="CT44" s="106"/>
      <c r="CU44" s="106"/>
    </row>
    <row r="45" spans="2:99" s="96" customFormat="1" ht="51" customHeight="1" x14ac:dyDescent="0.25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06"/>
      <c r="CU45" s="106"/>
    </row>
    <row r="46" spans="2:99" s="106" customFormat="1" x14ac:dyDescent="0.25">
      <c r="AH46" s="215"/>
    </row>
    <row r="47" spans="2:99" s="106" customFormat="1" x14ac:dyDescent="0.25">
      <c r="AH47" s="215"/>
    </row>
    <row r="48" spans="2:99" s="106" customFormat="1" x14ac:dyDescent="0.25">
      <c r="B48" s="109"/>
      <c r="E48" s="109"/>
      <c r="AH48" s="215"/>
    </row>
    <row r="52" spans="2:2" x14ac:dyDescent="0.25">
      <c r="B52" s="443" t="s">
        <v>276</v>
      </c>
    </row>
    <row r="53" spans="2:2" x14ac:dyDescent="0.25">
      <c r="B53" s="443" t="s">
        <v>429</v>
      </c>
    </row>
  </sheetData>
  <mergeCells count="3">
    <mergeCell ref="B1:AH1"/>
    <mergeCell ref="B6:AH6"/>
    <mergeCell ref="B2:AH2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B1:AH68"/>
  <sheetViews>
    <sheetView view="pageBreakPreview" topLeftCell="A31" zoomScale="80" zoomScaleNormal="100" zoomScaleSheetLayoutView="80" workbookViewId="0">
      <selection activeCell="B1" sqref="B1:AE68"/>
    </sheetView>
  </sheetViews>
  <sheetFormatPr defaultColWidth="8.85546875" defaultRowHeight="12.75" x14ac:dyDescent="0.2"/>
  <cols>
    <col min="1" max="1" width="1.140625" style="187" customWidth="1"/>
    <col min="2" max="2" width="8.5703125" style="187" customWidth="1"/>
    <col min="3" max="3" width="10" style="187" customWidth="1"/>
    <col min="4" max="4" width="9.42578125" style="187" customWidth="1"/>
    <col min="5" max="5" width="9.140625" style="187" customWidth="1"/>
    <col min="6" max="6" width="10" style="187" customWidth="1"/>
    <col min="7" max="7" width="9.42578125" style="187" customWidth="1"/>
    <col min="8" max="8" width="9.140625" style="187" customWidth="1"/>
    <col min="9" max="9" width="9.28515625" style="187" customWidth="1"/>
    <col min="10" max="11" width="9.140625" style="187" customWidth="1"/>
    <col min="12" max="13" width="9.5703125" style="187" customWidth="1"/>
    <col min="14" max="14" width="9.140625" style="187" customWidth="1"/>
    <col min="15" max="15" width="7.7109375" style="187" customWidth="1"/>
    <col min="16" max="16" width="9" style="187" customWidth="1"/>
    <col min="17" max="17" width="8.140625" style="187" customWidth="1"/>
    <col min="18" max="18" width="7.5703125" style="187" customWidth="1"/>
    <col min="19" max="19" width="7.85546875" style="187" customWidth="1"/>
    <col min="20" max="20" width="8.42578125" style="187" customWidth="1"/>
    <col min="21" max="21" width="8.28515625" style="187" customWidth="1"/>
    <col min="22" max="23" width="9" style="187" customWidth="1"/>
    <col min="24" max="24" width="8.5703125" style="187" customWidth="1"/>
    <col min="25" max="25" width="8.42578125" style="187" customWidth="1"/>
    <col min="26" max="26" width="7.85546875" style="187" customWidth="1"/>
    <col min="27" max="27" width="8.140625" style="187" customWidth="1"/>
    <col min="28" max="28" width="7.85546875" style="187" customWidth="1"/>
    <col min="29" max="29" width="8.28515625" style="187" customWidth="1"/>
    <col min="30" max="30" width="8.42578125" style="187" customWidth="1"/>
    <col min="31" max="31" width="2.7109375" style="187" customWidth="1"/>
    <col min="32" max="16384" width="8.85546875" style="187"/>
  </cols>
  <sheetData>
    <row r="1" spans="2:31" ht="26.45" customHeight="1" x14ac:dyDescent="0.2">
      <c r="B1" s="515" t="s">
        <v>419</v>
      </c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  <c r="V1" s="515"/>
      <c r="W1" s="515"/>
      <c r="X1" s="515"/>
      <c r="Y1" s="515"/>
      <c r="Z1" s="515"/>
      <c r="AA1" s="515"/>
      <c r="AB1" s="515"/>
      <c r="AC1" s="515"/>
      <c r="AD1" s="515"/>
      <c r="AE1" s="515"/>
    </row>
    <row r="2" spans="2:31" ht="24" customHeight="1" x14ac:dyDescent="0.2"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188"/>
    </row>
    <row r="3" spans="2:31" ht="35.25" customHeight="1" x14ac:dyDescent="0.2"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188"/>
      <c r="AB3" s="188"/>
      <c r="AC3" s="188"/>
      <c r="AD3" s="188"/>
      <c r="AE3" s="188"/>
    </row>
    <row r="4" spans="2:31" x14ac:dyDescent="0.2"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8"/>
      <c r="AB4" s="188"/>
      <c r="AC4" s="188"/>
      <c r="AD4" s="188"/>
      <c r="AE4" s="188"/>
    </row>
    <row r="5" spans="2:31" x14ac:dyDescent="0.2"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8"/>
      <c r="AB5" s="188"/>
      <c r="AC5" s="188"/>
      <c r="AD5" s="188"/>
      <c r="AE5" s="188"/>
    </row>
    <row r="6" spans="2:31" x14ac:dyDescent="0.2"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8"/>
      <c r="AB6" s="188"/>
      <c r="AC6" s="188"/>
      <c r="AD6" s="188"/>
      <c r="AE6" s="188"/>
    </row>
    <row r="7" spans="2:31" x14ac:dyDescent="0.2"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8"/>
      <c r="AB7" s="188"/>
      <c r="AC7" s="188"/>
      <c r="AD7" s="188"/>
      <c r="AE7" s="188"/>
    </row>
    <row r="8" spans="2:31" x14ac:dyDescent="0.2"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8"/>
      <c r="AB8" s="188"/>
      <c r="AC8" s="188"/>
      <c r="AD8" s="188"/>
      <c r="AE8" s="188"/>
    </row>
    <row r="9" spans="2:31" x14ac:dyDescent="0.2"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8"/>
      <c r="AB9" s="188"/>
      <c r="AC9" s="188"/>
      <c r="AD9" s="188"/>
      <c r="AE9" s="188"/>
    </row>
    <row r="10" spans="2:31" x14ac:dyDescent="0.2"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8"/>
      <c r="AB10" s="188"/>
      <c r="AC10" s="188"/>
      <c r="AD10" s="188"/>
      <c r="AE10" s="188"/>
    </row>
    <row r="11" spans="2:31" x14ac:dyDescent="0.2"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8"/>
      <c r="AB11" s="188"/>
      <c r="AC11" s="188"/>
      <c r="AD11" s="188"/>
      <c r="AE11" s="188"/>
    </row>
    <row r="12" spans="2:31" x14ac:dyDescent="0.2"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8"/>
      <c r="AB12" s="188"/>
      <c r="AC12" s="188"/>
      <c r="AD12" s="188"/>
      <c r="AE12" s="188"/>
    </row>
    <row r="13" spans="2:31" x14ac:dyDescent="0.2"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8"/>
      <c r="AB13" s="188"/>
      <c r="AC13" s="188"/>
      <c r="AD13" s="188"/>
      <c r="AE13" s="188"/>
    </row>
    <row r="14" spans="2:31" x14ac:dyDescent="0.2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8"/>
      <c r="AB14" s="188"/>
      <c r="AC14" s="188"/>
      <c r="AD14" s="188"/>
      <c r="AE14" s="188"/>
    </row>
    <row r="15" spans="2:31" x14ac:dyDescent="0.2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8"/>
      <c r="AB15" s="188"/>
      <c r="AC15" s="188"/>
      <c r="AD15" s="188"/>
      <c r="AE15" s="188"/>
    </row>
    <row r="16" spans="2:31" x14ac:dyDescent="0.2"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8"/>
      <c r="AB16" s="188"/>
      <c r="AC16" s="188"/>
      <c r="AD16" s="188"/>
      <c r="AE16" s="188"/>
    </row>
    <row r="17" spans="2:31" x14ac:dyDescent="0.2"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8"/>
      <c r="AB17" s="188"/>
      <c r="AC17" s="188"/>
      <c r="AD17" s="188"/>
      <c r="AE17" s="188"/>
    </row>
    <row r="18" spans="2:31" x14ac:dyDescent="0.2"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8"/>
      <c r="AB18" s="188"/>
      <c r="AC18" s="188"/>
      <c r="AD18" s="188"/>
      <c r="AE18" s="188"/>
    </row>
    <row r="19" spans="2:31" x14ac:dyDescent="0.2"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8"/>
      <c r="AB19" s="188"/>
      <c r="AC19" s="188"/>
      <c r="AD19" s="188"/>
      <c r="AE19" s="188"/>
    </row>
    <row r="20" spans="2:31" x14ac:dyDescent="0.2"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8"/>
      <c r="AB20" s="188"/>
      <c r="AC20" s="188"/>
      <c r="AD20" s="188"/>
      <c r="AE20" s="188"/>
    </row>
    <row r="21" spans="2:31" x14ac:dyDescent="0.2"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14"/>
      <c r="T21" s="214"/>
      <c r="U21" s="189"/>
      <c r="V21" s="189"/>
      <c r="W21" s="189"/>
      <c r="X21" s="189"/>
      <c r="Y21" s="189"/>
      <c r="Z21" s="189"/>
      <c r="AA21" s="188"/>
      <c r="AB21" s="188"/>
      <c r="AC21" s="188"/>
      <c r="AD21" s="188"/>
      <c r="AE21" s="188"/>
    </row>
    <row r="22" spans="2:31" x14ac:dyDescent="0.2"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333" t="s">
        <v>312</v>
      </c>
      <c r="Q22" s="440">
        <f>'Остатки ЮЛ'!P41</f>
        <v>-540.31100000000004</v>
      </c>
      <c r="R22" s="440">
        <f>'Остатки ЮЛ'!Q41</f>
        <v>605.71100000000035</v>
      </c>
      <c r="S22" s="440">
        <f>'Остатки ЮЛ'!R41</f>
        <v>-336.40600000000018</v>
      </c>
      <c r="T22" s="440">
        <f>'Остатки ЮЛ'!S41</f>
        <v>290.74000000000046</v>
      </c>
      <c r="U22" s="440">
        <f>'Остатки ЮЛ'!T41</f>
        <v>453.66499999999996</v>
      </c>
      <c r="V22" s="440">
        <f>'Остатки ЮЛ'!U41</f>
        <v>-265.5750000000001</v>
      </c>
      <c r="W22" s="440">
        <f>'Остатки ЮЛ'!V41</f>
        <v>208.08800000000005</v>
      </c>
      <c r="X22" s="440">
        <f>'Остатки ЮЛ'!W41</f>
        <v>181.16099999999946</v>
      </c>
      <c r="Y22" s="440">
        <f>'Остатки ЮЛ'!X41</f>
        <v>-416.5209999999995</v>
      </c>
      <c r="Z22" s="440">
        <f>'Остатки ЮЛ'!Y41</f>
        <v>659.29699999999957</v>
      </c>
      <c r="AA22" s="440">
        <f>'Остатки ЮЛ'!Z41</f>
        <v>-4.0040000000001186</v>
      </c>
      <c r="AB22" s="440">
        <f>'Остатки ЮЛ'!AA41</f>
        <v>-410.39599999999956</v>
      </c>
      <c r="AC22" s="440">
        <f>'Остатки ЮЛ'!AB41</f>
        <v>704.53399999999976</v>
      </c>
      <c r="AD22" s="440">
        <f>'Остатки ЮЛ'!AC41</f>
        <v>102.27572626960146</v>
      </c>
      <c r="AE22" s="188"/>
    </row>
    <row r="23" spans="2:31" x14ac:dyDescent="0.2"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333" t="s">
        <v>313</v>
      </c>
      <c r="Q23" s="440">
        <f>'Остатки ЮЛ'!P42</f>
        <v>53.381063815599376</v>
      </c>
      <c r="R23" s="440">
        <f>'Остатки ЮЛ'!Q42</f>
        <v>-17.75069229517845</v>
      </c>
      <c r="S23" s="440">
        <f>'Остатки ЮЛ'!R42</f>
        <v>92.105787953143732</v>
      </c>
      <c r="T23" s="440">
        <f>'Остатки ЮЛ'!S42</f>
        <v>-158.92375406559898</v>
      </c>
      <c r="U23" s="440">
        <f>'Остатки ЮЛ'!T42</f>
        <v>133.35237294868296</v>
      </c>
      <c r="V23" s="440">
        <f>'Остатки ЮЛ'!U42</f>
        <v>101.84062390971383</v>
      </c>
      <c r="W23" s="440">
        <f>'Остатки ЮЛ'!V42</f>
        <v>-28.189980267638415</v>
      </c>
      <c r="X23" s="440">
        <f>'Остатки ЮЛ'!W42</f>
        <v>-26.236697384324881</v>
      </c>
      <c r="Y23" s="440">
        <f>'Остатки ЮЛ'!X42</f>
        <v>257.45102478154666</v>
      </c>
      <c r="Z23" s="440">
        <f>'Остатки ЮЛ'!Y42</f>
        <v>-119.88578609681655</v>
      </c>
      <c r="AA23" s="440">
        <f>'Остатки ЮЛ'!Z42</f>
        <v>-76.171268704979141</v>
      </c>
      <c r="AB23" s="440">
        <f>'Остатки ЮЛ'!AA42</f>
        <v>83.144821254522498</v>
      </c>
      <c r="AC23" s="440">
        <f>'Остатки ЮЛ'!AB42</f>
        <v>-36.713892504723674</v>
      </c>
      <c r="AD23" s="440">
        <f>'Остатки ЮЛ'!AC42</f>
        <v>220.90259820445945</v>
      </c>
      <c r="AE23" s="188"/>
    </row>
    <row r="24" spans="2:31" ht="42" customHeight="1" x14ac:dyDescent="0.2"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8"/>
      <c r="AB24" s="188"/>
      <c r="AC24" s="188"/>
      <c r="AD24" s="188"/>
      <c r="AE24" s="188"/>
    </row>
    <row r="25" spans="2:31" x14ac:dyDescent="0.2"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8"/>
      <c r="AB25" s="188"/>
      <c r="AC25" s="188"/>
      <c r="AD25" s="188"/>
      <c r="AE25" s="188"/>
    </row>
    <row r="26" spans="2:31" x14ac:dyDescent="0.2"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8"/>
      <c r="AB26" s="188"/>
      <c r="AC26" s="188"/>
      <c r="AD26" s="188"/>
      <c r="AE26" s="188"/>
    </row>
    <row r="27" spans="2:31" ht="52.5" customHeight="1" x14ac:dyDescent="0.2"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8"/>
      <c r="AB27" s="188"/>
      <c r="AC27" s="188"/>
      <c r="AD27" s="188"/>
      <c r="AE27" s="188"/>
    </row>
    <row r="28" spans="2:31" x14ac:dyDescent="0.2"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8"/>
      <c r="AB28" s="188"/>
      <c r="AC28" s="188"/>
      <c r="AD28" s="188"/>
      <c r="AE28" s="188"/>
    </row>
    <row r="29" spans="2:31" ht="18" customHeight="1" x14ac:dyDescent="0.2"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8"/>
      <c r="AB29" s="188"/>
      <c r="AC29" s="188"/>
      <c r="AD29" s="188"/>
      <c r="AE29" s="188"/>
    </row>
    <row r="30" spans="2:31" x14ac:dyDescent="0.2"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8"/>
      <c r="AB30" s="188"/>
      <c r="AC30" s="188"/>
      <c r="AD30" s="188"/>
      <c r="AE30" s="188"/>
    </row>
    <row r="31" spans="2:31" x14ac:dyDescent="0.2"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8"/>
      <c r="AB31" s="188"/>
      <c r="AC31" s="188"/>
      <c r="AD31" s="188"/>
      <c r="AE31" s="188"/>
    </row>
    <row r="32" spans="2:31" x14ac:dyDescent="0.2"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8"/>
      <c r="AB32" s="188"/>
      <c r="AC32" s="188"/>
      <c r="AD32" s="188"/>
      <c r="AE32" s="188"/>
    </row>
    <row r="33" spans="2:34" x14ac:dyDescent="0.2"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8"/>
      <c r="AB33" s="188"/>
      <c r="AC33" s="188"/>
      <c r="AD33" s="188"/>
      <c r="AE33" s="188"/>
    </row>
    <row r="34" spans="2:34" x14ac:dyDescent="0.2"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8"/>
      <c r="AB34" s="188"/>
      <c r="AC34" s="188"/>
      <c r="AD34" s="188"/>
      <c r="AE34" s="188"/>
    </row>
    <row r="35" spans="2:34" x14ac:dyDescent="0.2"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8"/>
      <c r="AB35" s="188"/>
      <c r="AC35" s="188"/>
      <c r="AD35" s="188"/>
      <c r="AE35" s="188"/>
    </row>
    <row r="36" spans="2:34" x14ac:dyDescent="0.2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8"/>
      <c r="AB36" s="188"/>
      <c r="AC36" s="188"/>
      <c r="AD36" s="188"/>
      <c r="AE36" s="188"/>
    </row>
    <row r="37" spans="2:34" x14ac:dyDescent="0.2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8"/>
      <c r="AB37" s="188"/>
      <c r="AC37" s="188"/>
      <c r="AD37" s="188"/>
      <c r="AE37" s="188"/>
    </row>
    <row r="38" spans="2:34" x14ac:dyDescent="0.2"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8"/>
      <c r="AB38" s="188"/>
      <c r="AC38" s="188"/>
      <c r="AD38" s="188"/>
      <c r="AE38" s="188"/>
    </row>
    <row r="39" spans="2:34" x14ac:dyDescent="0.2"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8"/>
      <c r="AB39" s="188"/>
      <c r="AC39" s="188"/>
      <c r="AD39" s="188"/>
      <c r="AE39" s="188"/>
    </row>
    <row r="40" spans="2:34" x14ac:dyDescent="0.2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90"/>
      <c r="Y40" s="190"/>
      <c r="Z40" s="190"/>
      <c r="AA40" s="191"/>
      <c r="AB40" s="191"/>
      <c r="AC40" s="191"/>
      <c r="AD40" s="191"/>
      <c r="AE40" s="191"/>
      <c r="AF40" s="192"/>
      <c r="AG40" s="192"/>
      <c r="AH40" s="192"/>
    </row>
    <row r="41" spans="2:34" x14ac:dyDescent="0.2"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88"/>
      <c r="AB41" s="188"/>
      <c r="AC41" s="188"/>
      <c r="AD41" s="188"/>
      <c r="AE41" s="188"/>
    </row>
    <row r="42" spans="2:34" x14ac:dyDescent="0.2"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88"/>
      <c r="AB42" s="188"/>
      <c r="AC42" s="188"/>
      <c r="AD42" s="188"/>
      <c r="AE42" s="188"/>
    </row>
    <row r="43" spans="2:34" x14ac:dyDescent="0.2"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90"/>
      <c r="P43" s="190"/>
      <c r="Q43" s="190"/>
      <c r="R43" s="190"/>
      <c r="S43" s="190"/>
      <c r="T43" s="190"/>
      <c r="U43" s="190"/>
      <c r="V43" s="190"/>
      <c r="W43" s="190"/>
      <c r="X43" s="189"/>
      <c r="Y43" s="189"/>
      <c r="Z43" s="189"/>
      <c r="AA43" s="188"/>
      <c r="AB43" s="188"/>
      <c r="AC43" s="188"/>
      <c r="AD43" s="188"/>
      <c r="AE43" s="188"/>
    </row>
    <row r="44" spans="2:34" x14ac:dyDescent="0.2"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8"/>
      <c r="AB44" s="188"/>
      <c r="AC44" s="188"/>
      <c r="AD44" s="188"/>
      <c r="AE44" s="188"/>
    </row>
    <row r="45" spans="2:34" x14ac:dyDescent="0.2"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8"/>
      <c r="AB45" s="188"/>
      <c r="AC45" s="188"/>
      <c r="AD45" s="188"/>
      <c r="AE45" s="188"/>
    </row>
    <row r="46" spans="2:34" x14ac:dyDescent="0.2"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8"/>
      <c r="AB46" s="188"/>
      <c r="AC46" s="188"/>
      <c r="AD46" s="188"/>
      <c r="AE46" s="188"/>
    </row>
    <row r="47" spans="2:34" x14ac:dyDescent="0.2"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8"/>
      <c r="AB47" s="188"/>
      <c r="AC47" s="188"/>
      <c r="AD47" s="188"/>
      <c r="AE47" s="188"/>
    </row>
    <row r="48" spans="2:34" x14ac:dyDescent="0.2"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8"/>
      <c r="AB48" s="188"/>
      <c r="AC48" s="188"/>
      <c r="AD48" s="188"/>
      <c r="AE48" s="188"/>
    </row>
    <row r="49" spans="2:31" x14ac:dyDescent="0.2"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8"/>
      <c r="AB49" s="188"/>
      <c r="AC49" s="188"/>
      <c r="AD49" s="188"/>
      <c r="AE49" s="188"/>
    </row>
    <row r="50" spans="2:31" x14ac:dyDescent="0.2"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8"/>
      <c r="AB50" s="188"/>
      <c r="AC50" s="188"/>
      <c r="AD50" s="188"/>
      <c r="AE50" s="188"/>
    </row>
    <row r="51" spans="2:31" x14ac:dyDescent="0.2"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8"/>
      <c r="AB51" s="188"/>
      <c r="AC51" s="188"/>
      <c r="AD51" s="188"/>
      <c r="AE51" s="188"/>
    </row>
    <row r="52" spans="2:31" x14ac:dyDescent="0.2"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8"/>
      <c r="AB52" s="188"/>
      <c r="AC52" s="188"/>
      <c r="AD52" s="188"/>
      <c r="AE52" s="188"/>
    </row>
    <row r="53" spans="2:31" x14ac:dyDescent="0.2"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8"/>
      <c r="AB53" s="188"/>
      <c r="AC53" s="188"/>
      <c r="AD53" s="188"/>
      <c r="AE53" s="188"/>
    </row>
    <row r="54" spans="2:31" x14ac:dyDescent="0.2"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8"/>
      <c r="AB54" s="188"/>
      <c r="AC54" s="188"/>
      <c r="AD54" s="188"/>
      <c r="AE54" s="188"/>
    </row>
    <row r="55" spans="2:31" x14ac:dyDescent="0.2"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8"/>
      <c r="AB55" s="188"/>
      <c r="AC55" s="188"/>
      <c r="AD55" s="188"/>
      <c r="AE55" s="188"/>
    </row>
    <row r="56" spans="2:31" x14ac:dyDescent="0.2"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8"/>
      <c r="AB56" s="188"/>
      <c r="AC56" s="188"/>
      <c r="AD56" s="188"/>
      <c r="AE56" s="188"/>
    </row>
    <row r="57" spans="2:31" x14ac:dyDescent="0.2"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8"/>
      <c r="AB57" s="188"/>
      <c r="AC57" s="188"/>
      <c r="AD57" s="188"/>
      <c r="AE57" s="188"/>
    </row>
    <row r="58" spans="2:31" x14ac:dyDescent="0.2"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8"/>
      <c r="AB58" s="188"/>
      <c r="AC58" s="188"/>
      <c r="AD58" s="188"/>
      <c r="AE58" s="188"/>
    </row>
    <row r="59" spans="2:31" x14ac:dyDescent="0.2"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8"/>
      <c r="AB59" s="188"/>
      <c r="AC59" s="188"/>
      <c r="AD59" s="188"/>
      <c r="AE59" s="188"/>
    </row>
    <row r="60" spans="2:31" x14ac:dyDescent="0.2"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8"/>
      <c r="AB60" s="188"/>
      <c r="AC60" s="188"/>
      <c r="AD60" s="188"/>
      <c r="AE60" s="188"/>
    </row>
    <row r="61" spans="2:31" x14ac:dyDescent="0.2"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8"/>
      <c r="AB61" s="188"/>
      <c r="AC61" s="188"/>
      <c r="AD61" s="188"/>
      <c r="AE61" s="188"/>
    </row>
    <row r="62" spans="2:31" x14ac:dyDescent="0.2"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8"/>
      <c r="AB62" s="188"/>
      <c r="AC62" s="188"/>
      <c r="AD62" s="188"/>
      <c r="AE62" s="188"/>
    </row>
    <row r="63" spans="2:31" x14ac:dyDescent="0.2"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8"/>
      <c r="AB63" s="188"/>
      <c r="AC63" s="188"/>
      <c r="AD63" s="188"/>
      <c r="AE63" s="188"/>
    </row>
    <row r="64" spans="2:31" x14ac:dyDescent="0.2"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8"/>
      <c r="AB64" s="188"/>
      <c r="AC64" s="188"/>
      <c r="AD64" s="188"/>
      <c r="AE64" s="188"/>
    </row>
    <row r="65" spans="2:31" x14ac:dyDescent="0.2"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8"/>
      <c r="AB65" s="188"/>
      <c r="AC65" s="188"/>
      <c r="AD65" s="188"/>
      <c r="AE65" s="188"/>
    </row>
    <row r="66" spans="2:31" x14ac:dyDescent="0.2"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8"/>
      <c r="AB66" s="188"/>
      <c r="AC66" s="188"/>
      <c r="AD66" s="188"/>
      <c r="AE66" s="188"/>
    </row>
    <row r="67" spans="2:31" x14ac:dyDescent="0.2"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8"/>
      <c r="AB67" s="188"/>
      <c r="AC67" s="188"/>
      <c r="AD67" s="188"/>
      <c r="AE67" s="188"/>
    </row>
    <row r="68" spans="2:31" x14ac:dyDescent="0.2"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8"/>
      <c r="AB68" s="188"/>
      <c r="AC68" s="188"/>
      <c r="AD68" s="188"/>
      <c r="AE68" s="188"/>
    </row>
  </sheetData>
  <mergeCells count="1">
    <mergeCell ref="B1:AE1"/>
  </mergeCells>
  <printOptions horizontalCentered="1"/>
  <pageMargins left="0.23622047244094488" right="0.23622047244094488" top="0.74803149606299213" bottom="0.74803149606299213" header="0.31496062992125984" footer="0.31496062992125984"/>
  <pageSetup paperSize="9"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35"/>
  <sheetViews>
    <sheetView zoomScale="90" zoomScaleNormal="90" workbookViewId="0">
      <selection activeCell="J283" sqref="J283"/>
    </sheetView>
  </sheetViews>
  <sheetFormatPr defaultColWidth="8.85546875" defaultRowHeight="12.75" outlineLevelRow="1" x14ac:dyDescent="0.2"/>
  <cols>
    <col min="1" max="1" width="19.28515625" style="187" customWidth="1"/>
    <col min="2" max="5" width="10.140625" style="187" customWidth="1"/>
    <col min="6" max="6" width="9.5703125" style="187" customWidth="1"/>
    <col min="7" max="7" width="10.140625" style="187" customWidth="1"/>
    <col min="8" max="28" width="8" style="187" customWidth="1"/>
    <col min="29" max="16384" width="8.85546875" style="187"/>
  </cols>
  <sheetData>
    <row r="1" spans="1:9" ht="18.600000000000001" customHeight="1" x14ac:dyDescent="0.25">
      <c r="A1" s="517" t="s">
        <v>314</v>
      </c>
      <c r="B1" s="517"/>
      <c r="C1" s="517"/>
      <c r="D1" s="517"/>
      <c r="E1" s="517"/>
      <c r="F1" s="278"/>
      <c r="G1" s="278"/>
      <c r="H1" s="278"/>
      <c r="I1" s="278"/>
    </row>
    <row r="2" spans="1:9" x14ac:dyDescent="0.2">
      <c r="A2" s="279"/>
      <c r="B2" s="280" t="s">
        <v>260</v>
      </c>
      <c r="C2" s="281" t="s">
        <v>147</v>
      </c>
      <c r="D2" s="280" t="s">
        <v>171</v>
      </c>
      <c r="E2" s="281" t="s">
        <v>273</v>
      </c>
    </row>
    <row r="3" spans="1:9" ht="13.9" hidden="1" customHeight="1" outlineLevel="1" x14ac:dyDescent="0.2">
      <c r="A3" s="194" t="s">
        <v>274</v>
      </c>
      <c r="B3" s="282">
        <f>'Остатки ЮЛ'!R306+'Остатки ЮЛ'!S306+'Остатки ЮЛ'!U306+'Остатки ЮЛ'!AG306+'Остатки ЮЛ'!AH306+'Остатки ЮЛ'!AJ306</f>
        <v>1142568</v>
      </c>
      <c r="C3" s="195">
        <f>'Остатки ЮЛ'!R306+'Остатки ЮЛ'!S306+'Остатки ЮЛ'!U306</f>
        <v>433007</v>
      </c>
      <c r="D3" s="283">
        <f>'Остатки ЮЛ'!AG306+'Остатки ЮЛ'!AH306+'Остатки ЮЛ'!AJ306</f>
        <v>709561</v>
      </c>
      <c r="E3" s="195">
        <f>'Остатки ЮЛ'!AV306+'Остатки ЮЛ'!AW306+'Остатки ЮЛ'!AY306</f>
        <v>284.04027060566028</v>
      </c>
    </row>
    <row r="4" spans="1:9" ht="13.9" hidden="1" customHeight="1" outlineLevel="1" x14ac:dyDescent="0.2">
      <c r="A4" s="194" t="s">
        <v>10</v>
      </c>
      <c r="B4" s="282">
        <f>'Остатки ЮЛ'!R307+'Остатки ЮЛ'!S307+'Остатки ЮЛ'!U307+'Остатки ЮЛ'!AG307+'Остатки ЮЛ'!AH307+'Остатки ЮЛ'!AJ307</f>
        <v>174733</v>
      </c>
      <c r="C4" s="195">
        <f>'Остатки ЮЛ'!R307+'Остатки ЮЛ'!S307+'Остатки ЮЛ'!U307</f>
        <v>75226</v>
      </c>
      <c r="D4" s="283">
        <f>'Остатки ЮЛ'!AG307+'Остатки ЮЛ'!AH307+'Остатки ЮЛ'!AJ307</f>
        <v>99507</v>
      </c>
      <c r="E4" s="195">
        <f>'Остатки ЮЛ'!AV307+'Остатки ЮЛ'!AW307+'Остатки ЮЛ'!AY307</f>
        <v>39.833073135583042</v>
      </c>
    </row>
    <row r="5" spans="1:9" ht="13.9" hidden="1" customHeight="1" outlineLevel="1" x14ac:dyDescent="0.2">
      <c r="A5" s="194" t="s">
        <v>11</v>
      </c>
      <c r="B5" s="282">
        <f>'Остатки ЮЛ'!R308+'Остатки ЮЛ'!S308+'Остатки ЮЛ'!U308+'Остатки ЮЛ'!AG308+'Остатки ЮЛ'!AH308+'Остатки ЮЛ'!AJ308</f>
        <v>501503.79365087999</v>
      </c>
      <c r="C5" s="195">
        <f>'Остатки ЮЛ'!R308+'Остатки ЮЛ'!S308+'Остатки ЮЛ'!U308</f>
        <v>205122</v>
      </c>
      <c r="D5" s="283">
        <f>'Остатки ЮЛ'!AG308+'Остатки ЮЛ'!AH308+'Остатки ЮЛ'!AJ308</f>
        <v>296381.79365087999</v>
      </c>
      <c r="E5" s="195">
        <f>'Остатки ЮЛ'!AV308+'Остатки ЮЛ'!AW308+'Остатки ЮЛ'!AY308</f>
        <v>118.64288605375285</v>
      </c>
    </row>
    <row r="6" spans="1:9" ht="13.9" hidden="1" customHeight="1" outlineLevel="1" x14ac:dyDescent="0.2">
      <c r="A6" s="194" t="s">
        <v>12</v>
      </c>
      <c r="B6" s="282">
        <f>'Остатки ЮЛ'!R309+'Остатки ЮЛ'!S309+'Остатки ЮЛ'!U309+'Остатки ЮЛ'!AG309+'Остатки ЮЛ'!AH309+'Остатки ЮЛ'!AJ309</f>
        <v>15090.4444444</v>
      </c>
      <c r="C6" s="195">
        <f>'Остатки ЮЛ'!R309+'Остатки ЮЛ'!S309+'Остатки ЮЛ'!U309</f>
        <v>10711.4444444</v>
      </c>
      <c r="D6" s="283">
        <f>'Остатки ЮЛ'!AG309+'Остатки ЮЛ'!AH309+'Остатки ЮЛ'!AJ309</f>
        <v>4379</v>
      </c>
      <c r="E6" s="195">
        <f>'Остатки ЮЛ'!AV309+'Остатки ЮЛ'!AW309+'Остатки ЮЛ'!AY309</f>
        <v>1.752932228493655</v>
      </c>
    </row>
    <row r="7" spans="1:9" ht="13.9" hidden="1" customHeight="1" outlineLevel="1" x14ac:dyDescent="0.2">
      <c r="A7" s="194" t="s">
        <v>13</v>
      </c>
      <c r="B7" s="282">
        <f>'Остатки ЮЛ'!R310+'Остатки ЮЛ'!S310+'Остатки ЮЛ'!U310+'Остатки ЮЛ'!AG310+'Остатки ЮЛ'!AH310+'Остатки ЮЛ'!AJ310</f>
        <v>209313.59766482998</v>
      </c>
      <c r="C7" s="195">
        <f>'Остатки ЮЛ'!R310+'Остатки ЮЛ'!S310+'Остатки ЮЛ'!U310</f>
        <v>76836.670710649996</v>
      </c>
      <c r="D7" s="283">
        <f>'Остатки ЮЛ'!AG310+'Остатки ЮЛ'!AH310+'Остатки ЮЛ'!AJ310</f>
        <v>132476.92695418</v>
      </c>
      <c r="E7" s="195">
        <f>'Остатки ЮЛ'!AV310+'Остатки ЮЛ'!AW310+'Остатки ЮЛ'!AY310</f>
        <v>53.031074398214642</v>
      </c>
    </row>
    <row r="8" spans="1:9" ht="13.9" hidden="1" customHeight="1" outlineLevel="1" x14ac:dyDescent="0.2">
      <c r="A8" s="194" t="s">
        <v>14</v>
      </c>
      <c r="B8" s="282">
        <f>'Остатки ЮЛ'!R311+'Остатки ЮЛ'!S311+'Остатки ЮЛ'!U311+'Остатки ЮЛ'!AG311+'Остатки ЮЛ'!AH311+'Остатки ЮЛ'!AJ311</f>
        <v>956261</v>
      </c>
      <c r="C8" s="195">
        <f>'Остатки ЮЛ'!R311+'Остатки ЮЛ'!S311+'Остатки ЮЛ'!U311</f>
        <v>265261</v>
      </c>
      <c r="D8" s="283">
        <f>'Остатки ЮЛ'!AG311+'Остатки ЮЛ'!AH311+'Остатки ЮЛ'!AJ311</f>
        <v>691000</v>
      </c>
      <c r="E8" s="195">
        <f>'Остатки ЮЛ'!AV311+'Остатки ЮЛ'!AW311+'Остатки ЮЛ'!AY311</f>
        <v>276.6102237700652</v>
      </c>
    </row>
    <row r="9" spans="1:9" ht="13.9" hidden="1" customHeight="1" outlineLevel="1" x14ac:dyDescent="0.2">
      <c r="A9" s="194" t="s">
        <v>15</v>
      </c>
      <c r="B9" s="282">
        <f>'Остатки ЮЛ'!R312+'Остатки ЮЛ'!S312+'Остатки ЮЛ'!U312+'Остатки ЮЛ'!AG312+'Остатки ЮЛ'!AH312+'Остатки ЮЛ'!AJ312</f>
        <v>18283</v>
      </c>
      <c r="C9" s="195">
        <f>'Остатки ЮЛ'!R312+'Остатки ЮЛ'!S312+'Остатки ЮЛ'!U312</f>
        <v>6140</v>
      </c>
      <c r="D9" s="283">
        <f>'Остатки ЮЛ'!AG312+'Остатки ЮЛ'!AH312+'Остатки ЮЛ'!AJ312</f>
        <v>12143</v>
      </c>
      <c r="E9" s="195">
        <f>'Остатки ЮЛ'!AV312+'Остатки ЮЛ'!AW312+'Остатки ЮЛ'!AY312</f>
        <v>4.8608942796525358</v>
      </c>
    </row>
    <row r="10" spans="1:9" ht="13.9" hidden="1" customHeight="1" outlineLevel="1" x14ac:dyDescent="0.2">
      <c r="A10" s="194" t="s">
        <v>16</v>
      </c>
      <c r="B10" s="282">
        <f>'Остатки ЮЛ'!R313+'Остатки ЮЛ'!S313+'Остатки ЮЛ'!U313+'Остатки ЮЛ'!AG313+'Остатки ЮЛ'!AH313+'Остатки ЮЛ'!AJ313</f>
        <v>482176.22103200993</v>
      </c>
      <c r="C10" s="195">
        <f>'Остатки ЮЛ'!R313+'Остатки ЮЛ'!S313+'Остатки ЮЛ'!U313</f>
        <v>196655.22103209997</v>
      </c>
      <c r="D10" s="283">
        <f>'Остатки ЮЛ'!AG313+'Остатки ЮЛ'!AH313+'Остатки ЮЛ'!AJ313</f>
        <v>285520.99999991001</v>
      </c>
      <c r="E10" s="195">
        <f>'Остатки ЮЛ'!AV313+'Остатки ЮЛ'!AW313+'Остатки ЮЛ'!AY313</f>
        <v>114.29526440090868</v>
      </c>
    </row>
    <row r="11" spans="1:9" ht="13.9" hidden="1" customHeight="1" outlineLevel="1" x14ac:dyDescent="0.2">
      <c r="A11" s="194" t="s">
        <v>17</v>
      </c>
      <c r="B11" s="282">
        <f>'Остатки ЮЛ'!R314+'Остатки ЮЛ'!S314+'Остатки ЮЛ'!U314+'Остатки ЮЛ'!AG314+'Остатки ЮЛ'!AH314+'Остатки ЮЛ'!AJ314</f>
        <v>462569</v>
      </c>
      <c r="C11" s="195">
        <f>'Остатки ЮЛ'!R314+'Остатки ЮЛ'!S314+'Остатки ЮЛ'!U314</f>
        <v>240947</v>
      </c>
      <c r="D11" s="283">
        <f>'Остатки ЮЛ'!AG314+'Остатки ЮЛ'!AH314+'Остатки ЮЛ'!AJ314</f>
        <v>221622</v>
      </c>
      <c r="E11" s="195">
        <f>'Остатки ЮЛ'!AV314+'Остатки ЮЛ'!AW314+'Остатки ЮЛ'!AY314</f>
        <v>88.716224330491173</v>
      </c>
    </row>
    <row r="12" spans="1:9" ht="13.9" hidden="1" customHeight="1" outlineLevel="1" x14ac:dyDescent="0.2">
      <c r="A12" s="194" t="s">
        <v>18</v>
      </c>
      <c r="B12" s="282">
        <f>'Остатки ЮЛ'!R315+'Остатки ЮЛ'!S315+'Остатки ЮЛ'!U315+'Остатки ЮЛ'!AG315+'Остатки ЮЛ'!AH315+'Остатки ЮЛ'!AJ315</f>
        <v>36842</v>
      </c>
      <c r="C12" s="195">
        <f>'Остатки ЮЛ'!R315+'Остатки ЮЛ'!S315+'Остатки ЮЛ'!U315</f>
        <v>22301</v>
      </c>
      <c r="D12" s="283">
        <f>'Остатки ЮЛ'!AG315+'Остатки ЮЛ'!AH315+'Остатки ЮЛ'!AJ315</f>
        <v>14541</v>
      </c>
      <c r="E12" s="195">
        <f>'Остатки ЮЛ'!AV315+'Остатки ЮЛ'!AW315+'Остатки ЮЛ'!AY315</f>
        <v>5.8208238261078415</v>
      </c>
    </row>
    <row r="13" spans="1:9" ht="13.9" hidden="1" customHeight="1" outlineLevel="1" x14ac:dyDescent="0.2">
      <c r="A13" s="284" t="s">
        <v>315</v>
      </c>
      <c r="B13" s="282">
        <f>'Остатки ЮЛ'!R316+'Остатки ЮЛ'!S316+'Остатки ЮЛ'!U316+'Остатки ЮЛ'!AG316+'Остатки ЮЛ'!AH316+'Остатки ЮЛ'!AJ316</f>
        <v>0</v>
      </c>
      <c r="C13" s="195">
        <f>'Остатки ЮЛ'!R316+'Остатки ЮЛ'!S316+'Остатки ЮЛ'!U316</f>
        <v>0</v>
      </c>
      <c r="D13" s="283">
        <f>'Остатки ЮЛ'!AG316+'Остатки ЮЛ'!AH316+'Остатки ЮЛ'!AJ316</f>
        <v>0</v>
      </c>
      <c r="E13" s="195">
        <f>'Остатки ЮЛ'!AV316+'Остатки ЮЛ'!AW316+'Остатки ЮЛ'!AY316</f>
        <v>0</v>
      </c>
    </row>
    <row r="14" spans="1:9" ht="13.9" hidden="1" customHeight="1" outlineLevel="1" x14ac:dyDescent="0.2">
      <c r="A14" s="284" t="s">
        <v>20</v>
      </c>
      <c r="B14" s="282">
        <f>'Остатки ЮЛ'!R317+'Остатки ЮЛ'!S317+'Остатки ЮЛ'!U317+'Остатки ЮЛ'!AG317+'Остатки ЮЛ'!AH317+'Остатки ЮЛ'!AJ317</f>
        <v>0</v>
      </c>
      <c r="C14" s="195">
        <f>'Остатки ЮЛ'!R317+'Остатки ЮЛ'!S317+'Остатки ЮЛ'!U317</f>
        <v>0</v>
      </c>
      <c r="D14" s="283">
        <f>'Остатки ЮЛ'!AG317+'Остатки ЮЛ'!AH317+'Остатки ЮЛ'!AJ317</f>
        <v>0</v>
      </c>
      <c r="E14" s="195">
        <f>'Остатки ЮЛ'!AV317+'Остатки ЮЛ'!AW317+'Остатки ЮЛ'!AY317</f>
        <v>0</v>
      </c>
    </row>
    <row r="15" spans="1:9" ht="13.9" hidden="1" customHeight="1" outlineLevel="1" x14ac:dyDescent="0.2">
      <c r="A15" s="284" t="s">
        <v>275</v>
      </c>
      <c r="B15" s="282">
        <f>'Остатки ЮЛ'!R318+'Остатки ЮЛ'!S318+'Остатки ЮЛ'!U318+'Остатки ЮЛ'!AG318+'Остатки ЮЛ'!AH318+'Остатки ЮЛ'!AJ318</f>
        <v>0</v>
      </c>
      <c r="C15" s="195">
        <f>'Остатки ЮЛ'!R318+'Остатки ЮЛ'!S318+'Остатки ЮЛ'!U318</f>
        <v>0</v>
      </c>
      <c r="D15" s="283">
        <f>'Остатки ЮЛ'!AG318+'Остатки ЮЛ'!AH318+'Остатки ЮЛ'!AJ318</f>
        <v>0</v>
      </c>
      <c r="E15" s="195">
        <f>'Остатки ЮЛ'!AV318+'Остатки ЮЛ'!AW318+'Остатки ЮЛ'!AY318</f>
        <v>0</v>
      </c>
    </row>
    <row r="16" spans="1:9" ht="13.9" hidden="1" customHeight="1" outlineLevel="1" x14ac:dyDescent="0.2">
      <c r="A16" s="284" t="s">
        <v>22</v>
      </c>
      <c r="B16" s="282">
        <f>'Остатки ЮЛ'!R319+'Остатки ЮЛ'!S319+'Остатки ЮЛ'!U319+'Остатки ЮЛ'!AG319+'Остатки ЮЛ'!AH319+'Остатки ЮЛ'!AJ319</f>
        <v>479753</v>
      </c>
      <c r="C16" s="195">
        <f>'Остатки ЮЛ'!R319+'Остатки ЮЛ'!S319+'Остатки ЮЛ'!U319</f>
        <v>275784</v>
      </c>
      <c r="D16" s="283">
        <f>'Остатки ЮЛ'!AG319+'Остатки ЮЛ'!AH319+'Остатки ЮЛ'!AJ319</f>
        <v>203969</v>
      </c>
      <c r="E16" s="195">
        <f>'Остатки ЮЛ'!AV319+'Остатки ЮЛ'!AW319+'Остатки ЮЛ'!AY319</f>
        <v>81.649653736840008</v>
      </c>
    </row>
    <row r="17" spans="1:31" ht="13.9" hidden="1" customHeight="1" outlineLevel="1" x14ac:dyDescent="0.2">
      <c r="A17" s="284" t="s">
        <v>316</v>
      </c>
      <c r="B17" s="282">
        <f>'Остатки ЮЛ'!R320+'Остатки ЮЛ'!S320+'Остатки ЮЛ'!U320+'Остатки ЮЛ'!AG320+'Остатки ЮЛ'!AH320+'Остатки ЮЛ'!AJ320</f>
        <v>0</v>
      </c>
      <c r="C17" s="195">
        <f>'Остатки ЮЛ'!R320+'Остатки ЮЛ'!S320+'Остатки ЮЛ'!U320</f>
        <v>0</v>
      </c>
      <c r="D17" s="283">
        <f>'Остатки ЮЛ'!AG320+'Остатки ЮЛ'!AH320+'Остатки ЮЛ'!AJ320</f>
        <v>0</v>
      </c>
      <c r="E17" s="195">
        <f>'Остатки ЮЛ'!AV320+'Остатки ЮЛ'!AW320+'Остатки ЮЛ'!AY320</f>
        <v>0</v>
      </c>
    </row>
    <row r="18" spans="1:31" ht="13.9" hidden="1" customHeight="1" outlineLevel="1" x14ac:dyDescent="0.2">
      <c r="A18" s="194" t="s">
        <v>23</v>
      </c>
      <c r="B18" s="282">
        <f>'Остатки ЮЛ'!R321+'Остатки ЮЛ'!S321+'Остатки ЮЛ'!U321+'Остатки ЮЛ'!AG321+'Остатки ЮЛ'!AH321+'Остатки ЮЛ'!AJ321</f>
        <v>122248</v>
      </c>
      <c r="C18" s="195">
        <f>'Остатки ЮЛ'!R321+'Остатки ЮЛ'!S321+'Остатки ЮЛ'!U321</f>
        <v>58354</v>
      </c>
      <c r="D18" s="283">
        <f>'Остатки ЮЛ'!AG321+'Остатки ЮЛ'!AH321+'Остатки ЮЛ'!AJ321</f>
        <v>63894</v>
      </c>
      <c r="E18" s="195">
        <f>'Остатки ЮЛ'!AV321+'Остатки ЮЛ'!AW321+'Остатки ЮЛ'!AY321</f>
        <v>25.577038549297466</v>
      </c>
    </row>
    <row r="19" spans="1:31" ht="13.9" hidden="1" customHeight="1" outlineLevel="1" x14ac:dyDescent="0.2">
      <c r="A19" s="194" t="s">
        <v>24</v>
      </c>
      <c r="B19" s="282">
        <f>'Остатки ЮЛ'!R322+'Остатки ЮЛ'!S322+'Остатки ЮЛ'!U322+'Остатки ЮЛ'!AG322+'Остатки ЮЛ'!AH322+'Остатки ЮЛ'!AJ322</f>
        <v>4853</v>
      </c>
      <c r="C19" s="195">
        <f>'Остатки ЮЛ'!R322+'Остатки ЮЛ'!S322+'Остатки ЮЛ'!U322</f>
        <v>1364</v>
      </c>
      <c r="D19" s="283">
        <f>'Остатки ЮЛ'!AG322+'Остатки ЮЛ'!AH322+'Остатки ЮЛ'!AJ322</f>
        <v>3489</v>
      </c>
      <c r="E19" s="195">
        <f>'Остатки ЮЛ'!AV322+'Остатки ЮЛ'!AW322+'Остатки ЮЛ'!AY322</f>
        <v>1.3966614627116609</v>
      </c>
    </row>
    <row r="20" spans="1:31" ht="13.9" hidden="1" customHeight="1" outlineLevel="1" x14ac:dyDescent="0.2">
      <c r="A20" s="194" t="s">
        <v>25</v>
      </c>
      <c r="B20" s="282">
        <f>'Остатки ЮЛ'!R323+'Остатки ЮЛ'!S323+'Остатки ЮЛ'!U323+'Остатки ЮЛ'!AG323+'Остатки ЮЛ'!AH323+'Остатки ЮЛ'!AJ323</f>
        <v>1022469</v>
      </c>
      <c r="C20" s="195">
        <f>'Остатки ЮЛ'!R323+'Остатки ЮЛ'!S323+'Остатки ЮЛ'!U323</f>
        <v>541251</v>
      </c>
      <c r="D20" s="283">
        <f>'Остатки ЮЛ'!AG323+'Остатки ЮЛ'!AH323+'Остатки ЮЛ'!AJ323</f>
        <v>481218</v>
      </c>
      <c r="E20" s="195">
        <f>'Остатки ЮЛ'!AV323+'Остатки ЮЛ'!AW323+'Остатки ЮЛ'!AY323</f>
        <v>192.63360153716823</v>
      </c>
    </row>
    <row r="21" spans="1:31" ht="13.9" hidden="1" customHeight="1" outlineLevel="1" x14ac:dyDescent="0.2">
      <c r="A21" s="194" t="s">
        <v>26</v>
      </c>
      <c r="B21" s="282">
        <f>'Остатки ЮЛ'!R324+'Остатки ЮЛ'!S324+'Остатки ЮЛ'!U324+'Остатки ЮЛ'!AG324+'Остатки ЮЛ'!AH324+'Остатки ЮЛ'!AJ324</f>
        <v>476640</v>
      </c>
      <c r="C21" s="195">
        <f>'Остатки ЮЛ'!R324+'Остатки ЮЛ'!S324+'Остатки ЮЛ'!U324</f>
        <v>231050</v>
      </c>
      <c r="D21" s="283">
        <f>'Остатки ЮЛ'!AG324+'Остатки ЮЛ'!AH324+'Остатки ЮЛ'!AJ324</f>
        <v>245590</v>
      </c>
      <c r="E21" s="195">
        <f>'Остатки ЮЛ'!AV324+'Остатки ЮЛ'!AW324+'Остатки ЮЛ'!AY324</f>
        <v>98.310716144269634</v>
      </c>
    </row>
    <row r="22" spans="1:31" ht="13.9" hidden="1" customHeight="1" outlineLevel="1" x14ac:dyDescent="0.2">
      <c r="A22" s="194" t="s">
        <v>27</v>
      </c>
      <c r="B22" s="282">
        <f>'Остатки ЮЛ'!R326+'Остатки ЮЛ'!S326+'Остатки ЮЛ'!U326+'Остатки ЮЛ'!AG326+'Остатки ЮЛ'!AH326+'Остатки ЮЛ'!AJ326</f>
        <v>541818.05923304008</v>
      </c>
      <c r="C22" s="195">
        <f>'Остатки ЮЛ'!R326+'Остатки ЮЛ'!S326+'Остатки ЮЛ'!U326</f>
        <v>455549.27662436012</v>
      </c>
      <c r="D22" s="283">
        <f>'Остатки ЮЛ'!AG326+'Остатки ЮЛ'!AH326+'Остатки ЮЛ'!AJ326</f>
        <v>86268.782608679991</v>
      </c>
      <c r="E22" s="195">
        <f>'Остатки ЮЛ'!AV326+'Остатки ЮЛ'!AW326+'Остатки ЮЛ'!AY326</f>
        <v>34.533758700084064</v>
      </c>
    </row>
    <row r="23" spans="1:31" ht="13.9" hidden="1" customHeight="1" outlineLevel="1" x14ac:dyDescent="0.2">
      <c r="A23" s="194" t="s">
        <v>28</v>
      </c>
      <c r="B23" s="282">
        <f>'Остатки ЮЛ'!R327+'Остатки ЮЛ'!S327+'Остатки ЮЛ'!U327+'Остатки ЮЛ'!AG327+'Остатки ЮЛ'!AH327+'Остатки ЮЛ'!AJ327</f>
        <v>12682.474272969999</v>
      </c>
      <c r="C23" s="195">
        <f>'Остатки ЮЛ'!R327+'Остатки ЮЛ'!S327+'Остатки ЮЛ'!U327</f>
        <v>8489.1409396399995</v>
      </c>
      <c r="D23" s="283">
        <f>'Остатки ЮЛ'!AG327+'Остатки ЮЛ'!AH327+'Остатки ЮЛ'!AJ327</f>
        <v>4193.3333333299997</v>
      </c>
      <c r="E23" s="195">
        <f>'Остатки ЮЛ'!AV327+'Остатки ЮЛ'!AW327+'Остатки ЮЛ'!AY327</f>
        <v>1.6786090762299348</v>
      </c>
    </row>
    <row r="24" spans="1:31" ht="13.9" hidden="1" customHeight="1" outlineLevel="1" x14ac:dyDescent="0.2">
      <c r="A24" s="194" t="s">
        <v>29</v>
      </c>
      <c r="B24" s="282">
        <f>'Остатки ЮЛ'!R329+'Остатки ЮЛ'!S329+'Остатки ЮЛ'!U329+'Остатки ЮЛ'!AG329+'Остатки ЮЛ'!AH329+'Остатки ЮЛ'!AJ329</f>
        <v>127432</v>
      </c>
      <c r="C24" s="195">
        <f>'Остатки ЮЛ'!R329+'Остатки ЮЛ'!S329+'Остатки ЮЛ'!U329</f>
        <v>64241</v>
      </c>
      <c r="D24" s="283">
        <f>'Остатки ЮЛ'!AG329+'Остатки ЮЛ'!AH329+'Остатки ЮЛ'!AJ329</f>
        <v>63191</v>
      </c>
      <c r="E24" s="195">
        <f>'Остатки ЮЛ'!AV329+'Остатки ЮЛ'!AW329+'Остатки ЮЛ'!AY329</f>
        <v>25.295624674752812</v>
      </c>
    </row>
    <row r="25" spans="1:31" ht="13.9" hidden="1" customHeight="1" outlineLevel="1" x14ac:dyDescent="0.2">
      <c r="A25" s="194" t="s">
        <v>30</v>
      </c>
      <c r="B25" s="282">
        <f>'Остатки ЮЛ'!R330+'Остатки ЮЛ'!S330+'Остатки ЮЛ'!U330+'Остатки ЮЛ'!AG330+'Остатки ЮЛ'!AH330+'Остатки ЮЛ'!AJ330</f>
        <v>110254</v>
      </c>
      <c r="C25" s="195">
        <f>'Остатки ЮЛ'!R330+'Остатки ЮЛ'!S330+'Остатки ЮЛ'!U330</f>
        <v>59707</v>
      </c>
      <c r="D25" s="283">
        <f>'Остатки ЮЛ'!AG330+'Остатки ЮЛ'!AH330+'Остатки ЮЛ'!AJ330</f>
        <v>50547</v>
      </c>
      <c r="E25" s="195">
        <f>'Остатки ЮЛ'!AV330+'Остатки ЮЛ'!AW330+'Остатки ЮЛ'!AY330</f>
        <v>20.234177975261197</v>
      </c>
    </row>
    <row r="26" spans="1:31" ht="13.9" hidden="1" customHeight="1" outlineLevel="1" x14ac:dyDescent="0.2">
      <c r="A26" s="194" t="s">
        <v>31</v>
      </c>
      <c r="B26" s="282">
        <f>'Остатки ЮЛ'!R331+'Остатки ЮЛ'!S331+'Остатки ЮЛ'!U331+'Остатки ЮЛ'!AG331+'Остатки ЮЛ'!AH331+'Остатки ЮЛ'!AJ331</f>
        <v>4254405.8050936405</v>
      </c>
      <c r="C26" s="195">
        <f>'Остатки ЮЛ'!R331+'Остатки ЮЛ'!S331+'Остатки ЮЛ'!U331</f>
        <v>1217712.9725184501</v>
      </c>
      <c r="D26" s="283">
        <f>'Остатки ЮЛ'!AG331+'Остатки ЮЛ'!AH331+'Остатки ЮЛ'!AJ331</f>
        <v>3036692.8325751899</v>
      </c>
      <c r="E26" s="195">
        <f>'Остатки ЮЛ'!AV331+'Остатки ЮЛ'!AW331+'Остатки ЮЛ'!AY331</f>
        <v>1215.6009897823105</v>
      </c>
    </row>
    <row r="27" spans="1:31" ht="13.9" hidden="1" customHeight="1" outlineLevel="1" x14ac:dyDescent="0.2">
      <c r="A27" s="194" t="s">
        <v>32</v>
      </c>
      <c r="B27" s="282">
        <f>'Остатки ЮЛ'!R332+'Остатки ЮЛ'!S332+'Остатки ЮЛ'!U332+'Остатки ЮЛ'!AG332+'Остатки ЮЛ'!AH332+'Остатки ЮЛ'!AJ332</f>
        <v>16737</v>
      </c>
      <c r="C27" s="195">
        <f>'Остатки ЮЛ'!R332+'Остатки ЮЛ'!S332+'Остатки ЮЛ'!U332</f>
        <v>7747</v>
      </c>
      <c r="D27" s="283">
        <f>'Остатки ЮЛ'!AG332+'Остатки ЮЛ'!AH332+'Остатки ЮЛ'!AJ332</f>
        <v>8990</v>
      </c>
      <c r="E27" s="195">
        <f>'Остатки ЮЛ'!AV332+'Остатки ЮЛ'!AW332+'Остатки ЮЛ'!AY332</f>
        <v>3.5987350386293584</v>
      </c>
    </row>
    <row r="28" spans="1:31" ht="13.9" hidden="1" customHeight="1" outlineLevel="1" x14ac:dyDescent="0.2">
      <c r="A28" s="194" t="s">
        <v>33</v>
      </c>
      <c r="B28" s="282">
        <f>'Остатки ЮЛ'!R333+'Остатки ЮЛ'!S333+'Остатки ЮЛ'!U333+'Остатки ЮЛ'!AG333+'Остатки ЮЛ'!AH333+'Остатки ЮЛ'!AJ333</f>
        <v>30310</v>
      </c>
      <c r="C28" s="195">
        <f>'Остатки ЮЛ'!R333+'Остатки ЮЛ'!S333+'Остатки ЮЛ'!U333</f>
        <v>112</v>
      </c>
      <c r="D28" s="283">
        <f>'Остатки ЮЛ'!AG333+'Остатки ЮЛ'!AH333+'Остатки ЮЛ'!AJ333</f>
        <v>30198</v>
      </c>
      <c r="E28" s="195">
        <f>'Остатки ЮЛ'!AV333+'Остатки ЮЛ'!AW333+'Остатки ЮЛ'!AY333</f>
        <v>12.088387174252432</v>
      </c>
    </row>
    <row r="29" spans="1:31" ht="13.9" hidden="1" customHeight="1" outlineLevel="1" x14ac:dyDescent="0.2">
      <c r="A29" s="194" t="s">
        <v>34</v>
      </c>
      <c r="B29" s="282">
        <f>'Остатки ЮЛ'!R334+'Остатки ЮЛ'!S334+'Остатки ЮЛ'!U334+'Остатки ЮЛ'!AG334+'Остатки ЮЛ'!AH334+'Остатки ЮЛ'!AJ334</f>
        <v>2421384</v>
      </c>
      <c r="C29" s="195">
        <f>'Остатки ЮЛ'!R334+'Остатки ЮЛ'!S334+'Остатки ЮЛ'!U334</f>
        <v>1341840</v>
      </c>
      <c r="D29" s="283">
        <f>'Остатки ЮЛ'!AG334+'Остатки ЮЛ'!AH334+'Остатки ЮЛ'!AJ334</f>
        <v>1079544</v>
      </c>
      <c r="E29" s="195">
        <f>'Остатки ЮЛ'!AV334+'Остатки ЮЛ'!AW334+'Остатки ЮЛ'!AY334</f>
        <v>432.14603098354746</v>
      </c>
    </row>
    <row r="30" spans="1:31" ht="13.9" hidden="1" customHeight="1" outlineLevel="1" x14ac:dyDescent="0.2">
      <c r="A30" s="284" t="s">
        <v>35</v>
      </c>
      <c r="B30" s="282">
        <f>'Остатки ЮЛ'!R335+'Остатки ЮЛ'!S335+'Остатки ЮЛ'!U335+'Остатки ЮЛ'!AG335+'Остатки ЮЛ'!AH335+'Остатки ЮЛ'!AJ335</f>
        <v>4827</v>
      </c>
      <c r="C30" s="195">
        <f>'Остатки ЮЛ'!R335+'Остатки ЮЛ'!S335+'Остатки ЮЛ'!U335</f>
        <v>4431</v>
      </c>
      <c r="D30" s="283">
        <f>'Остатки ЮЛ'!AG335+'Остатки ЮЛ'!AH335+'Остатки ЮЛ'!AJ335</f>
        <v>396</v>
      </c>
      <c r="E30" s="195">
        <f>'Остатки ЮЛ'!AV335+'Остатки ЮЛ'!AW335+'Остатки ЮЛ'!AY335</f>
        <v>0.15852047556142668</v>
      </c>
    </row>
    <row r="31" spans="1:31" ht="15.6" customHeight="1" collapsed="1" x14ac:dyDescent="0.2">
      <c r="A31" s="305">
        <v>44455</v>
      </c>
      <c r="B31" s="306">
        <f>SUM(B3:B30)</f>
        <v>13625153.39539177</v>
      </c>
      <c r="C31" s="307">
        <f>SUM(C3:C30)</f>
        <v>5799839.7262696009</v>
      </c>
      <c r="D31" s="306">
        <f>SUM(D3:D30)</f>
        <v>7825313.6691221707</v>
      </c>
      <c r="E31" s="307">
        <f>SUM(E3:E30)</f>
        <v>3132.5061723398462</v>
      </c>
      <c r="J31" s="196"/>
    </row>
    <row r="32" spans="1:31" ht="15.6" customHeight="1" x14ac:dyDescent="0.2">
      <c r="A32" s="326">
        <v>44440</v>
      </c>
      <c r="B32" s="327">
        <v>12996663</v>
      </c>
      <c r="C32" s="328">
        <v>5697564</v>
      </c>
      <c r="D32" s="327">
        <v>7299099</v>
      </c>
      <c r="E32" s="328">
        <v>2911.6035741353867</v>
      </c>
      <c r="G32" s="286" t="s">
        <v>317</v>
      </c>
      <c r="H32" s="287">
        <v>43831</v>
      </c>
      <c r="I32" s="287">
        <v>43862</v>
      </c>
      <c r="J32" s="287">
        <v>43891</v>
      </c>
      <c r="K32" s="287">
        <v>43922</v>
      </c>
      <c r="L32" s="287">
        <v>43952</v>
      </c>
      <c r="M32" s="287">
        <v>43983</v>
      </c>
      <c r="N32" s="287">
        <v>44013</v>
      </c>
      <c r="O32" s="287">
        <v>44044</v>
      </c>
      <c r="P32" s="287">
        <v>44075</v>
      </c>
      <c r="Q32" s="287">
        <v>44105</v>
      </c>
      <c r="R32" s="287">
        <v>44136</v>
      </c>
      <c r="S32" s="287">
        <v>44166</v>
      </c>
      <c r="T32" s="484">
        <v>44197</v>
      </c>
      <c r="U32" s="331">
        <v>43862</v>
      </c>
      <c r="V32" s="331">
        <v>44256</v>
      </c>
      <c r="W32" s="331">
        <v>44287</v>
      </c>
      <c r="X32" s="331">
        <v>44317</v>
      </c>
      <c r="Y32" s="331">
        <v>44348</v>
      </c>
      <c r="Z32" s="331">
        <v>44378</v>
      </c>
      <c r="AA32" s="331">
        <v>44409</v>
      </c>
      <c r="AB32" s="331">
        <v>44440</v>
      </c>
      <c r="AC32" s="288">
        <f>A31</f>
        <v>44455</v>
      </c>
      <c r="AD32" s="213" t="s">
        <v>292</v>
      </c>
      <c r="AE32" s="213" t="s">
        <v>5</v>
      </c>
    </row>
    <row r="33" spans="1:31" s="394" customFormat="1" ht="15.6" customHeight="1" x14ac:dyDescent="0.2">
      <c r="A33" s="326">
        <v>44409</v>
      </c>
      <c r="B33" s="327">
        <v>12394781</v>
      </c>
      <c r="C33" s="328">
        <v>4993030</v>
      </c>
      <c r="D33" s="327">
        <v>7401751</v>
      </c>
      <c r="E33" s="328">
        <v>2948.3174666401105</v>
      </c>
      <c r="G33" s="286" t="s">
        <v>278</v>
      </c>
      <c r="H33" s="289">
        <f>C51/1000000</f>
        <v>5.1149430000000002</v>
      </c>
      <c r="I33" s="289">
        <f>C50/1000000</f>
        <v>4.7419209999999996</v>
      </c>
      <c r="J33" s="289">
        <f>C49/1000000</f>
        <v>4.7386559999999998</v>
      </c>
      <c r="K33" s="289">
        <f>C48/1000000</f>
        <v>4.690766</v>
      </c>
      <c r="L33" s="289">
        <f>C47/1000000</f>
        <v>4.3949309999999997</v>
      </c>
      <c r="M33" s="289">
        <f>C46/1000000</f>
        <v>4.6990990000000004</v>
      </c>
      <c r="N33" s="289">
        <f>C45/1000000</f>
        <v>5.046659</v>
      </c>
      <c r="O33" s="289">
        <f>C44/1000000</f>
        <v>4.5675809999999997</v>
      </c>
      <c r="P33" s="289">
        <f>C43/1000000</f>
        <v>4.0272699999999997</v>
      </c>
      <c r="Q33" s="289">
        <f>C42/1000000</f>
        <v>4.632981</v>
      </c>
      <c r="R33" s="289">
        <f>C41/1000000</f>
        <v>4.2965749999999998</v>
      </c>
      <c r="S33" s="289">
        <f>C40/1000000</f>
        <v>4.5873150000000003</v>
      </c>
      <c r="T33" s="485">
        <f>C39/1000000</f>
        <v>5.0409800000000002</v>
      </c>
      <c r="U33" s="332">
        <v>4.7754050000000001</v>
      </c>
      <c r="V33" s="332">
        <v>4.9834930000000002</v>
      </c>
      <c r="W33" s="332">
        <v>5.1646539999999996</v>
      </c>
      <c r="X33" s="332">
        <v>4.7481330000000002</v>
      </c>
      <c r="Y33" s="332">
        <v>5.4074299999999997</v>
      </c>
      <c r="Z33" s="332">
        <v>5.4034259999999996</v>
      </c>
      <c r="AA33" s="332">
        <v>4.9930300000000001</v>
      </c>
      <c r="AB33" s="332">
        <v>5.6975639999999999</v>
      </c>
      <c r="AC33" s="290">
        <f>C31/1000000</f>
        <v>5.7998397262696013</v>
      </c>
      <c r="AD33" s="197">
        <f>(AC33-T33)*1000</f>
        <v>758.85972626960108</v>
      </c>
      <c r="AE33" s="197">
        <f>AC33/T33*100-100</f>
        <v>15.053813470190349</v>
      </c>
    </row>
    <row r="34" spans="1:31" ht="15.6" customHeight="1" x14ac:dyDescent="0.2">
      <c r="A34" s="326">
        <v>44348</v>
      </c>
      <c r="B34" s="327">
        <v>12857560</v>
      </c>
      <c r="C34" s="328">
        <v>5407430</v>
      </c>
      <c r="D34" s="327">
        <v>7450130</v>
      </c>
      <c r="E34" s="328">
        <v>2941.3439140905671</v>
      </c>
      <c r="G34" s="286" t="s">
        <v>279</v>
      </c>
      <c r="H34" s="289">
        <f>E51/1000</f>
        <v>2.3708000570450656</v>
      </c>
      <c r="I34" s="289">
        <f>E50/1000</f>
        <v>2.2923618842681379</v>
      </c>
      <c r="J34" s="289">
        <f>E49/1000</f>
        <v>2.2483589973142348</v>
      </c>
      <c r="K34" s="289">
        <f>E48/1000</f>
        <v>2.2724920262844401</v>
      </c>
      <c r="L34" s="289">
        <f>E47/1000</f>
        <v>2.3022396453347564</v>
      </c>
      <c r="M34" s="289">
        <f>E46/1000</f>
        <v>2.3030024443799975</v>
      </c>
      <c r="N34" s="289">
        <f>E45/1000</f>
        <v>2.3637804065311565</v>
      </c>
      <c r="O34" s="289">
        <f>E44/1000</f>
        <v>2.6541999507914378</v>
      </c>
      <c r="P34" s="289">
        <f>E43/1000</f>
        <v>2.7075810146070372</v>
      </c>
      <c r="Q34" s="289">
        <f>E42/1000</f>
        <v>2.6898303223118587</v>
      </c>
      <c r="R34" s="289">
        <f>E41/1000</f>
        <v>2.7819361102650024</v>
      </c>
      <c r="S34" s="289">
        <f>E40/1000</f>
        <v>2.6230123561994034</v>
      </c>
      <c r="T34" s="485">
        <f>E39/1000</f>
        <v>2.7563647291480864</v>
      </c>
      <c r="U34" s="332">
        <v>2.8582053530578002</v>
      </c>
      <c r="V34" s="332">
        <v>2.8300153727901618</v>
      </c>
      <c r="W34" s="332">
        <v>2.8037786754058369</v>
      </c>
      <c r="X34" s="332">
        <v>3.0612297001873836</v>
      </c>
      <c r="Y34" s="332">
        <v>2.9413439140905671</v>
      </c>
      <c r="Z34" s="332">
        <v>2.8651726453855879</v>
      </c>
      <c r="AA34" s="332">
        <v>2.9483174666401104</v>
      </c>
      <c r="AB34" s="332">
        <v>2.9116035741353867</v>
      </c>
      <c r="AC34" s="290">
        <f>E31/1000</f>
        <v>3.1325061723398462</v>
      </c>
      <c r="AD34" s="197">
        <f>(AC34-T34)*1000</f>
        <v>376.14144319175978</v>
      </c>
      <c r="AE34" s="197">
        <f>AC34/T34*100-100</f>
        <v>13.646287053891243</v>
      </c>
    </row>
    <row r="35" spans="1:31" ht="15.6" customHeight="1" x14ac:dyDescent="0.2">
      <c r="A35" s="326">
        <v>44317</v>
      </c>
      <c r="B35" s="327">
        <v>12589779</v>
      </c>
      <c r="C35" s="328">
        <v>4748133</v>
      </c>
      <c r="D35" s="327">
        <v>7841646</v>
      </c>
      <c r="E35" s="328">
        <v>3061.2297001873835</v>
      </c>
      <c r="Y35" s="394"/>
    </row>
    <row r="36" spans="1:31" ht="15.6" customHeight="1" x14ac:dyDescent="0.2">
      <c r="A36" s="326">
        <v>44287</v>
      </c>
      <c r="B36" s="327">
        <v>12522330</v>
      </c>
      <c r="C36" s="328">
        <v>5164654</v>
      </c>
      <c r="D36" s="327">
        <v>7357676</v>
      </c>
      <c r="E36" s="328">
        <v>2803.778675405837</v>
      </c>
      <c r="J36" s="196"/>
      <c r="Y36" s="394"/>
    </row>
    <row r="37" spans="1:31" ht="15.6" customHeight="1" x14ac:dyDescent="0.2">
      <c r="A37" s="326">
        <v>44256</v>
      </c>
      <c r="B37" s="327">
        <v>12347193</v>
      </c>
      <c r="C37" s="328">
        <v>4983493</v>
      </c>
      <c r="D37" s="327">
        <v>7363700</v>
      </c>
      <c r="E37" s="328">
        <v>2830.015372790162</v>
      </c>
      <c r="G37" s="291"/>
      <c r="H37" s="292"/>
      <c r="I37" s="292" t="s">
        <v>271</v>
      </c>
      <c r="J37" s="292" t="s">
        <v>269</v>
      </c>
      <c r="K37" s="292" t="s">
        <v>268</v>
      </c>
      <c r="L37" s="292" t="s">
        <v>267</v>
      </c>
      <c r="M37" s="292" t="s">
        <v>224</v>
      </c>
      <c r="N37" s="292" t="s">
        <v>266</v>
      </c>
      <c r="O37" s="292" t="s">
        <v>265</v>
      </c>
      <c r="P37" s="292" t="s">
        <v>264</v>
      </c>
      <c r="Q37" s="292" t="s">
        <v>263</v>
      </c>
      <c r="R37" s="292" t="s">
        <v>262</v>
      </c>
      <c r="S37" s="292" t="s">
        <v>295</v>
      </c>
      <c r="T37" s="292" t="s">
        <v>291</v>
      </c>
      <c r="U37" s="292" t="s">
        <v>271</v>
      </c>
      <c r="V37" s="292" t="s">
        <v>269</v>
      </c>
      <c r="W37" s="292" t="s">
        <v>268</v>
      </c>
      <c r="X37" s="292" t="s">
        <v>267</v>
      </c>
      <c r="Y37" s="292" t="s">
        <v>224</v>
      </c>
      <c r="Z37" s="292" t="s">
        <v>225</v>
      </c>
      <c r="AA37" s="292" t="s">
        <v>423</v>
      </c>
      <c r="AB37" s="292" t="s">
        <v>436</v>
      </c>
      <c r="AC37" s="414" t="s">
        <v>457</v>
      </c>
    </row>
    <row r="38" spans="1:31" ht="15.6" customHeight="1" x14ac:dyDescent="0.2">
      <c r="A38" s="326">
        <v>44228</v>
      </c>
      <c r="B38" s="327">
        <v>12271906</v>
      </c>
      <c r="C38" s="328">
        <v>4775405</v>
      </c>
      <c r="D38" s="327">
        <v>7496501</v>
      </c>
      <c r="E38" s="328">
        <v>2858.2053530578</v>
      </c>
      <c r="G38" s="518" t="s">
        <v>318</v>
      </c>
      <c r="H38" s="293" t="s">
        <v>276</v>
      </c>
      <c r="I38" s="294">
        <f t="shared" ref="I38:T39" si="0">I33/H33*100-100</f>
        <v>-7.2927889910014727</v>
      </c>
      <c r="J38" s="294">
        <f t="shared" si="0"/>
        <v>-6.8853951805607494E-2</v>
      </c>
      <c r="K38" s="294">
        <f t="shared" si="0"/>
        <v>-1.0106241094521238</v>
      </c>
      <c r="L38" s="294">
        <f t="shared" si="0"/>
        <v>-6.3067524579141292</v>
      </c>
      <c r="M38" s="294">
        <f t="shared" si="0"/>
        <v>6.9208822618603136</v>
      </c>
      <c r="N38" s="294">
        <f t="shared" si="0"/>
        <v>7.3963115056737507</v>
      </c>
      <c r="O38" s="294">
        <f t="shared" si="0"/>
        <v>-9.4929734701710657</v>
      </c>
      <c r="P38" s="294">
        <f t="shared" si="0"/>
        <v>-11.829259295018517</v>
      </c>
      <c r="Q38" s="294">
        <f t="shared" si="0"/>
        <v>15.040238176233544</v>
      </c>
      <c r="R38" s="294">
        <f t="shared" si="0"/>
        <v>-7.2611133091199775</v>
      </c>
      <c r="S38" s="294">
        <f t="shared" si="0"/>
        <v>6.7667851719102003</v>
      </c>
      <c r="T38" s="294">
        <f>T33/S33*100-100</f>
        <v>9.8895541291583555</v>
      </c>
      <c r="U38" s="294">
        <f>U33/T33*100-100</f>
        <v>-5.2683208423758856</v>
      </c>
      <c r="V38" s="294">
        <f>V33/U33*100-100</f>
        <v>4.3574942858249699</v>
      </c>
      <c r="W38" s="294">
        <f>W33/V33*100-100</f>
        <v>3.6352213196647369</v>
      </c>
      <c r="X38" s="392">
        <v>-8.0648384189918545</v>
      </c>
      <c r="Y38" s="392">
        <v>13.885394532966956</v>
      </c>
      <c r="Z38" s="392">
        <v>-7.4046265971077219E-2</v>
      </c>
      <c r="AA38" s="392">
        <v>-7.5951072523247234</v>
      </c>
      <c r="AB38" s="392">
        <v>14.110349827659746</v>
      </c>
      <c r="AC38" s="336">
        <f>AC33/AB33*100-100</f>
        <v>1.7950781468993</v>
      </c>
    </row>
    <row r="39" spans="1:31" ht="15.6" customHeight="1" x14ac:dyDescent="0.2">
      <c r="A39" s="285">
        <v>44197</v>
      </c>
      <c r="B39" s="283">
        <v>12149369</v>
      </c>
      <c r="C39" s="195">
        <v>5040980</v>
      </c>
      <c r="D39" s="283">
        <v>7108389</v>
      </c>
      <c r="E39" s="195">
        <v>2756.3647291480866</v>
      </c>
      <c r="G39" s="519"/>
      <c r="H39" s="295" t="s">
        <v>277</v>
      </c>
      <c r="I39" s="296">
        <f t="shared" si="0"/>
        <v>-3.3085106668460185</v>
      </c>
      <c r="J39" s="296">
        <f t="shared" si="0"/>
        <v>-1.9195436486657371</v>
      </c>
      <c r="K39" s="296">
        <f t="shared" si="0"/>
        <v>1.0733619052399206</v>
      </c>
      <c r="L39" s="296">
        <f t="shared" si="0"/>
        <v>1.3090307339363534</v>
      </c>
      <c r="M39" s="296">
        <f t="shared" si="0"/>
        <v>3.3132912413648796E-2</v>
      </c>
      <c r="N39" s="296">
        <f t="shared" si="0"/>
        <v>2.6390750170272241</v>
      </c>
      <c r="O39" s="296">
        <f t="shared" si="0"/>
        <v>12.2862319806801</v>
      </c>
      <c r="P39" s="296">
        <f t="shared" si="0"/>
        <v>2.011192253985314</v>
      </c>
      <c r="Q39" s="296">
        <f t="shared" si="0"/>
        <v>-0.65559228696817229</v>
      </c>
      <c r="R39" s="296">
        <f t="shared" si="0"/>
        <v>3.4242229775289559</v>
      </c>
      <c r="S39" s="296">
        <f t="shared" si="0"/>
        <v>-5.7127032313642871</v>
      </c>
      <c r="T39" s="296">
        <f t="shared" si="0"/>
        <v>5.0839399453650742</v>
      </c>
      <c r="U39" s="296">
        <f>U34/T34*100-100</f>
        <v>3.6947441255783957</v>
      </c>
      <c r="V39" s="296">
        <f>V34/U34*100-100</f>
        <v>-0.98628253695906665</v>
      </c>
      <c r="W39" s="296">
        <f>W34/V34*100-100</f>
        <v>-0.92708674435424143</v>
      </c>
      <c r="X39" s="393">
        <v>9.1822877119315223</v>
      </c>
      <c r="Y39" s="413">
        <v>-3.9162623467777706</v>
      </c>
      <c r="Z39" s="413">
        <v>-2.5896757036835822</v>
      </c>
      <c r="AA39" s="413">
        <v>2.9019131321258698</v>
      </c>
      <c r="AB39" s="413">
        <v>-1.2452489570793261</v>
      </c>
      <c r="AC39" s="336">
        <f>AC34/AB34*100-100</f>
        <v>7.5869737270142394</v>
      </c>
    </row>
    <row r="40" spans="1:31" ht="15.6" customHeight="1" x14ac:dyDescent="0.2">
      <c r="A40" s="285">
        <v>44166</v>
      </c>
      <c r="B40" s="283">
        <v>11359146</v>
      </c>
      <c r="C40" s="195">
        <v>4587315</v>
      </c>
      <c r="D40" s="283">
        <v>6771831</v>
      </c>
      <c r="E40" s="195">
        <v>2623.0123561994033</v>
      </c>
      <c r="G40" s="297"/>
      <c r="U40" s="298"/>
      <c r="V40" s="298"/>
      <c r="W40" s="298"/>
      <c r="X40" s="394"/>
      <c r="Y40" s="394"/>
      <c r="Z40" s="394"/>
      <c r="AA40" s="394"/>
      <c r="AB40" s="394"/>
      <c r="AC40" s="329"/>
    </row>
    <row r="41" spans="1:31" ht="15.6" customHeight="1" x14ac:dyDescent="0.2">
      <c r="A41" s="285">
        <v>44136</v>
      </c>
      <c r="B41" s="283">
        <v>11603052</v>
      </c>
      <c r="C41" s="195">
        <v>4296575</v>
      </c>
      <c r="D41" s="283">
        <v>7306477</v>
      </c>
      <c r="E41" s="195">
        <v>2781.9361102650023</v>
      </c>
      <c r="G41" s="518" t="s">
        <v>319</v>
      </c>
      <c r="H41" s="293" t="s">
        <v>261</v>
      </c>
      <c r="I41" s="294">
        <f t="shared" ref="I41:T42" si="1">(I33-H33)*1000</f>
        <v>-373.02200000000062</v>
      </c>
      <c r="J41" s="294">
        <f t="shared" si="1"/>
        <v>-3.2649999999998514</v>
      </c>
      <c r="K41" s="294">
        <f t="shared" si="1"/>
        <v>-47.889999999999766</v>
      </c>
      <c r="L41" s="294">
        <f t="shared" si="1"/>
        <v>-295.83500000000026</v>
      </c>
      <c r="M41" s="294">
        <f t="shared" si="1"/>
        <v>304.16800000000069</v>
      </c>
      <c r="N41" s="294">
        <f t="shared" si="1"/>
        <v>347.55999999999966</v>
      </c>
      <c r="O41" s="294">
        <f t="shared" si="1"/>
        <v>-479.07800000000032</v>
      </c>
      <c r="P41" s="294">
        <f t="shared" si="1"/>
        <v>-540.31100000000004</v>
      </c>
      <c r="Q41" s="294">
        <f t="shared" si="1"/>
        <v>605.71100000000035</v>
      </c>
      <c r="R41" s="294">
        <f t="shared" si="1"/>
        <v>-336.40600000000018</v>
      </c>
      <c r="S41" s="294">
        <f t="shared" si="1"/>
        <v>290.74000000000046</v>
      </c>
      <c r="T41" s="294">
        <f t="shared" si="1"/>
        <v>453.66499999999996</v>
      </c>
      <c r="U41" s="294">
        <f t="shared" ref="U41:V42" si="2">(U33-T33)*1000</f>
        <v>-265.5750000000001</v>
      </c>
      <c r="V41" s="294">
        <f>(V33-U33)*1000</f>
        <v>208.08800000000005</v>
      </c>
      <c r="W41" s="294">
        <f>(W33-V33)*1000</f>
        <v>181.16099999999946</v>
      </c>
      <c r="X41" s="392">
        <v>-416.5209999999995</v>
      </c>
      <c r="Y41" s="392">
        <v>659.29699999999957</v>
      </c>
      <c r="Z41" s="392">
        <v>-4.0040000000001186</v>
      </c>
      <c r="AA41" s="392">
        <v>-410.39599999999956</v>
      </c>
      <c r="AB41" s="392">
        <v>704.53399999999976</v>
      </c>
      <c r="AC41" s="330">
        <f>(AC33-AB33)*1000</f>
        <v>102.27572626960146</v>
      </c>
    </row>
    <row r="42" spans="1:31" ht="15.6" customHeight="1" x14ac:dyDescent="0.2">
      <c r="A42" s="285">
        <v>44105</v>
      </c>
      <c r="B42" s="283">
        <v>11734940</v>
      </c>
      <c r="C42" s="195">
        <v>4632981</v>
      </c>
      <c r="D42" s="283">
        <v>7101959</v>
      </c>
      <c r="E42" s="195">
        <v>2689.8303223118587</v>
      </c>
      <c r="G42" s="519"/>
      <c r="H42" s="299" t="s">
        <v>320</v>
      </c>
      <c r="I42" s="296">
        <f>(I34-H34)*1000</f>
        <v>-78.438172776927658</v>
      </c>
      <c r="J42" s="296">
        <f t="shared" si="1"/>
        <v>-44.002886953903086</v>
      </c>
      <c r="K42" s="296">
        <f t="shared" si="1"/>
        <v>24.133028970205306</v>
      </c>
      <c r="L42" s="296">
        <f t="shared" si="1"/>
        <v>29.74761905031631</v>
      </c>
      <c r="M42" s="296">
        <f t="shared" si="1"/>
        <v>0.76279904524101383</v>
      </c>
      <c r="N42" s="296">
        <f t="shared" si="1"/>
        <v>60.777962151159045</v>
      </c>
      <c r="O42" s="296">
        <f t="shared" si="1"/>
        <v>290.41954426028127</v>
      </c>
      <c r="P42" s="296">
        <f t="shared" si="1"/>
        <v>53.381063815599376</v>
      </c>
      <c r="Q42" s="296">
        <f t="shared" si="1"/>
        <v>-17.75069229517845</v>
      </c>
      <c r="R42" s="296">
        <f t="shared" si="1"/>
        <v>92.105787953143732</v>
      </c>
      <c r="S42" s="296">
        <f t="shared" si="1"/>
        <v>-158.92375406559898</v>
      </c>
      <c r="T42" s="296">
        <f t="shared" si="1"/>
        <v>133.35237294868296</v>
      </c>
      <c r="U42" s="296">
        <f t="shared" si="2"/>
        <v>101.84062390971383</v>
      </c>
      <c r="V42" s="296">
        <f t="shared" si="2"/>
        <v>-28.189980267638415</v>
      </c>
      <c r="W42" s="296">
        <f>(W34-V34)*1000</f>
        <v>-26.236697384324881</v>
      </c>
      <c r="X42" s="393">
        <v>257.45102478154666</v>
      </c>
      <c r="Y42" s="413">
        <v>-119.88578609681655</v>
      </c>
      <c r="Z42" s="413">
        <v>-76.171268704979141</v>
      </c>
      <c r="AA42" s="413">
        <v>83.144821254522498</v>
      </c>
      <c r="AB42" s="413">
        <v>-36.713892504723674</v>
      </c>
      <c r="AC42" s="330">
        <f>(AC34-AB34)*1000</f>
        <v>220.90259820445945</v>
      </c>
    </row>
    <row r="43" spans="1:31" ht="15.6" hidden="1" customHeight="1" outlineLevel="1" x14ac:dyDescent="0.2">
      <c r="A43" s="285">
        <v>44075</v>
      </c>
      <c r="B43" s="283">
        <v>11237829</v>
      </c>
      <c r="C43" s="195">
        <v>4027270</v>
      </c>
      <c r="D43" s="283">
        <v>7210559</v>
      </c>
      <c r="E43" s="195">
        <v>2707.5810146070371</v>
      </c>
    </row>
    <row r="44" spans="1:31" ht="15.6" hidden="1" customHeight="1" outlineLevel="1" x14ac:dyDescent="0.2">
      <c r="A44" s="285">
        <v>44044</v>
      </c>
      <c r="B44" s="283">
        <v>11040113</v>
      </c>
      <c r="C44" s="195">
        <v>4567581</v>
      </c>
      <c r="D44" s="283">
        <v>6472532</v>
      </c>
      <c r="E44" s="195">
        <v>2654.1999507914379</v>
      </c>
    </row>
    <row r="45" spans="1:31" ht="15.6" hidden="1" customHeight="1" outlineLevel="1" x14ac:dyDescent="0.2">
      <c r="A45" s="285">
        <v>44013</v>
      </c>
      <c r="B45" s="283">
        <v>10721623</v>
      </c>
      <c r="C45" s="195">
        <v>5046659</v>
      </c>
      <c r="D45" s="283">
        <v>5674964</v>
      </c>
      <c r="E45" s="195">
        <v>2363.7804065311566</v>
      </c>
    </row>
    <row r="46" spans="1:31" ht="15.6" hidden="1" customHeight="1" outlineLevel="1" x14ac:dyDescent="0.2">
      <c r="A46" s="285">
        <v>43983</v>
      </c>
      <c r="B46" s="283">
        <v>10257856</v>
      </c>
      <c r="C46" s="195">
        <v>4699099</v>
      </c>
      <c r="D46" s="283">
        <v>5558757</v>
      </c>
      <c r="E46" s="195">
        <v>2303.0024443799975</v>
      </c>
    </row>
    <row r="47" spans="1:31" ht="15.6" hidden="1" customHeight="1" outlineLevel="1" x14ac:dyDescent="0.2">
      <c r="A47" s="285">
        <v>43952</v>
      </c>
      <c r="B47" s="283">
        <v>10003417</v>
      </c>
      <c r="C47" s="195">
        <v>4394931</v>
      </c>
      <c r="D47" s="283">
        <v>5608486</v>
      </c>
      <c r="E47" s="195">
        <v>2302.2396453347565</v>
      </c>
    </row>
    <row r="48" spans="1:31" ht="15.6" hidden="1" customHeight="1" outlineLevel="1" x14ac:dyDescent="0.2">
      <c r="A48" s="285">
        <v>43922</v>
      </c>
      <c r="B48" s="283">
        <v>10604472</v>
      </c>
      <c r="C48" s="195">
        <v>4690766</v>
      </c>
      <c r="D48" s="283">
        <v>5913706</v>
      </c>
      <c r="E48" s="195">
        <v>2272.4920262844403</v>
      </c>
    </row>
    <row r="49" spans="1:25" ht="15.6" hidden="1" customHeight="1" outlineLevel="1" x14ac:dyDescent="0.2">
      <c r="A49" s="285">
        <v>43891</v>
      </c>
      <c r="B49" s="283">
        <v>9761490</v>
      </c>
      <c r="C49" s="195">
        <v>4738656</v>
      </c>
      <c r="D49" s="283">
        <v>5022834</v>
      </c>
      <c r="E49" s="195">
        <v>2248.3589973142348</v>
      </c>
    </row>
    <row r="50" spans="1:25" ht="15.6" hidden="1" customHeight="1" outlineLevel="1" x14ac:dyDescent="0.2">
      <c r="A50" s="285">
        <v>43862</v>
      </c>
      <c r="B50" s="283">
        <v>9642303</v>
      </c>
      <c r="C50" s="195">
        <v>4741921</v>
      </c>
      <c r="D50" s="283">
        <v>4900382</v>
      </c>
      <c r="E50" s="195">
        <v>2292.3618842681381</v>
      </c>
    </row>
    <row r="51" spans="1:25" ht="15.6" hidden="1" customHeight="1" outlineLevel="1" x14ac:dyDescent="0.2">
      <c r="A51" s="285">
        <v>43831</v>
      </c>
      <c r="B51" s="283">
        <v>10102158</v>
      </c>
      <c r="C51" s="195">
        <v>5114943</v>
      </c>
      <c r="D51" s="283">
        <v>4987215</v>
      </c>
      <c r="E51" s="195">
        <v>2370.8000570450654</v>
      </c>
      <c r="J51" s="196"/>
      <c r="Y51" s="329"/>
    </row>
    <row r="52" spans="1:25" collapsed="1" x14ac:dyDescent="0.2"/>
    <row r="53" spans="1:25" ht="14.25" x14ac:dyDescent="0.2">
      <c r="A53" s="520" t="s">
        <v>345</v>
      </c>
      <c r="B53" s="520"/>
      <c r="C53" s="520"/>
      <c r="D53" s="520"/>
      <c r="E53" s="520"/>
      <c r="F53" s="520"/>
      <c r="G53" s="520"/>
      <c r="H53" s="300"/>
      <c r="I53" s="300"/>
    </row>
    <row r="54" spans="1:25" x14ac:dyDescent="0.2">
      <c r="A54" s="521" t="s">
        <v>280</v>
      </c>
      <c r="B54" s="523" t="s">
        <v>261</v>
      </c>
      <c r="C54" s="524"/>
      <c r="D54" s="525"/>
      <c r="E54" s="526" t="s">
        <v>270</v>
      </c>
      <c r="F54" s="527"/>
      <c r="G54" s="528"/>
      <c r="H54" s="276"/>
    </row>
    <row r="55" spans="1:25" x14ac:dyDescent="0.2">
      <c r="A55" s="522"/>
      <c r="B55" s="198">
        <v>44440</v>
      </c>
      <c r="C55" s="199">
        <f>A31</f>
        <v>44455</v>
      </c>
      <c r="D55" s="200" t="s">
        <v>281</v>
      </c>
      <c r="E55" s="198">
        <v>44440</v>
      </c>
      <c r="F55" s="199">
        <f>C55</f>
        <v>44455</v>
      </c>
      <c r="G55" s="201" t="s">
        <v>293</v>
      </c>
      <c r="H55" s="276"/>
    </row>
    <row r="56" spans="1:25" x14ac:dyDescent="0.2">
      <c r="A56" s="194" t="s">
        <v>274</v>
      </c>
      <c r="B56" s="202">
        <v>328225</v>
      </c>
      <c r="C56" s="202">
        <f>'Остатки ЮЛ'!C3</f>
        <v>433007</v>
      </c>
      <c r="D56" s="203">
        <f>(C56-B56)/1000</f>
        <v>104.782</v>
      </c>
      <c r="E56" s="202">
        <v>256.23638757030596</v>
      </c>
      <c r="F56" s="202">
        <f>'Остатки ЮЛ'!E3</f>
        <v>284.04027060566028</v>
      </c>
      <c r="G56" s="204">
        <f t="shared" ref="G56:G79" si="3">F56-E56</f>
        <v>27.803883035354318</v>
      </c>
      <c r="H56" s="276"/>
    </row>
    <row r="57" spans="1:25" x14ac:dyDescent="0.2">
      <c r="A57" s="194" t="s">
        <v>10</v>
      </c>
      <c r="B57" s="202">
        <v>64708</v>
      </c>
      <c r="C57" s="202">
        <f>'Остатки ЮЛ'!C4</f>
        <v>75226</v>
      </c>
      <c r="D57" s="203">
        <f t="shared" ref="D57:D78" si="4">(C57-B57)/1000</f>
        <v>10.518000000000001</v>
      </c>
      <c r="E57" s="202">
        <v>41.846902548964849</v>
      </c>
      <c r="F57" s="202">
        <f>'Остатки ЮЛ'!E4</f>
        <v>39.833073135583042</v>
      </c>
      <c r="G57" s="204">
        <f t="shared" si="3"/>
        <v>-2.0138294133818064</v>
      </c>
      <c r="H57" s="276"/>
    </row>
    <row r="58" spans="1:25" x14ac:dyDescent="0.2">
      <c r="A58" s="194" t="s">
        <v>11</v>
      </c>
      <c r="B58" s="202">
        <v>195798</v>
      </c>
      <c r="C58" s="202">
        <f>'Остатки ЮЛ'!C5</f>
        <v>205122</v>
      </c>
      <c r="D58" s="203">
        <f t="shared" si="4"/>
        <v>9.3239999999999998</v>
      </c>
      <c r="E58" s="202">
        <v>115.42383022856916</v>
      </c>
      <c r="F58" s="202">
        <f>'Остатки ЮЛ'!E5</f>
        <v>118.64288605375285</v>
      </c>
      <c r="G58" s="204">
        <f t="shared" si="3"/>
        <v>3.2190558251836876</v>
      </c>
      <c r="H58" s="276"/>
    </row>
    <row r="59" spans="1:25" x14ac:dyDescent="0.2">
      <c r="A59" s="194" t="s">
        <v>12</v>
      </c>
      <c r="B59" s="202">
        <v>10047</v>
      </c>
      <c r="C59" s="202">
        <f>'Остатки ЮЛ'!C6</f>
        <v>10711.4444444</v>
      </c>
      <c r="D59" s="203">
        <f t="shared" si="4"/>
        <v>0.66444444440000006</v>
      </c>
      <c r="E59" s="202">
        <v>3.1931868044198009</v>
      </c>
      <c r="F59" s="202">
        <f>'Остатки ЮЛ'!E6</f>
        <v>1.752932228493655</v>
      </c>
      <c r="G59" s="204">
        <f t="shared" si="3"/>
        <v>-1.4402545759261458</v>
      </c>
      <c r="H59" s="276"/>
    </row>
    <row r="60" spans="1:25" x14ac:dyDescent="0.2">
      <c r="A60" s="194" t="s">
        <v>13</v>
      </c>
      <c r="B60" s="202">
        <v>80348</v>
      </c>
      <c r="C60" s="202">
        <f>'Остатки ЮЛ'!C7</f>
        <v>76836.670710649996</v>
      </c>
      <c r="D60" s="203">
        <f t="shared" si="4"/>
        <v>-3.5113292893500039</v>
      </c>
      <c r="E60" s="202">
        <v>55.407874267023018</v>
      </c>
      <c r="F60" s="202">
        <f>'Остатки ЮЛ'!E7</f>
        <v>53.031074398214642</v>
      </c>
      <c r="G60" s="204">
        <f t="shared" si="3"/>
        <v>-2.3767998688083765</v>
      </c>
      <c r="H60" s="276"/>
    </row>
    <row r="61" spans="1:25" x14ac:dyDescent="0.2">
      <c r="A61" s="194" t="s">
        <v>14</v>
      </c>
      <c r="B61" s="202">
        <v>221959</v>
      </c>
      <c r="C61" s="202">
        <f>'Остатки ЮЛ'!C8</f>
        <v>265261</v>
      </c>
      <c r="D61" s="203">
        <f t="shared" si="4"/>
        <v>43.302</v>
      </c>
      <c r="E61" s="202">
        <v>268.85595755714229</v>
      </c>
      <c r="F61" s="202">
        <f>'Остатки ЮЛ'!E8</f>
        <v>276.6102237700652</v>
      </c>
      <c r="G61" s="204">
        <f t="shared" si="3"/>
        <v>7.7542662129229143</v>
      </c>
      <c r="H61" s="276"/>
    </row>
    <row r="62" spans="1:25" x14ac:dyDescent="0.2">
      <c r="A62" s="194" t="s">
        <v>15</v>
      </c>
      <c r="B62" s="202">
        <v>5054</v>
      </c>
      <c r="C62" s="202">
        <f>'Остатки ЮЛ'!C9</f>
        <v>6140</v>
      </c>
      <c r="D62" s="203">
        <f t="shared" si="4"/>
        <v>1.0860000000000001</v>
      </c>
      <c r="E62" s="202">
        <v>4.9224141369819296</v>
      </c>
      <c r="F62" s="202">
        <f>'Остатки ЮЛ'!E9</f>
        <v>4.8608942796525358</v>
      </c>
      <c r="G62" s="204">
        <f t="shared" si="3"/>
        <v>-6.1519857329393801E-2</v>
      </c>
      <c r="H62" s="276"/>
    </row>
    <row r="63" spans="1:25" x14ac:dyDescent="0.2">
      <c r="A63" s="194" t="s">
        <v>16</v>
      </c>
      <c r="B63" s="202">
        <v>194745</v>
      </c>
      <c r="C63" s="202">
        <f>'Остатки ЮЛ'!C10</f>
        <v>196655.22103209997</v>
      </c>
      <c r="D63" s="203">
        <f t="shared" si="4"/>
        <v>1.9102210320999728</v>
      </c>
      <c r="E63" s="202">
        <v>113.42335154972277</v>
      </c>
      <c r="F63" s="202">
        <f>'Остатки ЮЛ'!E10</f>
        <v>114.29526440090868</v>
      </c>
      <c r="G63" s="204">
        <f t="shared" si="3"/>
        <v>0.87191285118591111</v>
      </c>
      <c r="H63" s="276"/>
    </row>
    <row r="64" spans="1:25" x14ac:dyDescent="0.2">
      <c r="A64" s="194" t="s">
        <v>17</v>
      </c>
      <c r="B64" s="202">
        <v>232362</v>
      </c>
      <c r="C64" s="202">
        <f>'Остатки ЮЛ'!C11</f>
        <v>240947</v>
      </c>
      <c r="D64" s="203">
        <f t="shared" si="4"/>
        <v>8.5850000000000009</v>
      </c>
      <c r="E64" s="202">
        <v>69.748294706609755</v>
      </c>
      <c r="F64" s="202">
        <f>'Остатки ЮЛ'!E11</f>
        <v>88.716224330491173</v>
      </c>
      <c r="G64" s="204">
        <f t="shared" si="3"/>
        <v>18.967929623881417</v>
      </c>
      <c r="H64" s="276"/>
    </row>
    <row r="65" spans="1:8" x14ac:dyDescent="0.2">
      <c r="A65" s="194" t="s">
        <v>18</v>
      </c>
      <c r="B65" s="202">
        <v>23840</v>
      </c>
      <c r="C65" s="202">
        <f>'Остатки ЮЛ'!C12</f>
        <v>22301</v>
      </c>
      <c r="D65" s="203">
        <f t="shared" si="4"/>
        <v>-1.5389999999999999</v>
      </c>
      <c r="E65" s="202">
        <v>5.8690015557062507</v>
      </c>
      <c r="F65" s="202">
        <f>'Остатки ЮЛ'!E12</f>
        <v>5.8208238261078415</v>
      </c>
      <c r="G65" s="204">
        <f t="shared" si="3"/>
        <v>-4.8177729598409158E-2</v>
      </c>
      <c r="H65" s="276"/>
    </row>
    <row r="66" spans="1:8" x14ac:dyDescent="0.2">
      <c r="A66" s="194" t="s">
        <v>453</v>
      </c>
      <c r="B66" s="202">
        <v>275080</v>
      </c>
      <c r="C66" s="202">
        <f>'Остатки ЮЛ'!C16</f>
        <v>275784</v>
      </c>
      <c r="D66" s="203">
        <f t="shared" si="4"/>
        <v>0.70399999999999996</v>
      </c>
      <c r="E66" s="202">
        <v>79.382903187203326</v>
      </c>
      <c r="F66" s="202">
        <f>'Остатки ЮЛ'!E16</f>
        <v>81.649653736840008</v>
      </c>
      <c r="G66" s="204">
        <f t="shared" si="3"/>
        <v>2.2667505496366829</v>
      </c>
      <c r="H66" s="276"/>
    </row>
    <row r="67" spans="1:8" x14ac:dyDescent="0.2">
      <c r="A67" s="194" t="s">
        <v>23</v>
      </c>
      <c r="B67" s="202">
        <v>50781</v>
      </c>
      <c r="C67" s="202">
        <f>'Остатки ЮЛ'!C18</f>
        <v>58354</v>
      </c>
      <c r="D67" s="203">
        <f t="shared" si="4"/>
        <v>7.5730000000000004</v>
      </c>
      <c r="E67" s="202">
        <v>27.529618253620008</v>
      </c>
      <c r="F67" s="202">
        <f>'Остатки ЮЛ'!E18</f>
        <v>25.577038549297466</v>
      </c>
      <c r="G67" s="204">
        <f t="shared" si="3"/>
        <v>-1.9525797043225417</v>
      </c>
      <c r="H67" s="276"/>
    </row>
    <row r="68" spans="1:8" x14ac:dyDescent="0.2">
      <c r="A68" s="194" t="s">
        <v>24</v>
      </c>
      <c r="B68" s="202">
        <v>1466</v>
      </c>
      <c r="C68" s="202">
        <f>'Остатки ЮЛ'!C19</f>
        <v>1364</v>
      </c>
      <c r="D68" s="203">
        <f t="shared" si="4"/>
        <v>-0.10199999999999999</v>
      </c>
      <c r="E68" s="202">
        <v>1.2218277553951093</v>
      </c>
      <c r="F68" s="202">
        <f>'Остатки ЮЛ'!E19</f>
        <v>1.3966614627116609</v>
      </c>
      <c r="G68" s="204">
        <f t="shared" si="3"/>
        <v>0.17483370731655157</v>
      </c>
      <c r="H68" s="276"/>
    </row>
    <row r="69" spans="1:8" x14ac:dyDescent="0.2">
      <c r="A69" s="194" t="s">
        <v>25</v>
      </c>
      <c r="B69" s="202">
        <v>492953</v>
      </c>
      <c r="C69" s="202">
        <f>'Остатки ЮЛ'!C20</f>
        <v>541251</v>
      </c>
      <c r="D69" s="203">
        <f t="shared" si="4"/>
        <v>48.298000000000002</v>
      </c>
      <c r="E69" s="202">
        <v>211.9901073038414</v>
      </c>
      <c r="F69" s="202">
        <f>'Остатки ЮЛ'!E20</f>
        <v>192.63360153716823</v>
      </c>
      <c r="G69" s="204">
        <f t="shared" si="3"/>
        <v>-19.356505766673166</v>
      </c>
      <c r="H69" s="276"/>
    </row>
    <row r="70" spans="1:8" x14ac:dyDescent="0.2">
      <c r="A70" s="194" t="s">
        <v>26</v>
      </c>
      <c r="B70" s="202">
        <v>270570</v>
      </c>
      <c r="C70" s="202">
        <f>'Остатки ЮЛ'!C21</f>
        <v>231050</v>
      </c>
      <c r="D70" s="203">
        <f t="shared" si="4"/>
        <v>-39.520000000000003</v>
      </c>
      <c r="E70" s="202">
        <v>83.991383780765091</v>
      </c>
      <c r="F70" s="202">
        <f>'Остатки ЮЛ'!E21</f>
        <v>98.310716144269634</v>
      </c>
      <c r="G70" s="204">
        <f t="shared" si="3"/>
        <v>14.319332363504543</v>
      </c>
      <c r="H70" s="276"/>
    </row>
    <row r="71" spans="1:8" x14ac:dyDescent="0.2">
      <c r="A71" s="194" t="s">
        <v>27</v>
      </c>
      <c r="B71" s="202">
        <v>405823</v>
      </c>
      <c r="C71" s="202">
        <f>'Остатки ЮЛ'!C22</f>
        <v>455549.27662436012</v>
      </c>
      <c r="D71" s="203">
        <f t="shared" si="4"/>
        <v>49.726276624360125</v>
      </c>
      <c r="E71" s="202">
        <v>31.174757668834019</v>
      </c>
      <c r="F71" s="202">
        <f>'Остатки ЮЛ'!E22</f>
        <v>34.533758700084064</v>
      </c>
      <c r="G71" s="204">
        <f t="shared" si="3"/>
        <v>3.3590010312500453</v>
      </c>
      <c r="H71" s="276"/>
    </row>
    <row r="72" spans="1:8" x14ac:dyDescent="0.2">
      <c r="A72" s="194" t="s">
        <v>28</v>
      </c>
      <c r="B72" s="202">
        <v>7351</v>
      </c>
      <c r="C72" s="202">
        <f>'Остатки ЮЛ'!C23</f>
        <v>8489.1409396399995</v>
      </c>
      <c r="D72" s="203">
        <f t="shared" si="4"/>
        <v>1.1381409396399995</v>
      </c>
      <c r="E72" s="202">
        <v>2.3989788184610474</v>
      </c>
      <c r="F72" s="202">
        <f>'Остатки ЮЛ'!E23</f>
        <v>1.6786090762299348</v>
      </c>
      <c r="G72" s="204">
        <f t="shared" si="3"/>
        <v>-0.72036974223111261</v>
      </c>
      <c r="H72" s="276"/>
    </row>
    <row r="73" spans="1:8" x14ac:dyDescent="0.2">
      <c r="A73" s="194" t="s">
        <v>29</v>
      </c>
      <c r="B73" s="202">
        <v>56303</v>
      </c>
      <c r="C73" s="202">
        <f>'Остатки ЮЛ'!C24</f>
        <v>64241</v>
      </c>
      <c r="D73" s="203">
        <f t="shared" si="4"/>
        <v>7.9379999999999997</v>
      </c>
      <c r="E73" s="202">
        <v>25.886154214368343</v>
      </c>
      <c r="F73" s="202">
        <f>'Остатки ЮЛ'!E24</f>
        <v>25.295624674752812</v>
      </c>
      <c r="G73" s="204">
        <f t="shared" si="3"/>
        <v>-0.59052953961553101</v>
      </c>
      <c r="H73" s="276"/>
    </row>
    <row r="74" spans="1:8" x14ac:dyDescent="0.2">
      <c r="A74" s="194" t="s">
        <v>30</v>
      </c>
      <c r="B74" s="202">
        <v>57239</v>
      </c>
      <c r="C74" s="202">
        <f>'Остатки ЮЛ'!C25</f>
        <v>59707</v>
      </c>
      <c r="D74" s="203">
        <f t="shared" si="4"/>
        <v>2.468</v>
      </c>
      <c r="E74" s="202">
        <v>25.409868762216281</v>
      </c>
      <c r="F74" s="202">
        <f>'Остатки ЮЛ'!E25</f>
        <v>20.234177975261197</v>
      </c>
      <c r="G74" s="204">
        <f t="shared" si="3"/>
        <v>-5.1756907869550837</v>
      </c>
      <c r="H74" s="276"/>
    </row>
    <row r="75" spans="1:8" x14ac:dyDescent="0.2">
      <c r="A75" s="194" t="s">
        <v>31</v>
      </c>
      <c r="B75" s="202">
        <v>1406450</v>
      </c>
      <c r="C75" s="202">
        <f>'Остатки ЮЛ'!C26</f>
        <v>1217712.9725184501</v>
      </c>
      <c r="D75" s="203">
        <f t="shared" si="4"/>
        <v>-188.73702748154989</v>
      </c>
      <c r="E75" s="202">
        <v>1031.4400255295384</v>
      </c>
      <c r="F75" s="202">
        <f>'Остатки ЮЛ'!E26</f>
        <v>1215.6009897823105</v>
      </c>
      <c r="G75" s="204">
        <f t="shared" si="3"/>
        <v>184.16096425277215</v>
      </c>
      <c r="H75" s="276"/>
    </row>
    <row r="76" spans="1:8" x14ac:dyDescent="0.2">
      <c r="A76" s="194" t="s">
        <v>32</v>
      </c>
      <c r="B76" s="202">
        <v>7909</v>
      </c>
      <c r="C76" s="202">
        <f>'Остатки ЮЛ'!C27</f>
        <v>7747</v>
      </c>
      <c r="D76" s="203">
        <f t="shared" si="4"/>
        <v>-0.16200000000000001</v>
      </c>
      <c r="E76" s="202">
        <v>3.0727192947464994</v>
      </c>
      <c r="F76" s="202">
        <f>'Остатки ЮЛ'!E27</f>
        <v>3.5987350386293584</v>
      </c>
      <c r="G76" s="204">
        <f t="shared" si="3"/>
        <v>0.52601574388285899</v>
      </c>
      <c r="H76" s="276"/>
    </row>
    <row r="77" spans="1:8" x14ac:dyDescent="0.2">
      <c r="A77" s="194" t="s">
        <v>33</v>
      </c>
      <c r="B77" s="202">
        <v>10083</v>
      </c>
      <c r="C77" s="202">
        <f>'Остатки ЮЛ'!C28</f>
        <v>112</v>
      </c>
      <c r="D77" s="203">
        <f t="shared" si="4"/>
        <v>-9.9710000000000001</v>
      </c>
      <c r="E77" s="202">
        <v>14.932785511986918</v>
      </c>
      <c r="F77" s="202">
        <f>'Остатки ЮЛ'!E28</f>
        <v>12.088387174252432</v>
      </c>
      <c r="G77" s="204">
        <f t="shared" si="3"/>
        <v>-2.8443983377344857</v>
      </c>
      <c r="H77" s="276"/>
    </row>
    <row r="78" spans="1:8" x14ac:dyDescent="0.2">
      <c r="A78" s="194" t="s">
        <v>34</v>
      </c>
      <c r="B78" s="202">
        <v>1294039</v>
      </c>
      <c r="C78" s="202">
        <f>'Остатки ЮЛ'!C29</f>
        <v>1341840</v>
      </c>
      <c r="D78" s="203">
        <f t="shared" si="4"/>
        <v>47.801000000000002</v>
      </c>
      <c r="E78" s="202">
        <v>438.08688021061869</v>
      </c>
      <c r="F78" s="202">
        <f>'Остатки ЮЛ'!E29</f>
        <v>432.14603098354746</v>
      </c>
      <c r="G78" s="204">
        <f t="shared" si="3"/>
        <v>-5.9408492270712259</v>
      </c>
      <c r="H78" s="276"/>
    </row>
    <row r="79" spans="1:8" x14ac:dyDescent="0.2">
      <c r="A79" s="205"/>
      <c r="B79" s="206">
        <v>5697564</v>
      </c>
      <c r="C79" s="206">
        <f>'Остатки ЮЛ'!C31</f>
        <v>5799839.7262696009</v>
      </c>
      <c r="D79" s="207">
        <f>(C79-B79)/1000</f>
        <v>102.27572626960091</v>
      </c>
      <c r="E79" s="206">
        <v>2911.6035741353867</v>
      </c>
      <c r="F79" s="206">
        <f>'Остатки ЮЛ'!E31</f>
        <v>3132.5061723398462</v>
      </c>
      <c r="G79" s="208">
        <f t="shared" si="3"/>
        <v>220.90259820445954</v>
      </c>
      <c r="H79" s="276"/>
    </row>
    <row r="80" spans="1:8" x14ac:dyDescent="0.2">
      <c r="A80" s="516" t="s">
        <v>290</v>
      </c>
      <c r="B80" s="516"/>
      <c r="C80" s="516"/>
      <c r="D80" s="516"/>
      <c r="E80" s="516"/>
      <c r="F80" s="516"/>
      <c r="G80" s="516"/>
      <c r="H80" s="276"/>
    </row>
    <row r="81" spans="1:8" x14ac:dyDescent="0.2">
      <c r="A81" s="209"/>
      <c r="B81" s="198"/>
      <c r="C81" s="199" t="s">
        <v>261</v>
      </c>
      <c r="D81" s="200" t="s">
        <v>175</v>
      </c>
      <c r="E81" s="198"/>
      <c r="F81" s="199" t="s">
        <v>270</v>
      </c>
      <c r="G81" s="201" t="s">
        <v>175</v>
      </c>
      <c r="H81" s="276"/>
    </row>
    <row r="82" spans="1:8" ht="13.15" hidden="1" customHeight="1" outlineLevel="1" x14ac:dyDescent="0.2">
      <c r="A82" s="205" t="s">
        <v>286</v>
      </c>
      <c r="B82" s="206"/>
      <c r="C82" s="206">
        <v>4296575</v>
      </c>
      <c r="D82" s="207">
        <f t="shared" ref="D82:D146" si="5">(C83-C82)/1000</f>
        <v>131.22332075737043</v>
      </c>
      <c r="E82" s="206"/>
      <c r="F82" s="206">
        <v>2781.9361102650018</v>
      </c>
      <c r="G82" s="208">
        <f t="shared" ref="G82:G146" si="6">F83-F82</f>
        <v>-9.3638870358427084</v>
      </c>
      <c r="H82" s="276"/>
    </row>
    <row r="83" spans="1:8" ht="13.15" hidden="1" customHeight="1" outlineLevel="1" x14ac:dyDescent="0.2">
      <c r="A83" s="210">
        <v>44138</v>
      </c>
      <c r="B83" s="206"/>
      <c r="C83" s="206">
        <v>4427798.3207573704</v>
      </c>
      <c r="D83" s="207">
        <f t="shared" si="5"/>
        <v>111.64246208377928</v>
      </c>
      <c r="E83" s="206"/>
      <c r="F83" s="206">
        <v>2772.5722232291591</v>
      </c>
      <c r="G83" s="208">
        <f t="shared" si="6"/>
        <v>-89.885308561384591</v>
      </c>
      <c r="H83" s="276"/>
    </row>
    <row r="84" spans="1:8" ht="13.15" hidden="1" customHeight="1" outlineLevel="1" x14ac:dyDescent="0.2">
      <c r="A84" s="210">
        <v>44139</v>
      </c>
      <c r="B84" s="206"/>
      <c r="C84" s="206">
        <v>4539440.7828411497</v>
      </c>
      <c r="D84" s="207">
        <f t="shared" si="5"/>
        <v>11.07277935587056</v>
      </c>
      <c r="E84" s="206"/>
      <c r="F84" s="206">
        <v>2682.6869146677745</v>
      </c>
      <c r="G84" s="208">
        <f t="shared" si="6"/>
        <v>24.375321310371874</v>
      </c>
      <c r="H84" s="276"/>
    </row>
    <row r="85" spans="1:8" ht="13.15" hidden="1" customHeight="1" outlineLevel="1" x14ac:dyDescent="0.2">
      <c r="A85" s="210">
        <v>44140</v>
      </c>
      <c r="B85" s="206"/>
      <c r="C85" s="206">
        <v>4550513.5621970203</v>
      </c>
      <c r="D85" s="207">
        <f t="shared" si="5"/>
        <v>-9.0943786838101222</v>
      </c>
      <c r="E85" s="206"/>
      <c r="F85" s="206">
        <v>2707.0622359781464</v>
      </c>
      <c r="G85" s="208">
        <f t="shared" si="6"/>
        <v>13.952077951818865</v>
      </c>
      <c r="H85" s="276"/>
    </row>
    <row r="86" spans="1:8" ht="13.15" hidden="1" customHeight="1" outlineLevel="1" x14ac:dyDescent="0.2">
      <c r="A86" s="210">
        <v>44141</v>
      </c>
      <c r="B86" s="206"/>
      <c r="C86" s="206">
        <v>4541419.1835132102</v>
      </c>
      <c r="D86" s="207">
        <f t="shared" si="5"/>
        <v>-3.5053196679605172</v>
      </c>
      <c r="E86" s="206"/>
      <c r="F86" s="206">
        <v>2721.0143139299653</v>
      </c>
      <c r="G86" s="208">
        <f t="shared" si="6"/>
        <v>13.106577385527999</v>
      </c>
      <c r="H86" s="276"/>
    </row>
    <row r="87" spans="1:8" ht="13.15" hidden="1" customHeight="1" outlineLevel="1" x14ac:dyDescent="0.2">
      <c r="A87" s="205" t="s">
        <v>287</v>
      </c>
      <c r="B87" s="206"/>
      <c r="C87" s="206">
        <v>4537913.8638452496</v>
      </c>
      <c r="D87" s="207">
        <f t="shared" si="5"/>
        <v>153.84589730099961</v>
      </c>
      <c r="E87" s="206"/>
      <c r="F87" s="206">
        <v>2734.1208913154933</v>
      </c>
      <c r="G87" s="208">
        <f t="shared" si="6"/>
        <v>-33.702752398301527</v>
      </c>
      <c r="H87" s="276"/>
    </row>
    <row r="88" spans="1:8" ht="13.15" hidden="1" customHeight="1" outlineLevel="1" x14ac:dyDescent="0.2">
      <c r="A88" s="210">
        <v>44145</v>
      </c>
      <c r="B88" s="206"/>
      <c r="C88" s="206">
        <v>4691759.7611462492</v>
      </c>
      <c r="D88" s="207">
        <f t="shared" si="5"/>
        <v>-123.28310135037917</v>
      </c>
      <c r="E88" s="206"/>
      <c r="F88" s="206">
        <v>2700.4181389171918</v>
      </c>
      <c r="G88" s="208">
        <f t="shared" si="6"/>
        <v>18.818411511997056</v>
      </c>
      <c r="H88" s="276"/>
    </row>
    <row r="89" spans="1:8" ht="13.15" hidden="1" customHeight="1" outlineLevel="1" x14ac:dyDescent="0.2">
      <c r="A89" s="210">
        <v>44146</v>
      </c>
      <c r="B89" s="206"/>
      <c r="C89" s="206">
        <v>4568476.6597958701</v>
      </c>
      <c r="D89" s="207">
        <f t="shared" si="5"/>
        <v>60.884434780850079</v>
      </c>
      <c r="E89" s="206"/>
      <c r="F89" s="206">
        <v>2719.2365504291888</v>
      </c>
      <c r="G89" s="208">
        <f t="shared" si="6"/>
        <v>-9.4518362163098573</v>
      </c>
      <c r="H89" s="276"/>
    </row>
    <row r="90" spans="1:8" ht="13.15" hidden="1" customHeight="1" outlineLevel="1" x14ac:dyDescent="0.2">
      <c r="A90" s="210">
        <v>44147</v>
      </c>
      <c r="B90" s="206"/>
      <c r="C90" s="206">
        <v>4629361.0945767201</v>
      </c>
      <c r="D90" s="207">
        <f t="shared" si="5"/>
        <v>-107.34636322989967</v>
      </c>
      <c r="E90" s="206"/>
      <c r="F90" s="206">
        <v>2709.784714212879</v>
      </c>
      <c r="G90" s="208">
        <f t="shared" si="6"/>
        <v>-4.886894715732069</v>
      </c>
      <c r="H90" s="276"/>
    </row>
    <row r="91" spans="1:8" ht="13.15" hidden="1" customHeight="1" outlineLevel="1" x14ac:dyDescent="0.2">
      <c r="A91" s="210">
        <v>44148</v>
      </c>
      <c r="B91" s="206"/>
      <c r="C91" s="206">
        <v>4522014.7313468205</v>
      </c>
      <c r="D91" s="207">
        <f t="shared" si="5"/>
        <v>-35.922761385850606</v>
      </c>
      <c r="E91" s="206"/>
      <c r="F91" s="206">
        <v>2704.8978194971469</v>
      </c>
      <c r="G91" s="208">
        <f t="shared" si="6"/>
        <v>14.796760981758325</v>
      </c>
      <c r="H91" s="276"/>
    </row>
    <row r="92" spans="1:8" ht="13.15" hidden="1" customHeight="1" outlineLevel="1" x14ac:dyDescent="0.2">
      <c r="A92" s="205" t="s">
        <v>288</v>
      </c>
      <c r="B92" s="206"/>
      <c r="C92" s="206">
        <v>4486091.9699609699</v>
      </c>
      <c r="D92" s="207">
        <f t="shared" si="5"/>
        <v>159.31855177934003</v>
      </c>
      <c r="E92" s="206"/>
      <c r="F92" s="206">
        <v>2719.6945804789052</v>
      </c>
      <c r="G92" s="208">
        <f t="shared" si="6"/>
        <v>0.59047476799378273</v>
      </c>
      <c r="H92" s="276"/>
    </row>
    <row r="93" spans="1:8" ht="13.15" hidden="1" customHeight="1" outlineLevel="1" x14ac:dyDescent="0.2">
      <c r="A93" s="210">
        <v>44152</v>
      </c>
      <c r="B93" s="206"/>
      <c r="C93" s="206">
        <v>4645410.5217403099</v>
      </c>
      <c r="D93" s="207">
        <f t="shared" si="5"/>
        <v>-4.4325440878402445</v>
      </c>
      <c r="E93" s="206"/>
      <c r="F93" s="206">
        <v>2720.285055246899</v>
      </c>
      <c r="G93" s="208">
        <f t="shared" si="6"/>
        <v>39.141549583908272</v>
      </c>
      <c r="H93" s="276"/>
    </row>
    <row r="94" spans="1:8" ht="13.15" hidden="1" customHeight="1" outlineLevel="1" x14ac:dyDescent="0.2">
      <c r="A94" s="210">
        <v>44153</v>
      </c>
      <c r="B94" s="206"/>
      <c r="C94" s="206">
        <v>4640977.9776524696</v>
      </c>
      <c r="D94" s="207">
        <f t="shared" si="5"/>
        <v>9.0891173454206431</v>
      </c>
      <c r="E94" s="206"/>
      <c r="F94" s="206">
        <v>2759.4266048308073</v>
      </c>
      <c r="G94" s="208">
        <f t="shared" si="6"/>
        <v>-25.628918232383967</v>
      </c>
      <c r="H94" s="276"/>
    </row>
    <row r="95" spans="1:8" ht="13.15" hidden="1" customHeight="1" outlineLevel="1" x14ac:dyDescent="0.2">
      <c r="A95" s="210">
        <v>44154</v>
      </c>
      <c r="B95" s="206"/>
      <c r="C95" s="206">
        <v>4650067.0949978903</v>
      </c>
      <c r="D95" s="207">
        <f t="shared" si="5"/>
        <v>-49.261048582441177</v>
      </c>
      <c r="E95" s="206"/>
      <c r="F95" s="206">
        <v>2733.7976865984233</v>
      </c>
      <c r="G95" s="208">
        <f t="shared" si="6"/>
        <v>-33.831285738254792</v>
      </c>
      <c r="H95" s="276"/>
    </row>
    <row r="96" spans="1:8" ht="13.15" hidden="1" customHeight="1" outlineLevel="1" x14ac:dyDescent="0.2">
      <c r="A96" s="210">
        <v>44155</v>
      </c>
      <c r="B96" s="206"/>
      <c r="C96" s="206">
        <v>4600806.0464154491</v>
      </c>
      <c r="D96" s="207">
        <f t="shared" si="5"/>
        <v>-193.67988322610967</v>
      </c>
      <c r="E96" s="206"/>
      <c r="F96" s="206">
        <v>2699.9664008601685</v>
      </c>
      <c r="G96" s="208">
        <f t="shared" si="6"/>
        <v>14.44869970577156</v>
      </c>
      <c r="H96" s="276"/>
    </row>
    <row r="97" spans="1:8" ht="13.15" hidden="1" customHeight="1" outlineLevel="1" x14ac:dyDescent="0.2">
      <c r="A97" s="205" t="s">
        <v>289</v>
      </c>
      <c r="B97" s="206"/>
      <c r="C97" s="206">
        <v>4407126.1631893395</v>
      </c>
      <c r="D97" s="207">
        <f t="shared" si="5"/>
        <v>-161.40180177479888</v>
      </c>
      <c r="E97" s="206"/>
      <c r="F97" s="206">
        <v>2714.4151005659401</v>
      </c>
      <c r="G97" s="208">
        <f t="shared" si="6"/>
        <v>-65.315199426722302</v>
      </c>
      <c r="H97" s="276"/>
    </row>
    <row r="98" spans="1:8" ht="13.15" hidden="1" customHeight="1" outlineLevel="1" x14ac:dyDescent="0.2">
      <c r="A98" s="210">
        <v>44159</v>
      </c>
      <c r="B98" s="206"/>
      <c r="C98" s="206">
        <v>4245724.3614145406</v>
      </c>
      <c r="D98" s="207">
        <f t="shared" si="5"/>
        <v>114.43541677226965</v>
      </c>
      <c r="E98" s="206"/>
      <c r="F98" s="206">
        <v>2649.0999011392178</v>
      </c>
      <c r="G98" s="208">
        <f t="shared" si="6"/>
        <v>-58.116321158011033</v>
      </c>
      <c r="H98" s="276"/>
    </row>
    <row r="99" spans="1:8" ht="13.15" hidden="1" customHeight="1" outlineLevel="1" x14ac:dyDescent="0.2">
      <c r="A99" s="210">
        <v>44160</v>
      </c>
      <c r="B99" s="206"/>
      <c r="C99" s="206">
        <v>4360159.7781868102</v>
      </c>
      <c r="D99" s="207">
        <f t="shared" si="5"/>
        <v>2.2844796868404376</v>
      </c>
      <c r="E99" s="206"/>
      <c r="F99" s="206">
        <v>2590.9835799812067</v>
      </c>
      <c r="G99" s="208">
        <f t="shared" si="6"/>
        <v>49.845456658142211</v>
      </c>
      <c r="H99" s="276"/>
    </row>
    <row r="100" spans="1:8" ht="13.15" hidden="1" customHeight="1" outlineLevel="1" x14ac:dyDescent="0.2">
      <c r="A100" s="210">
        <v>44161</v>
      </c>
      <c r="B100" s="206"/>
      <c r="C100" s="206">
        <v>4362444.2578736506</v>
      </c>
      <c r="D100" s="207">
        <f t="shared" si="5"/>
        <v>4.3550510326894001</v>
      </c>
      <c r="E100" s="206"/>
      <c r="F100" s="206">
        <v>2640.8290366393489</v>
      </c>
      <c r="G100" s="208">
        <f t="shared" si="6"/>
        <v>-46.105699485473451</v>
      </c>
      <c r="H100" s="276"/>
    </row>
    <row r="101" spans="1:8" ht="13.15" hidden="1" customHeight="1" outlineLevel="1" x14ac:dyDescent="0.2">
      <c r="A101" s="210">
        <v>44162</v>
      </c>
      <c r="B101" s="206"/>
      <c r="C101" s="206">
        <v>4366799.30890634</v>
      </c>
      <c r="D101" s="207">
        <f t="shared" si="5"/>
        <v>113.35744128708076</v>
      </c>
      <c r="E101" s="206"/>
      <c r="F101" s="206">
        <v>2594.7233371538755</v>
      </c>
      <c r="G101" s="208">
        <f t="shared" si="6"/>
        <v>44.932582736669701</v>
      </c>
      <c r="H101" s="276"/>
    </row>
    <row r="102" spans="1:8" ht="13.15" hidden="1" customHeight="1" outlineLevel="1" x14ac:dyDescent="0.2">
      <c r="A102" s="210" t="s">
        <v>308</v>
      </c>
      <c r="B102" s="206"/>
      <c r="C102" s="206">
        <v>4480156.7501934208</v>
      </c>
      <c r="D102" s="207">
        <f t="shared" si="5"/>
        <v>107.15824980657921</v>
      </c>
      <c r="E102" s="206"/>
      <c r="F102" s="206">
        <v>2639.6559198905452</v>
      </c>
      <c r="G102" s="208">
        <f t="shared" si="6"/>
        <v>-16.643563691141935</v>
      </c>
      <c r="H102" s="276"/>
    </row>
    <row r="103" spans="1:8" ht="13.15" hidden="1" customHeight="1" outlineLevel="1" collapsed="1" x14ac:dyDescent="0.2">
      <c r="A103" s="210">
        <v>44166</v>
      </c>
      <c r="B103" s="206"/>
      <c r="C103" s="206">
        <v>4587315</v>
      </c>
      <c r="D103" s="207">
        <f t="shared" si="5"/>
        <v>57.744958667169328</v>
      </c>
      <c r="E103" s="206"/>
      <c r="F103" s="206">
        <v>2623.0123561994033</v>
      </c>
      <c r="G103" s="208">
        <f t="shared" si="6"/>
        <v>18.204131019187571</v>
      </c>
      <c r="H103" s="276"/>
    </row>
    <row r="104" spans="1:8" ht="13.15" hidden="1" customHeight="1" outlineLevel="1" x14ac:dyDescent="0.2">
      <c r="A104" s="210">
        <v>44167</v>
      </c>
      <c r="B104" s="206"/>
      <c r="C104" s="206">
        <v>4645059.9586671693</v>
      </c>
      <c r="D104" s="207">
        <f t="shared" si="5"/>
        <v>84.408026351160373</v>
      </c>
      <c r="E104" s="206"/>
      <c r="F104" s="206">
        <v>2641.2164872185908</v>
      </c>
      <c r="G104" s="208">
        <f t="shared" si="6"/>
        <v>22.376064241505446</v>
      </c>
      <c r="H104" s="276"/>
    </row>
    <row r="105" spans="1:8" ht="13.15" hidden="1" customHeight="1" outlineLevel="1" x14ac:dyDescent="0.2">
      <c r="A105" s="210">
        <v>44168</v>
      </c>
      <c r="B105" s="206"/>
      <c r="C105" s="206">
        <v>4729467.9850183297</v>
      </c>
      <c r="D105" s="207">
        <f t="shared" si="5"/>
        <v>38.805138669000009</v>
      </c>
      <c r="E105" s="206"/>
      <c r="F105" s="206">
        <v>2663.5925514600963</v>
      </c>
      <c r="G105" s="208">
        <f t="shared" si="6"/>
        <v>-24.092309279972142</v>
      </c>
      <c r="H105" s="276"/>
    </row>
    <row r="106" spans="1:8" ht="13.15" hidden="1" customHeight="1" outlineLevel="1" x14ac:dyDescent="0.2">
      <c r="A106" s="210">
        <v>44169</v>
      </c>
      <c r="B106" s="206"/>
      <c r="C106" s="206">
        <v>4768273.1236873297</v>
      </c>
      <c r="D106" s="207">
        <f t="shared" si="5"/>
        <v>-13.786095808219164</v>
      </c>
      <c r="E106" s="206"/>
      <c r="F106" s="206">
        <v>2639.5002421801241</v>
      </c>
      <c r="G106" s="208">
        <f t="shared" si="6"/>
        <v>23.00576325072052</v>
      </c>
      <c r="H106" s="276"/>
    </row>
    <row r="107" spans="1:8" ht="13.15" hidden="1" customHeight="1" outlineLevel="1" x14ac:dyDescent="0.2">
      <c r="A107" s="210" t="s">
        <v>309</v>
      </c>
      <c r="B107" s="206"/>
      <c r="C107" s="206">
        <v>4754487.0278791105</v>
      </c>
      <c r="D107" s="207">
        <f t="shared" si="5"/>
        <v>132.30036620652956</v>
      </c>
      <c r="E107" s="206"/>
      <c r="F107" s="206">
        <v>2662.5060054308447</v>
      </c>
      <c r="G107" s="208">
        <f t="shared" si="6"/>
        <v>31.780555525157979</v>
      </c>
      <c r="H107" s="276"/>
    </row>
    <row r="108" spans="1:8" ht="13.15" hidden="1" customHeight="1" outlineLevel="1" x14ac:dyDescent="0.2">
      <c r="A108" s="210">
        <v>44173</v>
      </c>
      <c r="B108" s="206"/>
      <c r="C108" s="206">
        <v>4886787.3940856401</v>
      </c>
      <c r="D108" s="207">
        <f t="shared" si="5"/>
        <v>125.73913185293041</v>
      </c>
      <c r="E108" s="206"/>
      <c r="F108" s="206">
        <v>2694.2865609560026</v>
      </c>
      <c r="G108" s="208">
        <f t="shared" si="6"/>
        <v>12.673579998277546</v>
      </c>
      <c r="H108" s="276"/>
    </row>
    <row r="109" spans="1:8" ht="13.15" hidden="1" customHeight="1" outlineLevel="1" x14ac:dyDescent="0.2">
      <c r="A109" s="210">
        <v>44174</v>
      </c>
      <c r="B109" s="206"/>
      <c r="C109" s="206">
        <v>5012526.5259385705</v>
      </c>
      <c r="D109" s="207">
        <f t="shared" si="5"/>
        <v>-44.607823152930479</v>
      </c>
      <c r="E109" s="206"/>
      <c r="F109" s="206">
        <v>2706.9601409542802</v>
      </c>
      <c r="G109" s="208">
        <f t="shared" si="6"/>
        <v>1.5327702713725557</v>
      </c>
      <c r="H109" s="276"/>
    </row>
    <row r="110" spans="1:8" ht="13.15" hidden="1" customHeight="1" outlineLevel="1" x14ac:dyDescent="0.2">
      <c r="A110" s="210">
        <v>44175</v>
      </c>
      <c r="B110" s="206"/>
      <c r="C110" s="206">
        <v>4967918.70278564</v>
      </c>
      <c r="D110" s="207">
        <f t="shared" si="5"/>
        <v>-216.90647235811036</v>
      </c>
      <c r="E110" s="206"/>
      <c r="F110" s="206">
        <v>2708.4929112256527</v>
      </c>
      <c r="G110" s="208">
        <f t="shared" si="6"/>
        <v>-33.381791214048462</v>
      </c>
      <c r="H110" s="276"/>
    </row>
    <row r="111" spans="1:8" ht="13.15" hidden="1" customHeight="1" outlineLevel="1" collapsed="1" x14ac:dyDescent="0.2">
      <c r="A111" s="210">
        <v>44176</v>
      </c>
      <c r="B111" s="206"/>
      <c r="C111" s="206">
        <v>4751012.2304275297</v>
      </c>
      <c r="D111" s="207">
        <f t="shared" si="5"/>
        <v>-6.9052050961991771</v>
      </c>
      <c r="E111" s="206"/>
      <c r="F111" s="206">
        <v>2675.1111200116043</v>
      </c>
      <c r="G111" s="208">
        <f t="shared" si="6"/>
        <v>10.384612937426482</v>
      </c>
      <c r="H111" s="276"/>
    </row>
    <row r="112" spans="1:8" ht="13.15" hidden="1" customHeight="1" outlineLevel="1" x14ac:dyDescent="0.2">
      <c r="A112" s="210" t="s">
        <v>321</v>
      </c>
      <c r="B112" s="206"/>
      <c r="C112" s="206">
        <v>4744107.0253313305</v>
      </c>
      <c r="D112" s="207">
        <f t="shared" si="5"/>
        <v>91.716235377229751</v>
      </c>
      <c r="E112" s="206"/>
      <c r="F112" s="206">
        <v>2685.4957329490308</v>
      </c>
      <c r="G112" s="208">
        <f t="shared" si="6"/>
        <v>-15.009787885913738</v>
      </c>
      <c r="H112" s="276"/>
    </row>
    <row r="113" spans="1:8" ht="13.15" hidden="1" customHeight="1" outlineLevel="1" x14ac:dyDescent="0.2">
      <c r="A113" s="210">
        <v>44180</v>
      </c>
      <c r="B113" s="206"/>
      <c r="C113" s="206">
        <v>4835823.2607085602</v>
      </c>
      <c r="D113" s="207">
        <f t="shared" si="5"/>
        <v>-93.45407798851933</v>
      </c>
      <c r="E113" s="206"/>
      <c r="F113" s="206">
        <v>2670.485945063117</v>
      </c>
      <c r="G113" s="208">
        <f t="shared" si="6"/>
        <v>1.3038193799798137</v>
      </c>
      <c r="H113" s="276"/>
    </row>
    <row r="114" spans="1:8" ht="13.15" hidden="1" customHeight="1" outlineLevel="1" x14ac:dyDescent="0.2">
      <c r="A114" s="210">
        <v>44181</v>
      </c>
      <c r="B114" s="206"/>
      <c r="C114" s="206">
        <v>4742369.1827200409</v>
      </c>
      <c r="D114" s="207">
        <f t="shared" si="5"/>
        <v>51.817834612438453</v>
      </c>
      <c r="E114" s="206"/>
      <c r="F114" s="206">
        <v>2671.7897644430968</v>
      </c>
      <c r="G114" s="208">
        <f t="shared" si="6"/>
        <v>-0.81303619386380888</v>
      </c>
      <c r="H114" s="276"/>
    </row>
    <row r="115" spans="1:8" ht="13.15" hidden="1" customHeight="1" outlineLevel="1" x14ac:dyDescent="0.2">
      <c r="A115" s="210">
        <v>44182</v>
      </c>
      <c r="B115" s="206"/>
      <c r="C115" s="206">
        <v>4794187.0173324794</v>
      </c>
      <c r="D115" s="207">
        <f t="shared" si="5"/>
        <v>-78.279040191398934</v>
      </c>
      <c r="E115" s="206"/>
      <c r="F115" s="206">
        <v>2670.976728249233</v>
      </c>
      <c r="G115" s="208">
        <f t="shared" si="6"/>
        <v>3.3903479936157055</v>
      </c>
      <c r="H115" s="276"/>
    </row>
    <row r="116" spans="1:8" ht="13.15" hidden="1" customHeight="1" outlineLevel="1" x14ac:dyDescent="0.2">
      <c r="A116" s="210">
        <v>44183</v>
      </c>
      <c r="B116" s="206"/>
      <c r="C116" s="206">
        <v>4715907.9771410804</v>
      </c>
      <c r="D116" s="207">
        <f t="shared" si="5"/>
        <v>-53.55638461486064</v>
      </c>
      <c r="E116" s="206"/>
      <c r="F116" s="206">
        <v>2674.3670762428487</v>
      </c>
      <c r="G116" s="208">
        <f t="shared" si="6"/>
        <v>6.1064414154811857</v>
      </c>
      <c r="H116" s="276"/>
    </row>
    <row r="117" spans="1:8" ht="13.15" hidden="1" customHeight="1" outlineLevel="1" x14ac:dyDescent="0.2">
      <c r="A117" s="210" t="s">
        <v>310</v>
      </c>
      <c r="B117" s="206"/>
      <c r="C117" s="206">
        <v>4662351.5925262198</v>
      </c>
      <c r="D117" s="207">
        <f t="shared" si="5"/>
        <v>-96.27796861656941</v>
      </c>
      <c r="E117" s="206"/>
      <c r="F117" s="206">
        <v>2680.4735176583299</v>
      </c>
      <c r="G117" s="208">
        <f t="shared" si="6"/>
        <v>0.29161874291003187</v>
      </c>
      <c r="H117" s="276"/>
    </row>
    <row r="118" spans="1:8" ht="13.15" hidden="1" customHeight="1" outlineLevel="1" x14ac:dyDescent="0.2">
      <c r="A118" s="210">
        <v>44187</v>
      </c>
      <c r="B118" s="206"/>
      <c r="C118" s="206">
        <v>4566073.6239096504</v>
      </c>
      <c r="D118" s="207">
        <f t="shared" si="5"/>
        <v>-307.82978995369001</v>
      </c>
      <c r="E118" s="206"/>
      <c r="F118" s="206">
        <v>2680.7651364012399</v>
      </c>
      <c r="G118" s="208">
        <f t="shared" si="6"/>
        <v>40.164667446007115</v>
      </c>
      <c r="H118" s="276"/>
    </row>
    <row r="119" spans="1:8" ht="13.15" hidden="1" customHeight="1" outlineLevel="1" x14ac:dyDescent="0.2">
      <c r="A119" s="210">
        <v>44188</v>
      </c>
      <c r="B119" s="206"/>
      <c r="C119" s="206">
        <v>4258243.8339559603</v>
      </c>
      <c r="D119" s="207">
        <f t="shared" si="5"/>
        <v>34.269696341939273</v>
      </c>
      <c r="E119" s="206"/>
      <c r="F119" s="206">
        <v>2720.9298038472471</v>
      </c>
      <c r="G119" s="208">
        <f t="shared" si="6"/>
        <v>-1.0980226362134999</v>
      </c>
      <c r="H119" s="276"/>
    </row>
    <row r="120" spans="1:8" ht="13.15" hidden="1" customHeight="1" outlineLevel="1" x14ac:dyDescent="0.2">
      <c r="A120" s="210">
        <v>44189</v>
      </c>
      <c r="B120" s="206"/>
      <c r="C120" s="206">
        <v>4292513.5302978996</v>
      </c>
      <c r="D120" s="207">
        <f t="shared" si="5"/>
        <v>38.508894732750022</v>
      </c>
      <c r="E120" s="206"/>
      <c r="F120" s="206">
        <v>2719.8317812110336</v>
      </c>
      <c r="G120" s="208">
        <f t="shared" si="6"/>
        <v>25.719676568086015</v>
      </c>
      <c r="H120" s="276"/>
    </row>
    <row r="121" spans="1:8" ht="13.15" hidden="1" customHeight="1" outlineLevel="1" collapsed="1" x14ac:dyDescent="0.2">
      <c r="A121" s="210" t="s">
        <v>311</v>
      </c>
      <c r="B121" s="206"/>
      <c r="C121" s="206">
        <v>4331022.4250306496</v>
      </c>
      <c r="D121" s="207">
        <f t="shared" si="5"/>
        <v>212.10021914193035</v>
      </c>
      <c r="E121" s="206"/>
      <c r="F121" s="206">
        <v>2745.5514577791196</v>
      </c>
      <c r="G121" s="208">
        <f t="shared" si="6"/>
        <v>-67.289290604112921</v>
      </c>
      <c r="H121" s="276"/>
    </row>
    <row r="122" spans="1:8" ht="13.15" hidden="1" customHeight="1" outlineLevel="1" x14ac:dyDescent="0.2">
      <c r="A122" s="210">
        <v>44194</v>
      </c>
      <c r="B122" s="206"/>
      <c r="C122" s="206">
        <v>4543122.64417258</v>
      </c>
      <c r="D122" s="207">
        <f t="shared" si="5"/>
        <v>80.669856242560783</v>
      </c>
      <c r="E122" s="206"/>
      <c r="F122" s="206">
        <v>2678.2621671750067</v>
      </c>
      <c r="G122" s="208">
        <f t="shared" si="6"/>
        <v>21.712823990240395</v>
      </c>
      <c r="H122" s="276"/>
    </row>
    <row r="123" spans="1:8" ht="13.15" hidden="1" customHeight="1" outlineLevel="1" x14ac:dyDescent="0.2">
      <c r="A123" s="210">
        <v>44195</v>
      </c>
      <c r="B123" s="206"/>
      <c r="C123" s="206">
        <v>4623792.5004151408</v>
      </c>
      <c r="D123" s="207">
        <f t="shared" si="5"/>
        <v>87.470047586459671</v>
      </c>
      <c r="E123" s="206"/>
      <c r="F123" s="206">
        <v>2699.974991165247</v>
      </c>
      <c r="G123" s="208">
        <f t="shared" si="6"/>
        <v>-10.758709220261608</v>
      </c>
      <c r="H123" s="276"/>
    </row>
    <row r="124" spans="1:8" ht="13.15" hidden="1" customHeight="1" outlineLevel="1" x14ac:dyDescent="0.2">
      <c r="A124" s="210">
        <v>44196</v>
      </c>
      <c r="B124" s="206"/>
      <c r="C124" s="206">
        <v>4711262.5480016004</v>
      </c>
      <c r="D124" s="207">
        <f t="shared" si="5"/>
        <v>329.71745199839955</v>
      </c>
      <c r="E124" s="206"/>
      <c r="F124" s="206">
        <v>2689.2162819449854</v>
      </c>
      <c r="G124" s="208">
        <f t="shared" si="6"/>
        <v>67.148447203101114</v>
      </c>
      <c r="H124" s="276"/>
    </row>
    <row r="125" spans="1:8" ht="13.15" hidden="1" customHeight="1" outlineLevel="1" x14ac:dyDescent="0.2">
      <c r="A125" s="210" t="s">
        <v>322</v>
      </c>
      <c r="B125" s="206"/>
      <c r="C125" s="206">
        <v>5040980</v>
      </c>
      <c r="D125" s="207">
        <f t="shared" si="5"/>
        <v>256.92483135304974</v>
      </c>
      <c r="E125" s="206"/>
      <c r="F125" s="206">
        <v>2756.3647291480866</v>
      </c>
      <c r="G125" s="208">
        <f t="shared" si="6"/>
        <v>-36.613492895203308</v>
      </c>
      <c r="H125" s="276"/>
    </row>
    <row r="126" spans="1:8" ht="13.15" hidden="1" customHeight="1" outlineLevel="1" x14ac:dyDescent="0.2">
      <c r="A126" s="210">
        <v>44201</v>
      </c>
      <c r="B126" s="206"/>
      <c r="C126" s="206">
        <v>5297904.8313530497</v>
      </c>
      <c r="D126" s="207">
        <f t="shared" si="5"/>
        <v>-55.146743244149725</v>
      </c>
      <c r="E126" s="206"/>
      <c r="F126" s="206">
        <v>2719.7512362528832</v>
      </c>
      <c r="G126" s="208">
        <f t="shared" si="6"/>
        <v>-38.626664767408784</v>
      </c>
      <c r="H126" s="276"/>
    </row>
    <row r="127" spans="1:8" ht="13.15" hidden="1" customHeight="1" outlineLevel="1" x14ac:dyDescent="0.2">
      <c r="A127" s="210">
        <v>44202</v>
      </c>
      <c r="B127" s="206"/>
      <c r="C127" s="206">
        <v>5242758.0881089</v>
      </c>
      <c r="D127" s="207">
        <f t="shared" si="5"/>
        <v>-233.81578730307984</v>
      </c>
      <c r="E127" s="206"/>
      <c r="F127" s="206">
        <v>2681.1245714854745</v>
      </c>
      <c r="G127" s="208">
        <f t="shared" si="6"/>
        <v>-10.03896459651196</v>
      </c>
      <c r="H127" s="276"/>
    </row>
    <row r="128" spans="1:8" ht="13.15" hidden="1" customHeight="1" outlineLevel="1" collapsed="1" x14ac:dyDescent="0.2">
      <c r="A128" s="210" t="s">
        <v>336</v>
      </c>
      <c r="B128" s="206"/>
      <c r="C128" s="206">
        <v>5008942.3008058202</v>
      </c>
      <c r="D128" s="207">
        <f t="shared" si="5"/>
        <v>35.764987898769789</v>
      </c>
      <c r="E128" s="206"/>
      <c r="F128" s="206">
        <v>2671.0856068889625</v>
      </c>
      <c r="G128" s="208">
        <f t="shared" si="6"/>
        <v>19.94318302396232</v>
      </c>
      <c r="H128" s="276"/>
    </row>
    <row r="129" spans="1:8" ht="13.15" hidden="1" customHeight="1" outlineLevel="1" x14ac:dyDescent="0.2">
      <c r="A129" s="210">
        <v>44208</v>
      </c>
      <c r="B129" s="206"/>
      <c r="C129" s="206">
        <v>5044707.2887045899</v>
      </c>
      <c r="D129" s="207">
        <f t="shared" si="5"/>
        <v>133.3485550721297</v>
      </c>
      <c r="E129" s="206"/>
      <c r="F129" s="206">
        <v>2691.0287899129248</v>
      </c>
      <c r="G129" s="208">
        <f t="shared" si="6"/>
        <v>-34.105340489685204</v>
      </c>
      <c r="H129" s="276"/>
    </row>
    <row r="130" spans="1:8" ht="13.15" hidden="1" customHeight="1" outlineLevel="1" x14ac:dyDescent="0.2">
      <c r="A130" s="210">
        <v>44209</v>
      </c>
      <c r="B130" s="206"/>
      <c r="C130" s="206">
        <v>5178055.8437767196</v>
      </c>
      <c r="D130" s="207">
        <f t="shared" si="5"/>
        <v>7.0076937584504488</v>
      </c>
      <c r="E130" s="206"/>
      <c r="F130" s="206">
        <v>2656.9234494232396</v>
      </c>
      <c r="G130" s="208">
        <f t="shared" si="6"/>
        <v>4.96860212585716</v>
      </c>
      <c r="H130" s="276"/>
    </row>
    <row r="131" spans="1:8" ht="13.15" hidden="1" customHeight="1" outlineLevel="1" x14ac:dyDescent="0.2">
      <c r="A131" s="210">
        <v>44210</v>
      </c>
      <c r="B131" s="206"/>
      <c r="C131" s="206">
        <v>5185063.5375351701</v>
      </c>
      <c r="D131" s="207">
        <f t="shared" si="5"/>
        <v>50.205120684969238</v>
      </c>
      <c r="E131" s="206"/>
      <c r="F131" s="206">
        <v>2661.8920515490968</v>
      </c>
      <c r="G131" s="208">
        <f t="shared" si="6"/>
        <v>7.5451643710034659</v>
      </c>
      <c r="H131" s="276"/>
    </row>
    <row r="132" spans="1:8" ht="13.15" hidden="1" customHeight="1" outlineLevel="1" x14ac:dyDescent="0.2">
      <c r="A132" s="210">
        <v>44211</v>
      </c>
      <c r="B132" s="206"/>
      <c r="C132" s="206">
        <v>5235268.6582201393</v>
      </c>
      <c r="D132" s="207">
        <f t="shared" si="5"/>
        <v>-206.54109331937971</v>
      </c>
      <c r="E132" s="206"/>
      <c r="F132" s="206">
        <v>2669.4372159201002</v>
      </c>
      <c r="G132" s="208">
        <f t="shared" si="6"/>
        <v>20.614892688056443</v>
      </c>
      <c r="H132" s="276"/>
    </row>
    <row r="133" spans="1:8" ht="13.15" hidden="1" customHeight="1" outlineLevel="1" x14ac:dyDescent="0.2">
      <c r="A133" s="210">
        <v>44212</v>
      </c>
      <c r="B133" s="206"/>
      <c r="C133" s="206">
        <v>5028727.5649007596</v>
      </c>
      <c r="D133" s="207">
        <f t="shared" si="5"/>
        <v>139.25116708929093</v>
      </c>
      <c r="E133" s="206"/>
      <c r="F133" s="206">
        <v>2690.0521086081567</v>
      </c>
      <c r="G133" s="208">
        <f t="shared" si="6"/>
        <v>27.495665698935682</v>
      </c>
      <c r="H133" s="276"/>
    </row>
    <row r="134" spans="1:8" ht="13.15" hidden="1" customHeight="1" outlineLevel="1" x14ac:dyDescent="0.2">
      <c r="A134" s="210" t="s">
        <v>338</v>
      </c>
      <c r="B134" s="206"/>
      <c r="C134" s="206">
        <v>5167978.7319900505</v>
      </c>
      <c r="D134" s="207">
        <f t="shared" si="5"/>
        <v>-8.6750049676904446</v>
      </c>
      <c r="E134" s="206"/>
      <c r="F134" s="206">
        <v>2717.5477743070924</v>
      </c>
      <c r="G134" s="208">
        <f t="shared" si="6"/>
        <v>-37.69879308747204</v>
      </c>
      <c r="H134" s="276"/>
    </row>
    <row r="135" spans="1:8" ht="13.15" hidden="1" customHeight="1" outlineLevel="1" x14ac:dyDescent="0.2">
      <c r="A135" s="210">
        <v>44215</v>
      </c>
      <c r="B135" s="206"/>
      <c r="C135" s="206">
        <v>5159303.7270223601</v>
      </c>
      <c r="D135" s="207">
        <f t="shared" si="5"/>
        <v>-43.529891769849698</v>
      </c>
      <c r="E135" s="206"/>
      <c r="F135" s="206">
        <v>2679.8489812196203</v>
      </c>
      <c r="G135" s="208">
        <f t="shared" si="6"/>
        <v>-4.170383708735244</v>
      </c>
      <c r="H135" s="276"/>
    </row>
    <row r="136" spans="1:8" ht="13.15" hidden="1" customHeight="1" outlineLevel="1" x14ac:dyDescent="0.2">
      <c r="A136" s="210">
        <v>44216</v>
      </c>
      <c r="B136" s="206"/>
      <c r="C136" s="206">
        <v>5115773.8352525104</v>
      </c>
      <c r="D136" s="207">
        <f t="shared" si="5"/>
        <v>-261.43599480774066</v>
      </c>
      <c r="E136" s="206"/>
      <c r="F136" s="206">
        <v>2675.6785975108851</v>
      </c>
      <c r="G136" s="208">
        <f t="shared" si="6"/>
        <v>6.4873270381131078</v>
      </c>
      <c r="H136" s="276"/>
    </row>
    <row r="137" spans="1:8" ht="13.15" hidden="1" customHeight="1" outlineLevel="1" x14ac:dyDescent="0.2">
      <c r="A137" s="210">
        <v>44217</v>
      </c>
      <c r="B137" s="206"/>
      <c r="C137" s="206">
        <v>4854337.8404447697</v>
      </c>
      <c r="D137" s="207">
        <f t="shared" si="5"/>
        <v>-103.74467227887921</v>
      </c>
      <c r="E137" s="206"/>
      <c r="F137" s="206">
        <v>2682.1659245489982</v>
      </c>
      <c r="G137" s="208">
        <f t="shared" si="6"/>
        <v>30.734347435556174</v>
      </c>
      <c r="H137" s="276"/>
    </row>
    <row r="138" spans="1:8" ht="13.15" hidden="1" customHeight="1" outlineLevel="1" x14ac:dyDescent="0.2">
      <c r="A138" s="210">
        <v>44218</v>
      </c>
      <c r="B138" s="206"/>
      <c r="C138" s="206">
        <v>4750593.1681658905</v>
      </c>
      <c r="D138" s="207">
        <f t="shared" si="5"/>
        <v>-485.35581121147982</v>
      </c>
      <c r="E138" s="206"/>
      <c r="F138" s="206">
        <v>2712.9002719845544</v>
      </c>
      <c r="G138" s="208">
        <f t="shared" si="6"/>
        <v>43.821377590583779</v>
      </c>
      <c r="H138" s="276"/>
    </row>
    <row r="139" spans="1:8" ht="13.15" hidden="1" customHeight="1" outlineLevel="1" x14ac:dyDescent="0.2">
      <c r="A139" s="210" t="s">
        <v>340</v>
      </c>
      <c r="B139" s="206"/>
      <c r="C139" s="206">
        <v>4265237.3569544107</v>
      </c>
      <c r="D139" s="207">
        <f t="shared" si="5"/>
        <v>110.22953646123968</v>
      </c>
      <c r="E139" s="206"/>
      <c r="F139" s="206">
        <v>2756.7216495751381</v>
      </c>
      <c r="G139" s="208">
        <f t="shared" si="6"/>
        <v>-32.390806243651696</v>
      </c>
      <c r="H139" s="276"/>
    </row>
    <row r="140" spans="1:8" ht="13.15" hidden="1" customHeight="1" outlineLevel="1" x14ac:dyDescent="0.2">
      <c r="A140" s="210">
        <v>44222</v>
      </c>
      <c r="B140" s="206"/>
      <c r="C140" s="206">
        <v>4375466.8934156504</v>
      </c>
      <c r="D140" s="207">
        <f t="shared" si="5"/>
        <v>158.27463790825939</v>
      </c>
      <c r="E140" s="206"/>
      <c r="F140" s="206">
        <v>2724.3308433314864</v>
      </c>
      <c r="G140" s="208">
        <f t="shared" si="6"/>
        <v>10.379513390601915</v>
      </c>
      <c r="H140" s="276"/>
    </row>
    <row r="141" spans="1:8" ht="13.15" hidden="1" customHeight="1" outlineLevel="1" x14ac:dyDescent="0.2">
      <c r="A141" s="210" t="s">
        <v>342</v>
      </c>
      <c r="B141" s="206"/>
      <c r="C141" s="206">
        <v>4533741.5313239098</v>
      </c>
      <c r="D141" s="207">
        <f t="shared" si="5"/>
        <v>241.66346867609025</v>
      </c>
      <c r="E141" s="206"/>
      <c r="F141" s="206">
        <v>2734.7103567220884</v>
      </c>
      <c r="G141" s="208">
        <f t="shared" si="6"/>
        <v>123.49499633571168</v>
      </c>
      <c r="H141" s="276"/>
    </row>
    <row r="142" spans="1:8" ht="13.15" hidden="1" customHeight="1" outlineLevel="1" collapsed="1" x14ac:dyDescent="0.2">
      <c r="A142" s="210">
        <v>44228</v>
      </c>
      <c r="B142" s="206"/>
      <c r="C142" s="206">
        <v>4775405</v>
      </c>
      <c r="D142" s="207">
        <f t="shared" si="5"/>
        <v>322.99576388380024</v>
      </c>
      <c r="E142" s="206"/>
      <c r="F142" s="206">
        <v>2858.2053530578</v>
      </c>
      <c r="G142" s="208">
        <f t="shared" si="6"/>
        <v>-5.056115744800536</v>
      </c>
      <c r="H142" s="276"/>
    </row>
    <row r="143" spans="1:8" ht="13.15" hidden="1" customHeight="1" outlineLevel="1" x14ac:dyDescent="0.2">
      <c r="A143" s="210">
        <v>44229</v>
      </c>
      <c r="B143" s="206"/>
      <c r="C143" s="206">
        <v>5098400.7638838002</v>
      </c>
      <c r="D143" s="207">
        <f t="shared" si="5"/>
        <v>-5.2334403857802974</v>
      </c>
      <c r="E143" s="206"/>
      <c r="F143" s="206">
        <v>2853.1492373129995</v>
      </c>
      <c r="G143" s="208">
        <f t="shared" si="6"/>
        <v>14.590712413591064</v>
      </c>
      <c r="H143" s="276"/>
    </row>
    <row r="144" spans="1:8" ht="13.15" hidden="1" customHeight="1" outlineLevel="1" x14ac:dyDescent="0.2">
      <c r="A144" s="210">
        <v>44230</v>
      </c>
      <c r="B144" s="206"/>
      <c r="C144" s="206">
        <v>5093167.3234980199</v>
      </c>
      <c r="D144" s="207">
        <f t="shared" si="5"/>
        <v>47.335960505669938</v>
      </c>
      <c r="E144" s="206"/>
      <c r="F144" s="206">
        <v>2867.7399497265906</v>
      </c>
      <c r="G144" s="208">
        <f t="shared" si="6"/>
        <v>1.2584857324300174</v>
      </c>
      <c r="H144" s="276"/>
    </row>
    <row r="145" spans="1:8" ht="13.15" hidden="1" customHeight="1" outlineLevel="1" x14ac:dyDescent="0.2">
      <c r="A145" s="210">
        <v>44231</v>
      </c>
      <c r="B145" s="206"/>
      <c r="C145" s="206">
        <v>5140503.2840036899</v>
      </c>
      <c r="D145" s="207">
        <f t="shared" si="5"/>
        <v>69.168776563240215</v>
      </c>
      <c r="E145" s="206"/>
      <c r="F145" s="206">
        <v>2868.9984354590206</v>
      </c>
      <c r="G145" s="208">
        <f t="shared" si="6"/>
        <v>-4.2189499957762564</v>
      </c>
      <c r="H145" s="276"/>
    </row>
    <row r="146" spans="1:8" ht="13.15" hidden="1" customHeight="1" outlineLevel="1" x14ac:dyDescent="0.2">
      <c r="A146" s="210">
        <v>44232</v>
      </c>
      <c r="B146" s="206"/>
      <c r="C146" s="206">
        <v>5209672.0605669301</v>
      </c>
      <c r="D146" s="207">
        <f t="shared" si="5"/>
        <v>-27.520253935670482</v>
      </c>
      <c r="E146" s="206"/>
      <c r="F146" s="206">
        <v>2864.7794854632443</v>
      </c>
      <c r="G146" s="208">
        <f t="shared" si="6"/>
        <v>14.844414767911985</v>
      </c>
      <c r="H146" s="276"/>
    </row>
    <row r="147" spans="1:8" ht="13.15" hidden="1" customHeight="1" outlineLevel="1" x14ac:dyDescent="0.2">
      <c r="A147" s="210" t="s">
        <v>347</v>
      </c>
      <c r="B147" s="206"/>
      <c r="C147" s="206">
        <v>5182151.8066312596</v>
      </c>
      <c r="D147" s="207">
        <f t="shared" ref="D147:D149" si="7">(C148-C147)/1000</f>
        <v>165.04231068874057</v>
      </c>
      <c r="E147" s="206"/>
      <c r="F147" s="206">
        <v>2879.6239002311563</v>
      </c>
      <c r="G147" s="208">
        <f t="shared" ref="G147:G177" si="8">F148-F147</f>
        <v>9.6065905028062843</v>
      </c>
      <c r="H147" s="276"/>
    </row>
    <row r="148" spans="1:8" ht="13.15" hidden="1" customHeight="1" outlineLevel="1" x14ac:dyDescent="0.2">
      <c r="A148" s="210">
        <v>44236</v>
      </c>
      <c r="B148" s="206"/>
      <c r="C148" s="206">
        <v>5347194.1173200002</v>
      </c>
      <c r="D148" s="207">
        <f t="shared" si="7"/>
        <v>18.924574401000516</v>
      </c>
      <c r="E148" s="206"/>
      <c r="F148" s="206">
        <v>2889.2304907339626</v>
      </c>
      <c r="G148" s="208">
        <f t="shared" si="8"/>
        <v>45.260995756645116</v>
      </c>
      <c r="H148" s="276"/>
    </row>
    <row r="149" spans="1:8" ht="13.15" hidden="1" customHeight="1" outlineLevel="1" x14ac:dyDescent="0.2">
      <c r="A149" s="210">
        <v>44237</v>
      </c>
      <c r="B149" s="206"/>
      <c r="C149" s="206">
        <v>5366118.6917210007</v>
      </c>
      <c r="D149" s="207">
        <f t="shared" si="7"/>
        <v>-214.95373288611043</v>
      </c>
      <c r="E149" s="206"/>
      <c r="F149" s="206">
        <v>2934.4914864906077</v>
      </c>
      <c r="G149" s="208">
        <f t="shared" si="8"/>
        <v>22.940758922332407</v>
      </c>
      <c r="H149" s="276"/>
    </row>
    <row r="150" spans="1:8" ht="13.15" hidden="1" customHeight="1" outlineLevel="1" x14ac:dyDescent="0.2">
      <c r="A150" s="210">
        <v>44238</v>
      </c>
      <c r="B150" s="206"/>
      <c r="C150" s="206">
        <v>5151164.9588348903</v>
      </c>
      <c r="D150" s="207">
        <f>(C151-C150)/1000</f>
        <v>-7.8726037349496041</v>
      </c>
      <c r="E150" s="206"/>
      <c r="F150" s="206">
        <v>2957.4322454129401</v>
      </c>
      <c r="G150" s="208">
        <f t="shared" si="8"/>
        <v>64.291479320496819</v>
      </c>
      <c r="H150" s="276"/>
    </row>
    <row r="151" spans="1:8" ht="13.15" hidden="1" customHeight="1" outlineLevel="1" x14ac:dyDescent="0.2">
      <c r="A151" s="210">
        <v>44239</v>
      </c>
      <c r="B151" s="206"/>
      <c r="C151" s="206">
        <v>5143292.3550999407</v>
      </c>
      <c r="D151" s="207">
        <f t="shared" ref="D151:D177" si="9">(C152-C151)/1000</f>
        <v>17.202837880710138</v>
      </c>
      <c r="E151" s="206"/>
      <c r="F151" s="206">
        <v>3021.7237247334369</v>
      </c>
      <c r="G151" s="208">
        <f t="shared" si="8"/>
        <v>-129.81070654894938</v>
      </c>
      <c r="H151" s="276"/>
    </row>
    <row r="152" spans="1:8" ht="13.15" hidden="1" customHeight="1" outlineLevel="1" x14ac:dyDescent="0.2">
      <c r="A152" s="210" t="s">
        <v>354</v>
      </c>
      <c r="B152" s="206"/>
      <c r="C152" s="206">
        <v>5160495.1929806508</v>
      </c>
      <c r="D152" s="207">
        <f t="shared" si="9"/>
        <v>15.64197128539905</v>
      </c>
      <c r="E152" s="206"/>
      <c r="F152" s="206">
        <v>2891.9130181844876</v>
      </c>
      <c r="G152" s="208">
        <f t="shared" si="8"/>
        <v>18.000390264078305</v>
      </c>
      <c r="H152" s="276"/>
    </row>
    <row r="153" spans="1:8" ht="13.15" hidden="1" customHeight="1" outlineLevel="1" x14ac:dyDescent="0.2">
      <c r="A153" s="210">
        <v>44243</v>
      </c>
      <c r="B153" s="206"/>
      <c r="C153" s="206">
        <v>5176137.1642660499</v>
      </c>
      <c r="D153" s="207">
        <f t="shared" si="9"/>
        <v>115.64251570633985</v>
      </c>
      <c r="E153" s="206"/>
      <c r="F153" s="206">
        <v>2909.9134084485659</v>
      </c>
      <c r="G153" s="208">
        <f t="shared" si="8"/>
        <v>13.038886805896709</v>
      </c>
      <c r="H153" s="276"/>
    </row>
    <row r="154" spans="1:8" ht="13.15" hidden="1" customHeight="1" outlineLevel="1" x14ac:dyDescent="0.2">
      <c r="A154" s="210">
        <v>44244</v>
      </c>
      <c r="B154" s="206"/>
      <c r="C154" s="206">
        <v>5291779.6799723897</v>
      </c>
      <c r="D154" s="207">
        <f t="shared" si="9"/>
        <v>34.157496965549889</v>
      </c>
      <c r="E154" s="206"/>
      <c r="F154" s="206">
        <v>2922.9522952544626</v>
      </c>
      <c r="G154" s="208">
        <f t="shared" si="8"/>
        <v>-55.052175605883349</v>
      </c>
      <c r="H154" s="276"/>
    </row>
    <row r="155" spans="1:8" ht="13.15" hidden="1" customHeight="1" outlineLevel="1" x14ac:dyDescent="0.2">
      <c r="A155" s="210">
        <v>44245</v>
      </c>
      <c r="B155" s="206"/>
      <c r="C155" s="206">
        <v>5325937.1769379396</v>
      </c>
      <c r="D155" s="207">
        <f>(C156-C155)/1000</f>
        <v>8.3394688659794625</v>
      </c>
      <c r="E155" s="206"/>
      <c r="F155" s="206">
        <v>2867.9001196485792</v>
      </c>
      <c r="G155" s="208">
        <f t="shared" si="8"/>
        <v>-11.086333613867282</v>
      </c>
      <c r="H155" s="276"/>
    </row>
    <row r="156" spans="1:8" ht="13.15" hidden="1" customHeight="1" outlineLevel="1" x14ac:dyDescent="0.2">
      <c r="A156" s="210">
        <v>44246</v>
      </c>
      <c r="B156" s="206"/>
      <c r="C156" s="206">
        <v>5334276.6458039191</v>
      </c>
      <c r="D156" s="207">
        <f t="shared" si="9"/>
        <v>-137.08014963171911</v>
      </c>
      <c r="E156" s="206"/>
      <c r="F156" s="206">
        <v>2856.8137860347119</v>
      </c>
      <c r="G156" s="208">
        <f t="shared" si="8"/>
        <v>-1.1804215560155171</v>
      </c>
      <c r="H156" s="276"/>
    </row>
    <row r="157" spans="1:8" ht="13.15" hidden="1" customHeight="1" outlineLevel="1" x14ac:dyDescent="0.2">
      <c r="A157" s="210" t="s">
        <v>356</v>
      </c>
      <c r="B157" s="206"/>
      <c r="C157" s="206">
        <v>5197196.4961722</v>
      </c>
      <c r="D157" s="207">
        <f t="shared" si="9"/>
        <v>-471.98877225538996</v>
      </c>
      <c r="E157" s="206"/>
      <c r="F157" s="206">
        <v>2855.6333644786964</v>
      </c>
      <c r="G157" s="208">
        <f t="shared" si="8"/>
        <v>-27.6813138167754</v>
      </c>
      <c r="H157" s="276"/>
    </row>
    <row r="158" spans="1:8" ht="13.15" hidden="1" customHeight="1" outlineLevel="1" x14ac:dyDescent="0.2">
      <c r="A158" s="210">
        <v>44250</v>
      </c>
      <c r="B158" s="206"/>
      <c r="C158" s="206">
        <v>4725207.72391681</v>
      </c>
      <c r="D158" s="207">
        <f t="shared" si="9"/>
        <v>108.24272671882994</v>
      </c>
      <c r="E158" s="206"/>
      <c r="F158" s="206">
        <v>2827.952050661921</v>
      </c>
      <c r="G158" s="208">
        <f t="shared" si="8"/>
        <v>-12.224191277870887</v>
      </c>
      <c r="H158" s="276"/>
    </row>
    <row r="159" spans="1:8" ht="13.15" hidden="1" customHeight="1" outlineLevel="1" x14ac:dyDescent="0.2">
      <c r="A159" s="210">
        <v>44251</v>
      </c>
      <c r="B159" s="206"/>
      <c r="C159" s="206">
        <v>4833450.45063564</v>
      </c>
      <c r="D159" s="207">
        <f t="shared" si="9"/>
        <v>96.889389412680643</v>
      </c>
      <c r="E159" s="206"/>
      <c r="F159" s="206">
        <v>2815.7278593840501</v>
      </c>
      <c r="G159" s="208">
        <f t="shared" si="8"/>
        <v>-18.464931913169949</v>
      </c>
      <c r="H159" s="276"/>
    </row>
    <row r="160" spans="1:8" ht="13.15" hidden="1" customHeight="1" outlineLevel="1" x14ac:dyDescent="0.2">
      <c r="A160" s="210">
        <v>44252</v>
      </c>
      <c r="B160" s="206"/>
      <c r="C160" s="206">
        <v>4930339.8400483206</v>
      </c>
      <c r="D160" s="207">
        <f t="shared" si="9"/>
        <v>-69.334216831881548</v>
      </c>
      <c r="E160" s="206"/>
      <c r="F160" s="206">
        <v>2797.2629274708802</v>
      </c>
      <c r="G160" s="208">
        <f t="shared" si="8"/>
        <v>-22.319207774164624</v>
      </c>
      <c r="H160" s="276"/>
    </row>
    <row r="161" spans="1:8" ht="13.15" hidden="1" customHeight="1" outlineLevel="1" x14ac:dyDescent="0.2">
      <c r="A161" s="210" t="s">
        <v>359</v>
      </c>
      <c r="B161" s="206"/>
      <c r="C161" s="206">
        <v>4861005.623216439</v>
      </c>
      <c r="D161" s="207">
        <f t="shared" si="9"/>
        <v>122.48737678356096</v>
      </c>
      <c r="E161" s="206"/>
      <c r="F161" s="206">
        <v>2774.9437196967156</v>
      </c>
      <c r="G161" s="208">
        <f t="shared" si="8"/>
        <v>55.071653093446457</v>
      </c>
      <c r="H161" s="276"/>
    </row>
    <row r="162" spans="1:8" ht="13.15" hidden="1" customHeight="1" outlineLevel="1" collapsed="1" x14ac:dyDescent="0.2">
      <c r="A162" s="210">
        <v>44256</v>
      </c>
      <c r="B162" s="206"/>
      <c r="C162" s="206">
        <v>4983493</v>
      </c>
      <c r="D162" s="207">
        <f t="shared" si="9"/>
        <v>245.56277711588982</v>
      </c>
      <c r="E162" s="206"/>
      <c r="F162" s="206">
        <v>2830.015372790162</v>
      </c>
      <c r="G162" s="208">
        <f t="shared" si="8"/>
        <v>-5.5482783566740181</v>
      </c>
      <c r="H162" s="276"/>
    </row>
    <row r="163" spans="1:8" ht="13.15" hidden="1" customHeight="1" outlineLevel="1" x14ac:dyDescent="0.2">
      <c r="A163" s="210">
        <v>44257</v>
      </c>
      <c r="B163" s="206"/>
      <c r="C163" s="206">
        <v>5229055.7771158898</v>
      </c>
      <c r="D163" s="207">
        <f t="shared" si="9"/>
        <v>15.15011597437039</v>
      </c>
      <c r="E163" s="206"/>
      <c r="F163" s="206">
        <v>2824.467094433488</v>
      </c>
      <c r="G163" s="208">
        <f t="shared" si="8"/>
        <v>-15.958904777818134</v>
      </c>
      <c r="H163" s="276"/>
    </row>
    <row r="164" spans="1:8" ht="13.15" hidden="1" customHeight="1" outlineLevel="1" x14ac:dyDescent="0.2">
      <c r="A164" s="210">
        <v>44258</v>
      </c>
      <c r="B164" s="206"/>
      <c r="C164" s="206">
        <v>5244205.8930902602</v>
      </c>
      <c r="D164" s="207">
        <f t="shared" si="9"/>
        <v>112.98109199093003</v>
      </c>
      <c r="E164" s="206"/>
      <c r="F164" s="206">
        <v>2808.5081896556699</v>
      </c>
      <c r="G164" s="208">
        <f t="shared" si="8"/>
        <v>-7.7145282300293729</v>
      </c>
      <c r="H164" s="276"/>
    </row>
    <row r="165" spans="1:8" ht="13.15" hidden="1" customHeight="1" outlineLevel="1" x14ac:dyDescent="0.2">
      <c r="A165" s="210">
        <v>44259</v>
      </c>
      <c r="B165" s="206"/>
      <c r="C165" s="206">
        <v>5357186.9850811902</v>
      </c>
      <c r="D165" s="207">
        <f t="shared" si="9"/>
        <v>-57.018685490030798</v>
      </c>
      <c r="E165" s="206"/>
      <c r="F165" s="206">
        <v>2800.7936614256405</v>
      </c>
      <c r="G165" s="208">
        <f t="shared" si="8"/>
        <v>-14.953598801512726</v>
      </c>
      <c r="H165" s="276"/>
    </row>
    <row r="166" spans="1:8" ht="13.15" hidden="1" customHeight="1" outlineLevel="1" x14ac:dyDescent="0.2">
      <c r="A166" s="210">
        <v>44260</v>
      </c>
      <c r="B166" s="206"/>
      <c r="C166" s="206">
        <v>5300168.2995911594</v>
      </c>
      <c r="D166" s="207">
        <f t="shared" si="9"/>
        <v>-55.376284013009631</v>
      </c>
      <c r="E166" s="206"/>
      <c r="F166" s="206">
        <v>2785.8400626241278</v>
      </c>
      <c r="G166" s="208">
        <f t="shared" si="8"/>
        <v>54.130767131550328</v>
      </c>
      <c r="H166" s="276"/>
    </row>
    <row r="167" spans="1:8" ht="13.15" hidden="1" customHeight="1" outlineLevel="1" x14ac:dyDescent="0.2">
      <c r="A167" s="210" t="s">
        <v>375</v>
      </c>
      <c r="B167" s="206"/>
      <c r="C167" s="206">
        <v>5244792.0155781498</v>
      </c>
      <c r="D167" s="207">
        <f t="shared" si="9"/>
        <v>171.30667715603019</v>
      </c>
      <c r="E167" s="206"/>
      <c r="F167" s="206">
        <v>2839.9708297556781</v>
      </c>
      <c r="G167" s="208">
        <f t="shared" si="8"/>
        <v>-1.769070037799338</v>
      </c>
      <c r="H167" s="276"/>
    </row>
    <row r="168" spans="1:8" ht="13.15" hidden="1" customHeight="1" outlineLevel="1" x14ac:dyDescent="0.2">
      <c r="A168" s="210">
        <v>44265</v>
      </c>
      <c r="B168" s="206"/>
      <c r="C168" s="206">
        <v>5416098.69273418</v>
      </c>
      <c r="D168" s="207">
        <f t="shared" si="9"/>
        <v>-162.44003154858015</v>
      </c>
      <c r="E168" s="206"/>
      <c r="F168" s="206">
        <v>2838.2017597178788</v>
      </c>
      <c r="G168" s="208">
        <f t="shared" si="8"/>
        <v>24.881734288514963</v>
      </c>
      <c r="H168" s="276"/>
    </row>
    <row r="169" spans="1:8" ht="13.15" hidden="1" customHeight="1" outlineLevel="1" x14ac:dyDescent="0.2">
      <c r="A169" s="210">
        <v>44266</v>
      </c>
      <c r="B169" s="206"/>
      <c r="C169" s="206">
        <v>5253658.6611855999</v>
      </c>
      <c r="D169" s="207">
        <f t="shared" si="9"/>
        <v>53.308789385659622</v>
      </c>
      <c r="E169" s="206"/>
      <c r="F169" s="206">
        <v>2863.0834940063937</v>
      </c>
      <c r="G169" s="208">
        <f t="shared" si="8"/>
        <v>15.244808621465836</v>
      </c>
      <c r="H169" s="276"/>
    </row>
    <row r="170" spans="1:8" ht="13.15" hidden="1" customHeight="1" outlineLevel="1" x14ac:dyDescent="0.2">
      <c r="A170" s="210">
        <v>44267</v>
      </c>
      <c r="B170" s="206"/>
      <c r="C170" s="206">
        <v>5306967.4505712595</v>
      </c>
      <c r="D170" s="207">
        <f t="shared" si="9"/>
        <v>11.627573815200478</v>
      </c>
      <c r="E170" s="206"/>
      <c r="F170" s="206">
        <v>2878.3283026278596</v>
      </c>
      <c r="G170" s="208">
        <f t="shared" si="8"/>
        <v>16.770281791903017</v>
      </c>
      <c r="H170" s="276"/>
    </row>
    <row r="171" spans="1:8" ht="13.15" hidden="1" customHeight="1" outlineLevel="1" collapsed="1" x14ac:dyDescent="0.2">
      <c r="A171" s="210" t="s">
        <v>377</v>
      </c>
      <c r="B171" s="206"/>
      <c r="C171" s="206">
        <v>5318595.02438646</v>
      </c>
      <c r="D171" s="207">
        <f t="shared" si="9"/>
        <v>-6.7283877531597387</v>
      </c>
      <c r="E171" s="206"/>
      <c r="F171" s="206">
        <v>2895.0985844197626</v>
      </c>
      <c r="G171" s="208">
        <f t="shared" si="8"/>
        <v>-28.191126239452842</v>
      </c>
      <c r="H171" s="276"/>
    </row>
    <row r="172" spans="1:8" ht="13.15" hidden="1" customHeight="1" outlineLevel="1" x14ac:dyDescent="0.2">
      <c r="A172" s="210">
        <v>44271</v>
      </c>
      <c r="B172" s="206"/>
      <c r="C172" s="206">
        <v>5311866.6366333002</v>
      </c>
      <c r="D172" s="207">
        <f t="shared" si="9"/>
        <v>62.088830043409949</v>
      </c>
      <c r="E172" s="206"/>
      <c r="F172" s="206">
        <v>2866.9074581803097</v>
      </c>
      <c r="G172" s="208">
        <f t="shared" si="8"/>
        <v>21.639304908334452</v>
      </c>
      <c r="H172" s="276"/>
    </row>
    <row r="173" spans="1:8" ht="13.15" hidden="1" customHeight="1" outlineLevel="1" x14ac:dyDescent="0.2">
      <c r="A173" s="210">
        <v>44272</v>
      </c>
      <c r="B173" s="206"/>
      <c r="C173" s="206">
        <v>5373955.4666767102</v>
      </c>
      <c r="D173" s="207">
        <f t="shared" si="9"/>
        <v>-16.956227549770848</v>
      </c>
      <c r="E173" s="206"/>
      <c r="F173" s="206">
        <v>2888.5467630886442</v>
      </c>
      <c r="G173" s="208">
        <f t="shared" si="8"/>
        <v>25.137899975428354</v>
      </c>
      <c r="H173" s="276"/>
    </row>
    <row r="174" spans="1:8" ht="13.15" hidden="1" customHeight="1" outlineLevel="1" x14ac:dyDescent="0.2">
      <c r="A174" s="210">
        <v>44273</v>
      </c>
      <c r="B174" s="206"/>
      <c r="C174" s="206">
        <v>5356999.2391269393</v>
      </c>
      <c r="D174" s="207">
        <f t="shared" si="9"/>
        <v>74.599803208069872</v>
      </c>
      <c r="E174" s="206"/>
      <c r="F174" s="206">
        <v>2913.6846630640725</v>
      </c>
      <c r="G174" s="208">
        <f t="shared" si="8"/>
        <v>-21.513002186603899</v>
      </c>
      <c r="H174" s="276"/>
    </row>
    <row r="175" spans="1:8" ht="13.15" hidden="1" customHeight="1" outlineLevel="1" x14ac:dyDescent="0.2">
      <c r="A175" s="210" t="s">
        <v>379</v>
      </c>
      <c r="B175" s="206"/>
      <c r="C175" s="206">
        <v>5431599.0423350092</v>
      </c>
      <c r="D175" s="207">
        <f t="shared" si="9"/>
        <v>-227.29135283556954</v>
      </c>
      <c r="E175" s="206"/>
      <c r="F175" s="206">
        <v>2892.1716608774686</v>
      </c>
      <c r="G175" s="208">
        <f t="shared" si="8"/>
        <v>-19.726402182079255</v>
      </c>
      <c r="H175" s="276"/>
    </row>
    <row r="176" spans="1:8" ht="13.15" hidden="1" customHeight="1" outlineLevel="1" x14ac:dyDescent="0.2">
      <c r="A176" s="210">
        <v>44277</v>
      </c>
      <c r="B176" s="206"/>
      <c r="C176" s="206">
        <v>5204307.6894994397</v>
      </c>
      <c r="D176" s="207">
        <f t="shared" si="9"/>
        <v>-608.36504692349956</v>
      </c>
      <c r="E176" s="206"/>
      <c r="F176" s="206">
        <v>2872.4452586953894</v>
      </c>
      <c r="G176" s="208">
        <f t="shared" si="8"/>
        <v>16.750799627496235</v>
      </c>
      <c r="H176" s="276"/>
    </row>
    <row r="177" spans="1:8" ht="13.15" hidden="1" customHeight="1" outlineLevel="1" x14ac:dyDescent="0.2">
      <c r="A177" s="210">
        <v>44278</v>
      </c>
      <c r="B177" s="206"/>
      <c r="C177" s="206">
        <v>4595942.6425759401</v>
      </c>
      <c r="D177" s="207">
        <f t="shared" si="9"/>
        <v>62.643434832190167</v>
      </c>
      <c r="E177" s="206"/>
      <c r="F177" s="206">
        <v>2889.1960583228856</v>
      </c>
      <c r="G177" s="208">
        <f t="shared" si="8"/>
        <v>-8.9270310108022386</v>
      </c>
      <c r="H177" s="276"/>
    </row>
    <row r="178" spans="1:8" ht="13.15" hidden="1" customHeight="1" outlineLevel="1" collapsed="1" x14ac:dyDescent="0.2">
      <c r="A178" s="210">
        <v>44279</v>
      </c>
      <c r="B178" s="206"/>
      <c r="C178" s="206">
        <v>4658586.0774081303</v>
      </c>
      <c r="D178" s="207">
        <f t="shared" ref="D178:D182" si="10">(C179-C178)/1000</f>
        <v>96.924279288509865</v>
      </c>
      <c r="E178" s="206"/>
      <c r="F178" s="206">
        <v>2880.2690273120834</v>
      </c>
      <c r="G178" s="208">
        <f t="shared" ref="G178:G182" si="11">F179-F178</f>
        <v>20.19359478863953</v>
      </c>
      <c r="H178" s="276"/>
    </row>
    <row r="179" spans="1:8" ht="12" hidden="1" customHeight="1" outlineLevel="1" x14ac:dyDescent="0.2">
      <c r="A179" s="210">
        <v>44280</v>
      </c>
      <c r="B179" s="206"/>
      <c r="C179" s="206">
        <v>4755510.3566966401</v>
      </c>
      <c r="D179" s="207">
        <f t="shared" si="10"/>
        <v>-2.6029741282202306</v>
      </c>
      <c r="E179" s="206"/>
      <c r="F179" s="206">
        <v>2900.4626221007229</v>
      </c>
      <c r="G179" s="208">
        <f t="shared" si="11"/>
        <v>12.275555499603797</v>
      </c>
      <c r="H179" s="276"/>
    </row>
    <row r="180" spans="1:8" ht="13.15" hidden="1" customHeight="1" outlineLevel="1" x14ac:dyDescent="0.2">
      <c r="A180" s="210" t="s">
        <v>380</v>
      </c>
      <c r="B180" s="206"/>
      <c r="C180" s="206">
        <v>4752907.3825684199</v>
      </c>
      <c r="D180" s="207">
        <f t="shared" si="10"/>
        <v>103.26726362932008</v>
      </c>
      <c r="E180" s="206"/>
      <c r="F180" s="206">
        <v>2912.7381776003267</v>
      </c>
      <c r="G180" s="208">
        <f t="shared" si="11"/>
        <v>88.865530058267723</v>
      </c>
      <c r="H180" s="276"/>
    </row>
    <row r="181" spans="1:8" ht="13.15" hidden="1" customHeight="1" outlineLevel="1" x14ac:dyDescent="0.2">
      <c r="A181" s="210">
        <v>44284</v>
      </c>
      <c r="B181" s="206"/>
      <c r="C181" s="206">
        <v>4856174.64619774</v>
      </c>
      <c r="D181" s="207">
        <f t="shared" si="10"/>
        <v>38.086129627559338</v>
      </c>
      <c r="E181" s="206"/>
      <c r="F181" s="206">
        <v>3001.6037076585944</v>
      </c>
      <c r="G181" s="208">
        <f t="shared" si="11"/>
        <v>8.4208932315982565</v>
      </c>
      <c r="H181" s="276"/>
    </row>
    <row r="182" spans="1:8" ht="13.15" hidden="1" customHeight="1" outlineLevel="1" x14ac:dyDescent="0.2">
      <c r="A182" s="210">
        <v>44285</v>
      </c>
      <c r="B182" s="206"/>
      <c r="C182" s="206">
        <v>4894260.7758252993</v>
      </c>
      <c r="D182" s="207">
        <f t="shared" si="10"/>
        <v>116.894511604161</v>
      </c>
      <c r="E182" s="206"/>
      <c r="F182" s="206">
        <v>3010.0246008901927</v>
      </c>
      <c r="G182" s="208">
        <f t="shared" si="11"/>
        <v>-0.65558785815983356</v>
      </c>
      <c r="H182" s="276"/>
    </row>
    <row r="183" spans="1:8" ht="13.15" hidden="1" customHeight="1" outlineLevel="1" x14ac:dyDescent="0.2">
      <c r="A183" s="210">
        <v>44286</v>
      </c>
      <c r="B183" s="206"/>
      <c r="C183" s="206">
        <v>5011155.2874294603</v>
      </c>
      <c r="D183" s="207">
        <f t="shared" ref="D183:D187" si="12">(C184-C183)/1000</f>
        <v>153.49871257053968</v>
      </c>
      <c r="E183" s="206"/>
      <c r="F183" s="206">
        <v>3009.3690130320329</v>
      </c>
      <c r="G183" s="208">
        <f t="shared" ref="G183:G187" si="13">F184-F183</f>
        <v>-205.59033762619583</v>
      </c>
      <c r="H183" s="276"/>
    </row>
    <row r="184" spans="1:8" ht="13.15" hidden="1" customHeight="1" outlineLevel="1" collapsed="1" x14ac:dyDescent="0.2">
      <c r="A184" s="210">
        <v>44287</v>
      </c>
      <c r="B184" s="206"/>
      <c r="C184" s="206">
        <v>5164654</v>
      </c>
      <c r="D184" s="207">
        <f t="shared" si="12"/>
        <v>259.06608623305897</v>
      </c>
      <c r="E184" s="206"/>
      <c r="F184" s="206">
        <v>2803.778675405837</v>
      </c>
      <c r="G184" s="208">
        <f t="shared" si="13"/>
        <v>13.547295930402015</v>
      </c>
      <c r="H184" s="276"/>
    </row>
    <row r="185" spans="1:8" ht="13.15" hidden="1" customHeight="1" outlineLevel="1" x14ac:dyDescent="0.2">
      <c r="A185" s="210">
        <v>44288</v>
      </c>
      <c r="B185" s="206"/>
      <c r="C185" s="206">
        <v>5423720.0862330589</v>
      </c>
      <c r="D185" s="207">
        <f t="shared" si="12"/>
        <v>62.025090299910865</v>
      </c>
      <c r="E185" s="206"/>
      <c r="F185" s="206">
        <v>2817.325971336239</v>
      </c>
      <c r="G185" s="208">
        <f t="shared" si="13"/>
        <v>-40.861020279588956</v>
      </c>
      <c r="H185" s="276"/>
    </row>
    <row r="186" spans="1:8" ht="13.15" hidden="1" customHeight="1" outlineLevel="1" x14ac:dyDescent="0.2">
      <c r="A186" s="210" t="s">
        <v>384</v>
      </c>
      <c r="B186" s="206"/>
      <c r="C186" s="206">
        <v>5485745.1765329698</v>
      </c>
      <c r="D186" s="207">
        <f t="shared" si="12"/>
        <v>121.0421136058094</v>
      </c>
      <c r="E186" s="206"/>
      <c r="F186" s="206">
        <v>2776.4649510566501</v>
      </c>
      <c r="G186" s="208">
        <f t="shared" si="13"/>
        <v>26.642321220640042</v>
      </c>
      <c r="H186" s="276"/>
    </row>
    <row r="187" spans="1:8" ht="13.15" hidden="1" customHeight="1" outlineLevel="1" x14ac:dyDescent="0.2">
      <c r="A187" s="210">
        <v>44292</v>
      </c>
      <c r="B187" s="206"/>
      <c r="C187" s="206">
        <v>5606787.2901387792</v>
      </c>
      <c r="D187" s="207">
        <f t="shared" si="12"/>
        <v>57.298755534760652</v>
      </c>
      <c r="E187" s="206"/>
      <c r="F187" s="206">
        <v>2803.1072722772901</v>
      </c>
      <c r="G187" s="208">
        <f t="shared" si="13"/>
        <v>5.9183994745635573</v>
      </c>
      <c r="H187" s="276"/>
    </row>
    <row r="188" spans="1:8" ht="13.15" hidden="1" customHeight="1" outlineLevel="1" x14ac:dyDescent="0.2">
      <c r="A188" s="210">
        <v>44293</v>
      </c>
      <c r="B188" s="206"/>
      <c r="C188" s="206">
        <v>5664086.0456735399</v>
      </c>
      <c r="D188" s="207">
        <f>(C189-C188)/1000</f>
        <v>-34.614953864829616</v>
      </c>
      <c r="E188" s="206"/>
      <c r="F188" s="206">
        <v>2809.0256717518537</v>
      </c>
      <c r="G188" s="208">
        <f>F189-F188</f>
        <v>-26.810292226852653</v>
      </c>
      <c r="H188" s="276"/>
    </row>
    <row r="189" spans="1:8" ht="13.15" hidden="1" customHeight="1" outlineLevel="1" x14ac:dyDescent="0.2">
      <c r="A189" s="210">
        <v>44294</v>
      </c>
      <c r="B189" s="206"/>
      <c r="C189" s="206">
        <v>5629471.0918087102</v>
      </c>
      <c r="D189" s="207">
        <f t="shared" ref="D189:D253" si="14">(C190-C189)/1000</f>
        <v>29.404368780150079</v>
      </c>
      <c r="E189" s="206"/>
      <c r="F189" s="206">
        <v>2782.215379525001</v>
      </c>
      <c r="G189" s="208">
        <f t="shared" ref="G189:G252" si="15">F190-F189</f>
        <v>50.090308153716705</v>
      </c>
      <c r="H189" s="276"/>
    </row>
    <row r="190" spans="1:8" ht="13.15" hidden="1" customHeight="1" outlineLevel="1" x14ac:dyDescent="0.2">
      <c r="A190" s="210">
        <v>44295</v>
      </c>
      <c r="B190" s="206"/>
      <c r="C190" s="206">
        <v>5658875.4605888603</v>
      </c>
      <c r="D190" s="207">
        <f t="shared" si="14"/>
        <v>-231.66174541818071</v>
      </c>
      <c r="E190" s="206"/>
      <c r="F190" s="206">
        <v>2832.3056876787177</v>
      </c>
      <c r="G190" s="208">
        <f t="shared" si="15"/>
        <v>-2.0160951986717919</v>
      </c>
      <c r="H190" s="276"/>
    </row>
    <row r="191" spans="1:8" ht="13.15" hidden="1" customHeight="1" outlineLevel="1" x14ac:dyDescent="0.2">
      <c r="A191" s="210" t="s">
        <v>385</v>
      </c>
      <c r="B191" s="206"/>
      <c r="C191" s="206">
        <v>5427213.7151706796</v>
      </c>
      <c r="D191" s="207">
        <f t="shared" si="14"/>
        <v>95.748778877730487</v>
      </c>
      <c r="E191" s="206"/>
      <c r="F191" s="206">
        <v>2830.2895924800459</v>
      </c>
      <c r="G191" s="208">
        <f t="shared" si="15"/>
        <v>35.505590116953044</v>
      </c>
      <c r="H191" s="276"/>
    </row>
    <row r="192" spans="1:8" ht="13.15" hidden="1" customHeight="1" outlineLevel="1" x14ac:dyDescent="0.2">
      <c r="A192" s="210">
        <v>44299</v>
      </c>
      <c r="B192" s="206"/>
      <c r="C192" s="206">
        <v>5522962.4940484101</v>
      </c>
      <c r="D192" s="207">
        <f t="shared" si="14"/>
        <v>154.51201470059064</v>
      </c>
      <c r="E192" s="206"/>
      <c r="F192" s="206">
        <v>2865.795182596999</v>
      </c>
      <c r="G192" s="208">
        <f t="shared" si="15"/>
        <v>-45.836661301250388</v>
      </c>
      <c r="H192" s="276"/>
    </row>
    <row r="193" spans="1:8" ht="13.15" hidden="1" customHeight="1" outlineLevel="1" x14ac:dyDescent="0.2">
      <c r="A193" s="210">
        <v>44300</v>
      </c>
      <c r="B193" s="206"/>
      <c r="C193" s="206">
        <v>5677474.5087490007</v>
      </c>
      <c r="D193" s="207">
        <f t="shared" si="14"/>
        <v>19.869174351079391</v>
      </c>
      <c r="E193" s="206"/>
      <c r="F193" s="206">
        <v>2819.9585212957486</v>
      </c>
      <c r="G193" s="208">
        <f t="shared" si="15"/>
        <v>32.442074592257541</v>
      </c>
      <c r="H193" s="276"/>
    </row>
    <row r="194" spans="1:8" ht="13.15" hidden="1" customHeight="1" outlineLevel="1" x14ac:dyDescent="0.2">
      <c r="A194" s="210">
        <v>44301</v>
      </c>
      <c r="B194" s="206"/>
      <c r="C194" s="206">
        <v>5697343.6831000801</v>
      </c>
      <c r="D194" s="207">
        <f t="shared" si="14"/>
        <v>-87.46807425327971</v>
      </c>
      <c r="E194" s="206"/>
      <c r="F194" s="206">
        <v>2852.4005958880061</v>
      </c>
      <c r="G194" s="208">
        <f t="shared" si="15"/>
        <v>-45.953947815922675</v>
      </c>
      <c r="H194" s="276"/>
    </row>
    <row r="195" spans="1:8" ht="13.15" hidden="1" customHeight="1" outlineLevel="1" collapsed="1" x14ac:dyDescent="0.2">
      <c r="A195" s="210">
        <v>44302</v>
      </c>
      <c r="B195" s="206"/>
      <c r="C195" s="206">
        <v>5609875.6088468004</v>
      </c>
      <c r="D195" s="207">
        <f t="shared" si="14"/>
        <v>45.433986159949562</v>
      </c>
      <c r="E195" s="206"/>
      <c r="F195" s="206">
        <v>2806.4466480720835</v>
      </c>
      <c r="G195" s="208">
        <f t="shared" si="15"/>
        <v>48.349617306187156</v>
      </c>
      <c r="H195" s="276"/>
    </row>
    <row r="196" spans="1:8" ht="13.15" hidden="1" customHeight="1" outlineLevel="1" x14ac:dyDescent="0.2">
      <c r="A196" s="210" t="s">
        <v>389</v>
      </c>
      <c r="B196" s="206"/>
      <c r="C196" s="206">
        <v>5655309.59500675</v>
      </c>
      <c r="D196" s="207">
        <f t="shared" si="14"/>
        <v>48.680266751819289</v>
      </c>
      <c r="E196" s="206"/>
      <c r="F196" s="206">
        <v>2854.7962653782706</v>
      </c>
      <c r="G196" s="208">
        <f t="shared" si="15"/>
        <v>-17.593354817542149</v>
      </c>
      <c r="H196" s="276"/>
    </row>
    <row r="197" spans="1:8" ht="13.15" hidden="1" customHeight="1" outlineLevel="1" x14ac:dyDescent="0.2">
      <c r="A197" s="210">
        <v>44306</v>
      </c>
      <c r="B197" s="206"/>
      <c r="C197" s="206">
        <v>5703989.8617585693</v>
      </c>
      <c r="D197" s="207">
        <f t="shared" si="14"/>
        <v>-301.95261804593912</v>
      </c>
      <c r="E197" s="206"/>
      <c r="F197" s="206">
        <v>2837.2029105607285</v>
      </c>
      <c r="G197" s="208">
        <f t="shared" si="15"/>
        <v>9.9357629816518056</v>
      </c>
      <c r="H197" s="276"/>
    </row>
    <row r="198" spans="1:8" ht="13.15" hidden="1" customHeight="1" outlineLevel="1" x14ac:dyDescent="0.2">
      <c r="A198" s="210">
        <v>44307</v>
      </c>
      <c r="B198" s="206"/>
      <c r="C198" s="206">
        <v>5402037.2437126301</v>
      </c>
      <c r="D198" s="207">
        <f t="shared" si="14"/>
        <v>-27.479943395590411</v>
      </c>
      <c r="E198" s="206"/>
      <c r="F198" s="206">
        <v>2847.1386735423803</v>
      </c>
      <c r="G198" s="208">
        <f t="shared" si="15"/>
        <v>25.536057784565401</v>
      </c>
      <c r="H198" s="276"/>
    </row>
    <row r="199" spans="1:8" ht="13.15" hidden="1" customHeight="1" outlineLevel="1" collapsed="1" x14ac:dyDescent="0.2">
      <c r="A199" s="210">
        <v>44308</v>
      </c>
      <c r="B199" s="206"/>
      <c r="C199" s="206">
        <v>5374557.3003170397</v>
      </c>
      <c r="D199" s="207">
        <f t="shared" si="14"/>
        <v>-1021.4337243948988</v>
      </c>
      <c r="E199" s="206"/>
      <c r="F199" s="206">
        <v>2872.6747313269457</v>
      </c>
      <c r="G199" s="208">
        <f t="shared" si="15"/>
        <v>-4.0674055928116104</v>
      </c>
      <c r="H199" s="276"/>
    </row>
    <row r="200" spans="1:8" ht="13.15" hidden="1" customHeight="1" outlineLevel="1" x14ac:dyDescent="0.2">
      <c r="A200" s="210">
        <v>44309</v>
      </c>
      <c r="B200" s="206"/>
      <c r="C200" s="206">
        <v>4353123.5759221409</v>
      </c>
      <c r="D200" s="207">
        <f t="shared" si="14"/>
        <v>5.1038099538991224</v>
      </c>
      <c r="E200" s="206"/>
      <c r="F200" s="206">
        <v>2868.6073257341341</v>
      </c>
      <c r="G200" s="208">
        <f t="shared" si="15"/>
        <v>82.518637101734839</v>
      </c>
      <c r="H200" s="276"/>
    </row>
    <row r="201" spans="1:8" ht="13.15" hidden="1" customHeight="1" outlineLevel="1" x14ac:dyDescent="0.2">
      <c r="A201" s="210" t="s">
        <v>390</v>
      </c>
      <c r="B201" s="206"/>
      <c r="C201" s="206">
        <v>4358227.38587604</v>
      </c>
      <c r="D201" s="207">
        <f t="shared" si="14"/>
        <v>221.16245975422953</v>
      </c>
      <c r="E201" s="206"/>
      <c r="F201" s="206">
        <v>2951.1259628358689</v>
      </c>
      <c r="G201" s="208">
        <f t="shared" si="15"/>
        <v>11.238765806498577</v>
      </c>
      <c r="H201" s="276"/>
    </row>
    <row r="202" spans="1:8" ht="13.15" hidden="1" customHeight="1" outlineLevel="1" x14ac:dyDescent="0.2">
      <c r="A202" s="210">
        <v>44313</v>
      </c>
      <c r="B202" s="206"/>
      <c r="C202" s="206">
        <v>4579389.8456302695</v>
      </c>
      <c r="D202" s="207">
        <f t="shared" si="14"/>
        <v>174.45989899064972</v>
      </c>
      <c r="E202" s="206"/>
      <c r="F202" s="206">
        <v>2962.3647286423675</v>
      </c>
      <c r="G202" s="208">
        <f t="shared" si="15"/>
        <v>36.166797426439189</v>
      </c>
      <c r="H202" s="276"/>
    </row>
    <row r="203" spans="1:8" ht="13.15" hidden="1" customHeight="1" outlineLevel="1" x14ac:dyDescent="0.2">
      <c r="A203" s="210">
        <v>44314</v>
      </c>
      <c r="B203" s="206"/>
      <c r="C203" s="206">
        <v>4753849.7446209192</v>
      </c>
      <c r="D203" s="207">
        <f t="shared" si="14"/>
        <v>-16.269713975019751</v>
      </c>
      <c r="E203" s="206"/>
      <c r="F203" s="206">
        <v>2998.5315260688067</v>
      </c>
      <c r="G203" s="208">
        <f t="shared" si="15"/>
        <v>57.057226069842727</v>
      </c>
      <c r="H203" s="276"/>
    </row>
    <row r="204" spans="1:8" ht="13.15" hidden="1" customHeight="1" outlineLevel="1" x14ac:dyDescent="0.2">
      <c r="A204" s="210">
        <v>44315</v>
      </c>
      <c r="B204" s="206"/>
      <c r="C204" s="206">
        <v>4737580.0306458995</v>
      </c>
      <c r="D204" s="207">
        <f t="shared" si="14"/>
        <v>128.35486563741043</v>
      </c>
      <c r="E204" s="206"/>
      <c r="F204" s="206">
        <v>3055.5887521386494</v>
      </c>
      <c r="G204" s="208">
        <f t="shared" si="15"/>
        <v>-30.87731888499593</v>
      </c>
      <c r="H204" s="276"/>
    </row>
    <row r="205" spans="1:8" ht="13.15" hidden="1" customHeight="1" outlineLevel="1" x14ac:dyDescent="0.2">
      <c r="A205" s="210">
        <v>44316</v>
      </c>
      <c r="B205" s="206"/>
      <c r="C205" s="206">
        <v>4865934.8962833099</v>
      </c>
      <c r="D205" s="207">
        <f t="shared" si="14"/>
        <v>-117.8018962833099</v>
      </c>
      <c r="E205" s="206"/>
      <c r="F205" s="206">
        <v>3024.7114332536535</v>
      </c>
      <c r="G205" s="208">
        <f t="shared" si="15"/>
        <v>36.518266933730047</v>
      </c>
      <c r="H205" s="276"/>
    </row>
    <row r="206" spans="1:8" ht="13.15" hidden="1" customHeight="1" outlineLevel="1" x14ac:dyDescent="0.2">
      <c r="A206" s="210" t="s">
        <v>391</v>
      </c>
      <c r="B206" s="206"/>
      <c r="C206" s="206">
        <v>4748133</v>
      </c>
      <c r="D206" s="207">
        <f t="shared" si="14"/>
        <v>258.25355425491927</v>
      </c>
      <c r="E206" s="206"/>
      <c r="F206" s="206">
        <v>3061.2297001873835</v>
      </c>
      <c r="G206" s="208">
        <f t="shared" si="15"/>
        <v>22.416074881909481</v>
      </c>
      <c r="H206" s="276"/>
    </row>
    <row r="207" spans="1:8" ht="13.15" hidden="1" customHeight="1" outlineLevel="1" x14ac:dyDescent="0.2">
      <c r="A207" s="210">
        <v>44320</v>
      </c>
      <c r="B207" s="206"/>
      <c r="C207" s="206">
        <v>5006386.5542549193</v>
      </c>
      <c r="D207" s="207">
        <f t="shared" si="14"/>
        <v>130.9975953376107</v>
      </c>
      <c r="E207" s="206"/>
      <c r="F207" s="206">
        <v>3083.645775069293</v>
      </c>
      <c r="G207" s="208">
        <f t="shared" si="15"/>
        <v>-23.720394015449983</v>
      </c>
      <c r="H207" s="276"/>
    </row>
    <row r="208" spans="1:8" ht="13.15" hidden="1" customHeight="1" outlineLevel="1" collapsed="1" x14ac:dyDescent="0.2">
      <c r="A208" s="210">
        <v>44321</v>
      </c>
      <c r="B208" s="206"/>
      <c r="C208" s="206">
        <v>5137384.14959253</v>
      </c>
      <c r="D208" s="207">
        <f t="shared" si="14"/>
        <v>60.373281091719868</v>
      </c>
      <c r="E208" s="206"/>
      <c r="F208" s="206">
        <v>3059.925381053843</v>
      </c>
      <c r="G208" s="208">
        <f t="shared" si="15"/>
        <v>21.011602732067786</v>
      </c>
      <c r="H208" s="276"/>
    </row>
    <row r="209" spans="1:8" ht="13.15" hidden="1" customHeight="1" outlineLevel="1" x14ac:dyDescent="0.2">
      <c r="A209" s="210">
        <v>44322</v>
      </c>
      <c r="B209" s="206"/>
      <c r="C209" s="206">
        <v>5197757.4306842498</v>
      </c>
      <c r="D209" s="207">
        <f t="shared" si="14"/>
        <v>-48.648004984329454</v>
      </c>
      <c r="E209" s="206"/>
      <c r="F209" s="206">
        <v>3080.9369837859108</v>
      </c>
      <c r="G209" s="208">
        <f t="shared" si="15"/>
        <v>22.942536346766246</v>
      </c>
      <c r="H209" s="276"/>
    </row>
    <row r="210" spans="1:8" ht="13.15" hidden="1" customHeight="1" outlineLevel="1" x14ac:dyDescent="0.2">
      <c r="A210" s="210">
        <v>44323</v>
      </c>
      <c r="B210" s="206"/>
      <c r="C210" s="206">
        <v>5149109.4256999204</v>
      </c>
      <c r="D210" s="207">
        <f t="shared" si="14"/>
        <v>-365.71590907863992</v>
      </c>
      <c r="E210" s="206"/>
      <c r="F210" s="206">
        <v>3103.879520132677</v>
      </c>
      <c r="G210" s="208">
        <f t="shared" si="15"/>
        <v>-8.8097748921850325</v>
      </c>
      <c r="H210" s="276"/>
    </row>
    <row r="211" spans="1:8" ht="13.15" hidden="1" customHeight="1" outlineLevel="1" x14ac:dyDescent="0.2">
      <c r="A211" s="210" t="s">
        <v>394</v>
      </c>
      <c r="B211" s="206"/>
      <c r="C211" s="206">
        <v>4783393.5166212805</v>
      </c>
      <c r="D211" s="207">
        <f t="shared" si="14"/>
        <v>325.66824609654958</v>
      </c>
      <c r="E211" s="206"/>
      <c r="F211" s="206">
        <v>3095.069745240492</v>
      </c>
      <c r="G211" s="208">
        <f t="shared" si="15"/>
        <v>-0.16722754936290585</v>
      </c>
      <c r="H211" s="276"/>
    </row>
    <row r="212" spans="1:8" ht="13.15" hidden="1" customHeight="1" outlineLevel="1" x14ac:dyDescent="0.2">
      <c r="A212" s="210">
        <v>44329</v>
      </c>
      <c r="B212" s="206"/>
      <c r="C212" s="206">
        <v>5109061.76271783</v>
      </c>
      <c r="D212" s="207">
        <f t="shared" si="14"/>
        <v>130.84205016946979</v>
      </c>
      <c r="E212" s="206"/>
      <c r="F212" s="206">
        <v>3094.9025176911291</v>
      </c>
      <c r="G212" s="208">
        <f t="shared" si="15"/>
        <v>-29.596919554818214</v>
      </c>
      <c r="H212" s="276"/>
    </row>
    <row r="213" spans="1:8" ht="13.15" hidden="1" customHeight="1" outlineLevel="1" x14ac:dyDescent="0.2">
      <c r="A213" s="210">
        <v>44330</v>
      </c>
      <c r="B213" s="206"/>
      <c r="C213" s="206">
        <v>5239903.8128872998</v>
      </c>
      <c r="D213" s="207">
        <f t="shared" si="14"/>
        <v>10.464063881600275</v>
      </c>
      <c r="E213" s="206"/>
      <c r="F213" s="206">
        <v>3065.3055981363109</v>
      </c>
      <c r="G213" s="208">
        <f t="shared" si="15"/>
        <v>3.2162270805324624</v>
      </c>
      <c r="H213" s="276"/>
    </row>
    <row r="214" spans="1:8" ht="13.15" hidden="1" customHeight="1" outlineLevel="1" collapsed="1" x14ac:dyDescent="0.2">
      <c r="A214" s="210">
        <v>44331</v>
      </c>
      <c r="B214" s="206"/>
      <c r="C214" s="206">
        <v>5250367.8767689001</v>
      </c>
      <c r="D214" s="207">
        <f t="shared" si="14"/>
        <v>34.037792462020178</v>
      </c>
      <c r="E214" s="206"/>
      <c r="F214" s="206">
        <v>3068.5218252168434</v>
      </c>
      <c r="G214" s="208">
        <f t="shared" si="15"/>
        <v>-18.381935814198641</v>
      </c>
      <c r="H214" s="276"/>
    </row>
    <row r="215" spans="1:8" ht="13.15" hidden="1" customHeight="1" outlineLevel="1" x14ac:dyDescent="0.2">
      <c r="A215" s="210" t="s">
        <v>396</v>
      </c>
      <c r="B215" s="206"/>
      <c r="C215" s="206">
        <v>5284405.6692309203</v>
      </c>
      <c r="D215" s="207">
        <f t="shared" si="14"/>
        <v>88.185956541369663</v>
      </c>
      <c r="E215" s="206"/>
      <c r="F215" s="206">
        <v>3050.1398894026447</v>
      </c>
      <c r="G215" s="208">
        <f t="shared" si="15"/>
        <v>-14.568928477437566</v>
      </c>
      <c r="H215" s="276"/>
    </row>
    <row r="216" spans="1:8" ht="13.15" hidden="1" customHeight="1" outlineLevel="1" x14ac:dyDescent="0.2">
      <c r="A216" s="210">
        <v>44334</v>
      </c>
      <c r="B216" s="206"/>
      <c r="C216" s="206">
        <v>5372591.6257722899</v>
      </c>
      <c r="D216" s="207">
        <f t="shared" si="14"/>
        <v>50.561552362980322</v>
      </c>
      <c r="E216" s="206"/>
      <c r="F216" s="206">
        <v>3035.5709609252071</v>
      </c>
      <c r="G216" s="208">
        <f t="shared" si="15"/>
        <v>-74.168645970703437</v>
      </c>
      <c r="H216" s="276"/>
    </row>
    <row r="217" spans="1:8" ht="13.15" hidden="1" customHeight="1" outlineLevel="1" x14ac:dyDescent="0.2">
      <c r="A217" s="210">
        <v>44335</v>
      </c>
      <c r="B217" s="206"/>
      <c r="C217" s="206">
        <v>5423153.1781352703</v>
      </c>
      <c r="D217" s="207">
        <f t="shared" si="14"/>
        <v>-7.4852989962007852</v>
      </c>
      <c r="E217" s="206"/>
      <c r="F217" s="206">
        <v>2961.4023149545037</v>
      </c>
      <c r="G217" s="208">
        <f t="shared" si="15"/>
        <v>39.430571919102022</v>
      </c>
      <c r="H217" s="276"/>
    </row>
    <row r="218" spans="1:8" ht="13.15" hidden="1" customHeight="1" outlineLevel="1" x14ac:dyDescent="0.2">
      <c r="A218" s="210">
        <v>44336</v>
      </c>
      <c r="B218" s="206"/>
      <c r="C218" s="206">
        <v>5415667.8791390695</v>
      </c>
      <c r="D218" s="207">
        <f t="shared" si="14"/>
        <v>-425.06860855541936</v>
      </c>
      <c r="E218" s="206"/>
      <c r="F218" s="206">
        <v>3000.8328868736057</v>
      </c>
      <c r="G218" s="208">
        <f t="shared" si="15"/>
        <v>32.274826543778545</v>
      </c>
      <c r="H218" s="276"/>
    </row>
    <row r="219" spans="1:8" ht="13.15" hidden="1" customHeight="1" outlineLevel="1" x14ac:dyDescent="0.2">
      <c r="A219" s="210">
        <v>44337</v>
      </c>
      <c r="B219" s="206"/>
      <c r="C219" s="206">
        <v>4990599.2705836501</v>
      </c>
      <c r="D219" s="207">
        <f t="shared" si="14"/>
        <v>56.522592711029574</v>
      </c>
      <c r="E219" s="206"/>
      <c r="F219" s="206">
        <v>3033.1077134173843</v>
      </c>
      <c r="G219" s="208">
        <f t="shared" si="15"/>
        <v>6.8568185698673005</v>
      </c>
      <c r="H219" s="276"/>
    </row>
    <row r="220" spans="1:8" ht="13.15" hidden="1" customHeight="1" outlineLevel="1" x14ac:dyDescent="0.2">
      <c r="A220" s="210" t="s">
        <v>399</v>
      </c>
      <c r="B220" s="206"/>
      <c r="C220" s="206">
        <v>5047121.8632946797</v>
      </c>
      <c r="D220" s="207">
        <f t="shared" si="14"/>
        <v>-34.421270832980049</v>
      </c>
      <c r="E220" s="206"/>
      <c r="F220" s="206">
        <v>3039.9645319872516</v>
      </c>
      <c r="G220" s="208">
        <f t="shared" si="15"/>
        <v>-50.192611332375236</v>
      </c>
      <c r="H220" s="276"/>
    </row>
    <row r="221" spans="1:8" ht="13.15" hidden="1" customHeight="1" outlineLevel="1" x14ac:dyDescent="0.2">
      <c r="A221" s="210">
        <v>44341</v>
      </c>
      <c r="B221" s="206"/>
      <c r="C221" s="206">
        <v>5012700.5924616996</v>
      </c>
      <c r="D221" s="207">
        <f t="shared" si="14"/>
        <v>-15.284742376629262</v>
      </c>
      <c r="E221" s="206"/>
      <c r="F221" s="206">
        <v>2989.7719206548763</v>
      </c>
      <c r="G221" s="208">
        <f t="shared" si="15"/>
        <v>-12.665189120945342</v>
      </c>
      <c r="H221" s="276"/>
    </row>
    <row r="222" spans="1:8" ht="13.15" hidden="1" customHeight="1" outlineLevel="1" collapsed="1" x14ac:dyDescent="0.2">
      <c r="A222" s="210">
        <v>44342</v>
      </c>
      <c r="B222" s="206"/>
      <c r="C222" s="206">
        <v>4997415.8500850704</v>
      </c>
      <c r="D222" s="207">
        <f t="shared" si="14"/>
        <v>71.76692748702969</v>
      </c>
      <c r="E222" s="206"/>
      <c r="F222" s="206">
        <v>2977.106731533931</v>
      </c>
      <c r="G222" s="208">
        <f t="shared" si="15"/>
        <v>4.5892217610894477</v>
      </c>
      <c r="H222" s="276"/>
    </row>
    <row r="223" spans="1:8" ht="13.15" hidden="1" customHeight="1" outlineLevel="1" x14ac:dyDescent="0.2">
      <c r="A223" s="210">
        <v>44343</v>
      </c>
      <c r="B223" s="206"/>
      <c r="C223" s="206">
        <v>5069182.7775721001</v>
      </c>
      <c r="D223" s="207">
        <f t="shared" si="14"/>
        <v>210.18354736719931</v>
      </c>
      <c r="E223" s="206"/>
      <c r="F223" s="206">
        <v>2981.6959532950204</v>
      </c>
      <c r="G223" s="208">
        <f t="shared" si="15"/>
        <v>-30.183607130755718</v>
      </c>
      <c r="H223" s="276"/>
    </row>
    <row r="224" spans="1:8" ht="13.15" hidden="1" customHeight="1" outlineLevel="1" x14ac:dyDescent="0.2">
      <c r="A224" s="210">
        <v>44344</v>
      </c>
      <c r="B224" s="206"/>
      <c r="C224" s="206">
        <v>5279366.3249392994</v>
      </c>
      <c r="D224" s="207">
        <f t="shared" si="14"/>
        <v>112.56679000518099</v>
      </c>
      <c r="E224" s="206"/>
      <c r="F224" s="206">
        <v>2951.5123461642647</v>
      </c>
      <c r="G224" s="208">
        <f t="shared" si="15"/>
        <v>-17.022623526551342</v>
      </c>
      <c r="H224" s="276"/>
    </row>
    <row r="225" spans="1:8" ht="13.15" hidden="1" customHeight="1" outlineLevel="1" x14ac:dyDescent="0.2">
      <c r="A225" s="210" t="s">
        <v>401</v>
      </c>
      <c r="B225" s="206"/>
      <c r="C225" s="206">
        <v>5391933.1149444804</v>
      </c>
      <c r="D225" s="207">
        <f t="shared" si="14"/>
        <v>15.496885055519641</v>
      </c>
      <c r="E225" s="206"/>
      <c r="F225" s="206">
        <v>2934.4897226377134</v>
      </c>
      <c r="G225" s="208">
        <f t="shared" si="15"/>
        <v>6.8541914528536836</v>
      </c>
      <c r="H225" s="276"/>
    </row>
    <row r="226" spans="1:8" ht="13.15" hidden="1" customHeight="1" outlineLevel="1" x14ac:dyDescent="0.2">
      <c r="A226" s="210">
        <v>44348</v>
      </c>
      <c r="B226" s="206"/>
      <c r="C226" s="206">
        <v>5407430</v>
      </c>
      <c r="D226" s="207">
        <f t="shared" si="14"/>
        <v>135.25398225495965</v>
      </c>
      <c r="E226" s="206"/>
      <c r="F226" s="206">
        <v>2941.3439140905671</v>
      </c>
      <c r="G226" s="208">
        <f t="shared" si="15"/>
        <v>1.8585647215891186</v>
      </c>
      <c r="H226" s="276"/>
    </row>
    <row r="227" spans="1:8" ht="13.15" hidden="1" customHeight="1" outlineLevel="1" x14ac:dyDescent="0.2">
      <c r="A227" s="210">
        <v>44349</v>
      </c>
      <c r="B227" s="206"/>
      <c r="C227" s="206">
        <v>5542683.9822549596</v>
      </c>
      <c r="D227" s="207">
        <f t="shared" si="14"/>
        <v>30.362839192820712</v>
      </c>
      <c r="E227" s="206"/>
      <c r="F227" s="206">
        <v>2943.2024788121562</v>
      </c>
      <c r="G227" s="208">
        <f t="shared" si="15"/>
        <v>-72.944888529369564</v>
      </c>
      <c r="H227" s="276"/>
    </row>
    <row r="228" spans="1:8" ht="13.15" hidden="1" customHeight="1" outlineLevel="1" x14ac:dyDescent="0.2">
      <c r="A228" s="210">
        <v>44350</v>
      </c>
      <c r="B228" s="206"/>
      <c r="C228" s="206">
        <v>5573046.8214477804</v>
      </c>
      <c r="D228" s="207">
        <f t="shared" si="14"/>
        <v>-1.9707787068411708</v>
      </c>
      <c r="E228" s="206"/>
      <c r="F228" s="206">
        <v>2870.2575902827866</v>
      </c>
      <c r="G228" s="208">
        <f t="shared" si="15"/>
        <v>14.788140296396705</v>
      </c>
      <c r="H228" s="276"/>
    </row>
    <row r="229" spans="1:8" ht="13.15" hidden="1" customHeight="1" outlineLevel="1" x14ac:dyDescent="0.2">
      <c r="A229" s="210">
        <v>44351</v>
      </c>
      <c r="B229" s="206"/>
      <c r="C229" s="206">
        <v>5571076.0427409392</v>
      </c>
      <c r="D229" s="207">
        <f t="shared" si="14"/>
        <v>32.357849044300615</v>
      </c>
      <c r="E229" s="206"/>
      <c r="F229" s="206">
        <v>2885.0457305791833</v>
      </c>
      <c r="G229" s="208">
        <f t="shared" si="15"/>
        <v>-10.726172309765843</v>
      </c>
      <c r="H229" s="276"/>
    </row>
    <row r="230" spans="1:8" ht="13.15" hidden="1" customHeight="1" outlineLevel="1" collapsed="1" x14ac:dyDescent="0.2">
      <c r="A230" s="210" t="s">
        <v>404</v>
      </c>
      <c r="B230" s="206"/>
      <c r="C230" s="206">
        <v>5603433.8917852398</v>
      </c>
      <c r="D230" s="207">
        <f t="shared" si="14"/>
        <v>-46.048440739730374</v>
      </c>
      <c r="E230" s="206"/>
      <c r="F230" s="206">
        <v>2874.3195582694175</v>
      </c>
      <c r="G230" s="208">
        <f t="shared" si="15"/>
        <v>-81.601145769457162</v>
      </c>
      <c r="H230" s="276"/>
    </row>
    <row r="231" spans="1:8" ht="13.15" hidden="1" customHeight="1" outlineLevel="1" x14ac:dyDescent="0.2">
      <c r="A231" s="210">
        <v>44355</v>
      </c>
      <c r="B231" s="206"/>
      <c r="C231" s="206">
        <v>5557385.4510455094</v>
      </c>
      <c r="D231" s="207">
        <f t="shared" si="14"/>
        <v>85.241815421139819</v>
      </c>
      <c r="E231" s="206"/>
      <c r="F231" s="206">
        <v>2792.7184124999603</v>
      </c>
      <c r="G231" s="208">
        <f t="shared" si="15"/>
        <v>-5.3527222220268413</v>
      </c>
      <c r="H231" s="276"/>
    </row>
    <row r="232" spans="1:8" ht="13.15" hidden="1" customHeight="1" outlineLevel="1" x14ac:dyDescent="0.2">
      <c r="A232" s="210">
        <v>44356</v>
      </c>
      <c r="B232" s="206"/>
      <c r="C232" s="206">
        <v>5642627.2664666492</v>
      </c>
      <c r="D232" s="207">
        <f t="shared" si="14"/>
        <v>29.795988386610524</v>
      </c>
      <c r="E232" s="206"/>
      <c r="F232" s="206">
        <v>2787.3656902779335</v>
      </c>
      <c r="G232" s="208">
        <f t="shared" si="15"/>
        <v>41.510637010564551</v>
      </c>
      <c r="H232" s="276"/>
    </row>
    <row r="233" spans="1:8" hidden="1" outlineLevel="1" collapsed="1" x14ac:dyDescent="0.2">
      <c r="A233" s="210">
        <v>44357</v>
      </c>
      <c r="B233" s="206"/>
      <c r="C233" s="206">
        <v>5672423.2548532598</v>
      </c>
      <c r="D233" s="207">
        <f t="shared" si="14"/>
        <v>-196.21199273571932</v>
      </c>
      <c r="E233" s="206"/>
      <c r="F233" s="206">
        <v>2828.876327288498</v>
      </c>
      <c r="G233" s="208">
        <f t="shared" si="15"/>
        <v>-53.622045504297603</v>
      </c>
      <c r="H233" s="276"/>
    </row>
    <row r="234" spans="1:8" hidden="1" outlineLevel="1" x14ac:dyDescent="0.2">
      <c r="A234" s="210">
        <v>44358</v>
      </c>
      <c r="B234" s="206"/>
      <c r="C234" s="206">
        <v>5476211.2621175405</v>
      </c>
      <c r="D234" s="207">
        <f t="shared" si="14"/>
        <v>-40.798416886670516</v>
      </c>
      <c r="E234" s="206"/>
      <c r="F234" s="206">
        <v>2775.2542817842004</v>
      </c>
      <c r="G234" s="208">
        <f t="shared" si="15"/>
        <v>22.999421393310058</v>
      </c>
      <c r="H234" s="276"/>
    </row>
    <row r="235" spans="1:8" hidden="1" outlineLevel="1" x14ac:dyDescent="0.2">
      <c r="A235" s="210" t="s">
        <v>406</v>
      </c>
      <c r="B235" s="206"/>
      <c r="C235" s="206">
        <v>5435412.8452308699</v>
      </c>
      <c r="D235" s="207">
        <f t="shared" si="14"/>
        <v>70.958081224109975</v>
      </c>
      <c r="E235" s="206"/>
      <c r="F235" s="206">
        <v>2798.2537031775105</v>
      </c>
      <c r="G235" s="208">
        <f t="shared" si="15"/>
        <v>25.122757405335506</v>
      </c>
      <c r="H235" s="276"/>
    </row>
    <row r="236" spans="1:8" hidden="1" outlineLevel="1" x14ac:dyDescent="0.2">
      <c r="A236" s="210">
        <v>44362</v>
      </c>
      <c r="B236" s="206"/>
      <c r="C236" s="206">
        <v>5506370.9264549799</v>
      </c>
      <c r="D236" s="207">
        <f t="shared" si="14"/>
        <v>-123.6814773401497</v>
      </c>
      <c r="E236" s="206"/>
      <c r="F236" s="206">
        <v>2823.376460582846</v>
      </c>
      <c r="G236" s="208">
        <f t="shared" si="15"/>
        <v>-90.685780523292578</v>
      </c>
      <c r="H236" s="276"/>
    </row>
    <row r="237" spans="1:8" hidden="1" outlineLevel="1" x14ac:dyDescent="0.2">
      <c r="A237" s="210">
        <v>44363</v>
      </c>
      <c r="B237" s="206"/>
      <c r="C237" s="206">
        <v>5382689.4491148302</v>
      </c>
      <c r="D237" s="207">
        <f t="shared" si="14"/>
        <v>147.35088279474994</v>
      </c>
      <c r="E237" s="206"/>
      <c r="F237" s="206">
        <v>2732.6906800595534</v>
      </c>
      <c r="G237" s="208">
        <f t="shared" si="15"/>
        <v>2.7805638481718233</v>
      </c>
      <c r="H237" s="276"/>
    </row>
    <row r="238" spans="1:8" hidden="1" outlineLevel="1" x14ac:dyDescent="0.2">
      <c r="A238" s="210">
        <v>44364</v>
      </c>
      <c r="B238" s="206"/>
      <c r="C238" s="206">
        <v>5530040.3319095802</v>
      </c>
      <c r="D238" s="207">
        <f t="shared" si="14"/>
        <v>28.483367805959656</v>
      </c>
      <c r="E238" s="206"/>
      <c r="F238" s="206">
        <v>2735.4712439077252</v>
      </c>
      <c r="G238" s="208">
        <f t="shared" si="15"/>
        <v>60.901510577467434</v>
      </c>
      <c r="H238" s="276"/>
    </row>
    <row r="239" spans="1:8" hidden="1" outlineLevel="1" x14ac:dyDescent="0.2">
      <c r="A239" s="210">
        <v>44365</v>
      </c>
      <c r="B239" s="206"/>
      <c r="C239" s="206">
        <v>5558523.6997155398</v>
      </c>
      <c r="D239" s="207">
        <f t="shared" si="14"/>
        <v>-146.2923080424294</v>
      </c>
      <c r="E239" s="206"/>
      <c r="F239" s="206">
        <v>2796.3727544851927</v>
      </c>
      <c r="G239" s="208">
        <f t="shared" si="15"/>
        <v>31.424811445247087</v>
      </c>
      <c r="H239" s="276"/>
    </row>
    <row r="240" spans="1:8" hidden="1" outlineLevel="1" x14ac:dyDescent="0.2">
      <c r="A240" s="210" t="s">
        <v>408</v>
      </c>
      <c r="B240" s="206"/>
      <c r="C240" s="206">
        <v>5412231.3916731104</v>
      </c>
      <c r="D240" s="207">
        <f t="shared" si="14"/>
        <v>-236.96367929898017</v>
      </c>
      <c r="E240" s="206"/>
      <c r="F240" s="206">
        <v>2827.7975659304398</v>
      </c>
      <c r="G240" s="208">
        <f t="shared" si="15"/>
        <v>-34.959826153423364</v>
      </c>
      <c r="H240" s="276"/>
    </row>
    <row r="241" spans="1:8" hidden="1" outlineLevel="1" x14ac:dyDescent="0.2">
      <c r="A241" s="210">
        <v>44369</v>
      </c>
      <c r="B241" s="206"/>
      <c r="C241" s="206">
        <v>5175267.7123741303</v>
      </c>
      <c r="D241" s="207">
        <f t="shared" si="14"/>
        <v>-200.19555247206986</v>
      </c>
      <c r="E241" s="206"/>
      <c r="F241" s="206">
        <v>2792.8377397770164</v>
      </c>
      <c r="G241" s="208">
        <f t="shared" si="15"/>
        <v>-15.951894354797332</v>
      </c>
      <c r="H241" s="276"/>
    </row>
    <row r="242" spans="1:8" hidden="1" outlineLevel="1" x14ac:dyDescent="0.2">
      <c r="A242" s="210">
        <v>44370</v>
      </c>
      <c r="B242" s="206"/>
      <c r="C242" s="206">
        <v>4975072.1599020604</v>
      </c>
      <c r="D242" s="207">
        <f t="shared" si="14"/>
        <v>67.851357048839333</v>
      </c>
      <c r="E242" s="206"/>
      <c r="F242" s="206">
        <v>2776.8858454222191</v>
      </c>
      <c r="G242" s="208">
        <f t="shared" si="15"/>
        <v>6.5187830304098497</v>
      </c>
      <c r="H242" s="276"/>
    </row>
    <row r="243" spans="1:8" hidden="1" outlineLevel="1" x14ac:dyDescent="0.2">
      <c r="A243" s="210">
        <v>44371</v>
      </c>
      <c r="B243" s="206"/>
      <c r="C243" s="206">
        <v>5042923.5169508997</v>
      </c>
      <c r="D243" s="207">
        <f t="shared" si="14"/>
        <v>97.159794985130432</v>
      </c>
      <c r="E243" s="206"/>
      <c r="F243" s="206">
        <v>2783.4046284526289</v>
      </c>
      <c r="G243" s="208">
        <f t="shared" si="15"/>
        <v>29.252961190822134</v>
      </c>
      <c r="H243" s="276"/>
    </row>
    <row r="244" spans="1:8" hidden="1" outlineLevel="1" x14ac:dyDescent="0.2">
      <c r="A244" s="210">
        <v>44372</v>
      </c>
      <c r="B244" s="206"/>
      <c r="C244" s="206">
        <v>5140083.3119360302</v>
      </c>
      <c r="D244" s="207">
        <f t="shared" si="14"/>
        <v>-49.005235312770118</v>
      </c>
      <c r="E244" s="206"/>
      <c r="F244" s="206">
        <v>2812.657589643451</v>
      </c>
      <c r="G244" s="208">
        <f t="shared" si="15"/>
        <v>101.91426847025605</v>
      </c>
      <c r="H244" s="276"/>
    </row>
    <row r="245" spans="1:8" hidden="1" outlineLevel="1" collapsed="1" x14ac:dyDescent="0.2">
      <c r="A245" s="210" t="s">
        <v>412</v>
      </c>
      <c r="B245" s="206"/>
      <c r="C245" s="206">
        <v>5091078.07662326</v>
      </c>
      <c r="D245" s="207">
        <f t="shared" si="14"/>
        <v>86.939468229860069</v>
      </c>
      <c r="E245" s="206"/>
      <c r="F245" s="206">
        <v>2914.5718581137071</v>
      </c>
      <c r="G245" s="208">
        <f t="shared" si="15"/>
        <v>-1.0562965157591861</v>
      </c>
      <c r="H245" s="276"/>
    </row>
    <row r="246" spans="1:8" hidden="1" outlineLevel="1" x14ac:dyDescent="0.2">
      <c r="A246" s="210">
        <v>44376</v>
      </c>
      <c r="B246" s="206"/>
      <c r="C246" s="206">
        <v>5178017.5448531201</v>
      </c>
      <c r="D246" s="207">
        <f t="shared" si="14"/>
        <v>174.14786100304033</v>
      </c>
      <c r="E246" s="206"/>
      <c r="F246" s="206">
        <v>2913.5155615979479</v>
      </c>
      <c r="G246" s="208">
        <f t="shared" si="15"/>
        <v>39.885120573231688</v>
      </c>
      <c r="H246" s="276"/>
    </row>
    <row r="247" spans="1:8" hidden="1" outlineLevel="1" x14ac:dyDescent="0.2">
      <c r="A247" s="210">
        <v>44377</v>
      </c>
      <c r="B247" s="206"/>
      <c r="C247" s="206">
        <v>5352165.4058561604</v>
      </c>
      <c r="D247" s="207">
        <f t="shared" si="14"/>
        <v>51.260594143839555</v>
      </c>
      <c r="E247" s="206"/>
      <c r="F247" s="206">
        <v>2953.4006821711796</v>
      </c>
      <c r="G247" s="208">
        <f t="shared" si="15"/>
        <v>-88.228036785591485</v>
      </c>
      <c r="H247" s="276"/>
    </row>
    <row r="248" spans="1:8" hidden="1" outlineLevel="1" x14ac:dyDescent="0.2">
      <c r="A248" s="210">
        <v>44378</v>
      </c>
      <c r="B248" s="206"/>
      <c r="C248" s="206">
        <v>5403426</v>
      </c>
      <c r="D248" s="207">
        <f t="shared" si="14"/>
        <v>63.843627672029662</v>
      </c>
      <c r="E248" s="206"/>
      <c r="F248" s="206">
        <v>2865.1726453855881</v>
      </c>
      <c r="G248" s="208">
        <f t="shared" si="15"/>
        <v>16.771836558405994</v>
      </c>
      <c r="H248" s="276"/>
    </row>
    <row r="249" spans="1:8" hidden="1" outlineLevel="1" x14ac:dyDescent="0.2">
      <c r="A249" s="210">
        <v>44379</v>
      </c>
      <c r="B249" s="206"/>
      <c r="C249" s="206">
        <v>5467269.6276720297</v>
      </c>
      <c r="D249" s="207">
        <f t="shared" si="14"/>
        <v>137.56251465022004</v>
      </c>
      <c r="E249" s="206"/>
      <c r="F249" s="206">
        <v>2881.9444819439941</v>
      </c>
      <c r="G249" s="208">
        <f t="shared" si="15"/>
        <v>-70.876302570731241</v>
      </c>
      <c r="H249" s="276"/>
    </row>
    <row r="250" spans="1:8" hidden="1" outlineLevel="1" x14ac:dyDescent="0.2">
      <c r="A250" s="210" t="s">
        <v>414</v>
      </c>
      <c r="B250" s="206"/>
      <c r="C250" s="206">
        <v>5604832.1423222497</v>
      </c>
      <c r="D250" s="207">
        <f t="shared" si="14"/>
        <v>164.29982265016065</v>
      </c>
      <c r="E250" s="206"/>
      <c r="F250" s="206">
        <v>2811.0681793732629</v>
      </c>
      <c r="G250" s="208">
        <f t="shared" si="15"/>
        <v>-28.41409341309236</v>
      </c>
      <c r="H250" s="276"/>
    </row>
    <row r="251" spans="1:8" hidden="1" outlineLevel="1" x14ac:dyDescent="0.2">
      <c r="A251" s="210">
        <v>44383</v>
      </c>
      <c r="B251" s="206"/>
      <c r="C251" s="206">
        <v>5769131.9649724104</v>
      </c>
      <c r="D251" s="207">
        <f t="shared" si="14"/>
        <v>-36.460523691610433</v>
      </c>
      <c r="E251" s="206"/>
      <c r="F251" s="206">
        <v>2782.6540859601705</v>
      </c>
      <c r="G251" s="208">
        <f t="shared" si="15"/>
        <v>9.177508610221139</v>
      </c>
      <c r="H251" s="276"/>
    </row>
    <row r="252" spans="1:8" hidden="1" outlineLevel="1" x14ac:dyDescent="0.2">
      <c r="A252" s="210">
        <v>44384</v>
      </c>
      <c r="B252" s="206"/>
      <c r="C252" s="206">
        <v>5732671.4412807999</v>
      </c>
      <c r="D252" s="207">
        <f t="shared" si="14"/>
        <v>56.857263774850409</v>
      </c>
      <c r="E252" s="206"/>
      <c r="F252" s="206">
        <v>2791.8315945703916</v>
      </c>
      <c r="G252" s="208">
        <f t="shared" si="15"/>
        <v>-6.7321425474833632</v>
      </c>
      <c r="H252" s="276"/>
    </row>
    <row r="253" spans="1:8" hidden="1" outlineLevel="1" x14ac:dyDescent="0.2">
      <c r="A253" s="210">
        <v>44385</v>
      </c>
      <c r="B253" s="206"/>
      <c r="C253" s="206">
        <v>5789528.7050556503</v>
      </c>
      <c r="D253" s="207">
        <f t="shared" si="14"/>
        <v>69.120558753129089</v>
      </c>
      <c r="E253" s="206"/>
      <c r="F253" s="206">
        <v>2785.0994520229083</v>
      </c>
      <c r="G253" s="208">
        <f t="shared" ref="G253:G256" si="16">F254-F253</f>
        <v>7.3593398199527655</v>
      </c>
      <c r="H253" s="276"/>
    </row>
    <row r="254" spans="1:8" hidden="1" outlineLevel="1" x14ac:dyDescent="0.2">
      <c r="A254" s="210">
        <v>44386</v>
      </c>
      <c r="B254" s="206"/>
      <c r="C254" s="206">
        <v>5858649.2638087794</v>
      </c>
      <c r="D254" s="207">
        <f t="shared" ref="D254:D255" si="17">(C255-C254)/1000</f>
        <v>-277.93582488394901</v>
      </c>
      <c r="E254" s="206"/>
      <c r="F254" s="206">
        <v>2792.458791842861</v>
      </c>
      <c r="G254" s="208">
        <f t="shared" si="16"/>
        <v>9.5870381887543772</v>
      </c>
      <c r="H254" s="276"/>
    </row>
    <row r="255" spans="1:8" hidden="1" outlineLevel="1" x14ac:dyDescent="0.2">
      <c r="A255" s="210" t="s">
        <v>416</v>
      </c>
      <c r="B255" s="206"/>
      <c r="C255" s="206">
        <v>5580713.4389248304</v>
      </c>
      <c r="D255" s="207">
        <f t="shared" si="17"/>
        <v>-27.892579424390568</v>
      </c>
      <c r="E255" s="206"/>
      <c r="F255" s="206">
        <v>2802.0458300316154</v>
      </c>
      <c r="G255" s="208">
        <f t="shared" si="16"/>
        <v>2.5288033091210309</v>
      </c>
      <c r="H255" s="276"/>
    </row>
    <row r="256" spans="1:8" hidden="1" outlineLevel="1" collapsed="1" x14ac:dyDescent="0.2">
      <c r="A256" s="210">
        <v>44390</v>
      </c>
      <c r="B256" s="206"/>
      <c r="C256" s="206">
        <v>5552820.8595004398</v>
      </c>
      <c r="D256" s="207">
        <f t="shared" ref="D256:D260" si="18">(C257-C256)/1000</f>
        <v>114.03657609278989</v>
      </c>
      <c r="E256" s="206"/>
      <c r="F256" s="206">
        <v>2804.5746333407365</v>
      </c>
      <c r="G256" s="208">
        <f t="shared" si="16"/>
        <v>34.272611228322603</v>
      </c>
      <c r="H256" s="276"/>
    </row>
    <row r="257" spans="1:8" hidden="1" outlineLevel="1" x14ac:dyDescent="0.2">
      <c r="A257" s="210">
        <v>44391</v>
      </c>
      <c r="B257" s="206"/>
      <c r="C257" s="206">
        <v>5666857.4355932297</v>
      </c>
      <c r="D257" s="207">
        <f t="shared" si="18"/>
        <v>-28.76753729693964</v>
      </c>
      <c r="E257" s="206"/>
      <c r="F257" s="206">
        <v>2838.8472445690591</v>
      </c>
      <c r="G257" s="208">
        <f t="shared" ref="G257:G261" si="19">F258-F257</f>
        <v>20.572337357325523</v>
      </c>
      <c r="H257" s="276"/>
    </row>
    <row r="258" spans="1:8" hidden="1" outlineLevel="1" x14ac:dyDescent="0.2">
      <c r="A258" s="210">
        <v>44392</v>
      </c>
      <c r="B258" s="206"/>
      <c r="C258" s="206">
        <v>5638089.8982962901</v>
      </c>
      <c r="D258" s="207">
        <f t="shared" si="18"/>
        <v>-79.602948354179972</v>
      </c>
      <c r="E258" s="206"/>
      <c r="F258" s="206">
        <v>2859.4195819263846</v>
      </c>
      <c r="G258" s="208">
        <f t="shared" si="19"/>
        <v>27.685135075685139</v>
      </c>
      <c r="H258" s="276"/>
    </row>
    <row r="259" spans="1:8" hidden="1" outlineLevel="1" x14ac:dyDescent="0.2">
      <c r="A259" s="210">
        <v>44393</v>
      </c>
      <c r="B259" s="206"/>
      <c r="C259" s="206">
        <v>5558486.9499421101</v>
      </c>
      <c r="D259" s="207">
        <f t="shared" si="18"/>
        <v>55.594963784269986</v>
      </c>
      <c r="E259" s="206"/>
      <c r="F259" s="206">
        <v>2887.1047170020697</v>
      </c>
      <c r="G259" s="208">
        <f t="shared" si="19"/>
        <v>49.058626747304061</v>
      </c>
      <c r="H259" s="276"/>
    </row>
    <row r="260" spans="1:8" hidden="1" outlineLevel="1" collapsed="1" x14ac:dyDescent="0.2">
      <c r="A260" s="210" t="s">
        <v>418</v>
      </c>
      <c r="B260" s="206"/>
      <c r="C260" s="206">
        <v>5614081.9137263801</v>
      </c>
      <c r="D260" s="207">
        <f t="shared" si="18"/>
        <v>59.81930843490921</v>
      </c>
      <c r="E260" s="206"/>
      <c r="F260" s="206">
        <v>2936.1633437493738</v>
      </c>
      <c r="G260" s="208">
        <f t="shared" si="19"/>
        <v>-29.558251997721072</v>
      </c>
      <c r="H260" s="276"/>
    </row>
    <row r="261" spans="1:8" hidden="1" outlineLevel="1" x14ac:dyDescent="0.2">
      <c r="A261" s="210">
        <v>44397</v>
      </c>
      <c r="B261" s="206"/>
      <c r="C261" s="206">
        <v>5673901.2221612893</v>
      </c>
      <c r="D261" s="207">
        <f t="shared" ref="D261:D265" si="20">(C262-C261)/1000</f>
        <v>-258.35361555033921</v>
      </c>
      <c r="E261" s="206"/>
      <c r="F261" s="206">
        <v>2906.6050917516527</v>
      </c>
      <c r="G261" s="208">
        <f t="shared" si="19"/>
        <v>-30.273851936051869</v>
      </c>
      <c r="H261" s="276"/>
    </row>
    <row r="262" spans="1:8" hidden="1" outlineLevel="1" x14ac:dyDescent="0.2">
      <c r="A262" s="210">
        <v>44398</v>
      </c>
      <c r="B262" s="206"/>
      <c r="C262" s="206">
        <v>5415547.6066109501</v>
      </c>
      <c r="D262" s="207">
        <f t="shared" si="20"/>
        <v>83.325801620679911</v>
      </c>
      <c r="E262" s="206"/>
      <c r="F262" s="206">
        <v>2876.3312398156008</v>
      </c>
      <c r="G262" s="208">
        <f t="shared" ref="G262:G302" si="21">F263-F262</f>
        <v>-3.9057551759756279</v>
      </c>
      <c r="H262" s="276"/>
    </row>
    <row r="263" spans="1:8" hidden="1" outlineLevel="1" x14ac:dyDescent="0.2">
      <c r="A263" s="210">
        <v>44399</v>
      </c>
      <c r="B263" s="206"/>
      <c r="C263" s="206">
        <v>5498873.40823163</v>
      </c>
      <c r="D263" s="207">
        <f t="shared" si="20"/>
        <v>-1080.4715165152402</v>
      </c>
      <c r="E263" s="206"/>
      <c r="F263" s="206">
        <v>2872.4254846396252</v>
      </c>
      <c r="G263" s="208">
        <f t="shared" si="21"/>
        <v>-60.063829513100245</v>
      </c>
      <c r="H263" s="276"/>
    </row>
    <row r="264" spans="1:8" hidden="1" outlineLevel="1" x14ac:dyDescent="0.2">
      <c r="A264" s="210">
        <v>44400</v>
      </c>
      <c r="B264" s="206"/>
      <c r="C264" s="206">
        <v>4418401.8917163899</v>
      </c>
      <c r="D264" s="207">
        <f t="shared" si="20"/>
        <v>17.857956369179302</v>
      </c>
      <c r="E264" s="206"/>
      <c r="F264" s="206">
        <v>2812.361655126525</v>
      </c>
      <c r="G264" s="208">
        <f t="shared" si="21"/>
        <v>60.371067666223553</v>
      </c>
      <c r="H264" s="276"/>
    </row>
    <row r="265" spans="1:8" hidden="1" outlineLevel="1" collapsed="1" x14ac:dyDescent="0.2">
      <c r="A265" s="210" t="s">
        <v>420</v>
      </c>
      <c r="B265" s="206"/>
      <c r="C265" s="206">
        <v>4436259.8480855692</v>
      </c>
      <c r="D265" s="207">
        <f t="shared" si="20"/>
        <v>235.88416528056095</v>
      </c>
      <c r="E265" s="206"/>
      <c r="F265" s="206">
        <v>2872.7327227927485</v>
      </c>
      <c r="G265" s="208">
        <f t="shared" si="21"/>
        <v>-16.060788883333771</v>
      </c>
      <c r="H265" s="276"/>
    </row>
    <row r="266" spans="1:8" hidden="1" outlineLevel="1" x14ac:dyDescent="0.2">
      <c r="A266" s="210">
        <v>44404</v>
      </c>
      <c r="B266" s="206"/>
      <c r="C266" s="206">
        <v>4672144.0133661302</v>
      </c>
      <c r="D266" s="207">
        <f>(C267-C266)/1000</f>
        <v>72.83113296721038</v>
      </c>
      <c r="E266" s="206"/>
      <c r="F266" s="206">
        <v>2856.6719339094147</v>
      </c>
      <c r="G266" s="208">
        <f t="shared" si="21"/>
        <v>-19.490314147351</v>
      </c>
      <c r="H266" s="276"/>
    </row>
    <row r="267" spans="1:8" hidden="1" outlineLevel="1" x14ac:dyDescent="0.2">
      <c r="A267" s="210">
        <v>44405</v>
      </c>
      <c r="B267" s="206"/>
      <c r="C267" s="206">
        <v>4744975.1463333406</v>
      </c>
      <c r="D267" s="207">
        <f t="shared" ref="D267:D302" si="22">(C268-C267)/1000</f>
        <v>50.268914004269988</v>
      </c>
      <c r="E267" s="206"/>
      <c r="F267" s="206">
        <v>2837.1816197620637</v>
      </c>
      <c r="G267" s="208">
        <f t="shared" si="21"/>
        <v>48.566640034271586</v>
      </c>
      <c r="H267" s="276"/>
    </row>
    <row r="268" spans="1:8" hidden="1" outlineLevel="1" x14ac:dyDescent="0.2">
      <c r="A268" s="210">
        <v>44406</v>
      </c>
      <c r="B268" s="206"/>
      <c r="C268" s="206">
        <v>4795244.0603376105</v>
      </c>
      <c r="D268" s="207">
        <f t="shared" si="22"/>
        <v>76.404264807960018</v>
      </c>
      <c r="E268" s="206"/>
      <c r="F268" s="206">
        <v>2885.7482597963353</v>
      </c>
      <c r="G268" s="208">
        <f t="shared" si="21"/>
        <v>8.559088513747156</v>
      </c>
      <c r="H268" s="276"/>
    </row>
    <row r="269" spans="1:8" hidden="1" outlineLevel="1" x14ac:dyDescent="0.2">
      <c r="A269" s="210">
        <v>44407</v>
      </c>
      <c r="B269" s="206"/>
      <c r="C269" s="206">
        <v>4871648.3251455706</v>
      </c>
      <c r="D269" s="207">
        <f t="shared" si="22"/>
        <v>121.38167485442943</v>
      </c>
      <c r="E269" s="206"/>
      <c r="F269" s="206">
        <v>2894.3073483100825</v>
      </c>
      <c r="G269" s="208">
        <f t="shared" si="21"/>
        <v>54.010118330028035</v>
      </c>
      <c r="H269" s="276"/>
    </row>
    <row r="270" spans="1:8" hidden="1" outlineLevel="1" collapsed="1" x14ac:dyDescent="0.2">
      <c r="A270" s="210" t="s">
        <v>425</v>
      </c>
      <c r="B270" s="206"/>
      <c r="C270" s="206">
        <v>4993030</v>
      </c>
      <c r="D270" s="207">
        <f t="shared" si="22"/>
        <v>145.07518220086953</v>
      </c>
      <c r="E270" s="206"/>
      <c r="F270" s="206">
        <v>2948.3174666401105</v>
      </c>
      <c r="G270" s="208">
        <f t="shared" si="21"/>
        <v>13.358824927330261</v>
      </c>
      <c r="H270" s="276"/>
    </row>
    <row r="271" spans="1:8" hidden="1" outlineLevel="1" x14ac:dyDescent="0.2">
      <c r="A271" s="210">
        <v>44411</v>
      </c>
      <c r="B271" s="206"/>
      <c r="C271" s="206">
        <v>5138105.1822008695</v>
      </c>
      <c r="D271" s="207">
        <f t="shared" si="22"/>
        <v>65.017099734250451</v>
      </c>
      <c r="E271" s="206"/>
      <c r="F271" s="206">
        <v>2961.6762915674408</v>
      </c>
      <c r="G271" s="208">
        <f t="shared" si="21"/>
        <v>-2.44470412952478</v>
      </c>
      <c r="H271" s="276"/>
    </row>
    <row r="272" spans="1:8" hidden="1" outlineLevel="1" x14ac:dyDescent="0.2">
      <c r="A272" s="210">
        <v>44412</v>
      </c>
      <c r="B272" s="206"/>
      <c r="C272" s="206">
        <v>5203122.28193512</v>
      </c>
      <c r="D272" s="207">
        <f t="shared" si="22"/>
        <v>55.073295638000594</v>
      </c>
      <c r="E272" s="206"/>
      <c r="F272" s="206">
        <v>2959.231587437916</v>
      </c>
      <c r="G272" s="208">
        <f t="shared" si="21"/>
        <v>-17.997588556248957</v>
      </c>
      <c r="H272" s="276"/>
    </row>
    <row r="273" spans="1:8" hidden="1" outlineLevel="1" x14ac:dyDescent="0.2">
      <c r="A273" s="210">
        <v>44413</v>
      </c>
      <c r="B273" s="206"/>
      <c r="C273" s="206">
        <v>5258195.5775731206</v>
      </c>
      <c r="D273" s="207">
        <f t="shared" si="22"/>
        <v>63.066279111268933</v>
      </c>
      <c r="E273" s="206"/>
      <c r="F273" s="206">
        <v>2941.233998881667</v>
      </c>
      <c r="G273" s="208">
        <f t="shared" si="21"/>
        <v>-65.502394387184268</v>
      </c>
      <c r="H273" s="276"/>
    </row>
    <row r="274" spans="1:8" hidden="1" outlineLevel="1" x14ac:dyDescent="0.2">
      <c r="A274" s="210">
        <v>44414</v>
      </c>
      <c r="B274" s="206"/>
      <c r="C274" s="206">
        <v>5321261.8566843895</v>
      </c>
      <c r="D274" s="207">
        <f t="shared" si="22"/>
        <v>8.89752634266112</v>
      </c>
      <c r="E274" s="206"/>
      <c r="F274" s="206">
        <v>2875.7316044944828</v>
      </c>
      <c r="G274" s="208">
        <f t="shared" si="21"/>
        <v>48.372068306666279</v>
      </c>
      <c r="H274" s="276"/>
    </row>
    <row r="275" spans="1:8" collapsed="1" x14ac:dyDescent="0.2">
      <c r="A275" s="210" t="s">
        <v>427</v>
      </c>
      <c r="B275" s="206"/>
      <c r="C275" s="206">
        <v>5330159.3830270506</v>
      </c>
      <c r="D275" s="207">
        <f t="shared" si="22"/>
        <v>76.38126861736923</v>
      </c>
      <c r="E275" s="206"/>
      <c r="F275" s="206">
        <v>2924.1036728011491</v>
      </c>
      <c r="G275" s="208">
        <f t="shared" si="21"/>
        <v>-12.912403486539006</v>
      </c>
      <c r="H275" s="276"/>
    </row>
    <row r="276" spans="1:8" x14ac:dyDescent="0.2">
      <c r="A276" s="210">
        <v>44418</v>
      </c>
      <c r="B276" s="206"/>
      <c r="C276" s="206">
        <v>5406540.6516444199</v>
      </c>
      <c r="D276" s="207">
        <f t="shared" si="22"/>
        <v>-111.58287884761953</v>
      </c>
      <c r="E276" s="206"/>
      <c r="F276" s="206">
        <v>2911.1912693146101</v>
      </c>
      <c r="G276" s="208">
        <f t="shared" si="21"/>
        <v>3.0238360638809354</v>
      </c>
      <c r="H276" s="276"/>
    </row>
    <row r="277" spans="1:8" x14ac:dyDescent="0.2">
      <c r="A277" s="210">
        <v>44419</v>
      </c>
      <c r="B277" s="206"/>
      <c r="C277" s="206">
        <v>5294957.7727968004</v>
      </c>
      <c r="D277" s="207">
        <f t="shared" si="22"/>
        <v>74.887488951279778</v>
      </c>
      <c r="E277" s="206"/>
      <c r="F277" s="206">
        <v>2914.215105378491</v>
      </c>
      <c r="G277" s="208">
        <f t="shared" si="21"/>
        <v>-109.49330473330065</v>
      </c>
      <c r="H277" s="276"/>
    </row>
    <row r="278" spans="1:8" x14ac:dyDescent="0.2">
      <c r="A278" s="210">
        <v>44420</v>
      </c>
      <c r="B278" s="206"/>
      <c r="C278" s="206">
        <v>5369845.2617480801</v>
      </c>
      <c r="D278" s="207">
        <f t="shared" si="22"/>
        <v>-14.199570669759996</v>
      </c>
      <c r="E278" s="206"/>
      <c r="F278" s="206">
        <v>2804.7218006451903</v>
      </c>
      <c r="G278" s="208">
        <f t="shared" si="21"/>
        <v>-7.4402197883350709</v>
      </c>
      <c r="H278" s="276"/>
    </row>
    <row r="279" spans="1:8" x14ac:dyDescent="0.2">
      <c r="A279" s="210">
        <v>44421</v>
      </c>
      <c r="B279" s="206"/>
      <c r="C279" s="206">
        <v>5355645.6910783201</v>
      </c>
      <c r="D279" s="207">
        <f t="shared" si="22"/>
        <v>-38.160260540399698</v>
      </c>
      <c r="E279" s="206"/>
      <c r="F279" s="206">
        <v>2797.2815808568553</v>
      </c>
      <c r="G279" s="208">
        <f t="shared" si="21"/>
        <v>5.6867666226021356</v>
      </c>
      <c r="H279" s="276"/>
    </row>
    <row r="280" spans="1:8" x14ac:dyDescent="0.2">
      <c r="A280" s="210" t="s">
        <v>428</v>
      </c>
      <c r="B280" s="206"/>
      <c r="C280" s="206">
        <v>5317485.4305379204</v>
      </c>
      <c r="D280" s="207">
        <f t="shared" si="22"/>
        <v>156.1207629785398</v>
      </c>
      <c r="E280" s="206"/>
      <c r="F280" s="206">
        <v>2802.9683474794574</v>
      </c>
      <c r="G280" s="208">
        <f t="shared" si="21"/>
        <v>22.725061686096979</v>
      </c>
      <c r="H280" s="276"/>
    </row>
    <row r="281" spans="1:8" x14ac:dyDescent="0.2">
      <c r="A281" s="210">
        <v>44425</v>
      </c>
      <c r="B281" s="206"/>
      <c r="C281" s="206">
        <v>5473606.1935164602</v>
      </c>
      <c r="D281" s="207">
        <f t="shared" si="22"/>
        <v>122.45941484253015</v>
      </c>
      <c r="E281" s="206"/>
      <c r="F281" s="206">
        <v>2825.6934091655544</v>
      </c>
      <c r="G281" s="208">
        <f t="shared" si="21"/>
        <v>12.679481366155414</v>
      </c>
      <c r="H281" s="276"/>
    </row>
    <row r="282" spans="1:8" x14ac:dyDescent="0.2">
      <c r="A282" s="210">
        <v>44426</v>
      </c>
      <c r="B282" s="206"/>
      <c r="C282" s="206">
        <v>5596065.6083589904</v>
      </c>
      <c r="D282" s="207">
        <f t="shared" si="22"/>
        <v>7.1539794319206846</v>
      </c>
      <c r="E282" s="206"/>
      <c r="F282" s="206">
        <v>2838.3728905317098</v>
      </c>
      <c r="G282" s="208">
        <f t="shared" si="21"/>
        <v>40.680964109028537</v>
      </c>
      <c r="H282" s="276"/>
    </row>
    <row r="283" spans="1:8" x14ac:dyDescent="0.2">
      <c r="A283" s="210">
        <v>44427</v>
      </c>
      <c r="B283" s="206"/>
      <c r="C283" s="206">
        <v>5603219.5877909111</v>
      </c>
      <c r="D283" s="207">
        <f t="shared" si="22"/>
        <v>50.39431595840864</v>
      </c>
      <c r="E283" s="206"/>
      <c r="F283" s="206">
        <v>2879.0538546407383</v>
      </c>
      <c r="G283" s="208">
        <f t="shared" si="21"/>
        <v>-85.442768402642741</v>
      </c>
      <c r="H283" s="276"/>
    </row>
    <row r="284" spans="1:8" x14ac:dyDescent="0.2">
      <c r="A284" s="210">
        <v>44428</v>
      </c>
      <c r="B284" s="206"/>
      <c r="C284" s="206">
        <v>5653613.9037493197</v>
      </c>
      <c r="D284" s="207">
        <f t="shared" si="22"/>
        <v>-345.86625037363916</v>
      </c>
      <c r="E284" s="206"/>
      <c r="F284" s="206">
        <v>2793.6110862380956</v>
      </c>
      <c r="G284" s="208">
        <f t="shared" si="21"/>
        <v>24.023511453314768</v>
      </c>
      <c r="H284" s="276"/>
    </row>
    <row r="285" spans="1:8" x14ac:dyDescent="0.2">
      <c r="A285" s="210" t="s">
        <v>431</v>
      </c>
      <c r="B285" s="206"/>
      <c r="C285" s="206">
        <v>5307747.6533756806</v>
      </c>
      <c r="D285" s="207">
        <f t="shared" si="22"/>
        <v>-299.9046874481607</v>
      </c>
      <c r="E285" s="206"/>
      <c r="F285" s="206">
        <v>2817.6345976914104</v>
      </c>
      <c r="G285" s="208">
        <f t="shared" si="21"/>
        <v>20.516331294551946</v>
      </c>
      <c r="H285" s="276"/>
    </row>
    <row r="286" spans="1:8" x14ac:dyDescent="0.2">
      <c r="A286" s="210">
        <v>44432</v>
      </c>
      <c r="B286" s="206"/>
      <c r="C286" s="206">
        <v>5007842.9659275198</v>
      </c>
      <c r="D286" s="207">
        <f t="shared" si="22"/>
        <v>171.04503574964031</v>
      </c>
      <c r="E286" s="206"/>
      <c r="F286" s="206">
        <v>2838.1509289859623</v>
      </c>
      <c r="G286" s="208">
        <f t="shared" si="21"/>
        <v>-25.214335315068638</v>
      </c>
      <c r="H286" s="276"/>
    </row>
    <row r="287" spans="1:8" x14ac:dyDescent="0.2">
      <c r="A287" s="210">
        <v>44433</v>
      </c>
      <c r="B287" s="206"/>
      <c r="C287" s="206">
        <v>5178888.0016771602</v>
      </c>
      <c r="D287" s="207">
        <f t="shared" si="22"/>
        <v>20.967439307249151</v>
      </c>
      <c r="E287" s="206"/>
      <c r="F287" s="206">
        <v>2812.9365936708937</v>
      </c>
      <c r="G287" s="208">
        <f t="shared" si="21"/>
        <v>11.401383017368516</v>
      </c>
      <c r="H287" s="276"/>
    </row>
    <row r="288" spans="1:8" x14ac:dyDescent="0.2">
      <c r="A288" s="210">
        <v>44434</v>
      </c>
      <c r="B288" s="206"/>
      <c r="C288" s="206">
        <v>5199855.4409844093</v>
      </c>
      <c r="D288" s="207">
        <f t="shared" si="22"/>
        <v>112.89418649780099</v>
      </c>
      <c r="E288" s="206"/>
      <c r="F288" s="206">
        <v>2824.3379766882622</v>
      </c>
      <c r="G288" s="208">
        <f t="shared" si="21"/>
        <v>33.694731060209051</v>
      </c>
      <c r="H288" s="276"/>
    </row>
    <row r="289" spans="1:8" x14ac:dyDescent="0.2">
      <c r="A289" s="210">
        <v>44435</v>
      </c>
      <c r="B289" s="206"/>
      <c r="C289" s="206">
        <v>5312749.6274822103</v>
      </c>
      <c r="D289" s="207">
        <f t="shared" si="22"/>
        <v>177.61886423968988</v>
      </c>
      <c r="E289" s="206"/>
      <c r="F289" s="206">
        <v>2858.0327077484712</v>
      </c>
      <c r="G289" s="208">
        <f t="shared" si="21"/>
        <v>15.827661109542532</v>
      </c>
      <c r="H289" s="276"/>
    </row>
    <row r="290" spans="1:8" x14ac:dyDescent="0.2">
      <c r="A290" s="210" t="s">
        <v>449</v>
      </c>
      <c r="B290" s="206"/>
      <c r="C290" s="206">
        <v>5490368.4917219002</v>
      </c>
      <c r="D290" s="207">
        <f t="shared" si="22"/>
        <v>212.71234656720981</v>
      </c>
      <c r="E290" s="206"/>
      <c r="F290" s="206">
        <v>2873.8603688580138</v>
      </c>
      <c r="G290" s="208">
        <f t="shared" si="21"/>
        <v>4.9235260591581209</v>
      </c>
      <c r="H290" s="276"/>
    </row>
    <row r="291" spans="1:8" x14ac:dyDescent="0.2">
      <c r="A291" s="210">
        <v>44439</v>
      </c>
      <c r="B291" s="206"/>
      <c r="C291" s="206">
        <v>5703080.83828911</v>
      </c>
      <c r="D291" s="207">
        <f t="shared" si="22"/>
        <v>-5.5168382891099901</v>
      </c>
      <c r="E291" s="206"/>
      <c r="F291" s="206">
        <v>2878.7838949171719</v>
      </c>
      <c r="G291" s="208">
        <f t="shared" si="21"/>
        <v>32.819679218214787</v>
      </c>
      <c r="H291" s="276"/>
    </row>
    <row r="292" spans="1:8" x14ac:dyDescent="0.2">
      <c r="A292" s="210">
        <v>44440</v>
      </c>
      <c r="B292" s="206"/>
      <c r="C292" s="206">
        <v>5697564</v>
      </c>
      <c r="D292" s="207">
        <f t="shared" si="22"/>
        <v>57.939011344520374</v>
      </c>
      <c r="E292" s="206"/>
      <c r="F292" s="206">
        <v>2911.6035741353867</v>
      </c>
      <c r="G292" s="208">
        <f t="shared" si="21"/>
        <v>1.2034315558307753</v>
      </c>
      <c r="H292" s="276"/>
    </row>
    <row r="293" spans="1:8" x14ac:dyDescent="0.2">
      <c r="A293" s="210">
        <v>44441</v>
      </c>
      <c r="B293" s="206"/>
      <c r="C293" s="206">
        <v>5755503.0113445204</v>
      </c>
      <c r="D293" s="207">
        <f t="shared" si="22"/>
        <v>91.166789453629406</v>
      </c>
      <c r="E293" s="206"/>
      <c r="F293" s="206">
        <v>2912.8070056912175</v>
      </c>
      <c r="G293" s="208">
        <f t="shared" si="21"/>
        <v>111.20615744397583</v>
      </c>
      <c r="H293" s="276"/>
    </row>
    <row r="294" spans="1:8" x14ac:dyDescent="0.2">
      <c r="A294" s="210">
        <v>44442</v>
      </c>
      <c r="B294" s="206"/>
      <c r="C294" s="206">
        <v>5846669.8007981498</v>
      </c>
      <c r="D294" s="207">
        <f t="shared" si="22"/>
        <v>-15.061332076020539</v>
      </c>
      <c r="E294" s="206"/>
      <c r="F294" s="206">
        <v>3024.0131631351933</v>
      </c>
      <c r="G294" s="208">
        <f t="shared" si="21"/>
        <v>18.169267684970691</v>
      </c>
      <c r="H294" s="276"/>
    </row>
    <row r="295" spans="1:8" x14ac:dyDescent="0.2">
      <c r="A295" s="210" t="s">
        <v>450</v>
      </c>
      <c r="B295" s="206"/>
      <c r="C295" s="206">
        <v>5831608.4687221292</v>
      </c>
      <c r="D295" s="207">
        <f t="shared" si="22"/>
        <v>167.05126996440069</v>
      </c>
      <c r="E295" s="206"/>
      <c r="F295" s="206">
        <v>3042.182430820164</v>
      </c>
      <c r="G295" s="208">
        <f t="shared" si="21"/>
        <v>27.851061150865917</v>
      </c>
      <c r="H295" s="276"/>
    </row>
    <row r="296" spans="1:8" x14ac:dyDescent="0.2">
      <c r="A296" s="210">
        <v>44446</v>
      </c>
      <c r="B296" s="206"/>
      <c r="C296" s="206">
        <v>5998659.7386865299</v>
      </c>
      <c r="D296" s="207">
        <f t="shared" si="22"/>
        <v>-50.023010616609824</v>
      </c>
      <c r="E296" s="206"/>
      <c r="F296" s="206">
        <v>3070.0334919710299</v>
      </c>
      <c r="G296" s="208">
        <f t="shared" si="21"/>
        <v>23.174060043499139</v>
      </c>
      <c r="H296" s="276"/>
    </row>
    <row r="297" spans="1:8" x14ac:dyDescent="0.2">
      <c r="A297" s="210">
        <v>44447</v>
      </c>
      <c r="B297" s="206"/>
      <c r="C297" s="206">
        <v>5948636.7280699201</v>
      </c>
      <c r="D297" s="207">
        <f t="shared" si="22"/>
        <v>126.94235925143026</v>
      </c>
      <c r="E297" s="206"/>
      <c r="F297" s="206">
        <v>3093.207552014529</v>
      </c>
      <c r="G297" s="208">
        <f t="shared" si="21"/>
        <v>57.591979063456165</v>
      </c>
      <c r="H297" s="276"/>
    </row>
    <row r="298" spans="1:8" x14ac:dyDescent="0.2">
      <c r="A298" s="210">
        <v>44448</v>
      </c>
      <c r="B298" s="206"/>
      <c r="C298" s="206">
        <v>6075579.0873213504</v>
      </c>
      <c r="D298" s="207">
        <f t="shared" si="22"/>
        <v>-44.490407381789758</v>
      </c>
      <c r="E298" s="206"/>
      <c r="F298" s="206">
        <v>3150.7995310779852</v>
      </c>
      <c r="G298" s="208">
        <f t="shared" si="21"/>
        <v>-10.17856419029431</v>
      </c>
      <c r="H298" s="276"/>
    </row>
    <row r="299" spans="1:8" x14ac:dyDescent="0.2">
      <c r="A299" s="210">
        <v>44449</v>
      </c>
      <c r="B299" s="206"/>
      <c r="C299" s="206">
        <v>6031088.6799395606</v>
      </c>
      <c r="D299" s="207">
        <f t="shared" si="22"/>
        <v>-299.10874194056078</v>
      </c>
      <c r="E299" s="206"/>
      <c r="F299" s="206">
        <v>3140.6209668876909</v>
      </c>
      <c r="G299" s="208">
        <f t="shared" si="21"/>
        <v>-41.676869054624603</v>
      </c>
      <c r="H299" s="276"/>
    </row>
    <row r="300" spans="1:8" x14ac:dyDescent="0.2">
      <c r="A300" s="210" t="s">
        <v>454</v>
      </c>
      <c r="B300" s="206"/>
      <c r="C300" s="206">
        <v>5731979.9379989998</v>
      </c>
      <c r="D300" s="207">
        <f t="shared" si="22"/>
        <v>129.84981351660005</v>
      </c>
      <c r="E300" s="206"/>
      <c r="F300" s="206">
        <v>3098.9440978330663</v>
      </c>
      <c r="G300" s="208">
        <f t="shared" si="21"/>
        <v>88.591603667938216</v>
      </c>
      <c r="H300" s="276"/>
    </row>
    <row r="301" spans="1:8" x14ac:dyDescent="0.2">
      <c r="A301" s="210">
        <v>44453</v>
      </c>
      <c r="B301" s="206"/>
      <c r="C301" s="206">
        <v>5861829.7515155999</v>
      </c>
      <c r="D301" s="207">
        <f t="shared" si="22"/>
        <v>39.455059764999895</v>
      </c>
      <c r="E301" s="206"/>
      <c r="F301" s="206">
        <v>3187.5357015010045</v>
      </c>
      <c r="G301" s="208">
        <f t="shared" si="21"/>
        <v>-12.133419009237059</v>
      </c>
      <c r="H301" s="276"/>
    </row>
    <row r="302" spans="1:8" x14ac:dyDescent="0.2">
      <c r="A302" s="210">
        <v>44454</v>
      </c>
      <c r="B302" s="206"/>
      <c r="C302" s="206">
        <v>5901284.8112805998</v>
      </c>
      <c r="D302" s="207">
        <f t="shared" si="22"/>
        <v>-101.44508501099888</v>
      </c>
      <c r="E302" s="206"/>
      <c r="F302" s="206">
        <v>3175.4022824917674</v>
      </c>
      <c r="G302" s="208">
        <f t="shared" si="21"/>
        <v>-42.896110151921221</v>
      </c>
      <c r="H302" s="276"/>
    </row>
    <row r="303" spans="1:8" x14ac:dyDescent="0.2">
      <c r="A303" s="210">
        <v>44455</v>
      </c>
      <c r="B303" s="206"/>
      <c r="C303" s="206">
        <f>C31</f>
        <v>5799839.7262696009</v>
      </c>
      <c r="D303" s="207"/>
      <c r="E303" s="206"/>
      <c r="F303" s="206">
        <f>E31</f>
        <v>3132.5061723398462</v>
      </c>
      <c r="G303" s="208"/>
      <c r="H303" s="276"/>
    </row>
    <row r="304" spans="1:8" x14ac:dyDescent="0.2">
      <c r="C304" s="196"/>
      <c r="D304" s="196"/>
      <c r="E304" s="196"/>
      <c r="F304" s="196"/>
    </row>
    <row r="305" spans="1:51" x14ac:dyDescent="0.2">
      <c r="A305" s="301" t="s">
        <v>323</v>
      </c>
    </row>
    <row r="306" spans="1:51" ht="13.9" customHeight="1" x14ac:dyDescent="0.2">
      <c r="A306" s="302" t="s">
        <v>324</v>
      </c>
      <c r="B306" s="436">
        <v>1642123</v>
      </c>
      <c r="C306" s="437">
        <v>68117</v>
      </c>
      <c r="D306" s="437">
        <v>1205511</v>
      </c>
      <c r="E306" s="437">
        <v>358395</v>
      </c>
      <c r="F306" s="437">
        <v>10100</v>
      </c>
      <c r="G306" s="436">
        <v>654694</v>
      </c>
      <c r="H306" s="437">
        <v>57689</v>
      </c>
      <c r="I306" s="437">
        <v>399152</v>
      </c>
      <c r="J306" s="437">
        <v>190634</v>
      </c>
      <c r="K306" s="437">
        <v>7219</v>
      </c>
      <c r="L306" s="436">
        <v>78216</v>
      </c>
      <c r="M306" s="437">
        <v>1003</v>
      </c>
      <c r="N306" s="437">
        <v>29830</v>
      </c>
      <c r="O306" s="437">
        <v>47163</v>
      </c>
      <c r="P306" s="437">
        <v>220</v>
      </c>
      <c r="Q306" s="436">
        <v>576478</v>
      </c>
      <c r="R306" s="437">
        <v>56686</v>
      </c>
      <c r="S306" s="437">
        <v>369322</v>
      </c>
      <c r="T306" s="437">
        <v>143471</v>
      </c>
      <c r="U306" s="437">
        <v>6999</v>
      </c>
      <c r="V306" s="436">
        <v>987429</v>
      </c>
      <c r="W306" s="437">
        <v>10428</v>
      </c>
      <c r="X306" s="437">
        <v>806359</v>
      </c>
      <c r="Y306" s="437">
        <v>167761</v>
      </c>
      <c r="Z306" s="437">
        <v>2881</v>
      </c>
      <c r="AA306" s="436">
        <v>138080</v>
      </c>
      <c r="AB306" s="437">
        <v>2254</v>
      </c>
      <c r="AC306" s="437">
        <v>107842</v>
      </c>
      <c r="AD306" s="437">
        <v>27973</v>
      </c>
      <c r="AE306" s="437">
        <v>11</v>
      </c>
      <c r="AF306" s="436">
        <v>849349</v>
      </c>
      <c r="AG306" s="437">
        <v>8174</v>
      </c>
      <c r="AH306" s="437">
        <v>698517</v>
      </c>
      <c r="AI306" s="437">
        <v>139788</v>
      </c>
      <c r="AJ306" s="437">
        <v>2870</v>
      </c>
      <c r="AK306" s="436">
        <v>395.27200672511105</v>
      </c>
      <c r="AL306" s="437">
        <v>4.1743725231175688</v>
      </c>
      <c r="AM306" s="437">
        <v>322.78891957887993</v>
      </c>
      <c r="AN306" s="437">
        <v>67.155438132981061</v>
      </c>
      <c r="AO306" s="437">
        <v>1.1532764901325006</v>
      </c>
      <c r="AP306" s="436">
        <v>55.274008246267158</v>
      </c>
      <c r="AQ306" s="437">
        <v>0.90228573716024174</v>
      </c>
      <c r="AR306" s="437">
        <v>43.1696089027661</v>
      </c>
      <c r="AS306" s="437">
        <v>11.197710259797446</v>
      </c>
      <c r="AT306" s="437">
        <v>4.4033465433729636E-3</v>
      </c>
      <c r="AU306" s="436">
        <v>339.9979984788439</v>
      </c>
      <c r="AV306" s="437">
        <v>3.2720867859573275</v>
      </c>
      <c r="AW306" s="437">
        <v>279.6193106761138</v>
      </c>
      <c r="AX306" s="437">
        <v>55.957727873183615</v>
      </c>
      <c r="AY306" s="437">
        <v>1.1488731435891275</v>
      </c>
    </row>
    <row r="307" spans="1:51" ht="13.9" customHeight="1" x14ac:dyDescent="0.2">
      <c r="A307" s="211" t="s">
        <v>10</v>
      </c>
      <c r="B307" s="436">
        <v>301365</v>
      </c>
      <c r="C307" s="437">
        <v>1774</v>
      </c>
      <c r="D307" s="437">
        <v>178984</v>
      </c>
      <c r="E307" s="437">
        <v>101275</v>
      </c>
      <c r="F307" s="437">
        <v>19332</v>
      </c>
      <c r="G307" s="436">
        <v>142815</v>
      </c>
      <c r="H307" s="437">
        <v>40</v>
      </c>
      <c r="I307" s="437">
        <v>79894</v>
      </c>
      <c r="J307" s="437">
        <v>56332</v>
      </c>
      <c r="K307" s="437">
        <v>6549</v>
      </c>
      <c r="L307" s="436">
        <v>18586</v>
      </c>
      <c r="M307" s="437">
        <v>40</v>
      </c>
      <c r="N307" s="437">
        <v>10863</v>
      </c>
      <c r="O307" s="437">
        <v>7329</v>
      </c>
      <c r="P307" s="437">
        <v>354</v>
      </c>
      <c r="Q307" s="436">
        <v>124229</v>
      </c>
      <c r="R307" s="437">
        <v>0</v>
      </c>
      <c r="S307" s="437">
        <v>69031</v>
      </c>
      <c r="T307" s="437">
        <v>49003</v>
      </c>
      <c r="U307" s="437">
        <v>6195</v>
      </c>
      <c r="V307" s="436">
        <v>158550</v>
      </c>
      <c r="W307" s="437">
        <v>1734</v>
      </c>
      <c r="X307" s="437">
        <v>99090</v>
      </c>
      <c r="Y307" s="437">
        <v>44943</v>
      </c>
      <c r="Z307" s="437">
        <v>12783</v>
      </c>
      <c r="AA307" s="436">
        <v>17126</v>
      </c>
      <c r="AB307" s="437">
        <v>273</v>
      </c>
      <c r="AC307" s="437">
        <v>12873</v>
      </c>
      <c r="AD307" s="437">
        <v>3026</v>
      </c>
      <c r="AE307" s="437">
        <v>954</v>
      </c>
      <c r="AF307" s="436">
        <v>141424</v>
      </c>
      <c r="AG307" s="437">
        <v>1461</v>
      </c>
      <c r="AH307" s="437">
        <v>86217</v>
      </c>
      <c r="AI307" s="437">
        <v>41917</v>
      </c>
      <c r="AJ307" s="437">
        <v>11829</v>
      </c>
      <c r="AK307" s="436">
        <v>63.468235859253028</v>
      </c>
      <c r="AL307" s="437">
        <v>0.69412753692806528</v>
      </c>
      <c r="AM307" s="437">
        <v>39.666146271166085</v>
      </c>
      <c r="AN307" s="437">
        <v>17.99087306352828</v>
      </c>
      <c r="AO307" s="437">
        <v>5.1170889876305994</v>
      </c>
      <c r="AP307" s="436">
        <v>6.8556102638004877</v>
      </c>
      <c r="AQ307" s="437">
        <v>0.10928305512189262</v>
      </c>
      <c r="AR307" s="437">
        <v>5.1531163684400143</v>
      </c>
      <c r="AS307" s="437">
        <v>1.2113206036587807</v>
      </c>
      <c r="AT307" s="437">
        <v>0.38189023657980065</v>
      </c>
      <c r="AU307" s="436">
        <v>56.612625595452549</v>
      </c>
      <c r="AV307" s="437">
        <v>0.58484448180617266</v>
      </c>
      <c r="AW307" s="437">
        <v>34.513029902726075</v>
      </c>
      <c r="AX307" s="437">
        <v>16.779552459869503</v>
      </c>
      <c r="AY307" s="437">
        <v>4.735198751050798</v>
      </c>
    </row>
    <row r="308" spans="1:51" ht="13.9" customHeight="1" x14ac:dyDescent="0.2">
      <c r="A308" s="211" t="s">
        <v>11</v>
      </c>
      <c r="B308" s="436">
        <v>1089030</v>
      </c>
      <c r="C308" s="437">
        <v>45443</v>
      </c>
      <c r="D308" s="437">
        <v>621890</v>
      </c>
      <c r="E308" s="437">
        <v>394211.20634912001</v>
      </c>
      <c r="F308" s="437">
        <v>27485.793650880001</v>
      </c>
      <c r="G308" s="436">
        <v>570595</v>
      </c>
      <c r="H308" s="437">
        <v>24510</v>
      </c>
      <c r="I308" s="437">
        <v>241177</v>
      </c>
      <c r="J308" s="437">
        <v>290724</v>
      </c>
      <c r="K308" s="437">
        <v>14184</v>
      </c>
      <c r="L308" s="436">
        <v>157471</v>
      </c>
      <c r="M308" s="437">
        <v>1523</v>
      </c>
      <c r="N308" s="437">
        <v>72723</v>
      </c>
      <c r="O308" s="437">
        <v>82722</v>
      </c>
      <c r="P308" s="437">
        <v>503</v>
      </c>
      <c r="Q308" s="436">
        <v>413124</v>
      </c>
      <c r="R308" s="437">
        <v>22987</v>
      </c>
      <c r="S308" s="437">
        <v>168454</v>
      </c>
      <c r="T308" s="437">
        <v>208002</v>
      </c>
      <c r="U308" s="437">
        <v>13681</v>
      </c>
      <c r="V308" s="436">
        <v>518435</v>
      </c>
      <c r="W308" s="437">
        <v>20933</v>
      </c>
      <c r="X308" s="437">
        <v>380713</v>
      </c>
      <c r="Y308" s="437">
        <v>103487.20634912</v>
      </c>
      <c r="Z308" s="437">
        <v>13301.793650879999</v>
      </c>
      <c r="AA308" s="436">
        <v>198158</v>
      </c>
      <c r="AB308" s="437">
        <v>6789</v>
      </c>
      <c r="AC308" s="437">
        <v>108970</v>
      </c>
      <c r="AD308" s="437">
        <v>79592</v>
      </c>
      <c r="AE308" s="437">
        <v>2807</v>
      </c>
      <c r="AF308" s="436">
        <v>320277</v>
      </c>
      <c r="AG308" s="437">
        <v>14144</v>
      </c>
      <c r="AH308" s="437">
        <v>271743</v>
      </c>
      <c r="AI308" s="437">
        <v>23895.206349119999</v>
      </c>
      <c r="AJ308" s="437">
        <v>10494.793650879999</v>
      </c>
      <c r="AK308" s="436">
        <v>207.53172411032384</v>
      </c>
      <c r="AL308" s="437">
        <v>8.3795684720387502</v>
      </c>
      <c r="AM308" s="437">
        <v>152.4010247788319</v>
      </c>
      <c r="AN308" s="437">
        <v>41.42636657824746</v>
      </c>
      <c r="AO308" s="437">
        <v>5.3247642812057157</v>
      </c>
      <c r="AP308" s="436">
        <v>79.323485849245415</v>
      </c>
      <c r="AQ308" s="437">
        <v>2.71766542572355</v>
      </c>
      <c r="AR308" s="437">
        <v>43.621152075577442</v>
      </c>
      <c r="AS308" s="437">
        <v>31.8610143709219</v>
      </c>
      <c r="AT308" s="437">
        <v>1.1236539770225371</v>
      </c>
      <c r="AU308" s="436">
        <v>128.20823826107841</v>
      </c>
      <c r="AV308" s="437">
        <v>5.6619030463151994</v>
      </c>
      <c r="AW308" s="437">
        <v>108.77987270325447</v>
      </c>
      <c r="AX308" s="437">
        <v>9.5653522073255672</v>
      </c>
      <c r="AY308" s="437">
        <v>4.201110304183179</v>
      </c>
    </row>
    <row r="309" spans="1:51" ht="13.9" customHeight="1" x14ac:dyDescent="0.2">
      <c r="A309" s="211" t="s">
        <v>12</v>
      </c>
      <c r="B309" s="436">
        <v>260314</v>
      </c>
      <c r="C309" s="437">
        <v>455</v>
      </c>
      <c r="D309" s="437">
        <v>213610.44444440003</v>
      </c>
      <c r="E309" s="437">
        <v>46248.555555600004</v>
      </c>
      <c r="F309" s="437">
        <v>0</v>
      </c>
      <c r="G309" s="436">
        <v>96632</v>
      </c>
      <c r="H309" s="437">
        <v>453</v>
      </c>
      <c r="I309" s="437">
        <v>79476.444444399996</v>
      </c>
      <c r="J309" s="437">
        <v>16702.5555556</v>
      </c>
      <c r="K309" s="437">
        <v>0</v>
      </c>
      <c r="L309" s="436">
        <v>85920</v>
      </c>
      <c r="M309" s="437">
        <v>453</v>
      </c>
      <c r="N309" s="437">
        <v>68765</v>
      </c>
      <c r="O309" s="437">
        <v>16702</v>
      </c>
      <c r="P309" s="437">
        <v>0</v>
      </c>
      <c r="Q309" s="436">
        <v>10712</v>
      </c>
      <c r="R309" s="437">
        <v>0</v>
      </c>
      <c r="S309" s="437">
        <v>10711.4444444</v>
      </c>
      <c r="T309" s="437">
        <v>0.55555560000000004</v>
      </c>
      <c r="U309" s="437">
        <v>0</v>
      </c>
      <c r="V309" s="436">
        <v>163682</v>
      </c>
      <c r="W309" s="437">
        <v>2</v>
      </c>
      <c r="X309" s="437">
        <v>134134</v>
      </c>
      <c r="Y309" s="437">
        <v>29546</v>
      </c>
      <c r="Z309" s="437">
        <v>0</v>
      </c>
      <c r="AA309" s="436">
        <v>159303</v>
      </c>
      <c r="AB309" s="437">
        <v>2</v>
      </c>
      <c r="AC309" s="437">
        <v>129755</v>
      </c>
      <c r="AD309" s="437">
        <v>29546</v>
      </c>
      <c r="AE309" s="437">
        <v>0</v>
      </c>
      <c r="AF309" s="436">
        <v>4379</v>
      </c>
      <c r="AG309" s="437">
        <v>0</v>
      </c>
      <c r="AH309" s="437">
        <v>4379</v>
      </c>
      <c r="AI309" s="437">
        <v>0</v>
      </c>
      <c r="AJ309" s="437">
        <v>0</v>
      </c>
      <c r="AK309" s="436">
        <v>65.52259717385212</v>
      </c>
      <c r="AL309" s="437">
        <v>8.0060846243144791E-4</v>
      </c>
      <c r="AM309" s="437">
        <v>53.694407749889912</v>
      </c>
      <c r="AN309" s="437">
        <v>11.827388815499779</v>
      </c>
      <c r="AO309" s="437">
        <v>0</v>
      </c>
      <c r="AP309" s="436">
        <v>63.769664945358471</v>
      </c>
      <c r="AQ309" s="437">
        <v>8.0060846243144791E-4</v>
      </c>
      <c r="AR309" s="437">
        <v>51.941475521396256</v>
      </c>
      <c r="AS309" s="437">
        <v>11.827388815499779</v>
      </c>
      <c r="AT309" s="437">
        <v>0</v>
      </c>
      <c r="AU309" s="436">
        <v>1.752932228493655</v>
      </c>
      <c r="AV309" s="437">
        <v>0</v>
      </c>
      <c r="AW309" s="437">
        <v>1.752932228493655</v>
      </c>
      <c r="AX309" s="437">
        <v>0</v>
      </c>
      <c r="AY309" s="437">
        <v>0</v>
      </c>
    </row>
    <row r="310" spans="1:51" ht="13.9" customHeight="1" x14ac:dyDescent="0.2">
      <c r="A310" s="211" t="s">
        <v>13</v>
      </c>
      <c r="B310" s="436">
        <v>514497</v>
      </c>
      <c r="C310" s="437">
        <v>10690</v>
      </c>
      <c r="D310" s="437">
        <v>303627.40515132999</v>
      </c>
      <c r="E310" s="437">
        <v>193366.40233517002</v>
      </c>
      <c r="F310" s="437">
        <v>6813.1925134999992</v>
      </c>
      <c r="G310" s="436">
        <v>158274</v>
      </c>
      <c r="H310" s="437">
        <v>3472</v>
      </c>
      <c r="I310" s="437">
        <v>120370.67071065</v>
      </c>
      <c r="J310" s="437">
        <v>31319.32928935</v>
      </c>
      <c r="K310" s="437">
        <v>3112</v>
      </c>
      <c r="L310" s="436">
        <v>73822</v>
      </c>
      <c r="M310" s="437">
        <v>21</v>
      </c>
      <c r="N310" s="437">
        <v>50022</v>
      </c>
      <c r="O310" s="437">
        <v>23704</v>
      </c>
      <c r="P310" s="437">
        <v>75</v>
      </c>
      <c r="Q310" s="436">
        <v>84452</v>
      </c>
      <c r="R310" s="437">
        <v>3451</v>
      </c>
      <c r="S310" s="437">
        <v>70348.670710649996</v>
      </c>
      <c r="T310" s="437">
        <v>7615.3292893500002</v>
      </c>
      <c r="U310" s="437">
        <v>3037</v>
      </c>
      <c r="V310" s="436">
        <v>356223</v>
      </c>
      <c r="W310" s="437">
        <v>7218</v>
      </c>
      <c r="X310" s="437">
        <v>183256.73444068001</v>
      </c>
      <c r="Y310" s="437">
        <v>162047.07304582</v>
      </c>
      <c r="Z310" s="437">
        <v>3701.1925135000001</v>
      </c>
      <c r="AA310" s="436">
        <v>113569</v>
      </c>
      <c r="AB310" s="437">
        <v>113</v>
      </c>
      <c r="AC310" s="437">
        <v>61397</v>
      </c>
      <c r="AD310" s="437">
        <v>51870</v>
      </c>
      <c r="AE310" s="437">
        <v>189</v>
      </c>
      <c r="AF310" s="436">
        <v>242654</v>
      </c>
      <c r="AG310" s="437">
        <v>7105</v>
      </c>
      <c r="AH310" s="437">
        <v>121859.73444068</v>
      </c>
      <c r="AI310" s="437">
        <v>110177.07304582</v>
      </c>
      <c r="AJ310" s="437">
        <v>3512.1925135000001</v>
      </c>
      <c r="AK310" s="436">
        <v>142.5975741563588</v>
      </c>
      <c r="AL310" s="437">
        <v>2.8893959409150956</v>
      </c>
      <c r="AM310" s="437">
        <v>73.358446195380481</v>
      </c>
      <c r="AN310" s="437">
        <v>64.868128996365229</v>
      </c>
      <c r="AO310" s="437">
        <v>1.4816030236980104</v>
      </c>
      <c r="AP310" s="436">
        <v>45.462151234938545</v>
      </c>
      <c r="AQ310" s="437">
        <v>4.5234378127376802E-2</v>
      </c>
      <c r="AR310" s="437">
        <v>24.577478883951802</v>
      </c>
      <c r="AS310" s="437">
        <v>20.763780473159599</v>
      </c>
      <c r="AT310" s="437">
        <v>7.5657499699771827E-2</v>
      </c>
      <c r="AU310" s="436">
        <v>97.135422921420272</v>
      </c>
      <c r="AV310" s="437">
        <v>2.8441615627877184</v>
      </c>
      <c r="AW310" s="437">
        <v>48.780967311428682</v>
      </c>
      <c r="AX310" s="437">
        <v>44.104348523205637</v>
      </c>
      <c r="AY310" s="437">
        <v>1.4059455239982386</v>
      </c>
    </row>
    <row r="311" spans="1:51" ht="13.9" customHeight="1" x14ac:dyDescent="0.2">
      <c r="A311" s="211" t="s">
        <v>14</v>
      </c>
      <c r="B311" s="436">
        <v>2036436</v>
      </c>
      <c r="C311" s="437">
        <v>139344</v>
      </c>
      <c r="D311" s="437">
        <v>1038618</v>
      </c>
      <c r="E311" s="437">
        <v>772910</v>
      </c>
      <c r="F311" s="437">
        <v>85564</v>
      </c>
      <c r="G311" s="436">
        <v>464384</v>
      </c>
      <c r="H311" s="437">
        <v>55846</v>
      </c>
      <c r="I311" s="437">
        <v>268450</v>
      </c>
      <c r="J311" s="437">
        <v>112286</v>
      </c>
      <c r="K311" s="437">
        <v>27802</v>
      </c>
      <c r="L311" s="436">
        <v>157407</v>
      </c>
      <c r="M311" s="437">
        <v>7421</v>
      </c>
      <c r="N311" s="437">
        <v>78830</v>
      </c>
      <c r="O311" s="437">
        <v>70570</v>
      </c>
      <c r="P311" s="437">
        <v>586</v>
      </c>
      <c r="Q311" s="436">
        <v>306977</v>
      </c>
      <c r="R311" s="437">
        <v>48425</v>
      </c>
      <c r="S311" s="437">
        <v>189620</v>
      </c>
      <c r="T311" s="437">
        <v>41716</v>
      </c>
      <c r="U311" s="437">
        <v>27216</v>
      </c>
      <c r="V311" s="436">
        <v>1572052</v>
      </c>
      <c r="W311" s="437">
        <v>83498</v>
      </c>
      <c r="X311" s="437">
        <v>770168</v>
      </c>
      <c r="Y311" s="437">
        <v>660624</v>
      </c>
      <c r="Z311" s="437">
        <v>57762</v>
      </c>
      <c r="AA311" s="436">
        <v>347265</v>
      </c>
      <c r="AB311" s="437">
        <v>32506</v>
      </c>
      <c r="AC311" s="437">
        <v>181223</v>
      </c>
      <c r="AD311" s="437">
        <v>126837</v>
      </c>
      <c r="AE311" s="437">
        <v>6699</v>
      </c>
      <c r="AF311" s="436">
        <v>1224787</v>
      </c>
      <c r="AG311" s="437">
        <v>50992</v>
      </c>
      <c r="AH311" s="437">
        <v>588945</v>
      </c>
      <c r="AI311" s="437">
        <v>533787</v>
      </c>
      <c r="AJ311" s="437">
        <v>51063</v>
      </c>
      <c r="AK311" s="436">
        <v>629.29906729114123</v>
      </c>
      <c r="AL311" s="437">
        <v>33.424602698050514</v>
      </c>
      <c r="AM311" s="437">
        <v>308.30150914695167</v>
      </c>
      <c r="AN311" s="437">
        <v>264.45058244265641</v>
      </c>
      <c r="AO311" s="437">
        <v>23.122373003482647</v>
      </c>
      <c r="AP311" s="436">
        <v>139.01164885312838</v>
      </c>
      <c r="AQ311" s="437">
        <v>13.012289339898324</v>
      </c>
      <c r="AR311" s="437">
        <v>72.544333693607129</v>
      </c>
      <c r="AS311" s="437">
        <v>50.773387774708773</v>
      </c>
      <c r="AT311" s="437">
        <v>2.6816380449141346</v>
      </c>
      <c r="AU311" s="436">
        <v>490.28741843801288</v>
      </c>
      <c r="AV311" s="437">
        <v>20.412313358152193</v>
      </c>
      <c r="AW311" s="437">
        <v>235.75717545334453</v>
      </c>
      <c r="AX311" s="437">
        <v>213.67719466794762</v>
      </c>
      <c r="AY311" s="437">
        <v>20.440734958568509</v>
      </c>
    </row>
    <row r="312" spans="1:51" ht="13.9" customHeight="1" x14ac:dyDescent="0.2">
      <c r="A312" s="211" t="s">
        <v>15</v>
      </c>
      <c r="B312" s="436">
        <v>95111</v>
      </c>
      <c r="C312" s="437">
        <v>1</v>
      </c>
      <c r="D312" s="437">
        <v>38294</v>
      </c>
      <c r="E312" s="437">
        <v>56804</v>
      </c>
      <c r="F312" s="437">
        <v>12</v>
      </c>
      <c r="G312" s="436">
        <v>34418</v>
      </c>
      <c r="H312" s="437">
        <v>1</v>
      </c>
      <c r="I312" s="437">
        <v>13798</v>
      </c>
      <c r="J312" s="437">
        <v>20608</v>
      </c>
      <c r="K312" s="437">
        <v>11</v>
      </c>
      <c r="L312" s="436">
        <v>10395</v>
      </c>
      <c r="M312" s="437">
        <v>1</v>
      </c>
      <c r="N312" s="437">
        <v>7658</v>
      </c>
      <c r="O312" s="437">
        <v>2725</v>
      </c>
      <c r="P312" s="437">
        <v>11</v>
      </c>
      <c r="Q312" s="436">
        <v>24023</v>
      </c>
      <c r="R312" s="437">
        <v>0</v>
      </c>
      <c r="S312" s="437">
        <v>6140</v>
      </c>
      <c r="T312" s="437">
        <v>17883</v>
      </c>
      <c r="U312" s="437">
        <v>0</v>
      </c>
      <c r="V312" s="436">
        <v>60693</v>
      </c>
      <c r="W312" s="437">
        <v>0</v>
      </c>
      <c r="X312" s="437">
        <v>24496</v>
      </c>
      <c r="Y312" s="437">
        <v>36196</v>
      </c>
      <c r="Z312" s="437">
        <v>1</v>
      </c>
      <c r="AA312" s="436">
        <v>15455</v>
      </c>
      <c r="AB312" s="437">
        <v>0</v>
      </c>
      <c r="AC312" s="437">
        <v>12353</v>
      </c>
      <c r="AD312" s="437">
        <v>3101</v>
      </c>
      <c r="AE312" s="437">
        <v>1</v>
      </c>
      <c r="AF312" s="436">
        <v>45238</v>
      </c>
      <c r="AG312" s="437">
        <v>0</v>
      </c>
      <c r="AH312" s="437">
        <v>12143</v>
      </c>
      <c r="AI312" s="437">
        <v>33095</v>
      </c>
      <c r="AJ312" s="437">
        <v>0</v>
      </c>
      <c r="AK312" s="436">
        <v>24.295664705175934</v>
      </c>
      <c r="AL312" s="437">
        <v>0</v>
      </c>
      <c r="AM312" s="437">
        <v>9.8058524478603726</v>
      </c>
      <c r="AN312" s="437">
        <v>14.489411953084343</v>
      </c>
      <c r="AO312" s="437">
        <v>4.0030423121572396E-4</v>
      </c>
      <c r="AP312" s="436">
        <v>6.1867018934390137</v>
      </c>
      <c r="AQ312" s="437">
        <v>0</v>
      </c>
      <c r="AR312" s="437">
        <v>4.9449581682078376</v>
      </c>
      <c r="AS312" s="437">
        <v>1.2413434209999599</v>
      </c>
      <c r="AT312" s="437">
        <v>4.0030423121572396E-4</v>
      </c>
      <c r="AU312" s="436">
        <v>18.108962811736919</v>
      </c>
      <c r="AV312" s="437">
        <v>0</v>
      </c>
      <c r="AW312" s="437">
        <v>4.8608942796525358</v>
      </c>
      <c r="AX312" s="437">
        <v>13.248068532084384</v>
      </c>
      <c r="AY312" s="437">
        <v>0</v>
      </c>
    </row>
    <row r="313" spans="1:51" ht="13.9" customHeight="1" x14ac:dyDescent="0.2">
      <c r="A313" s="211" t="s">
        <v>16</v>
      </c>
      <c r="B313" s="436">
        <v>2374913</v>
      </c>
      <c r="C313" s="437">
        <v>24480</v>
      </c>
      <c r="D313" s="437">
        <v>1186113.54263452</v>
      </c>
      <c r="E313" s="437">
        <v>1036727.77896799</v>
      </c>
      <c r="F313" s="437">
        <v>127591.67839749</v>
      </c>
      <c r="G313" s="436">
        <v>694196</v>
      </c>
      <c r="H313" s="437">
        <v>8025</v>
      </c>
      <c r="I313" s="437">
        <v>356517.68549170002</v>
      </c>
      <c r="J313" s="437">
        <v>282206.77896789997</v>
      </c>
      <c r="K313" s="437">
        <v>47446.5355404</v>
      </c>
      <c r="L313" s="436">
        <v>426513</v>
      </c>
      <c r="M313" s="437">
        <v>2108</v>
      </c>
      <c r="N313" s="437">
        <v>212508</v>
      </c>
      <c r="O313" s="437">
        <v>211179</v>
      </c>
      <c r="P313" s="437">
        <v>718</v>
      </c>
      <c r="Q313" s="436">
        <v>267683</v>
      </c>
      <c r="R313" s="437">
        <v>5917</v>
      </c>
      <c r="S313" s="437">
        <v>144009.68549169999</v>
      </c>
      <c r="T313" s="437">
        <v>71027.778967899998</v>
      </c>
      <c r="U313" s="437">
        <v>46728.5355404</v>
      </c>
      <c r="V313" s="436">
        <v>1680717</v>
      </c>
      <c r="W313" s="437">
        <v>16455</v>
      </c>
      <c r="X313" s="437">
        <v>829595.85714282002</v>
      </c>
      <c r="Y313" s="437">
        <v>754521.00000008999</v>
      </c>
      <c r="Z313" s="437">
        <v>80145.142857090003</v>
      </c>
      <c r="AA313" s="436">
        <v>1281301</v>
      </c>
      <c r="AB313" s="437">
        <v>7751</v>
      </c>
      <c r="AC313" s="437">
        <v>604730</v>
      </c>
      <c r="AD313" s="437">
        <v>640626</v>
      </c>
      <c r="AE313" s="437">
        <v>28194</v>
      </c>
      <c r="AF313" s="436">
        <v>399416</v>
      </c>
      <c r="AG313" s="437">
        <v>8704</v>
      </c>
      <c r="AH313" s="437">
        <v>224865.85714281999</v>
      </c>
      <c r="AI313" s="437">
        <v>113895.00000009</v>
      </c>
      <c r="AJ313" s="437">
        <v>51951.142857089995</v>
      </c>
      <c r="AK313" s="436">
        <v>672.79812657619789</v>
      </c>
      <c r="AL313" s="437">
        <v>6.5870061246547369</v>
      </c>
      <c r="AM313" s="437">
        <v>332.09073181330609</v>
      </c>
      <c r="AN313" s="437">
        <v>302.0379488411553</v>
      </c>
      <c r="AO313" s="437">
        <v>32.082439797081783</v>
      </c>
      <c r="AP313" s="436">
        <v>512.9102117609383</v>
      </c>
      <c r="AQ313" s="437">
        <v>3.1027580961530763</v>
      </c>
      <c r="AR313" s="437">
        <v>242.07597774308476</v>
      </c>
      <c r="AS313" s="437">
        <v>256.44529842680436</v>
      </c>
      <c r="AT313" s="437">
        <v>11.286177494896121</v>
      </c>
      <c r="AU313" s="436">
        <v>159.88791481525959</v>
      </c>
      <c r="AV313" s="437">
        <v>3.4842480285016606</v>
      </c>
      <c r="AW313" s="437">
        <v>90.014754070221358</v>
      </c>
      <c r="AX313" s="437">
        <v>45.592650414350906</v>
      </c>
      <c r="AY313" s="437">
        <v>20.796262302185657</v>
      </c>
    </row>
    <row r="314" spans="1:51" ht="13.9" customHeight="1" x14ac:dyDescent="0.2">
      <c r="A314" s="211" t="s">
        <v>325</v>
      </c>
      <c r="B314" s="436">
        <v>934391</v>
      </c>
      <c r="C314" s="437">
        <v>96511</v>
      </c>
      <c r="D314" s="437">
        <v>356694</v>
      </c>
      <c r="E314" s="437">
        <v>283994</v>
      </c>
      <c r="F314" s="437">
        <v>197192</v>
      </c>
      <c r="G314" s="436">
        <v>411167</v>
      </c>
      <c r="H314" s="437">
        <v>40918</v>
      </c>
      <c r="I314" s="437">
        <v>128493</v>
      </c>
      <c r="J314" s="437">
        <v>92061</v>
      </c>
      <c r="K314" s="437">
        <v>149695</v>
      </c>
      <c r="L314" s="436">
        <v>108601</v>
      </c>
      <c r="M314" s="437">
        <v>2987</v>
      </c>
      <c r="N314" s="437">
        <v>74962</v>
      </c>
      <c r="O314" s="437">
        <v>30442</v>
      </c>
      <c r="P314" s="437">
        <v>210</v>
      </c>
      <c r="Q314" s="436">
        <v>302566</v>
      </c>
      <c r="R314" s="437">
        <v>37931</v>
      </c>
      <c r="S314" s="437">
        <v>53531</v>
      </c>
      <c r="T314" s="437">
        <v>61619</v>
      </c>
      <c r="U314" s="437">
        <v>149485</v>
      </c>
      <c r="V314" s="436">
        <v>523224</v>
      </c>
      <c r="W314" s="437">
        <v>55593</v>
      </c>
      <c r="X314" s="437">
        <v>228201</v>
      </c>
      <c r="Y314" s="437">
        <v>191933</v>
      </c>
      <c r="Z314" s="437">
        <v>47497</v>
      </c>
      <c r="AA314" s="436">
        <v>140846</v>
      </c>
      <c r="AB314" s="437">
        <v>27643</v>
      </c>
      <c r="AC314" s="437">
        <v>81720</v>
      </c>
      <c r="AD314" s="437">
        <v>31177</v>
      </c>
      <c r="AE314" s="437">
        <v>306</v>
      </c>
      <c r="AF314" s="436">
        <v>382378</v>
      </c>
      <c r="AG314" s="437">
        <v>27950</v>
      </c>
      <c r="AH314" s="437">
        <v>146481</v>
      </c>
      <c r="AI314" s="437">
        <v>160756</v>
      </c>
      <c r="AJ314" s="437">
        <v>47191</v>
      </c>
      <c r="AK314" s="436">
        <v>209.44878107361592</v>
      </c>
      <c r="AL314" s="437">
        <v>22.254113125975739</v>
      </c>
      <c r="AM314" s="437">
        <v>91.349825867659419</v>
      </c>
      <c r="AN314" s="437">
        <v>76.831592009927547</v>
      </c>
      <c r="AO314" s="437">
        <v>19.013250070053239</v>
      </c>
      <c r="AP314" s="436">
        <v>56.381249749809854</v>
      </c>
      <c r="AQ314" s="437">
        <v>11.065609863496256</v>
      </c>
      <c r="AR314" s="437">
        <v>32.712861774948962</v>
      </c>
      <c r="AS314" s="437">
        <v>12.480285016612626</v>
      </c>
      <c r="AT314" s="437">
        <v>0.12249309475201153</v>
      </c>
      <c r="AU314" s="436">
        <v>153.06753132380609</v>
      </c>
      <c r="AV314" s="437">
        <v>11.188503262479484</v>
      </c>
      <c r="AW314" s="437">
        <v>58.636964092710457</v>
      </c>
      <c r="AX314" s="437">
        <v>64.351306993314921</v>
      </c>
      <c r="AY314" s="437">
        <v>18.890756975301226</v>
      </c>
    </row>
    <row r="315" spans="1:51" ht="13.9" customHeight="1" x14ac:dyDescent="0.2">
      <c r="A315" s="211" t="s">
        <v>18</v>
      </c>
      <c r="B315" s="436">
        <v>115548</v>
      </c>
      <c r="C315" s="437">
        <v>1989</v>
      </c>
      <c r="D315" s="437">
        <v>53912</v>
      </c>
      <c r="E315" s="437">
        <v>58344</v>
      </c>
      <c r="F315" s="437">
        <v>1303</v>
      </c>
      <c r="G315" s="436">
        <v>65919</v>
      </c>
      <c r="H315" s="437">
        <v>1989</v>
      </c>
      <c r="I315" s="437">
        <v>26375</v>
      </c>
      <c r="J315" s="437">
        <v>36256</v>
      </c>
      <c r="K315" s="437">
        <v>1299</v>
      </c>
      <c r="L315" s="436">
        <v>12193</v>
      </c>
      <c r="M315" s="437">
        <v>1</v>
      </c>
      <c r="N315" s="437">
        <v>7249</v>
      </c>
      <c r="O315" s="437">
        <v>4831</v>
      </c>
      <c r="P315" s="437">
        <v>112</v>
      </c>
      <c r="Q315" s="436">
        <v>53726</v>
      </c>
      <c r="R315" s="437">
        <v>1988</v>
      </c>
      <c r="S315" s="437">
        <v>19126</v>
      </c>
      <c r="T315" s="437">
        <v>31425</v>
      </c>
      <c r="U315" s="437">
        <v>1187</v>
      </c>
      <c r="V315" s="436">
        <v>49629</v>
      </c>
      <c r="W315" s="437">
        <v>0</v>
      </c>
      <c r="X315" s="437">
        <v>27537</v>
      </c>
      <c r="Y315" s="437">
        <v>22088</v>
      </c>
      <c r="Z315" s="437">
        <v>4</v>
      </c>
      <c r="AA315" s="436">
        <v>16854</v>
      </c>
      <c r="AB315" s="437">
        <v>0</v>
      </c>
      <c r="AC315" s="437">
        <v>12996</v>
      </c>
      <c r="AD315" s="437">
        <v>3854</v>
      </c>
      <c r="AE315" s="437">
        <v>4</v>
      </c>
      <c r="AF315" s="436">
        <v>32775</v>
      </c>
      <c r="AG315" s="437">
        <v>0</v>
      </c>
      <c r="AH315" s="437">
        <v>14541</v>
      </c>
      <c r="AI315" s="437">
        <v>18234</v>
      </c>
      <c r="AJ315" s="437">
        <v>0</v>
      </c>
      <c r="AK315" s="436">
        <v>19.866698691005162</v>
      </c>
      <c r="AL315" s="437">
        <v>0</v>
      </c>
      <c r="AM315" s="437">
        <v>11.023177614987389</v>
      </c>
      <c r="AN315" s="437">
        <v>8.8419198590929096</v>
      </c>
      <c r="AO315" s="437">
        <v>1.6012169248628958E-3</v>
      </c>
      <c r="AP315" s="436">
        <v>6.7467275129098114</v>
      </c>
      <c r="AQ315" s="437">
        <v>0</v>
      </c>
      <c r="AR315" s="437">
        <v>5.2023537888795479</v>
      </c>
      <c r="AS315" s="437">
        <v>1.5427725071053999</v>
      </c>
      <c r="AT315" s="437">
        <v>1.6012169248628958E-3</v>
      </c>
      <c r="AU315" s="436">
        <v>13.119971178095351</v>
      </c>
      <c r="AV315" s="437">
        <v>0</v>
      </c>
      <c r="AW315" s="437">
        <v>5.8208238261078415</v>
      </c>
      <c r="AX315" s="437">
        <v>7.2991473519875099</v>
      </c>
      <c r="AY315" s="437">
        <v>0</v>
      </c>
    </row>
    <row r="316" spans="1:51" ht="12" customHeight="1" x14ac:dyDescent="0.2">
      <c r="A316" s="211" t="s">
        <v>326</v>
      </c>
      <c r="B316" s="436">
        <v>0</v>
      </c>
      <c r="C316" s="437">
        <v>0</v>
      </c>
      <c r="D316" s="437">
        <v>0</v>
      </c>
      <c r="E316" s="437">
        <v>0</v>
      </c>
      <c r="F316" s="437">
        <v>0</v>
      </c>
      <c r="G316" s="436">
        <v>0</v>
      </c>
      <c r="H316" s="437">
        <v>0</v>
      </c>
      <c r="I316" s="437">
        <v>0</v>
      </c>
      <c r="J316" s="437">
        <v>0</v>
      </c>
      <c r="K316" s="437">
        <v>0</v>
      </c>
      <c r="L316" s="436">
        <v>0</v>
      </c>
      <c r="M316" s="437">
        <v>0</v>
      </c>
      <c r="N316" s="437">
        <v>0</v>
      </c>
      <c r="O316" s="437">
        <v>0</v>
      </c>
      <c r="P316" s="437">
        <v>0</v>
      </c>
      <c r="Q316" s="436">
        <v>0</v>
      </c>
      <c r="R316" s="437">
        <v>0</v>
      </c>
      <c r="S316" s="437">
        <v>0</v>
      </c>
      <c r="T316" s="437">
        <v>0</v>
      </c>
      <c r="U316" s="437">
        <v>0</v>
      </c>
      <c r="V316" s="436">
        <v>0</v>
      </c>
      <c r="W316" s="437">
        <v>0</v>
      </c>
      <c r="X316" s="437">
        <v>0</v>
      </c>
      <c r="Y316" s="437">
        <v>0</v>
      </c>
      <c r="Z316" s="437">
        <v>0</v>
      </c>
      <c r="AA316" s="436">
        <v>0</v>
      </c>
      <c r="AB316" s="437">
        <v>0</v>
      </c>
      <c r="AC316" s="437">
        <v>0</v>
      </c>
      <c r="AD316" s="437">
        <v>0</v>
      </c>
      <c r="AE316" s="437">
        <v>0</v>
      </c>
      <c r="AF316" s="436">
        <v>0</v>
      </c>
      <c r="AG316" s="437">
        <v>0</v>
      </c>
      <c r="AH316" s="437">
        <v>0</v>
      </c>
      <c r="AI316" s="437">
        <v>0</v>
      </c>
      <c r="AJ316" s="437">
        <v>0</v>
      </c>
      <c r="AK316" s="436">
        <v>0</v>
      </c>
      <c r="AL316" s="437">
        <v>0</v>
      </c>
      <c r="AM316" s="437">
        <v>0</v>
      </c>
      <c r="AN316" s="437">
        <v>0</v>
      </c>
      <c r="AO316" s="437">
        <v>0</v>
      </c>
      <c r="AP316" s="436">
        <v>0</v>
      </c>
      <c r="AQ316" s="437">
        <v>0</v>
      </c>
      <c r="AR316" s="437">
        <v>0</v>
      </c>
      <c r="AS316" s="437">
        <v>0</v>
      </c>
      <c r="AT316" s="437">
        <v>0</v>
      </c>
      <c r="AU316" s="436">
        <v>0</v>
      </c>
      <c r="AV316" s="437">
        <v>0</v>
      </c>
      <c r="AW316" s="437">
        <v>0</v>
      </c>
      <c r="AX316" s="437">
        <v>0</v>
      </c>
      <c r="AY316" s="437">
        <v>0</v>
      </c>
    </row>
    <row r="317" spans="1:51" ht="13.9" customHeight="1" x14ac:dyDescent="0.2">
      <c r="A317" s="211" t="s">
        <v>20</v>
      </c>
      <c r="B317" s="436">
        <v>3791</v>
      </c>
      <c r="C317" s="437">
        <v>1</v>
      </c>
      <c r="D317" s="437">
        <v>3788</v>
      </c>
      <c r="E317" s="437">
        <v>0</v>
      </c>
      <c r="F317" s="437">
        <v>2</v>
      </c>
      <c r="G317" s="436">
        <v>1806</v>
      </c>
      <c r="H317" s="437">
        <v>0</v>
      </c>
      <c r="I317" s="437">
        <v>1804</v>
      </c>
      <c r="J317" s="437">
        <v>0</v>
      </c>
      <c r="K317" s="437">
        <v>2</v>
      </c>
      <c r="L317" s="436">
        <v>1806</v>
      </c>
      <c r="M317" s="437">
        <v>0</v>
      </c>
      <c r="N317" s="437">
        <v>1804</v>
      </c>
      <c r="O317" s="437">
        <v>0</v>
      </c>
      <c r="P317" s="437">
        <v>2</v>
      </c>
      <c r="Q317" s="436">
        <v>0</v>
      </c>
      <c r="R317" s="437">
        <v>0</v>
      </c>
      <c r="S317" s="437">
        <v>0</v>
      </c>
      <c r="T317" s="437">
        <v>0</v>
      </c>
      <c r="U317" s="437">
        <v>0</v>
      </c>
      <c r="V317" s="436">
        <v>1985</v>
      </c>
      <c r="W317" s="437">
        <v>1</v>
      </c>
      <c r="X317" s="437">
        <v>1984</v>
      </c>
      <c r="Y317" s="437">
        <v>0</v>
      </c>
      <c r="Z317" s="437">
        <v>0</v>
      </c>
      <c r="AA317" s="436">
        <v>1985</v>
      </c>
      <c r="AB317" s="437">
        <v>1</v>
      </c>
      <c r="AC317" s="437">
        <v>1984</v>
      </c>
      <c r="AD317" s="437">
        <v>0</v>
      </c>
      <c r="AE317" s="437">
        <v>0</v>
      </c>
      <c r="AF317" s="436">
        <v>0</v>
      </c>
      <c r="AG317" s="437">
        <v>0</v>
      </c>
      <c r="AH317" s="437">
        <v>0</v>
      </c>
      <c r="AI317" s="437">
        <v>0</v>
      </c>
      <c r="AJ317" s="437">
        <v>0</v>
      </c>
      <c r="AK317" s="436">
        <v>0.79460389896321204</v>
      </c>
      <c r="AL317" s="437">
        <v>4.0030423121572396E-4</v>
      </c>
      <c r="AM317" s="437">
        <v>0.79420359473199631</v>
      </c>
      <c r="AN317" s="437">
        <v>0</v>
      </c>
      <c r="AO317" s="437">
        <v>0</v>
      </c>
      <c r="AP317" s="436">
        <v>0.79460389896321204</v>
      </c>
      <c r="AQ317" s="437">
        <v>4.0030423121572396E-4</v>
      </c>
      <c r="AR317" s="437">
        <v>0.79420359473199631</v>
      </c>
      <c r="AS317" s="437">
        <v>0</v>
      </c>
      <c r="AT317" s="437">
        <v>0</v>
      </c>
      <c r="AU317" s="436">
        <v>0</v>
      </c>
      <c r="AV317" s="437">
        <v>0</v>
      </c>
      <c r="AW317" s="437">
        <v>0</v>
      </c>
      <c r="AX317" s="437">
        <v>0</v>
      </c>
      <c r="AY317" s="437">
        <v>0</v>
      </c>
    </row>
    <row r="318" spans="1:51" ht="13.9" customHeight="1" x14ac:dyDescent="0.2">
      <c r="A318" s="211" t="s">
        <v>275</v>
      </c>
      <c r="B318" s="436">
        <v>0</v>
      </c>
      <c r="C318" s="437">
        <v>0</v>
      </c>
      <c r="D318" s="437">
        <v>0</v>
      </c>
      <c r="E318" s="437">
        <v>0</v>
      </c>
      <c r="F318" s="437">
        <v>0</v>
      </c>
      <c r="G318" s="436">
        <v>0</v>
      </c>
      <c r="H318" s="437">
        <v>0</v>
      </c>
      <c r="I318" s="437">
        <v>0</v>
      </c>
      <c r="J318" s="437">
        <v>0</v>
      </c>
      <c r="K318" s="437">
        <v>0</v>
      </c>
      <c r="L318" s="436">
        <v>0</v>
      </c>
      <c r="M318" s="437">
        <v>0</v>
      </c>
      <c r="N318" s="437">
        <v>0</v>
      </c>
      <c r="O318" s="437">
        <v>0</v>
      </c>
      <c r="P318" s="437">
        <v>0</v>
      </c>
      <c r="Q318" s="436">
        <v>0</v>
      </c>
      <c r="R318" s="437">
        <v>0</v>
      </c>
      <c r="S318" s="437">
        <v>0</v>
      </c>
      <c r="T318" s="437">
        <v>0</v>
      </c>
      <c r="U318" s="437">
        <v>0</v>
      </c>
      <c r="V318" s="436">
        <v>0</v>
      </c>
      <c r="W318" s="437">
        <v>0</v>
      </c>
      <c r="X318" s="437">
        <v>0</v>
      </c>
      <c r="Y318" s="437">
        <v>0</v>
      </c>
      <c r="Z318" s="437">
        <v>0</v>
      </c>
      <c r="AA318" s="436">
        <v>0</v>
      </c>
      <c r="AB318" s="437">
        <v>0</v>
      </c>
      <c r="AC318" s="437">
        <v>0</v>
      </c>
      <c r="AD318" s="437">
        <v>0</v>
      </c>
      <c r="AE318" s="437">
        <v>0</v>
      </c>
      <c r="AF318" s="436">
        <v>0</v>
      </c>
      <c r="AG318" s="437">
        <v>0</v>
      </c>
      <c r="AH318" s="437">
        <v>0</v>
      </c>
      <c r="AI318" s="437">
        <v>0</v>
      </c>
      <c r="AJ318" s="437">
        <v>0</v>
      </c>
      <c r="AK318" s="436">
        <v>0</v>
      </c>
      <c r="AL318" s="437">
        <v>0</v>
      </c>
      <c r="AM318" s="437">
        <v>0</v>
      </c>
      <c r="AN318" s="437">
        <v>0</v>
      </c>
      <c r="AO318" s="437">
        <v>0</v>
      </c>
      <c r="AP318" s="436">
        <v>0</v>
      </c>
      <c r="AQ318" s="437">
        <v>0</v>
      </c>
      <c r="AR318" s="437">
        <v>0</v>
      </c>
      <c r="AS318" s="437">
        <v>0</v>
      </c>
      <c r="AT318" s="437">
        <v>0</v>
      </c>
      <c r="AU318" s="436">
        <v>0</v>
      </c>
      <c r="AV318" s="437">
        <v>0</v>
      </c>
      <c r="AW318" s="437">
        <v>0</v>
      </c>
      <c r="AX318" s="437">
        <v>0</v>
      </c>
      <c r="AY318" s="437">
        <v>0</v>
      </c>
    </row>
    <row r="319" spans="1:51" ht="13.9" customHeight="1" x14ac:dyDescent="0.2">
      <c r="A319" s="211" t="s">
        <v>22</v>
      </c>
      <c r="B319" s="436">
        <v>2171018</v>
      </c>
      <c r="C319" s="437">
        <v>364944</v>
      </c>
      <c r="D319" s="437">
        <v>819032</v>
      </c>
      <c r="E319" s="437">
        <v>977698</v>
      </c>
      <c r="F319" s="437">
        <v>9344</v>
      </c>
      <c r="G319" s="436">
        <v>915206</v>
      </c>
      <c r="H319" s="437">
        <v>167869</v>
      </c>
      <c r="I319" s="437">
        <v>346936</v>
      </c>
      <c r="J319" s="437">
        <v>392853</v>
      </c>
      <c r="K319" s="437">
        <v>7548</v>
      </c>
      <c r="L319" s="436">
        <v>503191</v>
      </c>
      <c r="M319" s="437">
        <v>70921</v>
      </c>
      <c r="N319" s="437">
        <v>175268</v>
      </c>
      <c r="O319" s="437">
        <v>256622</v>
      </c>
      <c r="P319" s="437">
        <v>380</v>
      </c>
      <c r="Q319" s="436">
        <v>412015</v>
      </c>
      <c r="R319" s="437">
        <v>96948</v>
      </c>
      <c r="S319" s="437">
        <v>171668</v>
      </c>
      <c r="T319" s="437">
        <v>136231</v>
      </c>
      <c r="U319" s="437">
        <v>7168</v>
      </c>
      <c r="V319" s="436">
        <v>1255812</v>
      </c>
      <c r="W319" s="437">
        <v>197075</v>
      </c>
      <c r="X319" s="437">
        <v>472096</v>
      </c>
      <c r="Y319" s="437">
        <v>584845</v>
      </c>
      <c r="Z319" s="437">
        <v>1796</v>
      </c>
      <c r="AA319" s="436">
        <v>694074</v>
      </c>
      <c r="AB319" s="437">
        <v>131629</v>
      </c>
      <c r="AC319" s="437">
        <v>333573</v>
      </c>
      <c r="AD319" s="437">
        <v>227076</v>
      </c>
      <c r="AE319" s="437">
        <v>1796</v>
      </c>
      <c r="AF319" s="436">
        <v>561738</v>
      </c>
      <c r="AG319" s="437">
        <v>65446</v>
      </c>
      <c r="AH319" s="437">
        <v>138523</v>
      </c>
      <c r="AI319" s="437">
        <v>357769</v>
      </c>
      <c r="AJ319" s="437">
        <v>0</v>
      </c>
      <c r="AK319" s="436">
        <v>502.70685721148067</v>
      </c>
      <c r="AL319" s="437">
        <v>78.889956366838788</v>
      </c>
      <c r="AM319" s="437">
        <v>188.98202634001842</v>
      </c>
      <c r="AN319" s="437">
        <v>234.1159281053601</v>
      </c>
      <c r="AO319" s="437">
        <v>0.71894639926344017</v>
      </c>
      <c r="AP319" s="436">
        <v>277.84075897682237</v>
      </c>
      <c r="AQ319" s="437">
        <v>52.691645650694525</v>
      </c>
      <c r="AR319" s="437">
        <v>133.53068331932269</v>
      </c>
      <c r="AS319" s="437">
        <v>90.899483607541725</v>
      </c>
      <c r="AT319" s="437">
        <v>0.71894639926344017</v>
      </c>
      <c r="AU319" s="436">
        <v>224.86609823465832</v>
      </c>
      <c r="AV319" s="437">
        <v>26.19831071614427</v>
      </c>
      <c r="AW319" s="437">
        <v>55.451343020695731</v>
      </c>
      <c r="AX319" s="437">
        <v>143.21644449781834</v>
      </c>
      <c r="AY319" s="437">
        <v>0</v>
      </c>
    </row>
    <row r="320" spans="1:51" ht="11.45" customHeight="1" x14ac:dyDescent="0.2">
      <c r="A320" s="211" t="s">
        <v>327</v>
      </c>
      <c r="B320" s="436">
        <v>0</v>
      </c>
      <c r="C320" s="437">
        <v>0</v>
      </c>
      <c r="D320" s="437">
        <v>0</v>
      </c>
      <c r="E320" s="437">
        <v>0</v>
      </c>
      <c r="F320" s="437">
        <v>0</v>
      </c>
      <c r="G320" s="436">
        <v>0</v>
      </c>
      <c r="H320" s="437">
        <v>0</v>
      </c>
      <c r="I320" s="437">
        <v>0</v>
      </c>
      <c r="J320" s="437">
        <v>0</v>
      </c>
      <c r="K320" s="437">
        <v>0</v>
      </c>
      <c r="L320" s="436">
        <v>0</v>
      </c>
      <c r="M320" s="437">
        <v>0</v>
      </c>
      <c r="N320" s="437">
        <v>0</v>
      </c>
      <c r="O320" s="437">
        <v>0</v>
      </c>
      <c r="P320" s="437">
        <v>0</v>
      </c>
      <c r="Q320" s="436">
        <v>0</v>
      </c>
      <c r="R320" s="437">
        <v>0</v>
      </c>
      <c r="S320" s="437">
        <v>0</v>
      </c>
      <c r="T320" s="437">
        <v>0</v>
      </c>
      <c r="U320" s="437">
        <v>0</v>
      </c>
      <c r="V320" s="436">
        <v>0</v>
      </c>
      <c r="W320" s="437">
        <v>0</v>
      </c>
      <c r="X320" s="437">
        <v>0</v>
      </c>
      <c r="Y320" s="437">
        <v>0</v>
      </c>
      <c r="Z320" s="437">
        <v>0</v>
      </c>
      <c r="AA320" s="436">
        <v>0</v>
      </c>
      <c r="AB320" s="437">
        <v>0</v>
      </c>
      <c r="AC320" s="437">
        <v>0</v>
      </c>
      <c r="AD320" s="437">
        <v>0</v>
      </c>
      <c r="AE320" s="437">
        <v>0</v>
      </c>
      <c r="AF320" s="436">
        <v>0</v>
      </c>
      <c r="AG320" s="437">
        <v>0</v>
      </c>
      <c r="AH320" s="437">
        <v>0</v>
      </c>
      <c r="AI320" s="437">
        <v>0</v>
      </c>
      <c r="AJ320" s="437">
        <v>0</v>
      </c>
      <c r="AK320" s="436">
        <v>0</v>
      </c>
      <c r="AL320" s="437">
        <v>0</v>
      </c>
      <c r="AM320" s="437">
        <v>0</v>
      </c>
      <c r="AN320" s="437">
        <v>0</v>
      </c>
      <c r="AO320" s="437">
        <v>0</v>
      </c>
      <c r="AP320" s="436">
        <v>0</v>
      </c>
      <c r="AQ320" s="437">
        <v>0</v>
      </c>
      <c r="AR320" s="437">
        <v>0</v>
      </c>
      <c r="AS320" s="437">
        <v>0</v>
      </c>
      <c r="AT320" s="437">
        <v>0</v>
      </c>
      <c r="AU320" s="436">
        <v>0</v>
      </c>
      <c r="AV320" s="437">
        <v>0</v>
      </c>
      <c r="AW320" s="437">
        <v>0</v>
      </c>
      <c r="AX320" s="437">
        <v>0</v>
      </c>
      <c r="AY320" s="437">
        <v>0</v>
      </c>
    </row>
    <row r="321" spans="1:51" ht="13.9" customHeight="1" x14ac:dyDescent="0.2">
      <c r="A321" s="211" t="s">
        <v>23</v>
      </c>
      <c r="B321" s="436">
        <v>237280</v>
      </c>
      <c r="C321" s="437">
        <v>9782</v>
      </c>
      <c r="D321" s="437">
        <v>113191</v>
      </c>
      <c r="E321" s="437">
        <v>94920</v>
      </c>
      <c r="F321" s="437">
        <v>19387</v>
      </c>
      <c r="G321" s="436">
        <v>122653</v>
      </c>
      <c r="H321" s="437">
        <v>4583</v>
      </c>
      <c r="I321" s="437">
        <v>57886</v>
      </c>
      <c r="J321" s="437">
        <v>49996</v>
      </c>
      <c r="K321" s="437">
        <v>10188</v>
      </c>
      <c r="L321" s="436">
        <v>21855</v>
      </c>
      <c r="M321" s="437">
        <v>9</v>
      </c>
      <c r="N321" s="437">
        <v>13994</v>
      </c>
      <c r="O321" s="437">
        <v>7552</v>
      </c>
      <c r="P321" s="437">
        <v>300</v>
      </c>
      <c r="Q321" s="436">
        <v>100798</v>
      </c>
      <c r="R321" s="437">
        <v>4574</v>
      </c>
      <c r="S321" s="437">
        <v>43892</v>
      </c>
      <c r="T321" s="437">
        <v>42444</v>
      </c>
      <c r="U321" s="437">
        <v>9888</v>
      </c>
      <c r="V321" s="436">
        <v>114627</v>
      </c>
      <c r="W321" s="437">
        <v>5199</v>
      </c>
      <c r="X321" s="437">
        <v>55305</v>
      </c>
      <c r="Y321" s="437">
        <v>44924</v>
      </c>
      <c r="Z321" s="437">
        <v>9199</v>
      </c>
      <c r="AA321" s="436">
        <v>12729</v>
      </c>
      <c r="AB321" s="437">
        <v>12</v>
      </c>
      <c r="AC321" s="437">
        <v>5427</v>
      </c>
      <c r="AD321" s="437">
        <v>6920</v>
      </c>
      <c r="AE321" s="437">
        <v>370</v>
      </c>
      <c r="AF321" s="436">
        <v>101898</v>
      </c>
      <c r="AG321" s="437">
        <v>5187</v>
      </c>
      <c r="AH321" s="437">
        <v>49878</v>
      </c>
      <c r="AI321" s="437">
        <v>38004</v>
      </c>
      <c r="AJ321" s="437">
        <v>8829</v>
      </c>
      <c r="AK321" s="436">
        <v>45.885673111564785</v>
      </c>
      <c r="AL321" s="437">
        <v>2.0811816980905489</v>
      </c>
      <c r="AM321" s="437">
        <v>22.138825507385612</v>
      </c>
      <c r="AN321" s="437">
        <v>17.983267283135184</v>
      </c>
      <c r="AO321" s="437">
        <v>3.6823986229534444</v>
      </c>
      <c r="AP321" s="436">
        <v>5.0954725591449499</v>
      </c>
      <c r="AQ321" s="437">
        <v>4.8036507745886879E-3</v>
      </c>
      <c r="AR321" s="437">
        <v>2.1724510628077338</v>
      </c>
      <c r="AS321" s="437">
        <v>2.7701052800128099</v>
      </c>
      <c r="AT321" s="437">
        <v>0.14811256554981786</v>
      </c>
      <c r="AU321" s="436">
        <v>40.79020055241984</v>
      </c>
      <c r="AV321" s="437">
        <v>2.0763780473159601</v>
      </c>
      <c r="AW321" s="437">
        <v>19.96637444457788</v>
      </c>
      <c r="AX321" s="437">
        <v>15.213162003122372</v>
      </c>
      <c r="AY321" s="437">
        <v>3.5342860574036261</v>
      </c>
    </row>
    <row r="322" spans="1:51" ht="13.9" customHeight="1" x14ac:dyDescent="0.2">
      <c r="A322" s="211" t="s">
        <v>24</v>
      </c>
      <c r="B322" s="436">
        <v>14317</v>
      </c>
      <c r="C322" s="437">
        <v>41</v>
      </c>
      <c r="D322" s="437">
        <v>11710</v>
      </c>
      <c r="E322" s="437">
        <v>2563</v>
      </c>
      <c r="F322" s="437">
        <v>3</v>
      </c>
      <c r="G322" s="436">
        <v>8027</v>
      </c>
      <c r="H322" s="437">
        <v>9</v>
      </c>
      <c r="I322" s="437">
        <v>5691</v>
      </c>
      <c r="J322" s="437">
        <v>2324</v>
      </c>
      <c r="K322" s="437">
        <v>3</v>
      </c>
      <c r="L322" s="436">
        <v>6618</v>
      </c>
      <c r="M322" s="437">
        <v>9</v>
      </c>
      <c r="N322" s="437">
        <v>4327</v>
      </c>
      <c r="O322" s="437">
        <v>2279</v>
      </c>
      <c r="P322" s="437">
        <v>3</v>
      </c>
      <c r="Q322" s="436">
        <v>1409</v>
      </c>
      <c r="R322" s="437">
        <v>0</v>
      </c>
      <c r="S322" s="437">
        <v>1364</v>
      </c>
      <c r="T322" s="437">
        <v>45</v>
      </c>
      <c r="U322" s="437">
        <v>0</v>
      </c>
      <c r="V322" s="436">
        <v>6290</v>
      </c>
      <c r="W322" s="437">
        <v>32</v>
      </c>
      <c r="X322" s="437">
        <v>6019</v>
      </c>
      <c r="Y322" s="437">
        <v>239</v>
      </c>
      <c r="Z322" s="437">
        <v>0</v>
      </c>
      <c r="AA322" s="436">
        <v>2759</v>
      </c>
      <c r="AB322" s="437">
        <v>32</v>
      </c>
      <c r="AC322" s="437">
        <v>2530</v>
      </c>
      <c r="AD322" s="437">
        <v>197</v>
      </c>
      <c r="AE322" s="437">
        <v>0</v>
      </c>
      <c r="AF322" s="436">
        <v>3531</v>
      </c>
      <c r="AG322" s="437">
        <v>0</v>
      </c>
      <c r="AH322" s="437">
        <v>3489</v>
      </c>
      <c r="AI322" s="437">
        <v>42</v>
      </c>
      <c r="AJ322" s="437">
        <v>0</v>
      </c>
      <c r="AK322" s="436">
        <v>2.5179136143469036</v>
      </c>
      <c r="AL322" s="437">
        <v>1.2809735398903167E-2</v>
      </c>
      <c r="AM322" s="437">
        <v>2.4094311676874427</v>
      </c>
      <c r="AN322" s="437">
        <v>9.5672711260558027E-2</v>
      </c>
      <c r="AO322" s="437">
        <v>0</v>
      </c>
      <c r="AP322" s="436">
        <v>1.1044393739241822</v>
      </c>
      <c r="AQ322" s="437">
        <v>1.2809735398903167E-2</v>
      </c>
      <c r="AR322" s="437">
        <v>1.0127697049757816</v>
      </c>
      <c r="AS322" s="437">
        <v>7.8859933549497607E-2</v>
      </c>
      <c r="AT322" s="437">
        <v>0</v>
      </c>
      <c r="AU322" s="436">
        <v>1.4134742404227212</v>
      </c>
      <c r="AV322" s="437">
        <v>0</v>
      </c>
      <c r="AW322" s="437">
        <v>1.3966614627116609</v>
      </c>
      <c r="AX322" s="437">
        <v>1.6812777711060406E-2</v>
      </c>
      <c r="AY322" s="437">
        <v>0</v>
      </c>
    </row>
    <row r="323" spans="1:51" ht="13.9" customHeight="1" x14ac:dyDescent="0.2">
      <c r="A323" s="211" t="s">
        <v>25</v>
      </c>
      <c r="B323" s="436">
        <v>2669946.38306547</v>
      </c>
      <c r="C323" s="437">
        <v>583516</v>
      </c>
      <c r="D323" s="437">
        <v>952137.38306547003</v>
      </c>
      <c r="E323" s="437">
        <v>902727</v>
      </c>
      <c r="F323" s="437">
        <v>231566</v>
      </c>
      <c r="G323" s="436">
        <v>1379885.38306547</v>
      </c>
      <c r="H323" s="437">
        <v>369631</v>
      </c>
      <c r="I323" s="437">
        <v>537369.38306547003</v>
      </c>
      <c r="J323" s="437">
        <v>362142</v>
      </c>
      <c r="K323" s="437">
        <v>110743</v>
      </c>
      <c r="L323" s="436">
        <v>738120.38306547003</v>
      </c>
      <c r="M323" s="437">
        <v>149933</v>
      </c>
      <c r="N323" s="437">
        <v>322283.38306546997</v>
      </c>
      <c r="O323" s="437">
        <v>261628</v>
      </c>
      <c r="P323" s="437">
        <v>4276</v>
      </c>
      <c r="Q323" s="436">
        <v>641765</v>
      </c>
      <c r="R323" s="437">
        <v>219698</v>
      </c>
      <c r="S323" s="437">
        <v>215086</v>
      </c>
      <c r="T323" s="437">
        <v>100514</v>
      </c>
      <c r="U323" s="437">
        <v>106467</v>
      </c>
      <c r="V323" s="436">
        <v>1290061</v>
      </c>
      <c r="W323" s="437">
        <v>213885</v>
      </c>
      <c r="X323" s="437">
        <v>414768</v>
      </c>
      <c r="Y323" s="437">
        <v>540585</v>
      </c>
      <c r="Z323" s="437">
        <v>120823</v>
      </c>
      <c r="AA323" s="436">
        <v>430673</v>
      </c>
      <c r="AB323" s="437">
        <v>49645</v>
      </c>
      <c r="AC323" s="437">
        <v>212410</v>
      </c>
      <c r="AD323" s="437">
        <v>162415</v>
      </c>
      <c r="AE323" s="437">
        <v>6203</v>
      </c>
      <c r="AF323" s="436">
        <v>859388</v>
      </c>
      <c r="AG323" s="437">
        <v>164240</v>
      </c>
      <c r="AH323" s="437">
        <v>202358</v>
      </c>
      <c r="AI323" s="437">
        <v>378170</v>
      </c>
      <c r="AJ323" s="437">
        <v>114620</v>
      </c>
      <c r="AK323" s="436">
        <v>516.41687682638803</v>
      </c>
      <c r="AL323" s="437">
        <v>85.619070493575109</v>
      </c>
      <c r="AM323" s="437">
        <v>166.03338537288337</v>
      </c>
      <c r="AN323" s="437">
        <v>216.39846283175211</v>
      </c>
      <c r="AO323" s="437">
        <v>48.365958128177411</v>
      </c>
      <c r="AP323" s="436">
        <v>172.40022417036948</v>
      </c>
      <c r="AQ323" s="437">
        <v>19.873103558704614</v>
      </c>
      <c r="AR323" s="437">
        <v>85.028621752531919</v>
      </c>
      <c r="AS323" s="437">
        <v>65.015411712901809</v>
      </c>
      <c r="AT323" s="437">
        <v>2.4830871462311355</v>
      </c>
      <c r="AU323" s="436">
        <v>344.01665265601855</v>
      </c>
      <c r="AV323" s="437">
        <v>65.745966934870495</v>
      </c>
      <c r="AW323" s="437">
        <v>81.004763620351468</v>
      </c>
      <c r="AX323" s="437">
        <v>151.38305111885032</v>
      </c>
      <c r="AY323" s="437">
        <v>45.882870981946276</v>
      </c>
    </row>
    <row r="324" spans="1:51" ht="13.9" customHeight="1" x14ac:dyDescent="0.2">
      <c r="A324" s="211" t="s">
        <v>26</v>
      </c>
      <c r="B324" s="438">
        <v>1776450</v>
      </c>
      <c r="C324" s="439">
        <v>39148</v>
      </c>
      <c r="D324" s="439">
        <v>641626</v>
      </c>
      <c r="E324" s="439">
        <v>984839</v>
      </c>
      <c r="F324" s="439">
        <v>110837</v>
      </c>
      <c r="G324" s="438">
        <v>605253</v>
      </c>
      <c r="H324" s="439">
        <v>36454</v>
      </c>
      <c r="I324" s="439">
        <v>243211</v>
      </c>
      <c r="J324" s="439">
        <v>236174</v>
      </c>
      <c r="K324" s="439">
        <v>89414</v>
      </c>
      <c r="L324" s="438">
        <v>246224</v>
      </c>
      <c r="M324" s="439">
        <v>22524</v>
      </c>
      <c r="N324" s="439">
        <v>115238</v>
      </c>
      <c r="O324" s="439">
        <v>108195</v>
      </c>
      <c r="P324" s="439">
        <v>267</v>
      </c>
      <c r="Q324" s="438">
        <v>359029</v>
      </c>
      <c r="R324" s="439">
        <v>13930</v>
      </c>
      <c r="S324" s="439">
        <v>127973</v>
      </c>
      <c r="T324" s="439">
        <v>127979</v>
      </c>
      <c r="U324" s="439">
        <v>89147</v>
      </c>
      <c r="V324" s="438">
        <v>1171197</v>
      </c>
      <c r="W324" s="439">
        <v>2694</v>
      </c>
      <c r="X324" s="439">
        <v>398415</v>
      </c>
      <c r="Y324" s="439">
        <v>748665</v>
      </c>
      <c r="Z324" s="439">
        <v>21423</v>
      </c>
      <c r="AA324" s="438">
        <v>338743</v>
      </c>
      <c r="AB324" s="439">
        <v>2306</v>
      </c>
      <c r="AC324" s="439">
        <v>174498</v>
      </c>
      <c r="AD324" s="439">
        <v>161801</v>
      </c>
      <c r="AE324" s="439">
        <v>138</v>
      </c>
      <c r="AF324" s="438">
        <v>832454</v>
      </c>
      <c r="AG324" s="439">
        <v>388</v>
      </c>
      <c r="AH324" s="439">
        <v>223917</v>
      </c>
      <c r="AI324" s="439">
        <v>586864</v>
      </c>
      <c r="AJ324" s="439">
        <v>21285</v>
      </c>
      <c r="AK324" s="438">
        <v>468.83511468716222</v>
      </c>
      <c r="AL324" s="439">
        <v>1.0784195988951604</v>
      </c>
      <c r="AM324" s="439">
        <v>159.48721027981264</v>
      </c>
      <c r="AN324" s="439">
        <v>299.69376726311998</v>
      </c>
      <c r="AO324" s="439">
        <v>8.5757175453344541</v>
      </c>
      <c r="AP324" s="438">
        <v>135.60025619470798</v>
      </c>
      <c r="AQ324" s="439">
        <v>0.92310155718345943</v>
      </c>
      <c r="AR324" s="439">
        <v>69.852287738681397</v>
      </c>
      <c r="AS324" s="439">
        <v>64.769624914935349</v>
      </c>
      <c r="AT324" s="439">
        <v>5.5241983907769902E-2</v>
      </c>
      <c r="AU324" s="438">
        <v>333.23485849245424</v>
      </c>
      <c r="AV324" s="439">
        <v>0.15531804171170088</v>
      </c>
      <c r="AW324" s="439">
        <v>89.63492254113126</v>
      </c>
      <c r="AX324" s="439">
        <v>234.9241423481846</v>
      </c>
      <c r="AY324" s="439">
        <v>8.5204755614266841</v>
      </c>
    </row>
    <row r="325" spans="1:51" ht="4.9000000000000004" customHeight="1" x14ac:dyDescent="0.2">
      <c r="A325" s="211"/>
      <c r="B325" s="438"/>
      <c r="C325" s="439"/>
      <c r="D325" s="439"/>
      <c r="E325" s="439"/>
      <c r="F325" s="439"/>
      <c r="G325" s="438"/>
      <c r="H325" s="439"/>
      <c r="I325" s="439"/>
      <c r="J325" s="439"/>
      <c r="K325" s="439"/>
      <c r="L325" s="438"/>
      <c r="M325" s="439"/>
      <c r="N325" s="439"/>
      <c r="O325" s="439"/>
      <c r="P325" s="439"/>
      <c r="Q325" s="438"/>
      <c r="R325" s="439"/>
      <c r="S325" s="439"/>
      <c r="T325" s="439"/>
      <c r="U325" s="439"/>
      <c r="V325" s="438"/>
      <c r="W325" s="439"/>
      <c r="X325" s="439"/>
      <c r="Y325" s="439"/>
      <c r="Z325" s="439"/>
      <c r="AA325" s="438"/>
      <c r="AB325" s="439"/>
      <c r="AC325" s="439"/>
      <c r="AD325" s="439"/>
      <c r="AE325" s="439"/>
      <c r="AF325" s="438"/>
      <c r="AG325" s="439"/>
      <c r="AH325" s="439"/>
      <c r="AI325" s="439"/>
      <c r="AJ325" s="439"/>
      <c r="AK325" s="438"/>
      <c r="AL325" s="439"/>
      <c r="AM325" s="439"/>
      <c r="AN325" s="439"/>
      <c r="AO325" s="439"/>
      <c r="AP325" s="438"/>
      <c r="AQ325" s="439"/>
      <c r="AR325" s="439"/>
      <c r="AS325" s="439"/>
      <c r="AT325" s="439"/>
      <c r="AU325" s="438"/>
      <c r="AV325" s="439"/>
      <c r="AW325" s="439"/>
      <c r="AX325" s="439"/>
      <c r="AY325" s="439"/>
    </row>
    <row r="326" spans="1:51" ht="13.9" customHeight="1" x14ac:dyDescent="0.2">
      <c r="A326" s="211" t="s">
        <v>27</v>
      </c>
      <c r="B326" s="436">
        <v>3866712</v>
      </c>
      <c r="C326" s="437">
        <v>98020.757575760013</v>
      </c>
      <c r="D326" s="437">
        <v>1984427.5126908002</v>
      </c>
      <c r="E326" s="437">
        <v>1681785.9407669601</v>
      </c>
      <c r="F326" s="437">
        <v>102477.78896648</v>
      </c>
      <c r="G326" s="436">
        <v>1429495</v>
      </c>
      <c r="H326" s="437">
        <v>22160.757575759999</v>
      </c>
      <c r="I326" s="437">
        <v>769934.51269080013</v>
      </c>
      <c r="J326" s="437">
        <v>562562.72337563999</v>
      </c>
      <c r="K326" s="437">
        <v>74837.006357800012</v>
      </c>
      <c r="L326" s="436">
        <v>799565</v>
      </c>
      <c r="M326" s="437">
        <v>9284</v>
      </c>
      <c r="N326" s="437">
        <v>401149</v>
      </c>
      <c r="O326" s="437">
        <v>388182</v>
      </c>
      <c r="P326" s="437">
        <v>950</v>
      </c>
      <c r="Q326" s="436">
        <v>629930.00000000012</v>
      </c>
      <c r="R326" s="437">
        <v>12876.757575759999</v>
      </c>
      <c r="S326" s="437">
        <v>368785.51269080007</v>
      </c>
      <c r="T326" s="437">
        <v>174380.72337563999</v>
      </c>
      <c r="U326" s="437">
        <v>73887.006357800012</v>
      </c>
      <c r="V326" s="436">
        <v>2437217</v>
      </c>
      <c r="W326" s="437">
        <v>75860</v>
      </c>
      <c r="X326" s="437">
        <v>1214493</v>
      </c>
      <c r="Y326" s="437">
        <v>1119223.21739132</v>
      </c>
      <c r="Z326" s="437">
        <v>27640.782608679998</v>
      </c>
      <c r="AA326" s="436">
        <v>2174165</v>
      </c>
      <c r="AB326" s="437">
        <v>75797</v>
      </c>
      <c r="AC326" s="437">
        <v>1146176</v>
      </c>
      <c r="AD326" s="437">
        <v>942440</v>
      </c>
      <c r="AE326" s="437">
        <v>9752</v>
      </c>
      <c r="AF326" s="436">
        <v>263052</v>
      </c>
      <c r="AG326" s="437">
        <v>63</v>
      </c>
      <c r="AH326" s="437">
        <v>68317</v>
      </c>
      <c r="AI326" s="437">
        <v>176783.21739131998</v>
      </c>
      <c r="AJ326" s="437">
        <v>17888.782608679998</v>
      </c>
      <c r="AK326" s="436">
        <v>975.62827749089308</v>
      </c>
      <c r="AL326" s="437">
        <v>30.367078980024818</v>
      </c>
      <c r="AM326" s="437">
        <v>486.16668668187822</v>
      </c>
      <c r="AN326" s="437">
        <v>448.02978959662136</v>
      </c>
      <c r="AO326" s="437">
        <v>11.064722232368599</v>
      </c>
      <c r="AP326" s="436">
        <v>870.32744886113449</v>
      </c>
      <c r="AQ326" s="437">
        <v>30.341859813458228</v>
      </c>
      <c r="AR326" s="437">
        <v>458.81910251791356</v>
      </c>
      <c r="AS326" s="437">
        <v>377.26271966694685</v>
      </c>
      <c r="AT326" s="437">
        <v>3.9037668628157394</v>
      </c>
      <c r="AU326" s="436">
        <v>105.3008286297586</v>
      </c>
      <c r="AV326" s="437">
        <v>2.5219166566590609E-2</v>
      </c>
      <c r="AW326" s="437">
        <v>27.347584163964612</v>
      </c>
      <c r="AX326" s="437">
        <v>70.767069929674548</v>
      </c>
      <c r="AY326" s="437">
        <v>7.1609553695528589</v>
      </c>
    </row>
    <row r="327" spans="1:51" ht="13.9" customHeight="1" x14ac:dyDescent="0.2">
      <c r="A327" s="211" t="s">
        <v>28</v>
      </c>
      <c r="B327" s="438">
        <v>102128</v>
      </c>
      <c r="C327" s="439">
        <v>213</v>
      </c>
      <c r="D327" s="439">
        <v>27888.43400451</v>
      </c>
      <c r="E327" s="439">
        <v>72696.525727029992</v>
      </c>
      <c r="F327" s="439">
        <v>1330.0402684599999</v>
      </c>
      <c r="G327" s="438">
        <v>60189</v>
      </c>
      <c r="H327" s="439">
        <v>213</v>
      </c>
      <c r="I327" s="439">
        <v>16581.10067118</v>
      </c>
      <c r="J327" s="439">
        <v>43267.859060360002</v>
      </c>
      <c r="K327" s="439">
        <v>127.04026845999999</v>
      </c>
      <c r="L327" s="438">
        <v>19730</v>
      </c>
      <c r="M327" s="439">
        <v>0</v>
      </c>
      <c r="N327" s="439">
        <v>8350</v>
      </c>
      <c r="O327" s="439">
        <v>11298</v>
      </c>
      <c r="P327" s="439">
        <v>82</v>
      </c>
      <c r="Q327" s="438">
        <v>40459</v>
      </c>
      <c r="R327" s="439">
        <v>213</v>
      </c>
      <c r="S327" s="439">
        <v>8231.1006711800001</v>
      </c>
      <c r="T327" s="439">
        <v>31969.859060359999</v>
      </c>
      <c r="U327" s="439">
        <v>45.04026846</v>
      </c>
      <c r="V327" s="438">
        <v>41939</v>
      </c>
      <c r="W327" s="439">
        <v>0</v>
      </c>
      <c r="X327" s="439">
        <v>11307.33333333</v>
      </c>
      <c r="Y327" s="439">
        <v>29428.66666667</v>
      </c>
      <c r="Z327" s="439">
        <v>1203</v>
      </c>
      <c r="AA327" s="438">
        <v>18085</v>
      </c>
      <c r="AB327" s="439">
        <v>0</v>
      </c>
      <c r="AC327" s="439">
        <v>7114</v>
      </c>
      <c r="AD327" s="439">
        <v>9768</v>
      </c>
      <c r="AE327" s="439">
        <v>1203</v>
      </c>
      <c r="AF327" s="438">
        <v>23854</v>
      </c>
      <c r="AG327" s="439">
        <v>0</v>
      </c>
      <c r="AH327" s="439">
        <v>4193.3333333299997</v>
      </c>
      <c r="AI327" s="439">
        <v>19660.66666667</v>
      </c>
      <c r="AJ327" s="439">
        <v>0</v>
      </c>
      <c r="AK327" s="438">
        <v>16.788359152956247</v>
      </c>
      <c r="AL327" s="439">
        <v>0</v>
      </c>
      <c r="AM327" s="439">
        <v>4.5263733770985946</v>
      </c>
      <c r="AN327" s="439">
        <v>11.780419785705135</v>
      </c>
      <c r="AO327" s="439">
        <v>0.48156599015251583</v>
      </c>
      <c r="AP327" s="438">
        <v>7.2395020215363681</v>
      </c>
      <c r="AQ327" s="439">
        <v>0</v>
      </c>
      <c r="AR327" s="439">
        <v>2.8477643008686599</v>
      </c>
      <c r="AS327" s="439">
        <v>3.9101717305151911</v>
      </c>
      <c r="AT327" s="439">
        <v>0.48156599015251583</v>
      </c>
      <c r="AU327" s="438">
        <v>9.5488571314198794</v>
      </c>
      <c r="AV327" s="439">
        <v>0</v>
      </c>
      <c r="AW327" s="439">
        <v>1.6786090762299348</v>
      </c>
      <c r="AX327" s="439">
        <v>7.8702480551899434</v>
      </c>
      <c r="AY327" s="439">
        <v>0</v>
      </c>
    </row>
    <row r="328" spans="1:51" ht="4.1500000000000004" customHeight="1" x14ac:dyDescent="0.2">
      <c r="A328" s="211"/>
      <c r="B328" s="438"/>
      <c r="C328" s="439"/>
      <c r="D328" s="439"/>
      <c r="E328" s="439"/>
      <c r="F328" s="439"/>
      <c r="G328" s="438"/>
      <c r="H328" s="439"/>
      <c r="I328" s="439"/>
      <c r="J328" s="439"/>
      <c r="K328" s="439"/>
      <c r="L328" s="438"/>
      <c r="M328" s="439"/>
      <c r="N328" s="439"/>
      <c r="O328" s="439"/>
      <c r="P328" s="439"/>
      <c r="Q328" s="438"/>
      <c r="R328" s="439"/>
      <c r="S328" s="439"/>
      <c r="T328" s="439"/>
      <c r="U328" s="439"/>
      <c r="V328" s="438"/>
      <c r="W328" s="439"/>
      <c r="X328" s="439"/>
      <c r="Y328" s="439"/>
      <c r="Z328" s="439"/>
      <c r="AA328" s="438"/>
      <c r="AB328" s="439"/>
      <c r="AC328" s="439"/>
      <c r="AD328" s="439"/>
      <c r="AE328" s="439"/>
      <c r="AF328" s="438"/>
      <c r="AG328" s="439"/>
      <c r="AH328" s="439"/>
      <c r="AI328" s="439"/>
      <c r="AJ328" s="439"/>
      <c r="AK328" s="438"/>
      <c r="AL328" s="439"/>
      <c r="AM328" s="439"/>
      <c r="AN328" s="439"/>
      <c r="AO328" s="439"/>
      <c r="AP328" s="438"/>
      <c r="AQ328" s="439"/>
      <c r="AR328" s="439"/>
      <c r="AS328" s="439"/>
      <c r="AT328" s="439"/>
      <c r="AU328" s="438"/>
      <c r="AV328" s="439"/>
      <c r="AW328" s="439"/>
      <c r="AX328" s="439"/>
      <c r="AY328" s="439"/>
    </row>
    <row r="329" spans="1:51" ht="13.9" customHeight="1" x14ac:dyDescent="0.2">
      <c r="A329" s="211" t="s">
        <v>29</v>
      </c>
      <c r="B329" s="436">
        <v>379994</v>
      </c>
      <c r="C329" s="437">
        <v>952</v>
      </c>
      <c r="D329" s="437">
        <v>173255</v>
      </c>
      <c r="E329" s="437">
        <v>178076</v>
      </c>
      <c r="F329" s="437">
        <v>27711</v>
      </c>
      <c r="G329" s="436">
        <v>140419</v>
      </c>
      <c r="H329" s="437">
        <v>952</v>
      </c>
      <c r="I329" s="437">
        <v>82231</v>
      </c>
      <c r="J329" s="437">
        <v>49920</v>
      </c>
      <c r="K329" s="437">
        <v>7316</v>
      </c>
      <c r="L329" s="436">
        <v>44793</v>
      </c>
      <c r="M329" s="437">
        <v>0</v>
      </c>
      <c r="N329" s="437">
        <v>26046</v>
      </c>
      <c r="O329" s="437">
        <v>18535</v>
      </c>
      <c r="P329" s="437">
        <v>212</v>
      </c>
      <c r="Q329" s="436">
        <v>95626</v>
      </c>
      <c r="R329" s="437">
        <v>952</v>
      </c>
      <c r="S329" s="437">
        <v>56185</v>
      </c>
      <c r="T329" s="437">
        <v>31385</v>
      </c>
      <c r="U329" s="437">
        <v>7104</v>
      </c>
      <c r="V329" s="436">
        <v>239575</v>
      </c>
      <c r="W329" s="437">
        <v>0</v>
      </c>
      <c r="X329" s="437">
        <v>91024</v>
      </c>
      <c r="Y329" s="437">
        <v>128156</v>
      </c>
      <c r="Z329" s="437">
        <v>20395</v>
      </c>
      <c r="AA329" s="436">
        <v>92361</v>
      </c>
      <c r="AB329" s="437">
        <v>0</v>
      </c>
      <c r="AC329" s="437">
        <v>47635</v>
      </c>
      <c r="AD329" s="437">
        <v>44133</v>
      </c>
      <c r="AE329" s="437">
        <v>593</v>
      </c>
      <c r="AF329" s="436">
        <v>147214</v>
      </c>
      <c r="AG329" s="437">
        <v>0</v>
      </c>
      <c r="AH329" s="437">
        <v>43389</v>
      </c>
      <c r="AI329" s="437">
        <v>84023</v>
      </c>
      <c r="AJ329" s="437">
        <v>19802</v>
      </c>
      <c r="AK329" s="436">
        <v>95.902886193507058</v>
      </c>
      <c r="AL329" s="437">
        <v>0</v>
      </c>
      <c r="AM329" s="437">
        <v>36.437292342180058</v>
      </c>
      <c r="AN329" s="437">
        <v>51.301389055682321</v>
      </c>
      <c r="AO329" s="437">
        <v>8.1642047956446895</v>
      </c>
      <c r="AP329" s="436">
        <v>36.972499099315478</v>
      </c>
      <c r="AQ329" s="437">
        <v>0</v>
      </c>
      <c r="AR329" s="437">
        <v>19.068492053961009</v>
      </c>
      <c r="AS329" s="437">
        <v>17.666626636243542</v>
      </c>
      <c r="AT329" s="437">
        <v>0.23738040911092428</v>
      </c>
      <c r="AU329" s="436">
        <v>58.930387094191587</v>
      </c>
      <c r="AV329" s="437">
        <v>0</v>
      </c>
      <c r="AW329" s="437">
        <v>17.368800288219045</v>
      </c>
      <c r="AX329" s="437">
        <v>33.634762419438772</v>
      </c>
      <c r="AY329" s="437">
        <v>7.9268243865337658</v>
      </c>
    </row>
    <row r="330" spans="1:51" ht="13.9" customHeight="1" x14ac:dyDescent="0.2">
      <c r="A330" s="211" t="s">
        <v>30</v>
      </c>
      <c r="B330" s="436">
        <v>296153</v>
      </c>
      <c r="C330" s="437">
        <v>2846</v>
      </c>
      <c r="D330" s="437">
        <v>107591</v>
      </c>
      <c r="E330" s="437">
        <v>152127</v>
      </c>
      <c r="F330" s="437">
        <v>33589</v>
      </c>
      <c r="G330" s="436">
        <v>153322</v>
      </c>
      <c r="H330" s="437">
        <v>1118</v>
      </c>
      <c r="I330" s="437">
        <v>70912</v>
      </c>
      <c r="J330" s="437">
        <v>75719</v>
      </c>
      <c r="K330" s="437">
        <v>5573</v>
      </c>
      <c r="L330" s="436">
        <v>24250</v>
      </c>
      <c r="M330" s="437">
        <v>462</v>
      </c>
      <c r="N330" s="437">
        <v>17282</v>
      </c>
      <c r="O330" s="437">
        <v>6354</v>
      </c>
      <c r="P330" s="437">
        <v>152</v>
      </c>
      <c r="Q330" s="436">
        <v>129072</v>
      </c>
      <c r="R330" s="437">
        <v>656</v>
      </c>
      <c r="S330" s="437">
        <v>53630</v>
      </c>
      <c r="T330" s="437">
        <v>69365</v>
      </c>
      <c r="U330" s="437">
        <v>5421</v>
      </c>
      <c r="V330" s="436">
        <v>142831</v>
      </c>
      <c r="W330" s="437">
        <v>1728</v>
      </c>
      <c r="X330" s="437">
        <v>36679</v>
      </c>
      <c r="Y330" s="437">
        <v>76408</v>
      </c>
      <c r="Z330" s="437">
        <v>28016</v>
      </c>
      <c r="AA330" s="436">
        <v>18684</v>
      </c>
      <c r="AB330" s="437">
        <v>913</v>
      </c>
      <c r="AC330" s="437">
        <v>11160</v>
      </c>
      <c r="AD330" s="437">
        <v>2808</v>
      </c>
      <c r="AE330" s="437">
        <v>3803</v>
      </c>
      <c r="AF330" s="436">
        <v>124147</v>
      </c>
      <c r="AG330" s="437">
        <v>815</v>
      </c>
      <c r="AH330" s="437">
        <v>25519</v>
      </c>
      <c r="AI330" s="437">
        <v>73600</v>
      </c>
      <c r="AJ330" s="437">
        <v>24213</v>
      </c>
      <c r="AK330" s="436">
        <v>57.175853648773064</v>
      </c>
      <c r="AL330" s="437">
        <v>0.691725711540771</v>
      </c>
      <c r="AM330" s="437">
        <v>14.682758896761538</v>
      </c>
      <c r="AN330" s="437">
        <v>30.586445698731037</v>
      </c>
      <c r="AO330" s="437">
        <v>11.214923341739722</v>
      </c>
      <c r="AP330" s="436">
        <v>7.4792842560345854</v>
      </c>
      <c r="AQ330" s="437">
        <v>0.36547776309995594</v>
      </c>
      <c r="AR330" s="437">
        <v>4.4673952203674796</v>
      </c>
      <c r="AS330" s="437">
        <v>1.1240542812537528</v>
      </c>
      <c r="AT330" s="437">
        <v>1.5223569913133981</v>
      </c>
      <c r="AU330" s="436">
        <v>49.696569392738475</v>
      </c>
      <c r="AV330" s="437">
        <v>0.32624794844081501</v>
      </c>
      <c r="AW330" s="437">
        <v>10.215363676394059</v>
      </c>
      <c r="AX330" s="437">
        <v>29.462391417477281</v>
      </c>
      <c r="AY330" s="437">
        <v>9.6925663504263238</v>
      </c>
    </row>
    <row r="331" spans="1:51" ht="13.9" customHeight="1" x14ac:dyDescent="0.2">
      <c r="A331" s="211" t="s">
        <v>31</v>
      </c>
      <c r="B331" s="436">
        <v>16411707.88379834</v>
      </c>
      <c r="C331" s="437">
        <v>2613275.5853311704</v>
      </c>
      <c r="D331" s="437">
        <v>3718989.7489907402</v>
      </c>
      <c r="E331" s="437">
        <v>9453004.5494764317</v>
      </c>
      <c r="F331" s="437">
        <v>626438</v>
      </c>
      <c r="G331" s="436">
        <v>6287356.0512231505</v>
      </c>
      <c r="H331" s="437">
        <v>764878.70360194996</v>
      </c>
      <c r="I331" s="437">
        <v>955462.79814477009</v>
      </c>
      <c r="J331" s="437">
        <v>4343924.5494764308</v>
      </c>
      <c r="K331" s="437">
        <v>223090</v>
      </c>
      <c r="L331" s="436">
        <v>2265853.0512231505</v>
      </c>
      <c r="M331" s="437">
        <v>343724.70360195002</v>
      </c>
      <c r="N331" s="437">
        <v>373742.82562632003</v>
      </c>
      <c r="O331" s="437">
        <v>1540134.5219948802</v>
      </c>
      <c r="P331" s="437">
        <v>8251</v>
      </c>
      <c r="Q331" s="436">
        <v>4021503</v>
      </c>
      <c r="R331" s="437">
        <v>421154</v>
      </c>
      <c r="S331" s="437">
        <v>581719.97251845</v>
      </c>
      <c r="T331" s="437">
        <v>2803790.0274815504</v>
      </c>
      <c r="U331" s="437">
        <v>214839</v>
      </c>
      <c r="V331" s="436">
        <v>10124351.832575189</v>
      </c>
      <c r="W331" s="437">
        <v>1848396.88172922</v>
      </c>
      <c r="X331" s="437">
        <v>2763526.9508459703</v>
      </c>
      <c r="Y331" s="437">
        <v>5109080</v>
      </c>
      <c r="Z331" s="437">
        <v>403348</v>
      </c>
      <c r="AA331" s="436">
        <v>2238963</v>
      </c>
      <c r="AB331" s="437">
        <v>334405</v>
      </c>
      <c r="AC331" s="437">
        <v>1606589</v>
      </c>
      <c r="AD331" s="437">
        <v>260384</v>
      </c>
      <c r="AE331" s="437">
        <v>37585</v>
      </c>
      <c r="AF331" s="436">
        <v>7885388.8325751899</v>
      </c>
      <c r="AG331" s="437">
        <v>1513991.88172922</v>
      </c>
      <c r="AH331" s="437">
        <v>1156937.9508459698</v>
      </c>
      <c r="AI331" s="437">
        <v>4848696</v>
      </c>
      <c r="AJ331" s="437">
        <v>365763</v>
      </c>
      <c r="AK331" s="436">
        <v>4052.8208768965169</v>
      </c>
      <c r="AL331" s="437">
        <v>739.9210927221568</v>
      </c>
      <c r="AM331" s="437">
        <v>1106.2515315023297</v>
      </c>
      <c r="AN331" s="437">
        <v>2045.1863416196309</v>
      </c>
      <c r="AO331" s="437">
        <v>161.46191105239981</v>
      </c>
      <c r="AP331" s="436">
        <v>896.26636243545079</v>
      </c>
      <c r="AQ331" s="437">
        <v>133.86373643969415</v>
      </c>
      <c r="AR331" s="437">
        <v>643.12437452463871</v>
      </c>
      <c r="AS331" s="437">
        <v>104.23281694087507</v>
      </c>
      <c r="AT331" s="437">
        <v>15.045434530242986</v>
      </c>
      <c r="AU331" s="436">
        <v>3156.5545144610664</v>
      </c>
      <c r="AV331" s="437">
        <v>606.05735628246259</v>
      </c>
      <c r="AW331" s="437">
        <v>463.12715697769102</v>
      </c>
      <c r="AX331" s="437">
        <v>1940.9535246787559</v>
      </c>
      <c r="AY331" s="437">
        <v>146.41647652215684</v>
      </c>
    </row>
    <row r="332" spans="1:51" ht="13.9" customHeight="1" x14ac:dyDescent="0.2">
      <c r="A332" s="211" t="s">
        <v>32</v>
      </c>
      <c r="B332" s="436">
        <v>50585</v>
      </c>
      <c r="C332" s="437">
        <v>0</v>
      </c>
      <c r="D332" s="437">
        <v>19698</v>
      </c>
      <c r="E332" s="437">
        <v>29346</v>
      </c>
      <c r="F332" s="437">
        <v>1541</v>
      </c>
      <c r="G332" s="436">
        <v>10849</v>
      </c>
      <c r="H332" s="437">
        <v>0</v>
      </c>
      <c r="I332" s="437">
        <v>9010</v>
      </c>
      <c r="J332" s="437">
        <v>1286</v>
      </c>
      <c r="K332" s="437">
        <v>553</v>
      </c>
      <c r="L332" s="436">
        <v>2510</v>
      </c>
      <c r="M332" s="437">
        <v>0</v>
      </c>
      <c r="N332" s="437">
        <v>1805</v>
      </c>
      <c r="O332" s="437">
        <v>694</v>
      </c>
      <c r="P332" s="437">
        <v>11</v>
      </c>
      <c r="Q332" s="436">
        <v>8339</v>
      </c>
      <c r="R332" s="437">
        <v>0</v>
      </c>
      <c r="S332" s="437">
        <v>7205</v>
      </c>
      <c r="T332" s="437">
        <v>592</v>
      </c>
      <c r="U332" s="437">
        <v>542</v>
      </c>
      <c r="V332" s="436">
        <v>39736</v>
      </c>
      <c r="W332" s="437">
        <v>0</v>
      </c>
      <c r="X332" s="437">
        <v>10688</v>
      </c>
      <c r="Y332" s="437">
        <v>28060</v>
      </c>
      <c r="Z332" s="437">
        <v>988</v>
      </c>
      <c r="AA332" s="436">
        <v>3778</v>
      </c>
      <c r="AB332" s="437">
        <v>0</v>
      </c>
      <c r="AC332" s="437">
        <v>2685</v>
      </c>
      <c r="AD332" s="437">
        <v>1092</v>
      </c>
      <c r="AE332" s="437">
        <v>1</v>
      </c>
      <c r="AF332" s="436">
        <v>35958</v>
      </c>
      <c r="AG332" s="437">
        <v>0</v>
      </c>
      <c r="AH332" s="437">
        <v>8003</v>
      </c>
      <c r="AI332" s="437">
        <v>26968</v>
      </c>
      <c r="AJ332" s="437">
        <v>987</v>
      </c>
      <c r="AK332" s="436">
        <v>15.906488931588006</v>
      </c>
      <c r="AL332" s="437">
        <v>0</v>
      </c>
      <c r="AM332" s="437">
        <v>4.2784516232336571</v>
      </c>
      <c r="AN332" s="437">
        <v>11.232536727913214</v>
      </c>
      <c r="AO332" s="437">
        <v>0.39550058044113529</v>
      </c>
      <c r="AP332" s="436">
        <v>1.512349385533005</v>
      </c>
      <c r="AQ332" s="437">
        <v>0</v>
      </c>
      <c r="AR332" s="437">
        <v>1.0748168608142188</v>
      </c>
      <c r="AS332" s="437">
        <v>0.4371322204875705</v>
      </c>
      <c r="AT332" s="437">
        <v>4.0030423121572396E-4</v>
      </c>
      <c r="AU332" s="436">
        <v>14.394139546055001</v>
      </c>
      <c r="AV332" s="437">
        <v>0</v>
      </c>
      <c r="AW332" s="437">
        <v>3.2036347624194388</v>
      </c>
      <c r="AX332" s="437">
        <v>10.795404507425644</v>
      </c>
      <c r="AY332" s="437">
        <v>0.39510027620991955</v>
      </c>
    </row>
    <row r="333" spans="1:51" ht="13.9" customHeight="1" x14ac:dyDescent="0.2">
      <c r="A333" s="211" t="s">
        <v>33</v>
      </c>
      <c r="B333" s="436">
        <v>42974</v>
      </c>
      <c r="C333" s="437">
        <v>8905</v>
      </c>
      <c r="D333" s="437">
        <v>31139</v>
      </c>
      <c r="E333" s="437">
        <v>727</v>
      </c>
      <c r="F333" s="437">
        <v>2203</v>
      </c>
      <c r="G333" s="436">
        <v>3869</v>
      </c>
      <c r="H333" s="437">
        <v>47</v>
      </c>
      <c r="I333" s="437">
        <v>3781</v>
      </c>
      <c r="J333" s="437">
        <v>33</v>
      </c>
      <c r="K333" s="437">
        <v>8</v>
      </c>
      <c r="L333" s="436">
        <v>3757</v>
      </c>
      <c r="M333" s="437">
        <v>47</v>
      </c>
      <c r="N333" s="437">
        <v>3669</v>
      </c>
      <c r="O333" s="437">
        <v>33</v>
      </c>
      <c r="P333" s="437">
        <v>8</v>
      </c>
      <c r="Q333" s="436">
        <v>112</v>
      </c>
      <c r="R333" s="437">
        <v>0</v>
      </c>
      <c r="S333" s="437">
        <v>112</v>
      </c>
      <c r="T333" s="437">
        <v>0</v>
      </c>
      <c r="U333" s="437">
        <v>0</v>
      </c>
      <c r="V333" s="436">
        <v>39105</v>
      </c>
      <c r="W333" s="437">
        <v>8858</v>
      </c>
      <c r="X333" s="437">
        <v>27358</v>
      </c>
      <c r="Y333" s="437">
        <v>694</v>
      </c>
      <c r="Z333" s="437">
        <v>2195</v>
      </c>
      <c r="AA333" s="436">
        <v>8907</v>
      </c>
      <c r="AB333" s="437">
        <v>0</v>
      </c>
      <c r="AC333" s="437">
        <v>8212</v>
      </c>
      <c r="AD333" s="437">
        <v>694</v>
      </c>
      <c r="AE333" s="437">
        <v>1</v>
      </c>
      <c r="AF333" s="436">
        <v>30198</v>
      </c>
      <c r="AG333" s="437">
        <v>8858</v>
      </c>
      <c r="AH333" s="437">
        <v>19146</v>
      </c>
      <c r="AI333" s="437">
        <v>0</v>
      </c>
      <c r="AJ333" s="437">
        <v>2194</v>
      </c>
      <c r="AK333" s="436">
        <v>15.653896961690885</v>
      </c>
      <c r="AL333" s="437">
        <v>3.5458948801088823</v>
      </c>
      <c r="AM333" s="437">
        <v>10.951523157599775</v>
      </c>
      <c r="AN333" s="437">
        <v>0.27781113646371242</v>
      </c>
      <c r="AO333" s="437">
        <v>0.87866778751851404</v>
      </c>
      <c r="AP333" s="436">
        <v>3.5655097874384531</v>
      </c>
      <c r="AQ333" s="437">
        <v>0</v>
      </c>
      <c r="AR333" s="437">
        <v>3.2872983467435248</v>
      </c>
      <c r="AS333" s="437">
        <v>0.27781113646371242</v>
      </c>
      <c r="AT333" s="437">
        <v>4.0030423121572396E-4</v>
      </c>
      <c r="AU333" s="436">
        <v>12.088387174252432</v>
      </c>
      <c r="AV333" s="437">
        <v>3.5458948801088823</v>
      </c>
      <c r="AW333" s="437">
        <v>7.6642248108562514</v>
      </c>
      <c r="AX333" s="437">
        <v>0</v>
      </c>
      <c r="AY333" s="437">
        <v>0.87826748328729831</v>
      </c>
    </row>
    <row r="334" spans="1:51" ht="13.9" customHeight="1" x14ac:dyDescent="0.2">
      <c r="A334" s="211" t="s">
        <v>34</v>
      </c>
      <c r="B334" s="436">
        <v>6222161.2727972791</v>
      </c>
      <c r="C334" s="437">
        <v>1482297.4254227499</v>
      </c>
      <c r="D334" s="437">
        <v>984288.84737452993</v>
      </c>
      <c r="E334" s="437">
        <v>3121010</v>
      </c>
      <c r="F334" s="437">
        <v>634565</v>
      </c>
      <c r="G334" s="436">
        <v>2690306.2869555396</v>
      </c>
      <c r="H334" s="437">
        <v>854240.42580353003</v>
      </c>
      <c r="I334" s="437">
        <v>538739.86115200992</v>
      </c>
      <c r="J334" s="437">
        <v>970978</v>
      </c>
      <c r="K334" s="437">
        <v>326348</v>
      </c>
      <c r="L334" s="436">
        <v>728820.28695553995</v>
      </c>
      <c r="M334" s="437">
        <v>179549.42580353</v>
      </c>
      <c r="N334" s="437">
        <v>194619.86115201001</v>
      </c>
      <c r="O334" s="437">
        <v>351332</v>
      </c>
      <c r="P334" s="437">
        <v>3319</v>
      </c>
      <c r="Q334" s="436">
        <v>1961486</v>
      </c>
      <c r="R334" s="437">
        <v>674691</v>
      </c>
      <c r="S334" s="437">
        <v>344120</v>
      </c>
      <c r="T334" s="437">
        <v>619646</v>
      </c>
      <c r="U334" s="437">
        <v>323029</v>
      </c>
      <c r="V334" s="436">
        <v>3531854.9858417404</v>
      </c>
      <c r="W334" s="437">
        <v>628056.99961922003</v>
      </c>
      <c r="X334" s="437">
        <v>445548.98622252</v>
      </c>
      <c r="Y334" s="437">
        <v>2150032</v>
      </c>
      <c r="Z334" s="437">
        <v>308217</v>
      </c>
      <c r="AA334" s="436">
        <v>472406.98584174004</v>
      </c>
      <c r="AB334" s="437">
        <v>84403.999619220005</v>
      </c>
      <c r="AC334" s="437">
        <v>186163.98622252</v>
      </c>
      <c r="AD334" s="437">
        <v>170128</v>
      </c>
      <c r="AE334" s="437">
        <v>31711</v>
      </c>
      <c r="AF334" s="436">
        <v>3059448</v>
      </c>
      <c r="AG334" s="437">
        <v>543653</v>
      </c>
      <c r="AH334" s="437">
        <v>259385</v>
      </c>
      <c r="AI334" s="437">
        <v>1979904</v>
      </c>
      <c r="AJ334" s="437">
        <v>276506</v>
      </c>
      <c r="AK334" s="436">
        <v>1413.8164948727992</v>
      </c>
      <c r="AL334" s="437">
        <v>251.41387439222606</v>
      </c>
      <c r="AM334" s="437">
        <v>178.35514439875107</v>
      </c>
      <c r="AN334" s="437">
        <v>860.66690684920525</v>
      </c>
      <c r="AO334" s="437">
        <v>123.38056923261678</v>
      </c>
      <c r="AP334" s="436">
        <v>189.10651528831511</v>
      </c>
      <c r="AQ334" s="437">
        <v>33.787278179104121</v>
      </c>
      <c r="AR334" s="437">
        <v>74.52223138486049</v>
      </c>
      <c r="AS334" s="437">
        <v>68.102958248268678</v>
      </c>
      <c r="AT334" s="437">
        <v>12.694047476081822</v>
      </c>
      <c r="AU334" s="436">
        <v>1224.7099795844842</v>
      </c>
      <c r="AV334" s="437">
        <v>217.62659621312199</v>
      </c>
      <c r="AW334" s="437">
        <v>103.83291301389055</v>
      </c>
      <c r="AX334" s="437">
        <v>792.56394860093667</v>
      </c>
      <c r="AY334" s="437">
        <v>110.68652175653496</v>
      </c>
    </row>
    <row r="335" spans="1:51" ht="13.9" customHeight="1" x14ac:dyDescent="0.2">
      <c r="A335" s="212" t="s">
        <v>35</v>
      </c>
      <c r="B335" s="434">
        <v>4985</v>
      </c>
      <c r="C335" s="435">
        <v>0</v>
      </c>
      <c r="D335" s="435">
        <v>0</v>
      </c>
      <c r="E335" s="435">
        <v>0</v>
      </c>
      <c r="F335" s="435">
        <v>4985</v>
      </c>
      <c r="G335" s="434">
        <v>4586</v>
      </c>
      <c r="H335" s="435">
        <v>0</v>
      </c>
      <c r="I335" s="435">
        <v>0</v>
      </c>
      <c r="J335" s="435">
        <v>0</v>
      </c>
      <c r="K335" s="435">
        <v>4586</v>
      </c>
      <c r="L335" s="434">
        <v>155</v>
      </c>
      <c r="M335" s="435">
        <v>0</v>
      </c>
      <c r="N335" s="435">
        <v>0</v>
      </c>
      <c r="O335" s="435">
        <v>0</v>
      </c>
      <c r="P335" s="435">
        <v>155</v>
      </c>
      <c r="Q335" s="434">
        <v>4431</v>
      </c>
      <c r="R335" s="435">
        <v>0</v>
      </c>
      <c r="S335" s="435">
        <v>0</v>
      </c>
      <c r="T335" s="435">
        <v>0</v>
      </c>
      <c r="U335" s="435">
        <v>4431</v>
      </c>
      <c r="V335" s="434">
        <v>399</v>
      </c>
      <c r="W335" s="435">
        <v>0</v>
      </c>
      <c r="X335" s="435">
        <v>0</v>
      </c>
      <c r="Y335" s="435">
        <v>0</v>
      </c>
      <c r="Z335" s="435">
        <v>399</v>
      </c>
      <c r="AA335" s="434">
        <v>3</v>
      </c>
      <c r="AB335" s="435">
        <v>0</v>
      </c>
      <c r="AC335" s="435">
        <v>0</v>
      </c>
      <c r="AD335" s="435">
        <v>0</v>
      </c>
      <c r="AE335" s="435">
        <v>3</v>
      </c>
      <c r="AF335" s="434">
        <v>396</v>
      </c>
      <c r="AG335" s="435">
        <v>0</v>
      </c>
      <c r="AH335" s="435">
        <v>0</v>
      </c>
      <c r="AI335" s="435">
        <v>0</v>
      </c>
      <c r="AJ335" s="435">
        <v>396</v>
      </c>
      <c r="AK335" s="434">
        <v>0.15972138825507384</v>
      </c>
      <c r="AL335" s="435">
        <v>0</v>
      </c>
      <c r="AM335" s="435">
        <v>0</v>
      </c>
      <c r="AN335" s="435">
        <v>0</v>
      </c>
      <c r="AO335" s="435">
        <v>0.15972138825507384</v>
      </c>
      <c r="AP335" s="434">
        <v>1.200912693647172E-3</v>
      </c>
      <c r="AQ335" s="435">
        <v>0</v>
      </c>
      <c r="AR335" s="435">
        <v>0</v>
      </c>
      <c r="AS335" s="435">
        <v>0</v>
      </c>
      <c r="AT335" s="435">
        <v>1.200912693647172E-3</v>
      </c>
      <c r="AU335" s="434">
        <v>0.15852047556142668</v>
      </c>
      <c r="AV335" s="435">
        <v>0</v>
      </c>
      <c r="AW335" s="435">
        <v>0</v>
      </c>
      <c r="AX335" s="435">
        <v>0</v>
      </c>
      <c r="AY335" s="435">
        <v>0.15852047556142668</v>
      </c>
    </row>
  </sheetData>
  <mergeCells count="8">
    <mergeCell ref="A80:G80"/>
    <mergeCell ref="A1:E1"/>
    <mergeCell ref="G38:G39"/>
    <mergeCell ref="G41:G42"/>
    <mergeCell ref="A53:G53"/>
    <mergeCell ref="A54:A55"/>
    <mergeCell ref="B54:D54"/>
    <mergeCell ref="E54:G54"/>
  </mergeCells>
  <printOptions horizontalCentered="1"/>
  <pageMargins left="0.70866141732283472" right="0.51" top="0.32" bottom="0.27559055118110237" header="0.31496062992125984" footer="0.19685039370078741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25"/>
  <sheetViews>
    <sheetView workbookViewId="0">
      <selection activeCell="A25" sqref="A25"/>
    </sheetView>
  </sheetViews>
  <sheetFormatPr defaultColWidth="8.85546875" defaultRowHeight="12.75" x14ac:dyDescent="0.2"/>
  <cols>
    <col min="1" max="1" width="17.85546875" style="187" customWidth="1"/>
    <col min="2" max="2" width="6.85546875" style="187" customWidth="1"/>
    <col min="3" max="16384" width="8.85546875" style="187"/>
  </cols>
  <sheetData>
    <row r="1" spans="1:2" x14ac:dyDescent="0.2">
      <c r="A1" s="275"/>
      <c r="B1" s="276"/>
    </row>
    <row r="2" spans="1:2" ht="13.15" customHeight="1" x14ac:dyDescent="0.2">
      <c r="A2" s="304" t="s">
        <v>272</v>
      </c>
      <c r="B2" s="277" t="s">
        <v>261</v>
      </c>
    </row>
    <row r="3" spans="1:2" ht="12" customHeight="1" x14ac:dyDescent="0.2">
      <c r="A3" s="194" t="s">
        <v>274</v>
      </c>
      <c r="B3" s="202">
        <f>'Остатки ЮЛ'!D56</f>
        <v>104.782</v>
      </c>
    </row>
    <row r="4" spans="1:2" ht="12.6" customHeight="1" x14ac:dyDescent="0.2">
      <c r="A4" s="194" t="s">
        <v>27</v>
      </c>
      <c r="B4" s="202">
        <f>'Остатки ЮЛ'!D71</f>
        <v>49.726276624360125</v>
      </c>
    </row>
    <row r="5" spans="1:2" ht="12.6" customHeight="1" x14ac:dyDescent="0.2">
      <c r="A5" s="194" t="s">
        <v>25</v>
      </c>
      <c r="B5" s="202">
        <f>'Остатки ЮЛ'!D69</f>
        <v>48.298000000000002</v>
      </c>
    </row>
    <row r="6" spans="1:2" ht="12.6" customHeight="1" x14ac:dyDescent="0.2">
      <c r="A6" s="194" t="s">
        <v>34</v>
      </c>
      <c r="B6" s="202">
        <f>'Остатки ЮЛ'!D78</f>
        <v>47.801000000000002</v>
      </c>
    </row>
    <row r="7" spans="1:2" ht="12.6" customHeight="1" x14ac:dyDescent="0.2">
      <c r="A7" s="194" t="s">
        <v>14</v>
      </c>
      <c r="B7" s="202">
        <f>'Остатки ЮЛ'!D61</f>
        <v>43.302</v>
      </c>
    </row>
    <row r="8" spans="1:2" ht="12.6" customHeight="1" x14ac:dyDescent="0.2">
      <c r="A8" s="194" t="s">
        <v>10</v>
      </c>
      <c r="B8" s="202">
        <f>'Остатки ЮЛ'!D57</f>
        <v>10.518000000000001</v>
      </c>
    </row>
    <row r="9" spans="1:2" ht="12.6" customHeight="1" x14ac:dyDescent="0.2">
      <c r="A9" s="194" t="s">
        <v>11</v>
      </c>
      <c r="B9" s="202">
        <f>'Остатки ЮЛ'!D58</f>
        <v>9.3239999999999998</v>
      </c>
    </row>
    <row r="10" spans="1:2" ht="12.6" customHeight="1" x14ac:dyDescent="0.2">
      <c r="A10" s="194" t="s">
        <v>17</v>
      </c>
      <c r="B10" s="202">
        <f>'Остатки ЮЛ'!D64</f>
        <v>8.5850000000000009</v>
      </c>
    </row>
    <row r="11" spans="1:2" ht="12.6" customHeight="1" x14ac:dyDescent="0.2">
      <c r="A11" s="194" t="s">
        <v>29</v>
      </c>
      <c r="B11" s="202">
        <f>'Остатки ЮЛ'!D73</f>
        <v>7.9379999999999997</v>
      </c>
    </row>
    <row r="12" spans="1:2" ht="12.6" customHeight="1" x14ac:dyDescent="0.2">
      <c r="A12" s="194" t="s">
        <v>23</v>
      </c>
      <c r="B12" s="202">
        <f>'Остатки ЮЛ'!D67</f>
        <v>7.5730000000000004</v>
      </c>
    </row>
    <row r="13" spans="1:2" ht="12.6" customHeight="1" x14ac:dyDescent="0.2">
      <c r="A13" s="194" t="s">
        <v>30</v>
      </c>
      <c r="B13" s="202">
        <f>'Остатки ЮЛ'!D74</f>
        <v>2.468</v>
      </c>
    </row>
    <row r="14" spans="1:2" ht="12.6" customHeight="1" x14ac:dyDescent="0.2">
      <c r="A14" s="194" t="s">
        <v>16</v>
      </c>
      <c r="B14" s="202">
        <f>'Остатки ЮЛ'!D63</f>
        <v>1.9102210320999728</v>
      </c>
    </row>
    <row r="15" spans="1:2" ht="12.6" customHeight="1" x14ac:dyDescent="0.2">
      <c r="A15" s="194" t="s">
        <v>28</v>
      </c>
      <c r="B15" s="202">
        <f>'Остатки ЮЛ'!D72</f>
        <v>1.1381409396399995</v>
      </c>
    </row>
    <row r="16" spans="1:2" ht="12.6" customHeight="1" x14ac:dyDescent="0.2">
      <c r="A16" s="194" t="s">
        <v>15</v>
      </c>
      <c r="B16" s="202">
        <f>'Остатки ЮЛ'!D62</f>
        <v>1.0860000000000001</v>
      </c>
    </row>
    <row r="17" spans="1:2" ht="12.6" customHeight="1" x14ac:dyDescent="0.2">
      <c r="A17" s="194" t="s">
        <v>453</v>
      </c>
      <c r="B17" s="202">
        <f>'Остатки ЮЛ'!D66</f>
        <v>0.70399999999999996</v>
      </c>
    </row>
    <row r="18" spans="1:2" ht="12.6" customHeight="1" x14ac:dyDescent="0.2">
      <c r="A18" s="194" t="s">
        <v>12</v>
      </c>
      <c r="B18" s="202">
        <f>'Остатки ЮЛ'!D59</f>
        <v>0.66444444440000006</v>
      </c>
    </row>
    <row r="19" spans="1:2" ht="12.6" customHeight="1" x14ac:dyDescent="0.2">
      <c r="A19" s="194" t="s">
        <v>24</v>
      </c>
      <c r="B19" s="202">
        <f>'Остатки ЮЛ'!D68</f>
        <v>-0.10199999999999999</v>
      </c>
    </row>
    <row r="20" spans="1:2" ht="12.6" customHeight="1" x14ac:dyDescent="0.2">
      <c r="A20" s="194" t="s">
        <v>32</v>
      </c>
      <c r="B20" s="202">
        <f>'Остатки ЮЛ'!D76</f>
        <v>-0.16200000000000001</v>
      </c>
    </row>
    <row r="21" spans="1:2" ht="12.6" customHeight="1" x14ac:dyDescent="0.2">
      <c r="A21" s="194" t="s">
        <v>18</v>
      </c>
      <c r="B21" s="202">
        <f>'Остатки ЮЛ'!D65</f>
        <v>-1.5389999999999999</v>
      </c>
    </row>
    <row r="22" spans="1:2" ht="12.6" customHeight="1" x14ac:dyDescent="0.2">
      <c r="A22" s="194" t="s">
        <v>13</v>
      </c>
      <c r="B22" s="202">
        <f>'Остатки ЮЛ'!D60</f>
        <v>-3.5113292893500039</v>
      </c>
    </row>
    <row r="23" spans="1:2" ht="12.6" customHeight="1" x14ac:dyDescent="0.2">
      <c r="A23" s="194" t="s">
        <v>33</v>
      </c>
      <c r="B23" s="202">
        <f>'Остатки ЮЛ'!D77</f>
        <v>-9.9710000000000001</v>
      </c>
    </row>
    <row r="24" spans="1:2" ht="12.6" customHeight="1" x14ac:dyDescent="0.2">
      <c r="A24" s="194" t="s">
        <v>26</v>
      </c>
      <c r="B24" s="202">
        <f>'Остатки ЮЛ'!D70</f>
        <v>-39.520000000000003</v>
      </c>
    </row>
    <row r="25" spans="1:2" ht="12.6" customHeight="1" x14ac:dyDescent="0.2">
      <c r="A25" s="194" t="s">
        <v>31</v>
      </c>
      <c r="B25" s="202">
        <f>'Остатки ЮЛ'!D75</f>
        <v>-188.73702748154989</v>
      </c>
    </row>
  </sheetData>
  <autoFilter ref="A2:B2" xr:uid="{00000000-0009-0000-0000-000004000000}">
    <sortState ref="A3:B25">
      <sortCondition descending="1" ref="B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25"/>
  <sheetViews>
    <sheetView workbookViewId="0">
      <selection activeCell="A10" sqref="A10"/>
    </sheetView>
  </sheetViews>
  <sheetFormatPr defaultColWidth="8.85546875" defaultRowHeight="12.75" x14ac:dyDescent="0.2"/>
  <cols>
    <col min="1" max="1" width="17.85546875" style="187" customWidth="1"/>
    <col min="2" max="2" width="6.85546875" style="187" customWidth="1"/>
    <col min="3" max="16384" width="8.85546875" style="187"/>
  </cols>
  <sheetData>
    <row r="1" spans="1:2" x14ac:dyDescent="0.2">
      <c r="A1" s="275"/>
      <c r="B1" s="276"/>
    </row>
    <row r="2" spans="1:2" ht="13.15" customHeight="1" x14ac:dyDescent="0.2">
      <c r="A2" s="304" t="s">
        <v>272</v>
      </c>
      <c r="B2" s="277" t="s">
        <v>270</v>
      </c>
    </row>
    <row r="3" spans="1:2" ht="12.6" customHeight="1" x14ac:dyDescent="0.2">
      <c r="A3" s="194" t="s">
        <v>31</v>
      </c>
      <c r="B3" s="202">
        <f>'Остатки ЮЛ'!G75</f>
        <v>184.16096425277215</v>
      </c>
    </row>
    <row r="4" spans="1:2" ht="12.6" customHeight="1" x14ac:dyDescent="0.2">
      <c r="A4" s="194" t="s">
        <v>274</v>
      </c>
      <c r="B4" s="202">
        <f>'Остатки ЮЛ'!G56</f>
        <v>27.803883035354318</v>
      </c>
    </row>
    <row r="5" spans="1:2" ht="12.6" customHeight="1" x14ac:dyDescent="0.2">
      <c r="A5" s="194" t="s">
        <v>17</v>
      </c>
      <c r="B5" s="202">
        <f>'Остатки ЮЛ'!G64</f>
        <v>18.967929623881417</v>
      </c>
    </row>
    <row r="6" spans="1:2" ht="12.6" customHeight="1" x14ac:dyDescent="0.2">
      <c r="A6" s="194" t="s">
        <v>26</v>
      </c>
      <c r="B6" s="202">
        <f>'Остатки ЮЛ'!G70</f>
        <v>14.319332363504543</v>
      </c>
    </row>
    <row r="7" spans="1:2" ht="12.6" customHeight="1" x14ac:dyDescent="0.2">
      <c r="A7" s="194" t="s">
        <v>14</v>
      </c>
      <c r="B7" s="202">
        <f>'Остатки ЮЛ'!G61</f>
        <v>7.7542662129229143</v>
      </c>
    </row>
    <row r="8" spans="1:2" ht="12.6" customHeight="1" x14ac:dyDescent="0.2">
      <c r="A8" s="194" t="s">
        <v>27</v>
      </c>
      <c r="B8" s="202">
        <f>'Остатки ЮЛ'!G71</f>
        <v>3.3590010312500453</v>
      </c>
    </row>
    <row r="9" spans="1:2" ht="12.6" customHeight="1" x14ac:dyDescent="0.2">
      <c r="A9" s="194" t="s">
        <v>11</v>
      </c>
      <c r="B9" s="202">
        <f>'Остатки ЮЛ'!G58</f>
        <v>3.2190558251836876</v>
      </c>
    </row>
    <row r="10" spans="1:2" ht="12.6" customHeight="1" x14ac:dyDescent="0.2">
      <c r="A10" s="194" t="s">
        <v>453</v>
      </c>
      <c r="B10" s="202">
        <f>'Остатки ЮЛ'!G66</f>
        <v>2.2667505496366829</v>
      </c>
    </row>
    <row r="11" spans="1:2" ht="12.6" customHeight="1" x14ac:dyDescent="0.2">
      <c r="A11" s="194" t="s">
        <v>16</v>
      </c>
      <c r="B11" s="202">
        <f>'Остатки ЮЛ'!G63</f>
        <v>0.87191285118591111</v>
      </c>
    </row>
    <row r="12" spans="1:2" ht="12.6" customHeight="1" x14ac:dyDescent="0.2">
      <c r="A12" s="194" t="s">
        <v>32</v>
      </c>
      <c r="B12" s="202">
        <f>'Остатки ЮЛ'!G76</f>
        <v>0.52601574388285899</v>
      </c>
    </row>
    <row r="13" spans="1:2" ht="12.6" customHeight="1" x14ac:dyDescent="0.2">
      <c r="A13" s="194" t="s">
        <v>24</v>
      </c>
      <c r="B13" s="202">
        <f>'Остатки ЮЛ'!G68</f>
        <v>0.17483370731655157</v>
      </c>
    </row>
    <row r="14" spans="1:2" ht="12.6" customHeight="1" x14ac:dyDescent="0.2">
      <c r="A14" s="194" t="s">
        <v>18</v>
      </c>
      <c r="B14" s="202">
        <f>'Остатки ЮЛ'!G65</f>
        <v>-4.8177729598409158E-2</v>
      </c>
    </row>
    <row r="15" spans="1:2" ht="12.6" customHeight="1" x14ac:dyDescent="0.2">
      <c r="A15" s="194" t="s">
        <v>15</v>
      </c>
      <c r="B15" s="202">
        <f>'Остатки ЮЛ'!G62</f>
        <v>-6.1519857329393801E-2</v>
      </c>
    </row>
    <row r="16" spans="1:2" ht="12.6" customHeight="1" x14ac:dyDescent="0.2">
      <c r="A16" s="194" t="s">
        <v>29</v>
      </c>
      <c r="B16" s="202">
        <f>'Остатки ЮЛ'!G73</f>
        <v>-0.59052953961553101</v>
      </c>
    </row>
    <row r="17" spans="1:2" ht="12.6" customHeight="1" x14ac:dyDescent="0.2">
      <c r="A17" s="194" t="s">
        <v>28</v>
      </c>
      <c r="B17" s="202">
        <f>'Остатки ЮЛ'!G72</f>
        <v>-0.72036974223111261</v>
      </c>
    </row>
    <row r="18" spans="1:2" ht="12.6" customHeight="1" x14ac:dyDescent="0.2">
      <c r="A18" s="194" t="s">
        <v>12</v>
      </c>
      <c r="B18" s="202">
        <f>'Остатки ЮЛ'!G59</f>
        <v>-1.4402545759261458</v>
      </c>
    </row>
    <row r="19" spans="1:2" ht="12.6" customHeight="1" x14ac:dyDescent="0.2">
      <c r="A19" s="194" t="s">
        <v>23</v>
      </c>
      <c r="B19" s="202">
        <f>'Остатки ЮЛ'!G67</f>
        <v>-1.9525797043225417</v>
      </c>
    </row>
    <row r="20" spans="1:2" ht="12.6" customHeight="1" x14ac:dyDescent="0.2">
      <c r="A20" s="194" t="s">
        <v>10</v>
      </c>
      <c r="B20" s="202">
        <f>'Остатки ЮЛ'!G57</f>
        <v>-2.0138294133818064</v>
      </c>
    </row>
    <row r="21" spans="1:2" ht="12.6" customHeight="1" x14ac:dyDescent="0.2">
      <c r="A21" s="194" t="s">
        <v>13</v>
      </c>
      <c r="B21" s="202">
        <f>'Остатки ЮЛ'!G60</f>
        <v>-2.3767998688083765</v>
      </c>
    </row>
    <row r="22" spans="1:2" ht="12.6" customHeight="1" x14ac:dyDescent="0.2">
      <c r="A22" s="194" t="s">
        <v>33</v>
      </c>
      <c r="B22" s="202">
        <f>'Остатки ЮЛ'!G77</f>
        <v>-2.8443983377344857</v>
      </c>
    </row>
    <row r="23" spans="1:2" ht="12.6" customHeight="1" x14ac:dyDescent="0.2">
      <c r="A23" s="194" t="s">
        <v>30</v>
      </c>
      <c r="B23" s="202">
        <f>'Остатки ЮЛ'!G74</f>
        <v>-5.1756907869550837</v>
      </c>
    </row>
    <row r="24" spans="1:2" ht="12.6" customHeight="1" x14ac:dyDescent="0.2">
      <c r="A24" s="194" t="s">
        <v>34</v>
      </c>
      <c r="B24" s="202">
        <f>'Остатки ЮЛ'!G78</f>
        <v>-5.9408492270712259</v>
      </c>
    </row>
    <row r="25" spans="1:2" ht="12.6" customHeight="1" x14ac:dyDescent="0.2">
      <c r="A25" s="194" t="s">
        <v>25</v>
      </c>
      <c r="B25" s="202">
        <f>'Остатки ЮЛ'!G69</f>
        <v>-19.356505766673166</v>
      </c>
    </row>
  </sheetData>
  <autoFilter ref="A2:B2" xr:uid="{00000000-0009-0000-0000-000005000000}">
    <sortState ref="A3:B25">
      <sortCondition descending="1" ref="B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67"/>
  <sheetViews>
    <sheetView zoomScale="70" zoomScaleNormal="70" workbookViewId="0">
      <selection activeCell="Z27" sqref="Z26:Z27"/>
    </sheetView>
  </sheetViews>
  <sheetFormatPr defaultRowHeight="15" x14ac:dyDescent="0.25"/>
  <cols>
    <col min="2" max="16" width="12.140625" customWidth="1"/>
  </cols>
  <sheetData>
    <row r="1" spans="2:16" ht="31.5" x14ac:dyDescent="0.5">
      <c r="B1" s="529" t="s">
        <v>284</v>
      </c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1"/>
    </row>
    <row r="2" spans="2:16" x14ac:dyDescent="0.25"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3"/>
    </row>
    <row r="3" spans="2:16" x14ac:dyDescent="0.25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3"/>
    </row>
    <row r="4" spans="2:16" x14ac:dyDescent="0.2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3"/>
    </row>
    <row r="5" spans="2:16" x14ac:dyDescent="0.25"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3"/>
    </row>
    <row r="6" spans="2:16" x14ac:dyDescent="0.25">
      <c r="B6" s="18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3"/>
    </row>
    <row r="7" spans="2:16" x14ac:dyDescent="0.25">
      <c r="B7" s="181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3"/>
    </row>
    <row r="8" spans="2:16" x14ac:dyDescent="0.25"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3"/>
    </row>
    <row r="9" spans="2:16" x14ac:dyDescent="0.25"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3"/>
    </row>
    <row r="10" spans="2:16" x14ac:dyDescent="0.25">
      <c r="B10" s="181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3"/>
    </row>
    <row r="11" spans="2:16" x14ac:dyDescent="0.25">
      <c r="B11" s="181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3"/>
    </row>
    <row r="12" spans="2:16" x14ac:dyDescent="0.25">
      <c r="B12" s="181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3"/>
    </row>
    <row r="13" spans="2:16" x14ac:dyDescent="0.25">
      <c r="B13" s="181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3"/>
    </row>
    <row r="14" spans="2:16" x14ac:dyDescent="0.25">
      <c r="B14" s="181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3"/>
    </row>
    <row r="15" spans="2:16" x14ac:dyDescent="0.25">
      <c r="B15" s="181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3"/>
    </row>
    <row r="16" spans="2:16" x14ac:dyDescent="0.25">
      <c r="B16" s="181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3"/>
    </row>
    <row r="17" spans="2:16" x14ac:dyDescent="0.25">
      <c r="B17" s="181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3"/>
    </row>
    <row r="18" spans="2:16" x14ac:dyDescent="0.25">
      <c r="B18" s="181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3"/>
    </row>
    <row r="19" spans="2:16" x14ac:dyDescent="0.25">
      <c r="B19" s="181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3"/>
    </row>
    <row r="20" spans="2:16" x14ac:dyDescent="0.25">
      <c r="B20" s="181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3"/>
    </row>
    <row r="21" spans="2:16" x14ac:dyDescent="0.25">
      <c r="B21" s="181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</row>
    <row r="22" spans="2:16" x14ac:dyDescent="0.25">
      <c r="B22" s="181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3"/>
    </row>
    <row r="23" spans="2:16" x14ac:dyDescent="0.25">
      <c r="B23" s="181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3"/>
    </row>
    <row r="24" spans="2:16" x14ac:dyDescent="0.25">
      <c r="B24" s="181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3"/>
    </row>
    <row r="25" spans="2:16" x14ac:dyDescent="0.25">
      <c r="B25" s="181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3"/>
    </row>
    <row r="26" spans="2:16" x14ac:dyDescent="0.25">
      <c r="B26" s="181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3"/>
    </row>
    <row r="27" spans="2:16" x14ac:dyDescent="0.25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3"/>
    </row>
    <row r="28" spans="2:16" x14ac:dyDescent="0.25"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3"/>
    </row>
    <row r="29" spans="2:16" x14ac:dyDescent="0.25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3"/>
    </row>
    <row r="30" spans="2:16" x14ac:dyDescent="0.25"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</row>
    <row r="31" spans="2:16" x14ac:dyDescent="0.25"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</row>
    <row r="32" spans="2:16" x14ac:dyDescent="0.2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3"/>
    </row>
    <row r="33" spans="2:16" x14ac:dyDescent="0.2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3"/>
    </row>
    <row r="34" spans="2:16" x14ac:dyDescent="0.2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3"/>
    </row>
    <row r="35" spans="2:16" x14ac:dyDescent="0.2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3"/>
    </row>
    <row r="36" spans="2:16" x14ac:dyDescent="0.2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3"/>
    </row>
    <row r="37" spans="2:16" x14ac:dyDescent="0.2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3"/>
    </row>
    <row r="38" spans="2:16" x14ac:dyDescent="0.2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3"/>
    </row>
    <row r="39" spans="2:16" x14ac:dyDescent="0.2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3"/>
    </row>
    <row r="40" spans="2:16" x14ac:dyDescent="0.2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3"/>
    </row>
    <row r="41" spans="2:16" x14ac:dyDescent="0.2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3"/>
    </row>
    <row r="42" spans="2:16" x14ac:dyDescent="0.2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</row>
    <row r="43" spans="2:16" x14ac:dyDescent="0.2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3"/>
    </row>
    <row r="44" spans="2:16" x14ac:dyDescent="0.2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3"/>
    </row>
    <row r="45" spans="2:16" x14ac:dyDescent="0.2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3"/>
    </row>
    <row r="46" spans="2:16" x14ac:dyDescent="0.25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3"/>
    </row>
    <row r="47" spans="2:16" x14ac:dyDescent="0.25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3"/>
    </row>
    <row r="48" spans="2:16" x14ac:dyDescent="0.25">
      <c r="B48" s="181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3"/>
    </row>
    <row r="49" spans="2:16" x14ac:dyDescent="0.25">
      <c r="B49" s="181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3"/>
    </row>
    <row r="50" spans="2:16" x14ac:dyDescent="0.25">
      <c r="B50" s="181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3"/>
    </row>
    <row r="51" spans="2:16" x14ac:dyDescent="0.25">
      <c r="B51" s="181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3"/>
    </row>
    <row r="52" spans="2:16" x14ac:dyDescent="0.25">
      <c r="B52" s="181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3"/>
    </row>
    <row r="53" spans="2:16" x14ac:dyDescent="0.25">
      <c r="B53" s="181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3"/>
    </row>
    <row r="54" spans="2:16" x14ac:dyDescent="0.25">
      <c r="B54" s="181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3"/>
    </row>
    <row r="55" spans="2:16" x14ac:dyDescent="0.25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3"/>
    </row>
    <row r="56" spans="2:16" x14ac:dyDescent="0.25">
      <c r="B56" s="181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3"/>
    </row>
    <row r="57" spans="2:16" x14ac:dyDescent="0.25">
      <c r="B57" s="181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3"/>
    </row>
    <row r="58" spans="2:16" x14ac:dyDescent="0.25">
      <c r="B58" s="181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3"/>
    </row>
    <row r="59" spans="2:16" x14ac:dyDescent="0.25">
      <c r="B59" s="181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3"/>
    </row>
    <row r="60" spans="2:16" x14ac:dyDescent="0.25">
      <c r="B60" s="181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3"/>
    </row>
    <row r="61" spans="2:16" x14ac:dyDescent="0.25">
      <c r="B61" s="181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3"/>
    </row>
    <row r="62" spans="2:16" x14ac:dyDescent="0.25">
      <c r="B62" s="181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3"/>
    </row>
    <row r="63" spans="2:16" x14ac:dyDescent="0.25">
      <c r="B63" s="181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3"/>
    </row>
    <row r="64" spans="2:16" x14ac:dyDescent="0.25">
      <c r="B64" s="18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3"/>
    </row>
    <row r="65" spans="2:16" x14ac:dyDescent="0.25">
      <c r="B65" s="181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3"/>
    </row>
    <row r="66" spans="2:16" x14ac:dyDescent="0.25">
      <c r="B66" s="181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3"/>
    </row>
    <row r="67" spans="2:16" ht="15.75" thickBot="1" x14ac:dyDescent="0.3">
      <c r="B67" s="184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6"/>
    </row>
  </sheetData>
  <mergeCells count="1">
    <mergeCell ref="B1:P1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RV46"/>
  <sheetViews>
    <sheetView topLeftCell="QC1" zoomScale="90" zoomScaleNormal="90" workbookViewId="0">
      <selection activeCell="GA5" sqref="GA5"/>
    </sheetView>
  </sheetViews>
  <sheetFormatPr defaultRowHeight="15" outlineLevelCol="1" x14ac:dyDescent="0.25"/>
  <cols>
    <col min="1" max="1" width="23.85546875" customWidth="1"/>
    <col min="2" max="99" width="9.85546875" style="15" customWidth="1" outlineLevel="1"/>
    <col min="100" max="100" width="11" style="15" customWidth="1" outlineLevel="1"/>
    <col min="101" max="151" width="9.85546875" style="15" customWidth="1" outlineLevel="1"/>
    <col min="152" max="152" width="11.7109375" style="15" customWidth="1" outlineLevel="1"/>
    <col min="153" max="155" width="9.85546875" style="15" customWidth="1" outlineLevel="1"/>
    <col min="156" max="156" width="12" style="15" customWidth="1" outlineLevel="1"/>
    <col min="157" max="157" width="12.140625" style="15" customWidth="1" outlineLevel="1"/>
    <col min="158" max="160" width="9.85546875" style="15" customWidth="1" outlineLevel="1"/>
    <col min="161" max="171" width="12.85546875" style="15" customWidth="1" outlineLevel="1"/>
    <col min="172" max="215" width="12" style="15" customWidth="1" outlineLevel="1"/>
    <col min="216" max="258" width="11.42578125" style="15" customWidth="1" outlineLevel="1"/>
    <col min="259" max="277" width="11.42578125" style="15" customWidth="1"/>
    <col min="278" max="439" width="11.7109375" style="15" customWidth="1"/>
    <col min="440" max="440" width="7.5703125" style="15" customWidth="1"/>
    <col min="441" max="441" width="10.28515625" style="76" customWidth="1"/>
    <col min="442" max="442" width="7.28515625" customWidth="1"/>
    <col min="443" max="443" width="11.140625" customWidth="1"/>
    <col min="444" max="458" width="10.28515625" customWidth="1"/>
    <col min="459" max="459" width="11.140625" customWidth="1"/>
    <col min="460" max="460" width="10.5703125" customWidth="1"/>
    <col min="461" max="461" width="11" customWidth="1"/>
    <col min="462" max="462" width="10.28515625" customWidth="1"/>
    <col min="463" max="463" width="9.140625" customWidth="1"/>
    <col min="464" max="464" width="10.7109375" customWidth="1"/>
    <col min="479" max="479" width="10.5703125" customWidth="1"/>
    <col min="484" max="484" width="7.85546875" customWidth="1"/>
    <col min="485" max="485" width="14.140625" customWidth="1"/>
    <col min="486" max="486" width="11" customWidth="1"/>
  </cols>
  <sheetData>
    <row r="1" spans="1:490" s="54" customFormat="1" ht="16.5" thickBot="1" x14ac:dyDescent="0.3">
      <c r="A1" s="54" t="s">
        <v>150</v>
      </c>
      <c r="LE1" s="391">
        <f>LE4/KL4*100-100</f>
        <v>-0.13980830587721016</v>
      </c>
      <c r="LF1" s="391">
        <f>LE4-KL4</f>
        <v>-6.4996461977398212</v>
      </c>
      <c r="LK1" s="398">
        <f>LK4-LH4</f>
        <v>-30.459290138780489</v>
      </c>
      <c r="LL1" s="398">
        <f>LK4/LH4*100-100</f>
        <v>-0.65108229754000035</v>
      </c>
      <c r="NA1" s="54" t="s">
        <v>402</v>
      </c>
      <c r="PY1" s="57">
        <v>1000</v>
      </c>
      <c r="QA1" s="535" t="s">
        <v>170</v>
      </c>
      <c r="QB1" s="535"/>
      <c r="QC1" s="535"/>
      <c r="QD1" s="535"/>
      <c r="QE1" s="535"/>
      <c r="QF1" s="535"/>
      <c r="QG1" s="535"/>
      <c r="QH1" s="535"/>
      <c r="QI1" s="535"/>
      <c r="QJ1" s="535"/>
      <c r="QK1" s="535"/>
      <c r="QL1" s="535"/>
      <c r="QM1" s="535"/>
      <c r="QN1" s="535"/>
      <c r="QO1" s="535"/>
      <c r="QP1" s="535"/>
      <c r="QQ1" s="535"/>
      <c r="QR1" s="535"/>
      <c r="QS1" s="535"/>
      <c r="QT1" s="535"/>
      <c r="QU1" s="535"/>
      <c r="QV1" s="535"/>
      <c r="QW1" s="535"/>
      <c r="QX1" s="535"/>
      <c r="QY1" s="535"/>
      <c r="QZ1" s="535"/>
      <c r="RA1" s="535"/>
      <c r="RB1" s="535"/>
      <c r="RC1" s="535"/>
      <c r="RD1" s="535"/>
      <c r="RE1" s="535"/>
      <c r="RF1" s="535"/>
      <c r="RG1" s="535"/>
      <c r="RH1" s="535"/>
      <c r="RI1" s="535"/>
      <c r="RJ1" s="535"/>
    </row>
    <row r="2" spans="1:490" ht="15.75" x14ac:dyDescent="0.25">
      <c r="LD2" s="85"/>
      <c r="LE2" s="391">
        <f>LE5/KL5*100-100</f>
        <v>-1.8989216421794879</v>
      </c>
      <c r="LF2" s="391">
        <f>LE5-KL5</f>
        <v>-86.037804269237313</v>
      </c>
      <c r="LK2" s="398">
        <f>LK5-LH5</f>
        <v>-17.726191568959621</v>
      </c>
      <c r="LL2" s="398">
        <f>LK5/LH5*100-100</f>
        <v>-0.3993270753439333</v>
      </c>
      <c r="QA2" s="536" t="s">
        <v>168</v>
      </c>
      <c r="QB2" s="536"/>
      <c r="QC2" s="532" t="s">
        <v>451</v>
      </c>
      <c r="QD2" s="533"/>
      <c r="QE2" s="554" t="s">
        <v>218</v>
      </c>
      <c r="QF2" s="555"/>
      <c r="QG2" s="552" t="s">
        <v>216</v>
      </c>
      <c r="QH2" s="553"/>
      <c r="QI2" s="550" t="s">
        <v>44</v>
      </c>
      <c r="QJ2" s="551"/>
      <c r="QK2" s="556" t="s">
        <v>42</v>
      </c>
      <c r="QL2" s="557"/>
      <c r="QM2" s="548" t="s">
        <v>382</v>
      </c>
      <c r="QN2" s="549"/>
      <c r="QO2" s="544" t="s">
        <v>360</v>
      </c>
      <c r="QP2" s="545"/>
      <c r="QQ2" s="542" t="s">
        <v>341</v>
      </c>
      <c r="QR2" s="543"/>
      <c r="QS2" s="546" t="s">
        <v>333</v>
      </c>
      <c r="QT2" s="547"/>
      <c r="QU2" s="540" t="s">
        <v>344</v>
      </c>
      <c r="QV2" s="541"/>
      <c r="QW2" s="539" t="s">
        <v>332</v>
      </c>
      <c r="QX2" s="538"/>
      <c r="QY2" s="537" t="s">
        <v>331</v>
      </c>
      <c r="QZ2" s="538"/>
      <c r="RA2" s="537" t="s">
        <v>330</v>
      </c>
      <c r="RB2" s="538"/>
      <c r="RC2" s="537" t="s">
        <v>235</v>
      </c>
      <c r="RD2" s="538"/>
      <c r="RE2" s="537" t="s">
        <v>218</v>
      </c>
      <c r="RF2" s="538"/>
      <c r="RG2" s="537" t="s">
        <v>216</v>
      </c>
      <c r="RH2" s="538"/>
      <c r="RI2" s="537" t="s">
        <v>44</v>
      </c>
      <c r="RJ2" s="538"/>
      <c r="RK2" s="537" t="s">
        <v>42</v>
      </c>
      <c r="RL2" s="538"/>
      <c r="RM2" s="537" t="s">
        <v>6</v>
      </c>
      <c r="RN2" s="538"/>
      <c r="RO2" s="537" t="s">
        <v>4</v>
      </c>
      <c r="RP2" s="561"/>
      <c r="RQ2" s="559" t="s">
        <v>217</v>
      </c>
      <c r="RR2" s="560"/>
      <c r="RS2" s="558" t="s">
        <v>232</v>
      </c>
      <c r="RT2" s="538"/>
      <c r="RU2" s="537" t="s">
        <v>233</v>
      </c>
      <c r="RV2" s="538"/>
    </row>
    <row r="3" spans="1:490" x14ac:dyDescent="0.25">
      <c r="A3" s="18"/>
      <c r="B3" s="177">
        <v>43831</v>
      </c>
      <c r="C3" s="175">
        <v>43833</v>
      </c>
      <c r="D3" s="175">
        <v>43834</v>
      </c>
      <c r="E3" s="175">
        <v>43838</v>
      </c>
      <c r="F3" s="175">
        <v>43839</v>
      </c>
      <c r="G3" s="175">
        <v>43840</v>
      </c>
      <c r="H3" s="175">
        <v>43843</v>
      </c>
      <c r="I3" s="175">
        <v>43844</v>
      </c>
      <c r="J3" s="175">
        <v>43845</v>
      </c>
      <c r="K3" s="175">
        <v>43846</v>
      </c>
      <c r="L3" s="175">
        <v>43847</v>
      </c>
      <c r="M3" s="175">
        <v>43850</v>
      </c>
      <c r="N3" s="175">
        <v>43851</v>
      </c>
      <c r="O3" s="175">
        <v>43852</v>
      </c>
      <c r="P3" s="175">
        <v>43853</v>
      </c>
      <c r="Q3" s="175">
        <v>43854</v>
      </c>
      <c r="R3" s="175">
        <v>43857</v>
      </c>
      <c r="S3" s="175">
        <v>43858</v>
      </c>
      <c r="T3" s="175">
        <v>43859</v>
      </c>
      <c r="U3" s="175">
        <v>43860</v>
      </c>
      <c r="V3" s="175">
        <v>43861</v>
      </c>
      <c r="W3" s="177">
        <v>43862</v>
      </c>
      <c r="X3" s="179">
        <v>43864</v>
      </c>
      <c r="Y3" s="179">
        <v>43865</v>
      </c>
      <c r="Z3" s="179">
        <v>43866</v>
      </c>
      <c r="AA3" s="179">
        <v>43867</v>
      </c>
      <c r="AB3" s="179">
        <v>43868</v>
      </c>
      <c r="AC3" s="179">
        <v>43871</v>
      </c>
      <c r="AD3" s="179">
        <v>43872</v>
      </c>
      <c r="AE3" s="179">
        <v>43873</v>
      </c>
      <c r="AF3" s="179">
        <v>43874</v>
      </c>
      <c r="AG3" s="179">
        <v>43875</v>
      </c>
      <c r="AH3" s="179">
        <v>43878</v>
      </c>
      <c r="AI3" s="179">
        <v>43879</v>
      </c>
      <c r="AJ3" s="179">
        <v>43880</v>
      </c>
      <c r="AK3" s="179">
        <v>43881</v>
      </c>
      <c r="AL3" s="179">
        <v>43882</v>
      </c>
      <c r="AM3" s="179">
        <v>43885</v>
      </c>
      <c r="AN3" s="179">
        <v>43886</v>
      </c>
      <c r="AO3" s="179">
        <v>43887</v>
      </c>
      <c r="AP3" s="179">
        <v>43888</v>
      </c>
      <c r="AQ3" s="179">
        <v>43889</v>
      </c>
      <c r="AR3" s="177">
        <v>43892</v>
      </c>
      <c r="AS3" s="19">
        <v>43893</v>
      </c>
      <c r="AT3" s="19">
        <v>43894</v>
      </c>
      <c r="AU3" s="20">
        <v>43895</v>
      </c>
      <c r="AV3" s="21">
        <v>43896</v>
      </c>
      <c r="AW3" s="21">
        <v>43899</v>
      </c>
      <c r="AX3" s="21">
        <v>43900</v>
      </c>
      <c r="AY3" s="21">
        <v>43901</v>
      </c>
      <c r="AZ3" s="20">
        <v>43902</v>
      </c>
      <c r="BA3" s="20">
        <v>43903</v>
      </c>
      <c r="BB3" s="20">
        <v>43906</v>
      </c>
      <c r="BC3" s="20">
        <v>43907</v>
      </c>
      <c r="BD3" s="20">
        <v>43908</v>
      </c>
      <c r="BE3" s="20">
        <v>43909</v>
      </c>
      <c r="BF3" s="20">
        <v>43910</v>
      </c>
      <c r="BG3" s="20">
        <v>43913</v>
      </c>
      <c r="BH3" s="20">
        <v>43914</v>
      </c>
      <c r="BI3" s="20">
        <v>43915</v>
      </c>
      <c r="BJ3" s="20">
        <v>43916</v>
      </c>
      <c r="BK3" s="20">
        <v>43917</v>
      </c>
      <c r="BL3" s="20">
        <v>43920</v>
      </c>
      <c r="BM3" s="20">
        <v>43921</v>
      </c>
      <c r="BN3" s="73">
        <v>43922</v>
      </c>
      <c r="BO3" s="20">
        <v>43923</v>
      </c>
      <c r="BP3" s="20">
        <v>43924</v>
      </c>
      <c r="BQ3" s="20">
        <v>43925</v>
      </c>
      <c r="BR3" s="20">
        <v>43927</v>
      </c>
      <c r="BS3" s="20">
        <v>43928</v>
      </c>
      <c r="BT3" s="20">
        <v>43929</v>
      </c>
      <c r="BU3" s="20">
        <v>43930</v>
      </c>
      <c r="BV3" s="20">
        <v>43931</v>
      </c>
      <c r="BW3" s="20">
        <v>43934</v>
      </c>
      <c r="BX3" s="20">
        <v>43935</v>
      </c>
      <c r="BY3" s="20">
        <v>43936</v>
      </c>
      <c r="BZ3" s="20">
        <v>43937</v>
      </c>
      <c r="CA3" s="20">
        <v>43938</v>
      </c>
      <c r="CB3" s="20">
        <v>43941</v>
      </c>
      <c r="CC3" s="20">
        <v>43942</v>
      </c>
      <c r="CD3" s="20">
        <v>43943</v>
      </c>
      <c r="CE3" s="20">
        <v>43944</v>
      </c>
      <c r="CF3" s="20">
        <v>43945</v>
      </c>
      <c r="CG3" s="20">
        <v>43950</v>
      </c>
      <c r="CH3" s="20">
        <v>43951</v>
      </c>
      <c r="CI3" s="73">
        <v>43952</v>
      </c>
      <c r="CJ3" s="22">
        <v>43956</v>
      </c>
      <c r="CK3" s="22">
        <v>43957</v>
      </c>
      <c r="CL3" s="22">
        <v>43958</v>
      </c>
      <c r="CM3" s="22">
        <v>43959</v>
      </c>
      <c r="CN3" s="22">
        <v>43962</v>
      </c>
      <c r="CO3" s="22">
        <v>43963</v>
      </c>
      <c r="CP3" s="22">
        <v>43964</v>
      </c>
      <c r="CQ3" s="22">
        <v>43965</v>
      </c>
      <c r="CR3" s="22">
        <v>43966</v>
      </c>
      <c r="CS3" s="22">
        <v>43969</v>
      </c>
      <c r="CT3" s="22">
        <v>43970</v>
      </c>
      <c r="CU3" s="22">
        <v>43971</v>
      </c>
      <c r="CV3" s="22">
        <v>43972</v>
      </c>
      <c r="CW3" s="22">
        <v>43973</v>
      </c>
      <c r="CX3" s="22">
        <v>43976</v>
      </c>
      <c r="CY3" s="22">
        <v>43977</v>
      </c>
      <c r="CZ3" s="22">
        <v>43978</v>
      </c>
      <c r="DA3" s="22">
        <v>43979</v>
      </c>
      <c r="DB3" s="22">
        <v>43980</v>
      </c>
      <c r="DC3" s="73">
        <v>43983</v>
      </c>
      <c r="DD3" s="20">
        <v>43984</v>
      </c>
      <c r="DE3" s="20">
        <v>43985</v>
      </c>
      <c r="DF3" s="20">
        <v>43986</v>
      </c>
      <c r="DG3" s="20">
        <v>43987</v>
      </c>
      <c r="DH3" s="20">
        <v>43990</v>
      </c>
      <c r="DI3" s="20">
        <v>43991</v>
      </c>
      <c r="DJ3" s="20">
        <v>43992</v>
      </c>
      <c r="DK3" s="20">
        <v>43993</v>
      </c>
      <c r="DL3" s="64">
        <v>43994</v>
      </c>
      <c r="DM3" s="20">
        <v>43997</v>
      </c>
      <c r="DN3" s="20">
        <v>43998</v>
      </c>
      <c r="DO3" s="20">
        <v>43999</v>
      </c>
      <c r="DP3" s="20">
        <v>44000</v>
      </c>
      <c r="DQ3" s="20">
        <v>44001</v>
      </c>
      <c r="DR3" s="20">
        <v>44004</v>
      </c>
      <c r="DS3" s="20">
        <v>44005</v>
      </c>
      <c r="DT3" s="20">
        <v>44006</v>
      </c>
      <c r="DU3" s="20">
        <v>44007</v>
      </c>
      <c r="DV3" s="78">
        <v>44008</v>
      </c>
      <c r="DW3" s="78">
        <v>44011</v>
      </c>
      <c r="DX3" s="78">
        <v>44012</v>
      </c>
      <c r="DY3" s="80">
        <v>44013</v>
      </c>
      <c r="DZ3" s="78">
        <v>44014</v>
      </c>
      <c r="EA3" s="78">
        <v>44018</v>
      </c>
      <c r="EB3" s="78">
        <v>44019</v>
      </c>
      <c r="EC3" s="78">
        <v>44020</v>
      </c>
      <c r="ED3" s="78">
        <v>44021</v>
      </c>
      <c r="EE3" s="78">
        <v>44022</v>
      </c>
      <c r="EF3" s="78">
        <v>44025</v>
      </c>
      <c r="EG3" s="78">
        <v>44026</v>
      </c>
      <c r="EH3" s="78">
        <v>44027</v>
      </c>
      <c r="EI3" s="78">
        <v>44028</v>
      </c>
      <c r="EJ3" s="78">
        <v>44029</v>
      </c>
      <c r="EK3" s="78">
        <v>44032</v>
      </c>
      <c r="EL3" s="78">
        <v>44033</v>
      </c>
      <c r="EM3" s="78">
        <v>44034</v>
      </c>
      <c r="EN3" s="78">
        <v>44035</v>
      </c>
      <c r="EO3" s="78">
        <v>44036</v>
      </c>
      <c r="EP3" s="78">
        <v>44039</v>
      </c>
      <c r="EQ3" s="78">
        <v>44040</v>
      </c>
      <c r="ER3" s="78">
        <v>44041</v>
      </c>
      <c r="ES3" s="78">
        <v>44042</v>
      </c>
      <c r="ET3" s="78">
        <v>44043</v>
      </c>
      <c r="EU3" s="80">
        <v>44046</v>
      </c>
      <c r="EV3" s="84">
        <v>44047</v>
      </c>
      <c r="EW3" s="84">
        <v>44048</v>
      </c>
      <c r="EX3" s="84">
        <v>44049</v>
      </c>
      <c r="EY3" s="84">
        <v>44050</v>
      </c>
      <c r="EZ3" s="84">
        <v>44053</v>
      </c>
      <c r="FA3" s="84">
        <v>44054</v>
      </c>
      <c r="FB3" s="84">
        <v>44055</v>
      </c>
      <c r="FC3" s="84">
        <v>44056</v>
      </c>
      <c r="FD3" s="84">
        <v>44057</v>
      </c>
      <c r="FE3" s="84">
        <v>44060</v>
      </c>
      <c r="FF3" s="84">
        <v>44061</v>
      </c>
      <c r="FG3" s="84">
        <v>44062</v>
      </c>
      <c r="FH3" s="84">
        <v>44063</v>
      </c>
      <c r="FI3" s="84">
        <v>44064</v>
      </c>
      <c r="FJ3" s="84">
        <v>44067</v>
      </c>
      <c r="FK3" s="84">
        <v>44068</v>
      </c>
      <c r="FL3" s="84">
        <v>44069</v>
      </c>
      <c r="FM3" s="84">
        <v>44070</v>
      </c>
      <c r="FN3" s="84">
        <v>44071</v>
      </c>
      <c r="FO3" s="84">
        <v>44074</v>
      </c>
      <c r="FP3" s="80">
        <v>44075</v>
      </c>
      <c r="FQ3" s="84">
        <v>44076</v>
      </c>
      <c r="FR3" s="84">
        <v>44077</v>
      </c>
      <c r="FS3" s="84">
        <v>44078</v>
      </c>
      <c r="FT3" s="84">
        <v>44081</v>
      </c>
      <c r="FU3" s="84">
        <v>44082</v>
      </c>
      <c r="FV3" s="84">
        <v>44083</v>
      </c>
      <c r="FW3" s="84">
        <v>44084</v>
      </c>
      <c r="FX3" s="84">
        <v>44085</v>
      </c>
      <c r="FY3" s="84">
        <v>44088</v>
      </c>
      <c r="FZ3" s="84">
        <v>44089</v>
      </c>
      <c r="GA3" s="84">
        <v>44090</v>
      </c>
      <c r="GB3" s="84">
        <v>44091</v>
      </c>
      <c r="GC3" s="84">
        <v>44092</v>
      </c>
      <c r="GD3" s="84">
        <v>44095</v>
      </c>
      <c r="GE3" s="84">
        <v>44096</v>
      </c>
      <c r="GF3" s="84">
        <v>44097</v>
      </c>
      <c r="GG3" s="84">
        <v>44098</v>
      </c>
      <c r="GH3" s="84">
        <v>44099</v>
      </c>
      <c r="GI3" s="84">
        <v>44102</v>
      </c>
      <c r="GJ3" s="84">
        <v>44103</v>
      </c>
      <c r="GK3" s="84">
        <v>44104</v>
      </c>
      <c r="GL3" s="80">
        <v>44105</v>
      </c>
      <c r="GM3" s="22">
        <v>44106</v>
      </c>
      <c r="GN3" s="22">
        <v>44109</v>
      </c>
      <c r="GO3" s="22">
        <v>44110</v>
      </c>
      <c r="GP3" s="22">
        <v>44111</v>
      </c>
      <c r="GQ3" s="22">
        <v>44112</v>
      </c>
      <c r="GR3" s="22">
        <v>44113</v>
      </c>
      <c r="GS3" s="22">
        <v>44116</v>
      </c>
      <c r="GT3" s="22">
        <v>44117</v>
      </c>
      <c r="GU3" s="22">
        <v>44118</v>
      </c>
      <c r="GV3" s="22">
        <v>44119</v>
      </c>
      <c r="GW3" s="22">
        <v>44120</v>
      </c>
      <c r="GX3" s="22">
        <v>44123</v>
      </c>
      <c r="GY3" s="22">
        <v>44124</v>
      </c>
      <c r="GZ3" s="22">
        <v>44125</v>
      </c>
      <c r="HA3" s="22">
        <v>44126</v>
      </c>
      <c r="HB3" s="22">
        <v>44127</v>
      </c>
      <c r="HC3" s="22">
        <v>44130</v>
      </c>
      <c r="HD3" s="22">
        <v>44131</v>
      </c>
      <c r="HE3" s="22">
        <v>44132</v>
      </c>
      <c r="HF3" s="22">
        <v>44133</v>
      </c>
      <c r="HG3" s="22">
        <v>44134</v>
      </c>
      <c r="HH3" s="170">
        <v>44137</v>
      </c>
      <c r="HI3" s="20">
        <v>44138</v>
      </c>
      <c r="HJ3" s="20">
        <v>44139</v>
      </c>
      <c r="HK3" s="20">
        <v>44140</v>
      </c>
      <c r="HL3" s="20">
        <v>44141</v>
      </c>
      <c r="HM3" s="20">
        <v>44144</v>
      </c>
      <c r="HN3" s="20">
        <v>44145</v>
      </c>
      <c r="HO3" s="20">
        <v>44146</v>
      </c>
      <c r="HP3" s="20">
        <v>44147</v>
      </c>
      <c r="HQ3" s="20">
        <v>44148</v>
      </c>
      <c r="HR3" s="20">
        <v>44151</v>
      </c>
      <c r="HS3" s="20">
        <v>44152</v>
      </c>
      <c r="HT3" s="20">
        <v>44153</v>
      </c>
      <c r="HU3" s="20">
        <v>44154</v>
      </c>
      <c r="HV3" s="20">
        <v>44155</v>
      </c>
      <c r="HW3" s="20">
        <v>44158</v>
      </c>
      <c r="HX3" s="20">
        <v>44159</v>
      </c>
      <c r="HY3" s="20">
        <v>44160</v>
      </c>
      <c r="HZ3" s="20">
        <v>44161</v>
      </c>
      <c r="IA3" s="20">
        <v>44162</v>
      </c>
      <c r="IB3" s="20">
        <v>44165</v>
      </c>
      <c r="IC3" s="170">
        <v>44166</v>
      </c>
      <c r="ID3" s="20">
        <v>44167</v>
      </c>
      <c r="IE3" s="20">
        <v>44168</v>
      </c>
      <c r="IF3" s="20">
        <v>44169</v>
      </c>
      <c r="IG3" s="20">
        <v>44172</v>
      </c>
      <c r="IH3" s="20">
        <v>44173</v>
      </c>
      <c r="II3" s="20">
        <v>44174</v>
      </c>
      <c r="IJ3" s="20">
        <v>44175</v>
      </c>
      <c r="IK3" s="20">
        <v>44176</v>
      </c>
      <c r="IL3" s="20">
        <v>44179</v>
      </c>
      <c r="IM3" s="20">
        <v>44180</v>
      </c>
      <c r="IN3" s="20">
        <v>44181</v>
      </c>
      <c r="IO3" s="20">
        <v>44182</v>
      </c>
      <c r="IP3" s="20">
        <v>44183</v>
      </c>
      <c r="IQ3" s="20">
        <v>44186</v>
      </c>
      <c r="IR3" s="20">
        <v>44187</v>
      </c>
      <c r="IS3" s="20">
        <v>44188</v>
      </c>
      <c r="IT3" s="20">
        <v>44189</v>
      </c>
      <c r="IU3" s="20">
        <v>44193</v>
      </c>
      <c r="IV3" s="20">
        <v>44194</v>
      </c>
      <c r="IW3" s="20">
        <v>44195</v>
      </c>
      <c r="IX3" s="20">
        <v>44196</v>
      </c>
      <c r="IY3" s="317">
        <v>44197</v>
      </c>
      <c r="IZ3" s="20">
        <v>44201</v>
      </c>
      <c r="JA3" s="20">
        <v>44202</v>
      </c>
      <c r="JB3" s="20">
        <v>44207</v>
      </c>
      <c r="JC3" s="20">
        <v>44208</v>
      </c>
      <c r="JD3" s="20">
        <v>44209</v>
      </c>
      <c r="JE3" s="20">
        <v>44210</v>
      </c>
      <c r="JF3" s="20">
        <v>44211</v>
      </c>
      <c r="JG3" s="20">
        <v>44212</v>
      </c>
      <c r="JH3" s="20">
        <v>44214</v>
      </c>
      <c r="JI3" s="20">
        <v>44215</v>
      </c>
      <c r="JJ3" s="20">
        <v>44216</v>
      </c>
      <c r="JK3" s="20">
        <v>44217</v>
      </c>
      <c r="JL3" s="20">
        <v>44218</v>
      </c>
      <c r="JM3" s="20">
        <v>44221</v>
      </c>
      <c r="JN3" s="20">
        <v>44222</v>
      </c>
      <c r="JO3" s="20">
        <v>44223</v>
      </c>
      <c r="JP3" s="20">
        <v>44224</v>
      </c>
      <c r="JQ3" s="20">
        <v>44225</v>
      </c>
      <c r="JR3" s="80">
        <v>44228</v>
      </c>
      <c r="JS3" s="20">
        <v>44229</v>
      </c>
      <c r="JT3" s="20">
        <v>44230</v>
      </c>
      <c r="JU3" s="20">
        <v>44231</v>
      </c>
      <c r="JV3" s="20">
        <v>44232</v>
      </c>
      <c r="JW3" s="20">
        <v>44235</v>
      </c>
      <c r="JX3" s="20">
        <v>44236</v>
      </c>
      <c r="JY3" s="20">
        <v>44237</v>
      </c>
      <c r="JZ3" s="20">
        <v>44238</v>
      </c>
      <c r="KA3" s="20">
        <v>44239</v>
      </c>
      <c r="KB3" s="20">
        <v>44242</v>
      </c>
      <c r="KC3" s="20">
        <v>44243</v>
      </c>
      <c r="KD3" s="20">
        <v>44244</v>
      </c>
      <c r="KE3" s="20">
        <v>44245</v>
      </c>
      <c r="KF3" s="20">
        <v>44246</v>
      </c>
      <c r="KG3" s="20">
        <v>44249</v>
      </c>
      <c r="KH3" s="20">
        <v>44250</v>
      </c>
      <c r="KI3" s="20">
        <v>44251</v>
      </c>
      <c r="KJ3" s="20">
        <v>44252</v>
      </c>
      <c r="KK3" s="20">
        <v>44253</v>
      </c>
      <c r="KL3" s="80">
        <v>44256</v>
      </c>
      <c r="KM3" s="20">
        <v>44257</v>
      </c>
      <c r="KN3" s="20">
        <v>44258</v>
      </c>
      <c r="KO3" s="20">
        <v>44259</v>
      </c>
      <c r="KP3" s="20">
        <v>44260</v>
      </c>
      <c r="KQ3" s="20">
        <v>44264</v>
      </c>
      <c r="KR3" s="20">
        <v>44265</v>
      </c>
      <c r="KS3" s="20">
        <v>44266</v>
      </c>
      <c r="KT3" s="20">
        <v>44267</v>
      </c>
      <c r="KU3" s="20">
        <v>44270</v>
      </c>
      <c r="KV3" s="20">
        <v>44271</v>
      </c>
      <c r="KW3" s="20">
        <v>44272</v>
      </c>
      <c r="KX3" s="20">
        <v>44273</v>
      </c>
      <c r="KY3" s="20">
        <v>44274</v>
      </c>
      <c r="KZ3" s="20">
        <v>44277</v>
      </c>
      <c r="LA3" s="20">
        <v>44278</v>
      </c>
      <c r="LB3" s="20">
        <v>44279</v>
      </c>
      <c r="LC3" s="20">
        <v>44280</v>
      </c>
      <c r="LD3" s="20">
        <v>44281</v>
      </c>
      <c r="LE3" s="20">
        <v>44284</v>
      </c>
      <c r="LF3" s="20">
        <v>44285</v>
      </c>
      <c r="LG3" s="20">
        <v>44286</v>
      </c>
      <c r="LH3" s="80">
        <v>44287</v>
      </c>
      <c r="LI3" s="22">
        <v>44288</v>
      </c>
      <c r="LJ3" s="22">
        <v>44291</v>
      </c>
      <c r="LK3" s="22">
        <v>44292</v>
      </c>
      <c r="LL3" s="22">
        <v>44293</v>
      </c>
      <c r="LM3" s="22">
        <v>44294</v>
      </c>
      <c r="LN3" s="22">
        <v>44295</v>
      </c>
      <c r="LO3" s="22">
        <v>44298</v>
      </c>
      <c r="LP3" s="22">
        <v>44299</v>
      </c>
      <c r="LQ3" s="22">
        <v>44300</v>
      </c>
      <c r="LR3" s="22">
        <v>44301</v>
      </c>
      <c r="LS3" s="22">
        <v>44302</v>
      </c>
      <c r="LT3" s="22">
        <v>44305</v>
      </c>
      <c r="LU3" s="22">
        <v>44306</v>
      </c>
      <c r="LV3" s="22">
        <v>44307</v>
      </c>
      <c r="LW3" s="22">
        <v>44308</v>
      </c>
      <c r="LX3" s="22">
        <v>44309</v>
      </c>
      <c r="LY3" s="22">
        <v>44312</v>
      </c>
      <c r="LZ3" s="22">
        <v>44313</v>
      </c>
      <c r="MA3" s="22">
        <v>44314</v>
      </c>
      <c r="MB3" s="22">
        <v>44315</v>
      </c>
      <c r="MC3" s="22">
        <v>44316</v>
      </c>
      <c r="MD3" s="80">
        <v>44317</v>
      </c>
      <c r="ME3" s="22">
        <v>44320</v>
      </c>
      <c r="MF3" s="22">
        <v>44321</v>
      </c>
      <c r="MG3" s="22">
        <v>44322</v>
      </c>
      <c r="MH3" s="22">
        <v>44323</v>
      </c>
      <c r="MI3" s="22">
        <v>44328</v>
      </c>
      <c r="MJ3" s="22">
        <v>44329</v>
      </c>
      <c r="MK3" s="22">
        <v>44330</v>
      </c>
      <c r="ML3" s="22">
        <v>44331</v>
      </c>
      <c r="MM3" s="22">
        <v>44333</v>
      </c>
      <c r="MN3" s="22">
        <v>44334</v>
      </c>
      <c r="MO3" s="22">
        <v>44335</v>
      </c>
      <c r="MP3" s="22">
        <v>44336</v>
      </c>
      <c r="MQ3" s="22">
        <v>44337</v>
      </c>
      <c r="MR3" s="22">
        <v>44340</v>
      </c>
      <c r="MS3" s="22">
        <v>44341</v>
      </c>
      <c r="MT3" s="22">
        <v>44342</v>
      </c>
      <c r="MU3" s="22">
        <v>44343</v>
      </c>
      <c r="MV3" s="22">
        <v>44344</v>
      </c>
      <c r="MW3" s="22">
        <v>44347</v>
      </c>
      <c r="MX3" s="80">
        <v>44348</v>
      </c>
      <c r="MY3" s="20">
        <v>44349</v>
      </c>
      <c r="MZ3" s="20">
        <v>44350</v>
      </c>
      <c r="NA3" s="20">
        <v>44351</v>
      </c>
      <c r="NB3" s="20">
        <v>44354</v>
      </c>
      <c r="NC3" s="20">
        <v>44355</v>
      </c>
      <c r="ND3" s="20">
        <v>44356</v>
      </c>
      <c r="NE3" s="20">
        <v>44357</v>
      </c>
      <c r="NF3" s="20">
        <v>44358</v>
      </c>
      <c r="NG3" s="20">
        <v>44361</v>
      </c>
      <c r="NH3" s="20">
        <v>44362</v>
      </c>
      <c r="NI3" s="20">
        <v>44363</v>
      </c>
      <c r="NJ3" s="20">
        <v>44364</v>
      </c>
      <c r="NK3" s="20">
        <v>44365</v>
      </c>
      <c r="NL3" s="20">
        <v>44368</v>
      </c>
      <c r="NM3" s="20">
        <v>44369</v>
      </c>
      <c r="NN3" s="20">
        <v>44370</v>
      </c>
      <c r="NO3" s="20">
        <v>44371</v>
      </c>
      <c r="NP3" s="20">
        <v>44372</v>
      </c>
      <c r="NQ3" s="20">
        <v>44375</v>
      </c>
      <c r="NR3" s="20">
        <v>44376</v>
      </c>
      <c r="NS3" s="20">
        <v>44377</v>
      </c>
      <c r="NT3" s="80">
        <v>44378</v>
      </c>
      <c r="NU3" s="20">
        <v>44379</v>
      </c>
      <c r="NV3" s="20">
        <v>44382</v>
      </c>
      <c r="NW3" s="20">
        <v>44383</v>
      </c>
      <c r="NX3" s="20">
        <v>44384</v>
      </c>
      <c r="NY3" s="20">
        <v>44385</v>
      </c>
      <c r="NZ3" s="20">
        <v>44386</v>
      </c>
      <c r="OA3" s="20">
        <v>44389</v>
      </c>
      <c r="OB3" s="20">
        <v>44390</v>
      </c>
      <c r="OC3" s="20">
        <v>44391</v>
      </c>
      <c r="OD3" s="20">
        <v>44392</v>
      </c>
      <c r="OE3" s="20">
        <v>44393</v>
      </c>
      <c r="OF3" s="20">
        <v>44396</v>
      </c>
      <c r="OG3" s="20">
        <v>44397</v>
      </c>
      <c r="OH3" s="20">
        <v>44398</v>
      </c>
      <c r="OI3" s="20">
        <v>44399</v>
      </c>
      <c r="OJ3" s="20">
        <v>44400</v>
      </c>
      <c r="OK3" s="20">
        <v>44403</v>
      </c>
      <c r="OL3" s="20">
        <v>44404</v>
      </c>
      <c r="OM3" s="20">
        <v>44405</v>
      </c>
      <c r="ON3" s="20">
        <v>44406</v>
      </c>
      <c r="OO3" s="20">
        <v>44407</v>
      </c>
      <c r="OP3" s="80">
        <v>44410</v>
      </c>
      <c r="OQ3" s="20">
        <v>44411</v>
      </c>
      <c r="OR3" s="20">
        <v>44412</v>
      </c>
      <c r="OS3" s="20">
        <v>44413</v>
      </c>
      <c r="OT3" s="20">
        <v>44414</v>
      </c>
      <c r="OU3" s="20">
        <v>44417</v>
      </c>
      <c r="OV3" s="20">
        <v>44418</v>
      </c>
      <c r="OW3" s="20">
        <v>44419</v>
      </c>
      <c r="OX3" s="20">
        <v>44420</v>
      </c>
      <c r="OY3" s="20">
        <v>44421</v>
      </c>
      <c r="OZ3" s="20">
        <v>44424</v>
      </c>
      <c r="PA3" s="20">
        <v>44425</v>
      </c>
      <c r="PB3" s="20">
        <v>44426</v>
      </c>
      <c r="PC3" s="20">
        <v>44427</v>
      </c>
      <c r="PD3" s="20">
        <v>44428</v>
      </c>
      <c r="PE3" s="20">
        <v>44431</v>
      </c>
      <c r="PF3" s="20">
        <v>44432</v>
      </c>
      <c r="PG3" s="20">
        <v>44433</v>
      </c>
      <c r="PH3" s="20">
        <v>44434</v>
      </c>
      <c r="PI3" s="20">
        <v>44435</v>
      </c>
      <c r="PJ3" s="20">
        <v>44438</v>
      </c>
      <c r="PK3" s="20">
        <v>44439</v>
      </c>
      <c r="PL3" s="20">
        <v>44440</v>
      </c>
      <c r="PM3" s="20">
        <v>44441</v>
      </c>
      <c r="PN3" s="20">
        <v>44442</v>
      </c>
      <c r="PO3" s="20">
        <v>44445</v>
      </c>
      <c r="PP3" s="20">
        <v>44446</v>
      </c>
      <c r="PQ3" s="20">
        <v>44447</v>
      </c>
      <c r="PR3" s="20">
        <v>44448</v>
      </c>
      <c r="PS3" s="20">
        <v>44449</v>
      </c>
      <c r="PT3" s="20">
        <v>44452</v>
      </c>
      <c r="PU3" s="20">
        <v>44453</v>
      </c>
      <c r="PV3" s="20">
        <v>44454</v>
      </c>
      <c r="PW3" s="20">
        <v>44455</v>
      </c>
      <c r="QA3" s="60" t="s">
        <v>169</v>
      </c>
      <c r="QB3" s="60" t="s">
        <v>5</v>
      </c>
      <c r="QC3" s="486" t="s">
        <v>169</v>
      </c>
      <c r="QD3" s="486" t="s">
        <v>5</v>
      </c>
      <c r="QE3" s="431" t="s">
        <v>169</v>
      </c>
      <c r="QF3" s="431" t="s">
        <v>5</v>
      </c>
      <c r="QG3" s="415" t="s">
        <v>169</v>
      </c>
      <c r="QH3" s="415" t="s">
        <v>5</v>
      </c>
      <c r="QI3" s="399" t="s">
        <v>169</v>
      </c>
      <c r="QJ3" s="399" t="s">
        <v>5</v>
      </c>
      <c r="QK3" s="357" t="s">
        <v>169</v>
      </c>
      <c r="QL3" s="357" t="s">
        <v>5</v>
      </c>
      <c r="QM3" s="384" t="s">
        <v>169</v>
      </c>
      <c r="QN3" s="384" t="s">
        <v>5</v>
      </c>
      <c r="QO3" s="361" t="s">
        <v>169</v>
      </c>
      <c r="QP3" s="361" t="s">
        <v>5</v>
      </c>
      <c r="QQ3" s="320" t="s">
        <v>169</v>
      </c>
      <c r="QR3" s="320" t="s">
        <v>5</v>
      </c>
      <c r="QS3" s="358" t="s">
        <v>169</v>
      </c>
      <c r="QT3" s="364" t="s">
        <v>5</v>
      </c>
      <c r="QU3" s="323" t="s">
        <v>169</v>
      </c>
      <c r="QV3" s="324" t="s">
        <v>5</v>
      </c>
      <c r="QW3" s="407" t="s">
        <v>169</v>
      </c>
      <c r="QX3" s="405" t="s">
        <v>5</v>
      </c>
      <c r="QY3" s="405" t="s">
        <v>169</v>
      </c>
      <c r="QZ3" s="405" t="s">
        <v>5</v>
      </c>
      <c r="RA3" s="408" t="s">
        <v>169</v>
      </c>
      <c r="RB3" s="408" t="s">
        <v>5</v>
      </c>
      <c r="RC3" s="408" t="s">
        <v>169</v>
      </c>
      <c r="RD3" s="408" t="s">
        <v>5</v>
      </c>
      <c r="RE3" s="405" t="s">
        <v>169</v>
      </c>
      <c r="RF3" s="405" t="s">
        <v>5</v>
      </c>
      <c r="RG3" s="405" t="s">
        <v>169</v>
      </c>
      <c r="RH3" s="405" t="s">
        <v>5</v>
      </c>
      <c r="RI3" s="405" t="s">
        <v>169</v>
      </c>
      <c r="RJ3" s="405" t="s">
        <v>5</v>
      </c>
      <c r="RK3" s="405" t="s">
        <v>169</v>
      </c>
      <c r="RL3" s="405" t="s">
        <v>5</v>
      </c>
      <c r="RM3" s="412" t="s">
        <v>169</v>
      </c>
      <c r="RN3" s="405" t="s">
        <v>5</v>
      </c>
      <c r="RO3" s="405" t="s">
        <v>169</v>
      </c>
      <c r="RP3" s="406" t="s">
        <v>5</v>
      </c>
      <c r="RQ3" s="268" t="s">
        <v>169</v>
      </c>
      <c r="RR3" s="269" t="s">
        <v>5</v>
      </c>
      <c r="RS3" s="407" t="s">
        <v>169</v>
      </c>
      <c r="RT3" s="405" t="s">
        <v>5</v>
      </c>
      <c r="RU3" s="405" t="s">
        <v>169</v>
      </c>
      <c r="RV3" s="405" t="s">
        <v>5</v>
      </c>
    </row>
    <row r="4" spans="1:490" x14ac:dyDescent="0.25">
      <c r="A4" s="18" t="s">
        <v>409</v>
      </c>
      <c r="B4" s="178">
        <v>5131.3999999999996</v>
      </c>
      <c r="C4" s="176">
        <v>5131.402</v>
      </c>
      <c r="D4" s="176">
        <v>5128.5249999999996</v>
      </c>
      <c r="E4" s="176">
        <v>5140.25</v>
      </c>
      <c r="F4" s="176">
        <v>5148.5</v>
      </c>
      <c r="G4" s="176">
        <v>5148.5</v>
      </c>
      <c r="H4" s="176">
        <v>5158.6000000000004</v>
      </c>
      <c r="I4" s="176" t="e">
        <f>#REF!/1000</f>
        <v>#REF!</v>
      </c>
      <c r="J4" s="176">
        <v>5168.6342077776899</v>
      </c>
      <c r="K4" s="176" t="e">
        <f>#REF!/1000</f>
        <v>#REF!</v>
      </c>
      <c r="L4" s="176">
        <v>5187.5171552992397</v>
      </c>
      <c r="M4" s="176">
        <v>5197.9324960588092</v>
      </c>
      <c r="N4" s="176">
        <v>5202.1313263318098</v>
      </c>
      <c r="O4" s="176" t="e">
        <f>#REF!/1000</f>
        <v>#REF!</v>
      </c>
      <c r="P4" s="176">
        <v>5212.5293658391201</v>
      </c>
      <c r="Q4" s="176">
        <v>5216.6405897459399</v>
      </c>
      <c r="R4" s="176">
        <v>5223.5114437135599</v>
      </c>
      <c r="S4" s="176" t="e">
        <f>#REF!/1000</f>
        <v>#REF!</v>
      </c>
      <c r="T4" s="176">
        <v>5227.3720548112906</v>
      </c>
      <c r="U4" s="176">
        <v>5233.9329316558205</v>
      </c>
      <c r="V4" s="176">
        <v>5237.08897160787</v>
      </c>
      <c r="W4" s="178">
        <v>5265.1</v>
      </c>
      <c r="X4" s="180">
        <v>5265.0969999999998</v>
      </c>
      <c r="Y4" s="180">
        <v>5260.4905196236505</v>
      </c>
      <c r="Z4" s="180">
        <v>5263.7022412940805</v>
      </c>
      <c r="AA4" s="180">
        <v>5269.2881339571804</v>
      </c>
      <c r="AB4" s="180">
        <v>5273.1940882804493</v>
      </c>
      <c r="AC4" s="180">
        <v>5274.7490587442308</v>
      </c>
      <c r="AD4" s="180">
        <v>5272.2292133248193</v>
      </c>
      <c r="AE4" s="180">
        <v>5277.2034367325105</v>
      </c>
      <c r="AF4" s="180">
        <v>5278.8784372841201</v>
      </c>
      <c r="AG4" s="180">
        <v>5281.5966111291</v>
      </c>
      <c r="AH4" s="180">
        <v>5286.3701461232104</v>
      </c>
      <c r="AI4" s="180">
        <v>5282.7960545708802</v>
      </c>
      <c r="AJ4" s="180">
        <v>5284.1011512696296</v>
      </c>
      <c r="AK4" s="180">
        <v>5283.4223168523495</v>
      </c>
      <c r="AL4" s="180">
        <v>5281.90183181877</v>
      </c>
      <c r="AM4" s="180">
        <f>5284075.48204043/1000</f>
        <v>5284.0754820404309</v>
      </c>
      <c r="AN4" s="180">
        <v>5273.3276159044999</v>
      </c>
      <c r="AO4" s="180">
        <v>5275.9818415200998</v>
      </c>
      <c r="AP4" s="180">
        <v>5276.0080340128507</v>
      </c>
      <c r="AQ4" s="180">
        <v>5273.9391037427595</v>
      </c>
      <c r="AR4" s="178">
        <v>5294.8919999999998</v>
      </c>
      <c r="AS4" s="23">
        <v>5278.7510000000002</v>
      </c>
      <c r="AT4" s="23">
        <v>5278.143</v>
      </c>
      <c r="AU4" s="24">
        <v>5276.9030000000002</v>
      </c>
      <c r="AV4" s="25">
        <v>5273.8371999999999</v>
      </c>
      <c r="AW4" s="25">
        <v>5274.7884999999997</v>
      </c>
      <c r="AX4" s="25">
        <v>5247.8597</v>
      </c>
      <c r="AY4" s="25">
        <v>5250.9876999999997</v>
      </c>
      <c r="AZ4" s="24">
        <v>5237.5546999999997</v>
      </c>
      <c r="BA4" s="24">
        <v>5235.6369999999997</v>
      </c>
      <c r="BB4" s="24">
        <v>5227.2039999999997</v>
      </c>
      <c r="BC4" s="24">
        <v>5200.93</v>
      </c>
      <c r="BD4" s="26">
        <f>5197791.54180384/1000</f>
        <v>5197.7915418038392</v>
      </c>
      <c r="BE4" s="24">
        <v>5187.1049999999996</v>
      </c>
      <c r="BF4" s="24">
        <v>5168.01</v>
      </c>
      <c r="BG4" s="24">
        <v>5155.3</v>
      </c>
      <c r="BH4" s="24">
        <v>5131.34</v>
      </c>
      <c r="BI4" s="24">
        <v>5124.9446099999996</v>
      </c>
      <c r="BJ4" s="27">
        <v>5119.2700000000004</v>
      </c>
      <c r="BK4" s="27">
        <v>5112.61924</v>
      </c>
      <c r="BL4" s="27">
        <v>5104.2889999999998</v>
      </c>
      <c r="BM4" s="27">
        <v>5084.2150000000001</v>
      </c>
      <c r="BN4" s="74">
        <v>5103.1869999999999</v>
      </c>
      <c r="BO4" s="27">
        <v>5099.085</v>
      </c>
      <c r="BP4" s="27">
        <v>5093.3500000000004</v>
      </c>
      <c r="BQ4" s="27">
        <v>5084.5569999999998</v>
      </c>
      <c r="BR4" s="27">
        <v>5077.3190000000004</v>
      </c>
      <c r="BS4" s="27">
        <v>5063.5519999999997</v>
      </c>
      <c r="BT4" s="27">
        <v>5059.8980000000001</v>
      </c>
      <c r="BU4" s="27">
        <v>5059.92</v>
      </c>
      <c r="BV4" s="27">
        <v>5076.5889999999999</v>
      </c>
      <c r="BW4" s="27">
        <v>5079.6216999999997</v>
      </c>
      <c r="BX4" s="27">
        <v>5058.0280000000002</v>
      </c>
      <c r="BY4" s="27">
        <v>5057.2269999999999</v>
      </c>
      <c r="BZ4" s="27">
        <v>5055.4260000000004</v>
      </c>
      <c r="CA4" s="27">
        <v>5054.9769999999999</v>
      </c>
      <c r="CB4" s="27">
        <v>5051.5879999999997</v>
      </c>
      <c r="CC4" s="27">
        <v>5028.0069999999996</v>
      </c>
      <c r="CD4" s="27">
        <v>5025.3459999999995</v>
      </c>
      <c r="CE4" s="27">
        <v>5025.9539999999997</v>
      </c>
      <c r="CF4" s="27">
        <v>5024.9480000000003</v>
      </c>
      <c r="CG4" s="27">
        <v>5025.1184000000003</v>
      </c>
      <c r="CH4" s="27">
        <v>4997.47</v>
      </c>
      <c r="CI4" s="74">
        <v>5023.7879999999996</v>
      </c>
      <c r="CJ4" s="28">
        <v>4999.8159999999998</v>
      </c>
      <c r="CK4" s="28">
        <v>5001.4650000000001</v>
      </c>
      <c r="CL4" s="28">
        <v>4995.1549999999997</v>
      </c>
      <c r="CM4" s="28">
        <v>4997.393</v>
      </c>
      <c r="CN4" s="28">
        <v>5005.1949999999997</v>
      </c>
      <c r="CO4" s="28">
        <v>4989.3230000000003</v>
      </c>
      <c r="CP4" s="28">
        <v>5007.1490000000003</v>
      </c>
      <c r="CQ4" s="28">
        <v>5009.7690000000002</v>
      </c>
      <c r="CR4" s="28">
        <v>5008.9399999999996</v>
      </c>
      <c r="CS4" s="28">
        <v>5010.6469999999999</v>
      </c>
      <c r="CT4" s="28">
        <v>5009.6620000000003</v>
      </c>
      <c r="CU4" s="28">
        <v>5013.7219999999998</v>
      </c>
      <c r="CV4" s="28">
        <v>5014.6570000000002</v>
      </c>
      <c r="CW4" s="28">
        <v>5016.3599999999997</v>
      </c>
      <c r="CX4" s="28">
        <v>5013.9380000000001</v>
      </c>
      <c r="CY4" s="28">
        <v>5005.308</v>
      </c>
      <c r="CZ4" s="28">
        <v>5007.4809999999998</v>
      </c>
      <c r="DA4" s="28">
        <v>5009.4849999999997</v>
      </c>
      <c r="DB4" s="28">
        <v>5012.9769999999999</v>
      </c>
      <c r="DC4" s="74">
        <v>5037.9350000000004</v>
      </c>
      <c r="DD4" s="27">
        <v>5031.4799999999996</v>
      </c>
      <c r="DE4" s="27">
        <v>5032.2960000000003</v>
      </c>
      <c r="DF4" s="27">
        <v>5031.4570000000003</v>
      </c>
      <c r="DG4" s="27">
        <v>5028.357</v>
      </c>
      <c r="DH4" s="27">
        <v>5040.6009999999997</v>
      </c>
      <c r="DI4" s="29">
        <v>5048.6514999999999</v>
      </c>
      <c r="DJ4" s="30">
        <v>5047.7532000000001</v>
      </c>
      <c r="DK4" s="30">
        <v>5039.6913999999997</v>
      </c>
      <c r="DL4" s="65">
        <v>5041.5824314753199</v>
      </c>
      <c r="DM4" s="30">
        <v>5049.4058118707107</v>
      </c>
      <c r="DN4" s="30">
        <v>5030.3265053353807</v>
      </c>
      <c r="DO4" s="30">
        <v>5036.0199876439801</v>
      </c>
      <c r="DP4" s="30">
        <v>5027.3075528058098</v>
      </c>
      <c r="DQ4" s="30">
        <v>5032.863921368461</v>
      </c>
      <c r="DR4" s="30">
        <v>5032.2390257738707</v>
      </c>
      <c r="DS4" s="30">
        <v>5019.2257796026806</v>
      </c>
      <c r="DT4" s="30">
        <v>5020.9101439469405</v>
      </c>
      <c r="DU4" s="30">
        <v>5022.1815840095096</v>
      </c>
      <c r="DV4" s="29">
        <v>5023.82460848352</v>
      </c>
      <c r="DW4" s="29">
        <v>5026.38141232418</v>
      </c>
      <c r="DX4" s="29">
        <v>5012.3773799213895</v>
      </c>
      <c r="DY4" s="81">
        <v>5032.2420000000002</v>
      </c>
      <c r="DZ4" s="29">
        <v>5029.4103516404302</v>
      </c>
      <c r="EA4" s="29">
        <v>5031.3855380576897</v>
      </c>
      <c r="EB4" s="29">
        <v>5005.6376425263397</v>
      </c>
      <c r="EC4" s="29">
        <v>5006.6828507297596</v>
      </c>
      <c r="ED4" s="29">
        <v>5005.1574131719999</v>
      </c>
      <c r="EE4" s="29">
        <v>5004.0421917327503</v>
      </c>
      <c r="EF4" s="29">
        <v>5030.7703540601096</v>
      </c>
      <c r="EG4" s="29">
        <v>5010.4918874273499</v>
      </c>
      <c r="EH4" s="29">
        <v>5002.8530622695007</v>
      </c>
      <c r="EI4" s="29">
        <v>5004.9490117188097</v>
      </c>
      <c r="EJ4" s="29">
        <v>4997.4539228980302</v>
      </c>
      <c r="EK4" s="29">
        <v>4994.3152736758702</v>
      </c>
      <c r="EL4" s="29">
        <v>4973.6643495991802</v>
      </c>
      <c r="EM4" s="29">
        <v>4959.2270137321602</v>
      </c>
      <c r="EN4" s="29">
        <v>4956.9031753409899</v>
      </c>
      <c r="EO4" s="29">
        <v>4950.5387228461004</v>
      </c>
      <c r="EP4" s="29">
        <v>4942.8032571608901</v>
      </c>
      <c r="EQ4" s="29">
        <v>4918.6349944326103</v>
      </c>
      <c r="ER4" s="29">
        <v>4912.0530342744496</v>
      </c>
      <c r="ES4" s="29">
        <v>4907.8082631871494</v>
      </c>
      <c r="ET4" s="29">
        <v>4902.9171497897496</v>
      </c>
      <c r="EU4" s="81">
        <v>4924.1509999999998</v>
      </c>
      <c r="EV4" s="83">
        <v>4900.7693232845895</v>
      </c>
      <c r="EW4" s="83">
        <v>4892.59536796057</v>
      </c>
      <c r="EX4" s="83">
        <v>4885.33301055422</v>
      </c>
      <c r="EY4" s="83">
        <v>4878.1582671873193</v>
      </c>
      <c r="EZ4" s="83">
        <v>4872.5941756393604</v>
      </c>
      <c r="FA4" s="83">
        <v>4843.5297087464496</v>
      </c>
      <c r="FB4" s="83">
        <v>4873.9490842615405</v>
      </c>
      <c r="FC4" s="83">
        <v>4867.8117770204999</v>
      </c>
      <c r="FD4" s="83">
        <v>4859.6892696187497</v>
      </c>
      <c r="FE4" s="83">
        <v>4851.8709720055094</v>
      </c>
      <c r="FF4" s="83">
        <v>4820.2106516819294</v>
      </c>
      <c r="FG4" s="83">
        <v>4806.5591624317594</v>
      </c>
      <c r="FH4" s="83">
        <v>4785.48939523628</v>
      </c>
      <c r="FI4" s="83">
        <v>4770.6705243874303</v>
      </c>
      <c r="FJ4" s="83">
        <v>4757.3320014665096</v>
      </c>
      <c r="FK4" s="83">
        <v>4716.1951169734402</v>
      </c>
      <c r="FL4" s="83">
        <v>4700.4905098823301</v>
      </c>
      <c r="FM4" s="83">
        <v>4685.5679644079401</v>
      </c>
      <c r="FN4" s="83">
        <v>4670.9509024430299</v>
      </c>
      <c r="FO4" s="83">
        <v>4661.7567732348998</v>
      </c>
      <c r="FP4" s="81">
        <v>4653.2879999999996</v>
      </c>
      <c r="FQ4" s="83">
        <v>4655.2416640040801</v>
      </c>
      <c r="FR4" s="83">
        <v>4644.5229798125592</v>
      </c>
      <c r="FS4" s="83">
        <v>4638.7068082780106</v>
      </c>
      <c r="FT4" s="83">
        <v>4636.5731115333901</v>
      </c>
      <c r="FU4" s="83">
        <v>4610.7840567514595</v>
      </c>
      <c r="FV4" s="83">
        <v>4604.3663722411002</v>
      </c>
      <c r="FW4" s="83">
        <v>4629.2961216558406</v>
      </c>
      <c r="FX4" s="83">
        <v>4623.7846313882001</v>
      </c>
      <c r="FY4" s="83">
        <v>4628.35627250168</v>
      </c>
      <c r="FZ4" s="83">
        <v>4603.6707822149392</v>
      </c>
      <c r="GA4" s="83">
        <v>4602.6759464798597</v>
      </c>
      <c r="GB4" s="83">
        <v>4604.1044381040801</v>
      </c>
      <c r="GC4" s="83">
        <v>4598.4547221695293</v>
      </c>
      <c r="GD4" s="83">
        <v>4605.6481591219699</v>
      </c>
      <c r="GE4" s="83">
        <v>4579.49166663094</v>
      </c>
      <c r="GF4" s="83">
        <v>4583.1374326069699</v>
      </c>
      <c r="GG4" s="83">
        <v>4578.4626490975807</v>
      </c>
      <c r="GH4" s="83">
        <v>4572.16197092121</v>
      </c>
      <c r="GI4" s="83">
        <v>4572.3721365184701</v>
      </c>
      <c r="GJ4" s="83">
        <v>4553.3578787758306</v>
      </c>
      <c r="GK4" s="83">
        <v>4554.0305311361199</v>
      </c>
      <c r="GL4" s="81">
        <v>4576.2719999999999</v>
      </c>
      <c r="GM4" s="83">
        <v>4570.3716572201001</v>
      </c>
      <c r="GN4" s="83">
        <v>4567.4631506182595</v>
      </c>
      <c r="GO4" s="83">
        <v>4549.0587728722403</v>
      </c>
      <c r="GP4" s="83">
        <v>4548.4182703919196</v>
      </c>
      <c r="GQ4" s="83">
        <v>4549.4940827563096</v>
      </c>
      <c r="GR4" s="83">
        <v>4574.6976508798007</v>
      </c>
      <c r="GS4" s="83">
        <v>4578.9942410471403</v>
      </c>
      <c r="GT4" s="83">
        <v>4567.7699529715701</v>
      </c>
      <c r="GU4" s="83">
        <v>4565.8291241042598</v>
      </c>
      <c r="GV4" s="83">
        <v>4564.07928211534</v>
      </c>
      <c r="GW4" s="83">
        <v>4557.4108998977399</v>
      </c>
      <c r="GX4" s="83">
        <v>4557.4731845633205</v>
      </c>
      <c r="GY4" s="83">
        <v>4542.3525</v>
      </c>
      <c r="GZ4" s="83">
        <v>4539.2173000000003</v>
      </c>
      <c r="HA4" s="123">
        <v>4539.1881838502695</v>
      </c>
      <c r="HB4" s="123">
        <v>4536.8497725024999</v>
      </c>
      <c r="HC4" s="123">
        <v>4536.2782263283298</v>
      </c>
      <c r="HD4" s="123">
        <v>4522.4341395893898</v>
      </c>
      <c r="HE4" s="123">
        <v>4517.2440585359391</v>
      </c>
      <c r="HF4" s="123">
        <v>4517.7389853704499</v>
      </c>
      <c r="HG4" s="123">
        <v>4518.1312309508503</v>
      </c>
      <c r="HH4" s="171">
        <v>4542.4139999999998</v>
      </c>
      <c r="HI4" s="173">
        <v>4529.1776792426299</v>
      </c>
      <c r="HJ4" s="173">
        <v>4530.2822171588505</v>
      </c>
      <c r="HK4" s="173">
        <v>4533.2104378029799</v>
      </c>
      <c r="HL4" s="173">
        <v>4534.9478164867896</v>
      </c>
      <c r="HM4" s="173">
        <v>4537.3931361547502</v>
      </c>
      <c r="HN4" s="173">
        <v>4524.8532388537496</v>
      </c>
      <c r="HO4" s="173">
        <v>4556.7613402041297</v>
      </c>
      <c r="HP4" s="173">
        <v>4558.3159054232801</v>
      </c>
      <c r="HQ4" s="173">
        <v>4552.7562686531801</v>
      </c>
      <c r="HR4" s="173">
        <v>4557.4160300390304</v>
      </c>
      <c r="HS4" s="173">
        <v>4545.6834782596898</v>
      </c>
      <c r="HT4" s="173">
        <v>4543.2870223475302</v>
      </c>
      <c r="HU4" s="173">
        <v>4536.36290500211</v>
      </c>
      <c r="HV4" s="173">
        <v>4532.4719535845497</v>
      </c>
      <c r="HW4" s="173">
        <v>4534.4998368106599</v>
      </c>
      <c r="HX4" s="173">
        <v>4523.1896385854607</v>
      </c>
      <c r="HY4" s="173">
        <v>4523.4392218131898</v>
      </c>
      <c r="HZ4" s="173">
        <v>4522.0127421263505</v>
      </c>
      <c r="IA4" s="173">
        <v>4523.6976910936601</v>
      </c>
      <c r="IB4" s="173">
        <v>4523.5032498065802</v>
      </c>
      <c r="IC4" s="171">
        <v>4534.9539999999997</v>
      </c>
      <c r="ID4" s="173">
        <v>4531.6700413328299</v>
      </c>
      <c r="IE4" s="173">
        <v>4527.47501498167</v>
      </c>
      <c r="IF4" s="173">
        <v>4526.3238763126701</v>
      </c>
      <c r="IG4" s="173">
        <v>4529.1679721208902</v>
      </c>
      <c r="IH4" s="173">
        <v>4521.53760591436</v>
      </c>
      <c r="II4" s="173">
        <v>4525.8894740614305</v>
      </c>
      <c r="IJ4" s="173">
        <v>4551.51729721436</v>
      </c>
      <c r="IK4" s="173">
        <v>4551.9917695724707</v>
      </c>
      <c r="IL4" s="173">
        <v>4548.0359746686709</v>
      </c>
      <c r="IM4" s="173">
        <v>4532.485739291441</v>
      </c>
      <c r="IN4" s="173">
        <v>4530.6318172799593</v>
      </c>
      <c r="IO4" s="173">
        <v>4531.9729826675193</v>
      </c>
      <c r="IP4" s="173">
        <v>4534.2270228589196</v>
      </c>
      <c r="IQ4" s="173">
        <v>4533.5744074737804</v>
      </c>
      <c r="IR4" s="173">
        <v>4509.0973760903498</v>
      </c>
      <c r="IS4" s="173">
        <v>4509.0781660440398</v>
      </c>
      <c r="IT4" s="173">
        <v>4510.6054697021</v>
      </c>
      <c r="IU4" s="173">
        <v>4515.8815749693504</v>
      </c>
      <c r="IV4" s="173">
        <v>4499.0043558274201</v>
      </c>
      <c r="IW4" s="173">
        <v>4504.0244995848598</v>
      </c>
      <c r="IX4" s="173">
        <v>4506.3594519983999</v>
      </c>
      <c r="IY4" s="318">
        <v>4532.5730000000003</v>
      </c>
      <c r="IZ4" s="173">
        <v>4516.8361686469507</v>
      </c>
      <c r="JA4" s="173">
        <v>4525.0759118911001</v>
      </c>
      <c r="JB4" s="173">
        <v>4534.2026991941802</v>
      </c>
      <c r="JC4" s="173">
        <v>4519.3927112954098</v>
      </c>
      <c r="JD4" s="173">
        <v>4531.2121562232805</v>
      </c>
      <c r="JE4" s="173">
        <v>4535.00046246483</v>
      </c>
      <c r="JF4" s="173">
        <v>4567.1013417798604</v>
      </c>
      <c r="JG4" s="173">
        <v>4569.5684350992397</v>
      </c>
      <c r="JH4" s="173">
        <v>4570.5892680099505</v>
      </c>
      <c r="JI4" s="173">
        <v>4566.0012729776399</v>
      </c>
      <c r="JJ4" s="173">
        <v>4566.9001647474906</v>
      </c>
      <c r="JK4" s="173">
        <v>4569.3271595552314</v>
      </c>
      <c r="JL4" s="173">
        <v>4565.2988318341104</v>
      </c>
      <c r="JM4" s="173">
        <v>4565.48464304559</v>
      </c>
      <c r="JN4" s="173">
        <v>4558.5831065843495</v>
      </c>
      <c r="JO4" s="173">
        <v>4559.7554686760905</v>
      </c>
      <c r="JP4" s="173">
        <v>4564.8220264858801</v>
      </c>
      <c r="JQ4" s="173">
        <v>4567.0982404699998</v>
      </c>
      <c r="JR4" s="374">
        <v>4599.2629999999999</v>
      </c>
      <c r="JS4" s="123">
        <v>4592.1132361161999</v>
      </c>
      <c r="JT4" s="123">
        <v>4598.0626765019797</v>
      </c>
      <c r="JU4" s="123">
        <v>4605.9367159963103</v>
      </c>
      <c r="JV4" s="123">
        <v>4608.7369394330699</v>
      </c>
      <c r="JW4" s="123">
        <v>4616.7391933687404</v>
      </c>
      <c r="JX4" s="123">
        <v>4608.6208826800002</v>
      </c>
      <c r="JY4" s="123">
        <v>4611.3293082790005</v>
      </c>
      <c r="JZ4" s="123">
        <v>4614.3470411651097</v>
      </c>
      <c r="KA4" s="123">
        <v>4634.3506449000606</v>
      </c>
      <c r="KB4" s="123">
        <v>4635.8518070193513</v>
      </c>
      <c r="KC4" s="123">
        <v>4626.6308357339503</v>
      </c>
      <c r="KD4" s="123">
        <v>4629.7943200276095</v>
      </c>
      <c r="KE4" s="123">
        <v>4626.9348230620608</v>
      </c>
      <c r="KF4" s="123">
        <v>4623.17635419608</v>
      </c>
      <c r="KG4" s="123">
        <v>4625.5815038277997</v>
      </c>
      <c r="KH4" s="123">
        <v>4612.6832760831912</v>
      </c>
      <c r="KI4" s="123">
        <v>4617.9115493643594</v>
      </c>
      <c r="KJ4" s="123">
        <v>4619.1861599516806</v>
      </c>
      <c r="KK4" s="123">
        <v>4620.7483767835593</v>
      </c>
      <c r="KL4" s="374">
        <v>4648.97</v>
      </c>
      <c r="KM4" s="123">
        <v>4626.4682228841102</v>
      </c>
      <c r="KN4" s="123">
        <v>4632.5479999999998</v>
      </c>
      <c r="KO4" s="123">
        <v>4635.6689999999999</v>
      </c>
      <c r="KP4" s="123">
        <v>4635.8779999999997</v>
      </c>
      <c r="KQ4" s="123">
        <v>4634.5559844218506</v>
      </c>
      <c r="KR4" s="123">
        <v>4627.5663072658199</v>
      </c>
      <c r="KS4" s="123">
        <v>4630.7893388144003</v>
      </c>
      <c r="KT4" s="123">
        <v>4626.9195494287396</v>
      </c>
      <c r="KU4" s="123">
        <v>4656.6929756135396</v>
      </c>
      <c r="KV4" s="123">
        <v>4645.5123633666999</v>
      </c>
      <c r="KW4" s="123">
        <v>4648.8065333232898</v>
      </c>
      <c r="KX4" s="123">
        <v>4645.49076087306</v>
      </c>
      <c r="KY4" s="123">
        <v>4645.4939576649895</v>
      </c>
      <c r="KZ4" s="123">
        <v>4648.2673105005606</v>
      </c>
      <c r="LA4" s="123">
        <v>4635.0463574240603</v>
      </c>
      <c r="LB4" s="123">
        <v>4637.7099225918701</v>
      </c>
      <c r="LC4" s="123">
        <v>4641.7536433033601</v>
      </c>
      <c r="LD4" s="123">
        <v>4639.8796174315803</v>
      </c>
      <c r="LE4" s="123">
        <v>4642.4703538022604</v>
      </c>
      <c r="LF4" s="123">
        <v>4640.9172241747001</v>
      </c>
      <c r="LG4" s="123">
        <v>4647.9137125705392</v>
      </c>
      <c r="LH4" s="374">
        <v>4678.2550000000001</v>
      </c>
      <c r="LI4" s="123">
        <v>4678.3099137669406</v>
      </c>
      <c r="LJ4" s="123">
        <v>4674.7368234670303</v>
      </c>
      <c r="LK4" s="123">
        <v>4647.7957098612196</v>
      </c>
      <c r="LL4" s="123">
        <v>4653.7959543264606</v>
      </c>
      <c r="LM4" s="123">
        <v>4656.3529081912893</v>
      </c>
      <c r="LN4" s="123">
        <v>4655.9485394111398</v>
      </c>
      <c r="LO4" s="123">
        <v>4683.7742848293201</v>
      </c>
      <c r="LP4" s="123">
        <v>4671.2825059515899</v>
      </c>
      <c r="LQ4" s="123">
        <v>4670.0044912510002</v>
      </c>
      <c r="LR4" s="123">
        <v>4672.5453168999202</v>
      </c>
      <c r="LS4" s="123">
        <v>4668.1973911531995</v>
      </c>
      <c r="LT4" s="123">
        <v>4665.2044049932501</v>
      </c>
      <c r="LU4" s="123">
        <v>4647.9221382414298</v>
      </c>
      <c r="LV4" s="123">
        <v>4647.8887562873697</v>
      </c>
      <c r="LW4" s="123">
        <v>4647.2336996829599</v>
      </c>
      <c r="LX4" s="123">
        <v>4648.3974240778607</v>
      </c>
      <c r="LY4" s="123">
        <v>4646.5076141239588</v>
      </c>
      <c r="LZ4" s="123">
        <v>4630.1351543697301</v>
      </c>
      <c r="MA4" s="123">
        <v>4630.5042553790809</v>
      </c>
      <c r="MB4" s="123">
        <v>4632.5799693540994</v>
      </c>
      <c r="MC4" s="123">
        <v>4631.5141037166895</v>
      </c>
      <c r="MD4" s="171">
        <v>4655.7430000000004</v>
      </c>
      <c r="ME4" s="123">
        <v>4634.0444457450803</v>
      </c>
      <c r="MF4" s="123">
        <v>4632.7688504074704</v>
      </c>
      <c r="MG4" s="123">
        <v>4632.5555693157503</v>
      </c>
      <c r="MH4" s="123">
        <v>4631.2135743000808</v>
      </c>
      <c r="MI4" s="123">
        <v>4629.8504833787192</v>
      </c>
      <c r="MJ4" s="123">
        <v>4606.8252372821698</v>
      </c>
      <c r="MK4" s="123">
        <v>4632.1951871127003</v>
      </c>
      <c r="ML4" s="123">
        <v>4631.4511232311006</v>
      </c>
      <c r="MM4" s="123">
        <v>4628.0643307690807</v>
      </c>
      <c r="MN4" s="123">
        <v>4621.4323742277102</v>
      </c>
      <c r="MO4" s="123">
        <v>4619.1658218647299</v>
      </c>
      <c r="MP4" s="123">
        <v>4620.41912086093</v>
      </c>
      <c r="MQ4" s="123">
        <v>4617.7847294163503</v>
      </c>
      <c r="MR4" s="123">
        <v>4616.8231367053204</v>
      </c>
      <c r="MS4" s="123">
        <v>4601.9284075383002</v>
      </c>
      <c r="MT4" s="123">
        <v>4602.8361499149296</v>
      </c>
      <c r="MU4" s="123">
        <v>4603.2792224279001</v>
      </c>
      <c r="MV4" s="123">
        <v>4602.5110000000004</v>
      </c>
      <c r="MW4" s="123">
        <v>4599.9578850555199</v>
      </c>
      <c r="MX4" s="374">
        <v>4611.4970000000003</v>
      </c>
      <c r="MY4" s="173">
        <v>4611.3580177450403</v>
      </c>
      <c r="MZ4" s="173">
        <v>4611.9451785522197</v>
      </c>
      <c r="NA4" s="173">
        <v>4612.0569572590603</v>
      </c>
      <c r="NB4" s="173">
        <v>4608.2521082147605</v>
      </c>
      <c r="NC4" s="173">
        <v>4597.1075489544901</v>
      </c>
      <c r="ND4" s="173">
        <v>4599.11973353335</v>
      </c>
      <c r="NE4" s="173">
        <v>4600.1327451467405</v>
      </c>
      <c r="NF4" s="173">
        <v>4598.7817378824593</v>
      </c>
      <c r="NG4" s="173">
        <v>4596.3861547691304</v>
      </c>
      <c r="NH4" s="173">
        <v>4607.1940735450198</v>
      </c>
      <c r="NI4" s="173">
        <v>4607.1095508851695</v>
      </c>
      <c r="NJ4" s="173">
        <v>4605.9146680904196</v>
      </c>
      <c r="NK4" s="173">
        <v>4604.9603002844606</v>
      </c>
      <c r="NL4" s="173">
        <v>4602.1566083268899</v>
      </c>
      <c r="NM4" s="173">
        <v>4587.9542876258702</v>
      </c>
      <c r="NN4" s="173">
        <v>4581.0008400979395</v>
      </c>
      <c r="NO4" s="173">
        <v>4585.1324830491003</v>
      </c>
      <c r="NP4" s="173">
        <v>4586.90968806397</v>
      </c>
      <c r="NQ4" s="173">
        <v>4585.1429233767403</v>
      </c>
      <c r="NR4" s="173">
        <v>4575.4684551468799</v>
      </c>
      <c r="NS4" s="173">
        <v>4577.9075941438396</v>
      </c>
      <c r="NT4" s="374">
        <v>4605.8580000000002</v>
      </c>
      <c r="NU4" s="173">
        <v>4605.7023723279699</v>
      </c>
      <c r="NV4" s="173">
        <v>4602.8948576777502</v>
      </c>
      <c r="NW4" s="173">
        <v>4591.6890350275899</v>
      </c>
      <c r="NX4" s="173">
        <v>4591.8425587192005</v>
      </c>
      <c r="NY4" s="173">
        <v>4596.2632949443496</v>
      </c>
      <c r="NZ4" s="173">
        <v>4595.8147361912197</v>
      </c>
      <c r="OA4" s="173">
        <v>4625.0995610751697</v>
      </c>
      <c r="OB4" s="173">
        <v>4616.35714049956</v>
      </c>
      <c r="OC4" s="173">
        <v>4620.4455644067702</v>
      </c>
      <c r="OD4" s="173">
        <v>4624.5061017037096</v>
      </c>
      <c r="OE4" s="173">
        <v>4622.9100500578897</v>
      </c>
      <c r="OF4" s="173">
        <v>4621.9470862736198</v>
      </c>
      <c r="OG4" s="173">
        <v>4613.2977778387094</v>
      </c>
      <c r="OH4" s="173">
        <v>4616.6383933890502</v>
      </c>
      <c r="OI4" s="173">
        <v>4618.4795917683696</v>
      </c>
      <c r="OJ4" s="173">
        <v>4619.5041082836096</v>
      </c>
      <c r="OK4" s="173">
        <v>4619.7481519144294</v>
      </c>
      <c r="OL4" s="173">
        <v>4611.9809866338701</v>
      </c>
      <c r="OM4" s="173">
        <v>4616.5328536666602</v>
      </c>
      <c r="ON4" s="173">
        <v>4619.2919396623902</v>
      </c>
      <c r="OO4" s="173">
        <v>4618.8316748544303</v>
      </c>
      <c r="OP4" s="374">
        <v>4652.2079999999996</v>
      </c>
      <c r="OQ4" s="173">
        <v>4643.1228177991306</v>
      </c>
      <c r="OR4" s="173">
        <v>4645.5477180648804</v>
      </c>
      <c r="OS4" s="173">
        <v>4645.9814224268803</v>
      </c>
      <c r="OT4" s="173">
        <v>4645.7881433156099</v>
      </c>
      <c r="OU4" s="173">
        <v>4642.4266169729499</v>
      </c>
      <c r="OV4" s="173">
        <v>4638.0483483555799</v>
      </c>
      <c r="OW4" s="173">
        <v>4640.7682272031998</v>
      </c>
      <c r="OX4" s="173">
        <v>4675.2567382519201</v>
      </c>
      <c r="OY4" s="173">
        <v>4675.8893089216808</v>
      </c>
      <c r="OZ4" s="173">
        <v>4676.8765694620797</v>
      </c>
      <c r="PA4" s="173">
        <v>4663.4038064835395</v>
      </c>
      <c r="PB4" s="173">
        <v>4664.6153916410103</v>
      </c>
      <c r="PC4" s="173">
        <v>4668.8394122090904</v>
      </c>
      <c r="PD4" s="173">
        <v>4670.2740962506805</v>
      </c>
      <c r="PE4" s="173">
        <v>4671.8663466243215</v>
      </c>
      <c r="PF4" s="173">
        <v>4667.92403407248</v>
      </c>
      <c r="PG4" s="173">
        <v>4671.9789983228402</v>
      </c>
      <c r="PH4" s="173">
        <v>4675.1935590155908</v>
      </c>
      <c r="PI4" s="173">
        <v>4678.1233725177908</v>
      </c>
      <c r="PJ4" s="173">
        <v>4678.7685082780999</v>
      </c>
      <c r="PK4" s="173">
        <v>4676.8461617108896</v>
      </c>
      <c r="PL4" s="173">
        <v>4710.8149999999996</v>
      </c>
      <c r="PM4" s="173">
        <v>4713.6289886554796</v>
      </c>
      <c r="PN4" s="173">
        <v>4714.8261992018506</v>
      </c>
      <c r="PO4" s="173">
        <v>4716.896531277871</v>
      </c>
      <c r="PP4" s="173">
        <v>4710.7152613134704</v>
      </c>
      <c r="PQ4" s="173">
        <v>4719.7822719300802</v>
      </c>
      <c r="PR4" s="173">
        <v>4724.1249126786497</v>
      </c>
      <c r="PS4" s="173">
        <v>4727.7883200604401</v>
      </c>
      <c r="PT4" s="173">
        <v>4728.7940620010004</v>
      </c>
      <c r="PU4" s="173">
        <v>4759.7812484843989</v>
      </c>
      <c r="PV4" s="173">
        <v>4766.0651887193999</v>
      </c>
      <c r="PW4" s="173">
        <f>'0092'!D24/1000</f>
        <v>4770.1042737303997</v>
      </c>
      <c r="PX4" s="85"/>
      <c r="PY4" s="264" t="s">
        <v>147</v>
      </c>
      <c r="QA4" s="61">
        <f>PW4-OW4</f>
        <v>129.33604652719987</v>
      </c>
      <c r="QB4" s="61">
        <f>PW4/OW4*100-100</f>
        <v>2.7869533705445519</v>
      </c>
      <c r="QC4" s="487">
        <f>PW4-PL4</f>
        <v>59.289273730400055</v>
      </c>
      <c r="QD4" s="487">
        <f>PW4/PL4*100-100</f>
        <v>1.2585778412100694</v>
      </c>
      <c r="QE4" s="432">
        <f>PW4-OP4</f>
        <v>117.89627373040003</v>
      </c>
      <c r="QF4" s="432">
        <f>PW4/OP4*100-100</f>
        <v>2.5342003996897944</v>
      </c>
      <c r="QG4" s="416">
        <f>OP4-NT4</f>
        <v>46.349999999999454</v>
      </c>
      <c r="QH4" s="416">
        <f>OP4/NT4*100-100</f>
        <v>1.0063271598907022</v>
      </c>
      <c r="QI4" s="87">
        <f>NT4-MX4</f>
        <v>-5.6390000000001237</v>
      </c>
      <c r="QJ4" s="87">
        <f>NT4/MX4*100-100</f>
        <v>-0.12228133293808696</v>
      </c>
      <c r="QK4" s="62">
        <f>MX4-MD4</f>
        <v>-44.246000000000095</v>
      </c>
      <c r="QL4" s="62">
        <f>MX4/MD4*100-100</f>
        <v>-0.95035314449273756</v>
      </c>
      <c r="QM4" s="385">
        <f>MD4-Таблица!LH4</f>
        <v>-22.511999999999716</v>
      </c>
      <c r="QN4" s="385">
        <f>MD4/LH4*100-100</f>
        <v>-0.48120506470895918</v>
      </c>
      <c r="QO4" s="362">
        <f>LH4-Таблица!KL4</f>
        <v>29.284999999999854</v>
      </c>
      <c r="QP4" s="362">
        <f>LH4/KL4*100-100</f>
        <v>0.62992447789508788</v>
      </c>
      <c r="QQ4" s="321">
        <f>KL4-Таблица!JR4</f>
        <v>49.707000000000335</v>
      </c>
      <c r="QR4" s="321">
        <f>KL4/JR4*100-100</f>
        <v>1.0807601130876918</v>
      </c>
      <c r="QS4" s="303">
        <f>JR4-IY4</f>
        <v>66.6899999999996</v>
      </c>
      <c r="QT4" s="365">
        <f>JR4/IY4*100-100</f>
        <v>1.4713497168164622</v>
      </c>
      <c r="QU4" s="366">
        <f>PW4-IY4</f>
        <v>237.53127373039933</v>
      </c>
      <c r="QV4" s="367">
        <f>PW4/IY4*100-100</f>
        <v>5.2405393962854987</v>
      </c>
      <c r="QW4" s="409">
        <f>IY4-IC4</f>
        <v>-2.3809999999994034</v>
      </c>
      <c r="QX4" s="410">
        <f>IY4/IC4*100-100</f>
        <v>-5.2503288897725042E-2</v>
      </c>
      <c r="QY4" s="410">
        <f>IC4-HH4</f>
        <v>-7.4600000000000364</v>
      </c>
      <c r="QZ4" s="410">
        <f>IC4/HH4*100-100</f>
        <v>-0.16422985663569989</v>
      </c>
      <c r="RA4" s="410">
        <f>HH4-Таблица!GL4</f>
        <v>-33.858000000000175</v>
      </c>
      <c r="RB4" s="410">
        <f>HH4/GL4*100-100</f>
        <v>-0.73985986846936669</v>
      </c>
      <c r="RC4" s="410">
        <f>GL4-FP4</f>
        <v>-77.015999999999622</v>
      </c>
      <c r="RD4" s="410">
        <f>GL4/FP4*100-100</f>
        <v>-1.6550877573019136</v>
      </c>
      <c r="RE4" s="410">
        <f>FP4-EU4</f>
        <v>-270.86300000000028</v>
      </c>
      <c r="RF4" s="410">
        <f>FP4/EU4*100-100</f>
        <v>-5.500704588466121</v>
      </c>
      <c r="RG4" s="410">
        <f>EU4-DY4</f>
        <v>-108.09100000000035</v>
      </c>
      <c r="RH4" s="410">
        <f>EU4/DY4*100-100</f>
        <v>-2.1479690364652697</v>
      </c>
      <c r="RI4" s="410">
        <f>DY4-DC4</f>
        <v>-5.693000000000211</v>
      </c>
      <c r="RJ4" s="410">
        <f>DY4/DC4*100-100</f>
        <v>-0.11300264890277845</v>
      </c>
      <c r="RK4" s="410">
        <f>DC4-CI4</f>
        <v>14.147000000000844</v>
      </c>
      <c r="RL4" s="410">
        <f>DC4/CI4*100-100</f>
        <v>0.28160025860965732</v>
      </c>
      <c r="RM4" s="410">
        <f>CI4-BN4</f>
        <v>-79.399000000000342</v>
      </c>
      <c r="RN4" s="410">
        <f>CI4/BN4*100-100</f>
        <v>-1.5558708704972162</v>
      </c>
      <c r="RO4" s="410">
        <f>BN4-AR4</f>
        <v>-191.70499999999993</v>
      </c>
      <c r="RP4" s="411">
        <f>BN4/AR4*100-100</f>
        <v>-3.6205648764885012</v>
      </c>
      <c r="RQ4" s="270">
        <f>PW4-B4</f>
        <v>-361.29572626959998</v>
      </c>
      <c r="RR4" s="271">
        <f>PW4/B4*100-100</f>
        <v>-7.040880193896399</v>
      </c>
      <c r="RS4" s="409">
        <f>W4-B4</f>
        <v>133.70000000000073</v>
      </c>
      <c r="RT4" s="410">
        <f>W4/B4*100-100</f>
        <v>2.6055267568304998</v>
      </c>
      <c r="RU4" s="410">
        <f>AR4-W4</f>
        <v>29.791999999999462</v>
      </c>
      <c r="RV4" s="410">
        <f>AR4/W4*100-100</f>
        <v>0.5658392053332193</v>
      </c>
    </row>
    <row r="5" spans="1:490" ht="15.75" thickBot="1" x14ac:dyDescent="0.3">
      <c r="A5" s="18" t="s">
        <v>410</v>
      </c>
      <c r="B5" s="178">
        <v>6216.4</v>
      </c>
      <c r="C5" s="176">
        <v>6216.3667046967103</v>
      </c>
      <c r="D5" s="176">
        <v>6210.2</v>
      </c>
      <c r="E5" s="176">
        <v>6209.1</v>
      </c>
      <c r="F5" s="176">
        <v>6200</v>
      </c>
      <c r="G5" s="176">
        <v>6201.9807809859603</v>
      </c>
      <c r="H5" s="176">
        <v>6202.3855449496104</v>
      </c>
      <c r="I5" s="176">
        <v>6211.7751115427</v>
      </c>
      <c r="J5" s="176">
        <v>6215.7025529726598</v>
      </c>
      <c r="K5" s="176">
        <v>6216.7075152838897</v>
      </c>
      <c r="L5" s="176">
        <v>6218.4355723838498</v>
      </c>
      <c r="M5" s="176">
        <v>6219.0122893093903</v>
      </c>
      <c r="N5" s="176">
        <v>6211.19725506947</v>
      </c>
      <c r="O5" s="176">
        <v>6209.5779059180704</v>
      </c>
      <c r="P5" s="176">
        <v>6209.4391692899399</v>
      </c>
      <c r="Q5" s="176">
        <v>6208.3934719016197</v>
      </c>
      <c r="R5" s="176">
        <v>6209.4634382446002</v>
      </c>
      <c r="S5" s="176">
        <v>6205.0538521367098</v>
      </c>
      <c r="T5" s="176">
        <v>6201.3096309105904</v>
      </c>
      <c r="U5" s="176">
        <v>6199.4033468595399</v>
      </c>
      <c r="V5" s="176">
        <v>6197.0247339827301</v>
      </c>
      <c r="W5" s="178">
        <v>6198</v>
      </c>
      <c r="X5" s="180">
        <v>6198.8244374795304</v>
      </c>
      <c r="Y5" s="180">
        <v>6194.0427930895403</v>
      </c>
      <c r="Z5" s="180">
        <v>6193.1977806599698</v>
      </c>
      <c r="AA5" s="180">
        <v>6193.6365858705003</v>
      </c>
      <c r="AB5" s="180">
        <v>6193.2983364244301</v>
      </c>
      <c r="AC5" s="180">
        <v>6191.6692832955196</v>
      </c>
      <c r="AD5" s="180">
        <v>6182.4541976152595</v>
      </c>
      <c r="AE5" s="180">
        <v>6179.8622343559118</v>
      </c>
      <c r="AF5" s="180">
        <v>6189.9305434729604</v>
      </c>
      <c r="AG5" s="180">
        <v>6195.5794628047797</v>
      </c>
      <c r="AH5" s="180">
        <v>6189.0863727208998</v>
      </c>
      <c r="AI5" s="180">
        <v>6180.2750852537201</v>
      </c>
      <c r="AJ5" s="180">
        <v>6179.8596921149101</v>
      </c>
      <c r="AK5" s="180">
        <v>6180.3438115076997</v>
      </c>
      <c r="AL5" s="180">
        <v>6175.13580114671</v>
      </c>
      <c r="AM5" s="180">
        <v>6173.1055874146896</v>
      </c>
      <c r="AN5" s="180">
        <v>6163.9569883484401</v>
      </c>
      <c r="AO5" s="180">
        <v>6167.09003490132</v>
      </c>
      <c r="AP5" s="180">
        <v>6170.9919886657099</v>
      </c>
      <c r="AQ5" s="180">
        <v>6166.5275002782701</v>
      </c>
      <c r="AR5" s="178">
        <v>6172.5</v>
      </c>
      <c r="AS5" s="23">
        <v>6189.8</v>
      </c>
      <c r="AT5" s="23">
        <v>6202.5</v>
      </c>
      <c r="AU5" s="24">
        <v>6210.4</v>
      </c>
      <c r="AV5" s="25">
        <v>6215.9</v>
      </c>
      <c r="AW5" s="25">
        <v>6212.2</v>
      </c>
      <c r="AX5" s="25">
        <v>6211</v>
      </c>
      <c r="AY5" s="25">
        <v>6202.6</v>
      </c>
      <c r="AZ5" s="24">
        <v>6209.8</v>
      </c>
      <c r="BA5" s="24">
        <v>6215</v>
      </c>
      <c r="BB5" s="24">
        <v>6203.3</v>
      </c>
      <c r="BC5" s="24">
        <v>6192</v>
      </c>
      <c r="BD5" s="26">
        <v>6186.3880727027199</v>
      </c>
      <c r="BE5" s="24">
        <v>6179.24</v>
      </c>
      <c r="BF5" s="24">
        <v>6156.28</v>
      </c>
      <c r="BG5" s="24">
        <v>6133.12</v>
      </c>
      <c r="BH5" s="24">
        <v>6100.9</v>
      </c>
      <c r="BI5" s="24">
        <v>6079.37</v>
      </c>
      <c r="BJ5" s="24">
        <v>6082.57</v>
      </c>
      <c r="BK5" s="24">
        <v>6070.38</v>
      </c>
      <c r="BL5" s="24">
        <v>6057.7</v>
      </c>
      <c r="BM5" s="24">
        <v>6043.4</v>
      </c>
      <c r="BN5" s="75">
        <v>6032.1</v>
      </c>
      <c r="BO5" s="24">
        <v>6020.1</v>
      </c>
      <c r="BP5" s="24">
        <v>6005.8</v>
      </c>
      <c r="BQ5" s="24">
        <v>5993.6</v>
      </c>
      <c r="BR5" s="24">
        <v>5981.2</v>
      </c>
      <c r="BS5" s="24">
        <v>5967</v>
      </c>
      <c r="BT5" s="24">
        <v>5959.3</v>
      </c>
      <c r="BU5" s="24">
        <v>5954.9</v>
      </c>
      <c r="BV5" s="24">
        <v>5950.1</v>
      </c>
      <c r="BW5" s="24">
        <v>5939</v>
      </c>
      <c r="BX5" s="24">
        <v>5926.3</v>
      </c>
      <c r="BY5" s="24">
        <v>5920.7</v>
      </c>
      <c r="BZ5" s="24">
        <v>5914</v>
      </c>
      <c r="CA5" s="24">
        <v>5905.8</v>
      </c>
      <c r="CB5" s="24">
        <v>5895.2</v>
      </c>
      <c r="CC5" s="24">
        <v>5871.9</v>
      </c>
      <c r="CD5" s="24">
        <v>5868.1</v>
      </c>
      <c r="CE5" s="24">
        <v>5859.5</v>
      </c>
      <c r="CF5" s="24">
        <v>5854.1970000000001</v>
      </c>
      <c r="CG5" s="24">
        <v>5851.3</v>
      </c>
      <c r="CH5" s="24">
        <v>5824.7</v>
      </c>
      <c r="CI5" s="75">
        <v>5838.6</v>
      </c>
      <c r="CJ5" s="31">
        <v>5815.9</v>
      </c>
      <c r="CK5" s="31">
        <v>5813.5</v>
      </c>
      <c r="CL5" s="31">
        <v>5810.8</v>
      </c>
      <c r="CM5" s="31">
        <v>5803.4</v>
      </c>
      <c r="CN5" s="31">
        <v>5800.7881266783597</v>
      </c>
      <c r="CO5" s="31">
        <v>5786.38</v>
      </c>
      <c r="CP5" s="31">
        <v>5788.73</v>
      </c>
      <c r="CQ5" s="31">
        <v>5786.02</v>
      </c>
      <c r="CR5" s="31">
        <v>5783.73</v>
      </c>
      <c r="CS5" s="31">
        <v>5780.13</v>
      </c>
      <c r="CT5" s="31">
        <v>5771.72</v>
      </c>
      <c r="CU5" s="31">
        <v>5771.01</v>
      </c>
      <c r="CV5" s="31">
        <v>5778.9</v>
      </c>
      <c r="CW5" s="31">
        <v>5773.55</v>
      </c>
      <c r="CX5" s="31">
        <v>5776.2</v>
      </c>
      <c r="CY5" s="31">
        <v>5760.4</v>
      </c>
      <c r="CZ5" s="31">
        <v>5759.06</v>
      </c>
      <c r="DA5" s="31">
        <v>5761.84</v>
      </c>
      <c r="DB5" s="31">
        <v>5761.05</v>
      </c>
      <c r="DC5" s="75">
        <v>5767.8</v>
      </c>
      <c r="DD5" s="24">
        <v>5760.9</v>
      </c>
      <c r="DE5" s="24">
        <v>5763.5</v>
      </c>
      <c r="DF5" s="24">
        <v>5763.6</v>
      </c>
      <c r="DG5" s="24">
        <v>5765.4</v>
      </c>
      <c r="DH5" s="24">
        <v>5760</v>
      </c>
      <c r="DI5" s="29">
        <v>5756.4</v>
      </c>
      <c r="DJ5" s="30">
        <v>5752.9</v>
      </c>
      <c r="DK5" s="30">
        <v>5742.4</v>
      </c>
      <c r="DL5" s="65">
        <v>5744.6907781840137</v>
      </c>
      <c r="DM5" s="30">
        <v>5741.1408056687169</v>
      </c>
      <c r="DN5" s="30">
        <v>5723.0985065634368</v>
      </c>
      <c r="DO5" s="30">
        <v>5715.360515271409</v>
      </c>
      <c r="DP5" s="30">
        <v>5714.1479638003057</v>
      </c>
      <c r="DQ5" s="30">
        <v>5706.4953721689799</v>
      </c>
      <c r="DR5" s="30">
        <v>5699.1848033555143</v>
      </c>
      <c r="DS5" s="30">
        <v>5671.7056659723621</v>
      </c>
      <c r="DT5" s="30">
        <v>5661.2121112005725</v>
      </c>
      <c r="DU5" s="30">
        <v>5660.6697996323264</v>
      </c>
      <c r="DV5" s="27">
        <v>5655.6725929552904</v>
      </c>
      <c r="DW5" s="27">
        <v>5645.7094478803601</v>
      </c>
      <c r="DX5" s="27">
        <v>5633.5215831814703</v>
      </c>
      <c r="DY5" s="82">
        <v>5635.60688103965</v>
      </c>
      <c r="DZ5" s="27">
        <v>5626.9950102046696</v>
      </c>
      <c r="EA5" s="27">
        <v>5625.8613867174399</v>
      </c>
      <c r="EB5" s="27">
        <v>5612.6282774420497</v>
      </c>
      <c r="EC5" s="27">
        <v>5612.2258891740103</v>
      </c>
      <c r="ED5" s="27">
        <v>5605.0758095105102</v>
      </c>
      <c r="EE5" s="27">
        <v>5606.0296351125398</v>
      </c>
      <c r="EF5" s="27">
        <v>5607.5701816626597</v>
      </c>
      <c r="EG5" s="27">
        <v>5589.5662508773803</v>
      </c>
      <c r="EH5" s="27">
        <v>5585.4135044264704</v>
      </c>
      <c r="EI5" s="27">
        <v>5581.3610032998604</v>
      </c>
      <c r="EJ5" s="27">
        <v>5598.1907440172199</v>
      </c>
      <c r="EK5" s="27">
        <v>5601.7279882186504</v>
      </c>
      <c r="EL5" s="27">
        <v>5592.9452580707102</v>
      </c>
      <c r="EM5" s="27">
        <v>5592.0595239041204</v>
      </c>
      <c r="EN5" s="27">
        <v>5591.7237882705904</v>
      </c>
      <c r="EO5" s="27">
        <v>5591.2612347490904</v>
      </c>
      <c r="EP5" s="27">
        <v>5586.7903478624903</v>
      </c>
      <c r="EQ5" s="27">
        <v>5572.7279541139296</v>
      </c>
      <c r="ER5" s="27">
        <v>5576.0918601966996</v>
      </c>
      <c r="ES5" s="27">
        <v>5573.9817815652204</v>
      </c>
      <c r="ET5" s="27">
        <v>5570.9195065648801</v>
      </c>
      <c r="EU5" s="82">
        <v>5562.8610678258001</v>
      </c>
      <c r="EV5" s="28">
        <v>5552.1213103270802</v>
      </c>
      <c r="EW5" s="28">
        <v>5537.7241050320299</v>
      </c>
      <c r="EX5" s="28">
        <v>5533.3615401185698</v>
      </c>
      <c r="EY5" s="28">
        <v>5526.6150814046796</v>
      </c>
      <c r="EZ5" s="28">
        <v>5519.18071041852</v>
      </c>
      <c r="FA5" s="28">
        <v>5497.7055262070598</v>
      </c>
      <c r="FB5" s="28">
        <v>5486.5080937447101</v>
      </c>
      <c r="FC5" s="28">
        <v>5479.4395680480002</v>
      </c>
      <c r="FD5" s="28">
        <v>5468.7056577448202</v>
      </c>
      <c r="FE5" s="28">
        <v>5459.8286197881898</v>
      </c>
      <c r="FF5" s="28">
        <v>5427.0411981610396</v>
      </c>
      <c r="FG5" s="28">
        <v>5408.5294996497796</v>
      </c>
      <c r="FH5" s="28">
        <v>5393.7233070038901</v>
      </c>
      <c r="FI5" s="28">
        <v>5366.9205677223899</v>
      </c>
      <c r="FJ5" s="28">
        <v>5330.4469258829604</v>
      </c>
      <c r="FK5" s="28">
        <v>5287.2231084826199</v>
      </c>
      <c r="FL5" s="28">
        <v>5264.4714353505797</v>
      </c>
      <c r="FM5" s="28">
        <v>5240.7491410413304</v>
      </c>
      <c r="FN5" s="28">
        <v>5210.1139837384299</v>
      </c>
      <c r="FO5" s="28">
        <v>5180.1261758863702</v>
      </c>
      <c r="FP5" s="82">
        <v>5146.62235740303</v>
      </c>
      <c r="FQ5" s="28">
        <v>5126.0196814999699</v>
      </c>
      <c r="FR5" s="28">
        <v>5111.1915688776098</v>
      </c>
      <c r="FS5" s="28">
        <v>5077.3723692696885</v>
      </c>
      <c r="FT5" s="28">
        <v>5051.9173032825793</v>
      </c>
      <c r="FU5" s="28">
        <v>5025.4296719746599</v>
      </c>
      <c r="FV5" s="28">
        <v>5012.32899663635</v>
      </c>
      <c r="FW5" s="28">
        <v>5002.4679447589697</v>
      </c>
      <c r="FX5" s="28">
        <v>4989.5492644766</v>
      </c>
      <c r="FY5" s="28">
        <v>4982.4467132926402</v>
      </c>
      <c r="FZ5" s="28">
        <v>4958.1988245853299</v>
      </c>
      <c r="GA5" s="28">
        <v>4950.2247566055603</v>
      </c>
      <c r="GB5" s="28">
        <v>4940.1634762185504</v>
      </c>
      <c r="GC5" s="28">
        <v>4932.8610997486003</v>
      </c>
      <c r="GD5" s="28">
        <v>4919.5973639907097</v>
      </c>
      <c r="GE5" s="28">
        <v>4897.2417826965602</v>
      </c>
      <c r="GF5" s="28">
        <v>4890.2007137996397</v>
      </c>
      <c r="GG5" s="28">
        <v>4880.1117147872701</v>
      </c>
      <c r="GH5" s="28">
        <v>4873.1831522248704</v>
      </c>
      <c r="GI5" s="28">
        <v>4864.51078555207</v>
      </c>
      <c r="GJ5" s="28">
        <v>4850.4159339445496</v>
      </c>
      <c r="GK5" s="28">
        <v>4842.0309909445796</v>
      </c>
      <c r="GL5" s="82">
        <v>4843.4836950346598</v>
      </c>
      <c r="GM5" s="28">
        <v>4838.7232977613903</v>
      </c>
      <c r="GN5" s="28">
        <v>4835.3437520878697</v>
      </c>
      <c r="GO5" s="28">
        <v>4825.0093647261601</v>
      </c>
      <c r="GP5" s="28">
        <v>4824.6110350552399</v>
      </c>
      <c r="GQ5" s="28">
        <v>4822.10327522845</v>
      </c>
      <c r="GR5" s="28">
        <v>4819.7109498179698</v>
      </c>
      <c r="GS5" s="28">
        <v>4816.0424142093998</v>
      </c>
      <c r="GT5" s="28">
        <v>4804.6356910409404</v>
      </c>
      <c r="GU5" s="28">
        <v>4803.5863558578903</v>
      </c>
      <c r="GV5" s="28">
        <v>4800.1853071733103</v>
      </c>
      <c r="GW5" s="28">
        <v>4793.9521295405102</v>
      </c>
      <c r="GX5" s="28">
        <v>4785.8477158026299</v>
      </c>
      <c r="GY5" s="28">
        <v>4774.1000000000004</v>
      </c>
      <c r="GZ5" s="28">
        <v>4772.6000000000004</v>
      </c>
      <c r="HA5" s="124">
        <v>4769.2241908522301</v>
      </c>
      <c r="HB5" s="124">
        <v>4771.9382706215347</v>
      </c>
      <c r="HC5" s="124">
        <v>4766.9033219419871</v>
      </c>
      <c r="HD5" s="124">
        <v>4755.3959301380928</v>
      </c>
      <c r="HE5" s="124">
        <v>4753.9929255147999</v>
      </c>
      <c r="HF5" s="124">
        <v>4752.0332499271753</v>
      </c>
      <c r="HG5" s="124">
        <v>4742.9291606882498</v>
      </c>
      <c r="HH5" s="172">
        <v>4740.5383795309199</v>
      </c>
      <c r="HI5" s="174">
        <v>4723.7360740681697</v>
      </c>
      <c r="HJ5" s="174">
        <v>4716.8215361703196</v>
      </c>
      <c r="HK5" s="174">
        <v>4716.6121387311996</v>
      </c>
      <c r="HL5" s="174">
        <v>4716.9300959942502</v>
      </c>
      <c r="HM5" s="174">
        <v>4719.3521477101604</v>
      </c>
      <c r="HN5" s="174">
        <v>4715.7212256019402</v>
      </c>
      <c r="HO5" s="174">
        <v>4714.0973870624803</v>
      </c>
      <c r="HP5" s="174">
        <v>4713.9385987147198</v>
      </c>
      <c r="HQ5" s="174">
        <v>4713.1862486476502</v>
      </c>
      <c r="HR5" s="174">
        <v>4706.3290790437104</v>
      </c>
      <c r="HS5" s="174">
        <v>4697.01771329441</v>
      </c>
      <c r="HT5" s="174">
        <v>4696.0351710975701</v>
      </c>
      <c r="HU5" s="174">
        <v>4696.7274096712399</v>
      </c>
      <c r="HV5" s="174">
        <v>4695.5920085326497</v>
      </c>
      <c r="HW5" s="174">
        <v>4687.28547219548</v>
      </c>
      <c r="HX5" s="174">
        <v>4677.5625088061897</v>
      </c>
      <c r="HY5" s="174">
        <v>4677.5030244695499</v>
      </c>
      <c r="HZ5" s="174">
        <v>4676.2518934001901</v>
      </c>
      <c r="IA5" s="174">
        <v>4676.0289923788996</v>
      </c>
      <c r="IB5" s="174">
        <v>4674.8298961188602</v>
      </c>
      <c r="IC5" s="172">
        <v>4668.38129914397</v>
      </c>
      <c r="ID5" s="174">
        <v>4666.4406827237499</v>
      </c>
      <c r="IE5" s="174">
        <v>4663.1662534142597</v>
      </c>
      <c r="IF5" s="174">
        <v>4666.8097223252298</v>
      </c>
      <c r="IG5" s="174">
        <v>4664.9878646521402</v>
      </c>
      <c r="IH5" s="174">
        <v>4654.2229789615603</v>
      </c>
      <c r="II5" s="174">
        <v>4651.1254441137899</v>
      </c>
      <c r="IJ5" s="174">
        <v>4653.1801572672102</v>
      </c>
      <c r="IK5" s="174">
        <v>4654.1101933040054</v>
      </c>
      <c r="IL5" s="174">
        <v>4645.095787586567</v>
      </c>
      <c r="IM5" s="174">
        <v>4637.0846338110996</v>
      </c>
      <c r="IN5" s="174">
        <v>4641.5173457214732</v>
      </c>
      <c r="IO5" s="174">
        <v>4644.7288601418277</v>
      </c>
      <c r="IP5" s="174">
        <v>4646.23106336213</v>
      </c>
      <c r="IQ5" s="174">
        <v>4647.4650330867998</v>
      </c>
      <c r="IR5" s="174">
        <v>4641.6175309215596</v>
      </c>
      <c r="IS5" s="174">
        <v>4639.3114378611399</v>
      </c>
      <c r="IT5" s="174">
        <v>4640.3692589945604</v>
      </c>
      <c r="IU5" s="174">
        <v>4637.6819491532497</v>
      </c>
      <c r="IV5" s="174">
        <v>4623.9103824219901</v>
      </c>
      <c r="IW5" s="174">
        <v>4631.9996471353397</v>
      </c>
      <c r="IX5" s="174">
        <v>4635.0378487908101</v>
      </c>
      <c r="IY5" s="319">
        <v>4639.66109581605</v>
      </c>
      <c r="IZ5" s="174">
        <v>4625.3047953619498</v>
      </c>
      <c r="JA5" s="174">
        <v>4626.8634736194399</v>
      </c>
      <c r="JB5" s="174">
        <v>4626.0672296638404</v>
      </c>
      <c r="JC5" s="174">
        <v>4609.0768304396097</v>
      </c>
      <c r="JD5" s="174">
        <v>4602.3942851268403</v>
      </c>
      <c r="JE5" s="174">
        <v>4604.9597144936197</v>
      </c>
      <c r="JF5" s="174">
        <v>4608.0151149805697</v>
      </c>
      <c r="JG5" s="174">
        <v>4603.6143578773217</v>
      </c>
      <c r="JH5" s="174">
        <v>4600.7748899824446</v>
      </c>
      <c r="JI5" s="174">
        <v>4593.3028468989414</v>
      </c>
      <c r="JJ5" s="174">
        <v>4586.3169644945792</v>
      </c>
      <c r="JK5" s="174">
        <v>4583.98489581586</v>
      </c>
      <c r="JL5" s="174">
        <v>4584.7272569820798</v>
      </c>
      <c r="JM5" s="174">
        <v>4582.4485738691201</v>
      </c>
      <c r="JN5" s="174">
        <v>4573.70326550552</v>
      </c>
      <c r="JO5" s="174">
        <v>4575.3162109815303</v>
      </c>
      <c r="JP5" s="174">
        <v>4575.5562835865203</v>
      </c>
      <c r="JQ5" s="174">
        <v>4574.9465135525097</v>
      </c>
      <c r="JR5" s="375">
        <v>4575.3</v>
      </c>
      <c r="JS5" s="124">
        <v>4562.1232192253701</v>
      </c>
      <c r="JT5" s="124">
        <v>4565.2927760223702</v>
      </c>
      <c r="JU5" s="124">
        <v>4562.3153980503303</v>
      </c>
      <c r="JV5" s="124">
        <v>4560.2812460890746</v>
      </c>
      <c r="JW5" s="124">
        <v>4559.1890238865117</v>
      </c>
      <c r="JX5" s="124">
        <v>4548.1495486510776</v>
      </c>
      <c r="JY5" s="124">
        <v>4552.2214778224925</v>
      </c>
      <c r="JZ5" s="124">
        <v>4553.8321392413136</v>
      </c>
      <c r="KA5" s="124">
        <v>4555.1347144176234</v>
      </c>
      <c r="KB5" s="124">
        <v>4553.5833342749256</v>
      </c>
      <c r="KC5" s="124">
        <v>4541.7936058908062</v>
      </c>
      <c r="KD5" s="124">
        <v>4542.5428625613886</v>
      </c>
      <c r="KE5" s="124">
        <v>4542.1458604342997</v>
      </c>
      <c r="KF5" s="124">
        <v>4537.5479142530194</v>
      </c>
      <c r="KG5" s="124">
        <v>4536.0311906742818</v>
      </c>
      <c r="KH5" s="124">
        <v>4526.8727625769034</v>
      </c>
      <c r="KI5" s="124">
        <v>4525.4275911129716</v>
      </c>
      <c r="KJ5" s="124">
        <v>4526.4175898495077</v>
      </c>
      <c r="KK5" s="124">
        <v>4525.6600950189459</v>
      </c>
      <c r="KL5" s="375">
        <v>4530.8770176787075</v>
      </c>
      <c r="KM5" s="124">
        <v>4507.0486332275304</v>
      </c>
      <c r="KN5" s="124">
        <v>4508.2</v>
      </c>
      <c r="KO5" s="124">
        <v>4498.8</v>
      </c>
      <c r="KP5" s="124">
        <v>4504.2</v>
      </c>
      <c r="KQ5" s="124">
        <v>4502.1070610571796</v>
      </c>
      <c r="KR5" s="124">
        <v>4482.7633667875098</v>
      </c>
      <c r="KS5" s="124">
        <v>4482.1250953755298</v>
      </c>
      <c r="KT5" s="124">
        <v>4484.0738438257404</v>
      </c>
      <c r="KU5" s="124">
        <v>4488.2822442878996</v>
      </c>
      <c r="KV5" s="124">
        <v>4475.8569051282502</v>
      </c>
      <c r="KW5" s="124">
        <v>4476.1145222221403</v>
      </c>
      <c r="KX5" s="124">
        <v>4475.2721215579504</v>
      </c>
      <c r="KY5" s="124">
        <v>4472.3194343734904</v>
      </c>
      <c r="KZ5" s="124">
        <v>4471.8320446199796</v>
      </c>
      <c r="LA5" s="124">
        <v>4456.8378428119304</v>
      </c>
      <c r="LB5" s="124">
        <v>4452.13967110863</v>
      </c>
      <c r="LC5" s="124">
        <v>4452.7636763104701</v>
      </c>
      <c r="LD5" s="124">
        <v>4446.9641556746201</v>
      </c>
      <c r="LE5" s="124">
        <v>4444.8392134094702</v>
      </c>
      <c r="LF5" s="124">
        <v>4434.60034512328</v>
      </c>
      <c r="LG5" s="124">
        <v>4436.2658024484999</v>
      </c>
      <c r="LH5" s="375">
        <v>4439.0157000228601</v>
      </c>
      <c r="LI5" s="124">
        <v>4435.69802497412</v>
      </c>
      <c r="LJ5" s="124">
        <v>4431.4893219471496</v>
      </c>
      <c r="LK5" s="124">
        <v>4421.2895084539005</v>
      </c>
      <c r="LL5" s="124">
        <v>4418.6410181322899</v>
      </c>
      <c r="LM5" s="124">
        <v>4422.0639776743501</v>
      </c>
      <c r="LN5" s="124">
        <v>4420.7472405103899</v>
      </c>
      <c r="LO5" s="124">
        <v>4417.61197192706</v>
      </c>
      <c r="LP5" s="124">
        <v>4406.8665539239601</v>
      </c>
      <c r="LQ5" s="124">
        <v>4404.1286155608796</v>
      </c>
      <c r="LR5" s="124">
        <v>4403.8404536819799</v>
      </c>
      <c r="LS5" s="124">
        <v>4406.5945466078501</v>
      </c>
      <c r="LT5" s="124">
        <v>4404.6839597444596</v>
      </c>
      <c r="LU5" s="124">
        <v>4395.4301276034703</v>
      </c>
      <c r="LV5" s="124">
        <v>4393.2037992698997</v>
      </c>
      <c r="LW5" s="124">
        <v>4396.2836010001201</v>
      </c>
      <c r="LX5" s="124">
        <v>4390.3255847089158</v>
      </c>
      <c r="LY5" s="124">
        <v>4387.5058981405864</v>
      </c>
      <c r="LZ5" s="124">
        <v>4377.3377454630127</v>
      </c>
      <c r="MA5" s="124">
        <v>4376.5183267758457</v>
      </c>
      <c r="MB5" s="124">
        <v>4371.4427452259497</v>
      </c>
      <c r="MC5" s="124">
        <v>4368.6345977476185</v>
      </c>
      <c r="MD5" s="172">
        <v>4370.4700187382887</v>
      </c>
      <c r="ME5" s="124">
        <v>4353.4715520754507</v>
      </c>
      <c r="MF5" s="124">
        <v>4344.9363870337784</v>
      </c>
      <c r="MG5" s="124">
        <v>4342.569914743216</v>
      </c>
      <c r="MH5" s="124">
        <v>4338.1871291361185</v>
      </c>
      <c r="MI5" s="124">
        <v>4337.7624849833164</v>
      </c>
      <c r="MJ5" s="124">
        <v>4318.1997608221463</v>
      </c>
      <c r="MK5" s="124">
        <v>4313.9042870379744</v>
      </c>
      <c r="ML5" s="124">
        <v>4309.9333323644569</v>
      </c>
      <c r="MM5" s="124">
        <v>4309.1149894415757</v>
      </c>
      <c r="MN5" s="124">
        <v>4301.0259017566241</v>
      </c>
      <c r="MO5" s="124">
        <v>4297.4784281860202</v>
      </c>
      <c r="MP5" s="124">
        <v>4297.2370587844198</v>
      </c>
      <c r="MQ5" s="124">
        <v>4292.7192040032596</v>
      </c>
      <c r="MR5" s="124">
        <v>4285.3236865224399</v>
      </c>
      <c r="MS5" s="124">
        <v>4270.4691940755201</v>
      </c>
      <c r="MT5" s="124">
        <v>4265.5972621814799</v>
      </c>
      <c r="MU5" s="124">
        <v>4260.9132728603699</v>
      </c>
      <c r="MV5" s="124">
        <v>4253.3</v>
      </c>
      <c r="MW5" s="124">
        <v>4245.4847074819099</v>
      </c>
      <c r="MX5" s="375">
        <v>4229.2613210154404</v>
      </c>
      <c r="MY5" s="174">
        <v>4222.5661633665404</v>
      </c>
      <c r="MZ5" s="174">
        <v>4216.13517429683</v>
      </c>
      <c r="NA5" s="174">
        <v>4210.0394768108099</v>
      </c>
      <c r="NB5" s="174">
        <v>4200.9345213754104</v>
      </c>
      <c r="NC5" s="174">
        <v>4180.1590421350302</v>
      </c>
      <c r="ND5" s="174">
        <v>4171.1324831649335</v>
      </c>
      <c r="NE5" s="174">
        <v>4163.0304630944602</v>
      </c>
      <c r="NF5" s="174">
        <v>4152.4160745518702</v>
      </c>
      <c r="NG5" s="174">
        <v>4143.2268779112501</v>
      </c>
      <c r="NH5" s="174">
        <v>4125.6635612660702</v>
      </c>
      <c r="NI5" s="174">
        <v>4116.2339550645402</v>
      </c>
      <c r="NJ5" s="174">
        <v>4110.9449718617698</v>
      </c>
      <c r="NK5" s="174">
        <v>4104.7632917333103</v>
      </c>
      <c r="NL5" s="174">
        <v>4088.79685894453</v>
      </c>
      <c r="NM5" s="174">
        <v>4062.2036436643202</v>
      </c>
      <c r="NN5" s="174">
        <v>4050.7118243414502</v>
      </c>
      <c r="NO5" s="174">
        <v>4045.8550917211001</v>
      </c>
      <c r="NP5" s="174">
        <v>4042.74952284438</v>
      </c>
      <c r="NQ5" s="174">
        <v>4039.00438385814</v>
      </c>
      <c r="NR5" s="174">
        <v>4022.7944172320399</v>
      </c>
      <c r="NS5" s="174">
        <v>4019.07200569614</v>
      </c>
      <c r="NT5" s="375">
        <v>4018.94951011378</v>
      </c>
      <c r="NU5" s="174">
        <v>4009.8830990412198</v>
      </c>
      <c r="NV5" s="174">
        <v>4002.9500016714101</v>
      </c>
      <c r="NW5" s="174">
        <v>3983.5376174254102</v>
      </c>
      <c r="NX5" s="174">
        <v>3982.10820721246</v>
      </c>
      <c r="NY5" s="174">
        <v>3981.6895695428502</v>
      </c>
      <c r="NZ5" s="174">
        <v>3976.7267386394501</v>
      </c>
      <c r="OA5" s="174">
        <v>3972.55111900779</v>
      </c>
      <c r="OB5" s="174">
        <v>3959.4788431286001</v>
      </c>
      <c r="OC5" s="174">
        <v>3955.9148045603101</v>
      </c>
      <c r="OD5" s="174">
        <v>3955.45576580836</v>
      </c>
      <c r="OE5" s="174">
        <v>3949.92889614043</v>
      </c>
      <c r="OF5" s="174">
        <v>3948.6830944837998</v>
      </c>
      <c r="OG5" s="174">
        <v>3936.9043453393401</v>
      </c>
      <c r="OH5" s="174">
        <v>3933.46670892883</v>
      </c>
      <c r="OI5" s="174">
        <v>3928.9148577986298</v>
      </c>
      <c r="OJ5" s="174">
        <v>3924.8011192048498</v>
      </c>
      <c r="OK5" s="174">
        <v>3925.5475738161899</v>
      </c>
      <c r="OL5" s="174">
        <v>3916.4920138236898</v>
      </c>
      <c r="OM5" s="174">
        <v>3916.3622994033899</v>
      </c>
      <c r="ON5" s="174">
        <v>3914.3963901648799</v>
      </c>
      <c r="OO5" s="174">
        <v>3915.6097939270398</v>
      </c>
      <c r="OP5" s="375">
        <v>3922.1927902808202</v>
      </c>
      <c r="OQ5" s="174">
        <v>3913.8345223512702</v>
      </c>
      <c r="OR5" s="174">
        <v>3914.5239486031201</v>
      </c>
      <c r="OS5" s="174">
        <v>3914.8571628498398</v>
      </c>
      <c r="OT5" s="174">
        <v>3911.5551791073699</v>
      </c>
      <c r="OU5" s="174">
        <v>3912.1552105506198</v>
      </c>
      <c r="OV5" s="174">
        <v>3905.10283643704</v>
      </c>
      <c r="OW5" s="174">
        <v>3899.4021436682001</v>
      </c>
      <c r="OX5" s="174">
        <v>3897.2628546104402</v>
      </c>
      <c r="OY5" s="174">
        <v>3892.6786789081034</v>
      </c>
      <c r="OZ5" s="174">
        <v>3897.5887233001631</v>
      </c>
      <c r="PA5" s="174">
        <v>3890.5626805190018</v>
      </c>
      <c r="PB5" s="174">
        <v>3895.4925559609583</v>
      </c>
      <c r="PC5" s="174">
        <v>3897.2075159747747</v>
      </c>
      <c r="PD5" s="174">
        <v>3894.8507381811828</v>
      </c>
      <c r="PE5" s="174">
        <v>3890.2334123886976</v>
      </c>
      <c r="PF5" s="174">
        <v>3883.6524925995022</v>
      </c>
      <c r="PG5" s="174">
        <v>3886.8623772496935</v>
      </c>
      <c r="PH5" s="174">
        <v>3887.4547115544065</v>
      </c>
      <c r="PI5" s="174">
        <v>3887.0103557689272</v>
      </c>
      <c r="PJ5" s="174">
        <v>3887.1161035126343</v>
      </c>
      <c r="PK5" s="174">
        <v>3886.3396826770477</v>
      </c>
      <c r="PL5" s="174">
        <v>3894.7596633292119</v>
      </c>
      <c r="PM5" s="174">
        <v>3899.0452880948237</v>
      </c>
      <c r="PN5" s="174">
        <v>3896.4926422415542</v>
      </c>
      <c r="PO5" s="174">
        <v>3898.9796763921818</v>
      </c>
      <c r="PP5" s="174">
        <v>3892.1616980169915</v>
      </c>
      <c r="PQ5" s="174">
        <v>3893.2538043704444</v>
      </c>
      <c r="PR5" s="174">
        <v>3899.3678887331066</v>
      </c>
      <c r="PS5" s="174">
        <v>3899.133525272583</v>
      </c>
      <c r="PT5" s="174">
        <v>3899.5506853133797</v>
      </c>
      <c r="PU5" s="174">
        <v>3897.9228057804198</v>
      </c>
      <c r="PV5" s="174">
        <v>3898.9656069504208</v>
      </c>
      <c r="PW5" s="174">
        <f>'0092'!D54</f>
        <v>3901.3763113778555</v>
      </c>
      <c r="PY5" s="265" t="s">
        <v>171</v>
      </c>
      <c r="QA5" s="61">
        <f>PW5-OW5</f>
        <v>1.9741677096553758</v>
      </c>
      <c r="QB5" s="61">
        <f>PW5/OW5*100-100</f>
        <v>5.0627445872990506E-2</v>
      </c>
      <c r="QC5" s="487">
        <f>PW5-PL5</f>
        <v>6.616648048643583</v>
      </c>
      <c r="QD5" s="487">
        <f>PW5/PL5*100-100</f>
        <v>0.16988591390996532</v>
      </c>
      <c r="QE5" s="432">
        <f>PW5-OP5</f>
        <v>-20.816478902964718</v>
      </c>
      <c r="QF5" s="432">
        <f>PW5/OP5*100-100</f>
        <v>-0.53073573931776252</v>
      </c>
      <c r="QG5" s="416">
        <f>OP5-NT5</f>
        <v>-96.756719832959789</v>
      </c>
      <c r="QH5" s="416">
        <f>OP5/NT5*100-100</f>
        <v>-2.4075126992630658</v>
      </c>
      <c r="QI5" s="87">
        <f>NT5-MX5</f>
        <v>-210.31181090166046</v>
      </c>
      <c r="QJ5" s="87">
        <f>NT5/MX5*100-100</f>
        <v>-4.9727788126169798</v>
      </c>
      <c r="QK5" s="62">
        <f>MX5-MD5</f>
        <v>-141.20869772284823</v>
      </c>
      <c r="QL5" s="62">
        <f>MX5/MD5*100-100</f>
        <v>-3.2309728042388883</v>
      </c>
      <c r="QM5" s="385">
        <f>MD5-Таблица!LH5</f>
        <v>-68.545681284571401</v>
      </c>
      <c r="QN5" s="385">
        <f>MD5/LH5*100-100</f>
        <v>-1.5441639750050484</v>
      </c>
      <c r="QO5" s="362">
        <f>LH5-Таблица!KL5</f>
        <v>-91.861317655847415</v>
      </c>
      <c r="QP5" s="362">
        <f>LH5/KL5*100-100</f>
        <v>-2.0274511379898428</v>
      </c>
      <c r="QQ5" s="321">
        <f>KL5-Таблица!JR5</f>
        <v>-44.422982321292693</v>
      </c>
      <c r="QR5" s="321">
        <f>KL5/JR5*100-100</f>
        <v>-0.97093048152673589</v>
      </c>
      <c r="QS5" s="303">
        <f>JR5-IY5</f>
        <v>-64.361095816049783</v>
      </c>
      <c r="QT5" s="365">
        <f>JR5/IY5*100-100</f>
        <v>-1.3871939024617319</v>
      </c>
      <c r="QU5" s="368">
        <f>PW5-IY5</f>
        <v>-738.28478443819449</v>
      </c>
      <c r="QV5" s="369">
        <f>PW5/IY5*100-100</f>
        <v>-15.912472251560885</v>
      </c>
      <c r="QW5" s="409">
        <f>IY5-IC5</f>
        <v>-28.72020332791999</v>
      </c>
      <c r="QX5" s="410">
        <f>IY5/IC5*100-100</f>
        <v>-0.61520688837448745</v>
      </c>
      <c r="QY5" s="410">
        <f>IC5-HH5</f>
        <v>-72.157080386949929</v>
      </c>
      <c r="QZ5" s="410">
        <f>IC5/HH5*100-100</f>
        <v>-1.5221283873265463</v>
      </c>
      <c r="RA5" s="410">
        <f>HH5-Таблица!GL5</f>
        <v>-102.94531550373995</v>
      </c>
      <c r="RB5" s="410">
        <f>HH5/GL5*100-100</f>
        <v>-2.1254394973864663</v>
      </c>
      <c r="RC5" s="410">
        <f>GL5-FP5</f>
        <v>-303.13866236837021</v>
      </c>
      <c r="RD5" s="410">
        <f>GL5/FP5*100-100</f>
        <v>-5.8900506257726164</v>
      </c>
      <c r="RE5" s="410">
        <f>FP5-EU5</f>
        <v>-416.23871042277005</v>
      </c>
      <c r="RF5" s="410">
        <f>FP5/EU5*100-100</f>
        <v>-7.4824574144084011</v>
      </c>
      <c r="RG5" s="410">
        <f>EU5-DY5</f>
        <v>-72.745813213849942</v>
      </c>
      <c r="RH5" s="410">
        <f>EU5/DY5*100-100</f>
        <v>-1.2908248348300333</v>
      </c>
      <c r="RI5" s="410">
        <f>DY5-DC5</f>
        <v>-132.19311896035015</v>
      </c>
      <c r="RJ5" s="410">
        <f>DY5/DC5*100-100</f>
        <v>-2.2919157904287601</v>
      </c>
      <c r="RK5" s="410">
        <f>DC5-CI5</f>
        <v>-70.800000000000182</v>
      </c>
      <c r="RL5" s="410">
        <f>DC5/CI5*100-100</f>
        <v>-1.2126194635700358</v>
      </c>
      <c r="RM5" s="410">
        <f>CI5-BN5</f>
        <v>-193.5</v>
      </c>
      <c r="RN5" s="410">
        <f>CI5/BN5*100-100</f>
        <v>-3.2078380663450616</v>
      </c>
      <c r="RO5" s="410">
        <f>BN5-AR5</f>
        <v>-140.39999999999964</v>
      </c>
      <c r="RP5" s="411">
        <f>BN5/AR5*100-100</f>
        <v>-2.2746051032806633</v>
      </c>
      <c r="RQ5" s="272">
        <f>PW5-B5</f>
        <v>-2315.0236886221442</v>
      </c>
      <c r="RR5" s="273">
        <f>PW5/B5*100-100</f>
        <v>-37.240584399687023</v>
      </c>
      <c r="RS5" s="409">
        <f>W5-B5</f>
        <v>-18.399999999999636</v>
      </c>
      <c r="RT5" s="410">
        <f>W5/B5*100-100</f>
        <v>-0.29599124895437967</v>
      </c>
      <c r="RU5" s="410">
        <f>AR5-W5</f>
        <v>-25.5</v>
      </c>
      <c r="RV5" s="410">
        <f>AR5/W5*100-100</f>
        <v>-0.41142303969022009</v>
      </c>
    </row>
    <row r="6" spans="1:490" x14ac:dyDescent="0.25">
      <c r="A6" s="15"/>
      <c r="PZ6" s="63"/>
      <c r="QA6" s="63"/>
      <c r="QB6" s="63"/>
      <c r="QC6" s="63"/>
      <c r="QD6" s="63"/>
      <c r="QE6" s="63"/>
      <c r="QF6" s="63"/>
      <c r="QG6" s="63"/>
      <c r="QH6" s="63"/>
      <c r="QI6" s="63"/>
      <c r="QJ6" s="63"/>
      <c r="QK6" s="63"/>
      <c r="QL6" s="63"/>
      <c r="QM6" s="63"/>
      <c r="QN6" s="63"/>
      <c r="QO6" s="63"/>
      <c r="QP6" s="63"/>
      <c r="QQ6" s="63"/>
      <c r="QR6" s="63"/>
      <c r="QS6" s="63"/>
      <c r="QW6" s="388"/>
      <c r="QX6" s="388"/>
      <c r="QY6" s="388"/>
      <c r="QZ6" s="388"/>
      <c r="RA6" s="388"/>
      <c r="RB6" s="388"/>
      <c r="RC6" s="388"/>
      <c r="RD6" s="388"/>
      <c r="RE6" s="388"/>
      <c r="RF6" s="388"/>
      <c r="RG6" s="388"/>
      <c r="RH6" s="388"/>
      <c r="RI6" s="388"/>
      <c r="RJ6" s="388"/>
      <c r="RK6" s="388"/>
      <c r="RL6" s="388"/>
      <c r="RM6" s="388"/>
      <c r="RN6" s="388"/>
      <c r="RO6" s="388"/>
      <c r="RP6" s="388"/>
    </row>
    <row r="7" spans="1:490" ht="15.75" thickBot="1" x14ac:dyDescent="0.3">
      <c r="A7" s="32"/>
      <c r="B7" s="33">
        <v>43892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>
        <v>43892</v>
      </c>
      <c r="AS7" s="33">
        <v>43893</v>
      </c>
      <c r="AT7" s="33">
        <v>43894</v>
      </c>
      <c r="AU7" s="33">
        <v>43895</v>
      </c>
      <c r="AV7" s="33">
        <v>43896</v>
      </c>
      <c r="AW7" s="33">
        <v>43899</v>
      </c>
      <c r="AX7" s="33">
        <v>43900</v>
      </c>
      <c r="AY7" s="33">
        <v>43901</v>
      </c>
      <c r="AZ7" s="33">
        <v>43902</v>
      </c>
      <c r="BA7" s="33">
        <v>43903</v>
      </c>
      <c r="BB7" s="33">
        <v>43906</v>
      </c>
      <c r="BC7" s="33">
        <v>43907</v>
      </c>
      <c r="BD7" s="33">
        <v>43908</v>
      </c>
      <c r="BE7" s="33">
        <v>43909</v>
      </c>
      <c r="BF7" s="33">
        <v>43910</v>
      </c>
      <c r="BG7" s="33">
        <v>43913</v>
      </c>
      <c r="BH7" s="33">
        <v>43914</v>
      </c>
      <c r="BI7" s="33">
        <v>43915</v>
      </c>
      <c r="BJ7" s="33">
        <v>43916</v>
      </c>
      <c r="BK7" s="33">
        <v>43917</v>
      </c>
      <c r="BL7" s="33">
        <v>43920</v>
      </c>
      <c r="BM7" s="33">
        <v>43921</v>
      </c>
      <c r="BN7" s="33">
        <v>43922</v>
      </c>
      <c r="BO7" s="33">
        <v>43923</v>
      </c>
      <c r="BP7" s="33">
        <v>43924</v>
      </c>
      <c r="BQ7" s="33">
        <v>43925</v>
      </c>
      <c r="BR7" s="33">
        <v>43927</v>
      </c>
      <c r="BS7" s="33">
        <v>43928</v>
      </c>
      <c r="BT7" s="33">
        <v>43929</v>
      </c>
      <c r="BU7" s="33">
        <v>43930</v>
      </c>
      <c r="BV7" s="33">
        <v>43931</v>
      </c>
      <c r="BW7" s="33">
        <v>43934</v>
      </c>
      <c r="BX7" s="33">
        <v>43935</v>
      </c>
      <c r="BY7" s="33">
        <v>43936</v>
      </c>
      <c r="BZ7" s="33">
        <v>43937</v>
      </c>
      <c r="CA7" s="33">
        <v>43938</v>
      </c>
      <c r="CB7" s="33">
        <v>43941</v>
      </c>
      <c r="CC7" s="33">
        <v>43942</v>
      </c>
      <c r="CD7" s="33">
        <v>43943</v>
      </c>
      <c r="CE7" s="33">
        <v>43944</v>
      </c>
      <c r="CF7" s="33">
        <v>43945</v>
      </c>
      <c r="CG7" s="33">
        <v>43950</v>
      </c>
      <c r="CH7" s="33">
        <v>43951</v>
      </c>
      <c r="CI7" s="33">
        <v>43952</v>
      </c>
      <c r="CJ7" s="33">
        <v>43956</v>
      </c>
      <c r="CK7" s="33">
        <v>43957</v>
      </c>
      <c r="CL7" s="33">
        <v>43958</v>
      </c>
      <c r="CM7" s="33">
        <v>43959</v>
      </c>
      <c r="CN7" s="33">
        <v>43962</v>
      </c>
      <c r="CO7" s="33">
        <v>43963</v>
      </c>
      <c r="CP7" s="33">
        <v>43964</v>
      </c>
      <c r="CQ7" s="33">
        <v>43965</v>
      </c>
      <c r="CR7" s="33">
        <v>43966</v>
      </c>
      <c r="CS7" s="33">
        <v>43969</v>
      </c>
      <c r="CT7" s="33">
        <v>43970</v>
      </c>
      <c r="CU7" s="33">
        <v>43971</v>
      </c>
      <c r="CV7" s="33">
        <v>43972</v>
      </c>
      <c r="CW7" s="33">
        <v>43973</v>
      </c>
      <c r="CX7" s="33">
        <v>43976</v>
      </c>
      <c r="CY7" s="33">
        <v>43977</v>
      </c>
      <c r="CZ7" s="33">
        <v>43978</v>
      </c>
      <c r="DA7" s="33">
        <v>43979</v>
      </c>
      <c r="DB7" s="33">
        <v>43980</v>
      </c>
      <c r="DC7" s="33">
        <v>43983</v>
      </c>
      <c r="DD7" s="33">
        <v>43984</v>
      </c>
      <c r="DE7" s="33">
        <v>43985</v>
      </c>
      <c r="DF7" s="33">
        <v>43986</v>
      </c>
      <c r="DG7" s="33">
        <v>43987</v>
      </c>
      <c r="DH7" s="33">
        <v>43990</v>
      </c>
      <c r="DI7" s="59">
        <f>DI3</f>
        <v>43991</v>
      </c>
      <c r="DJ7" s="59">
        <f>DJ3</f>
        <v>43992</v>
      </c>
      <c r="DK7" s="59">
        <f>DK3</f>
        <v>43993</v>
      </c>
      <c r="DL7" s="66">
        <f>DL3</f>
        <v>43994</v>
      </c>
      <c r="DM7" s="59">
        <v>43997</v>
      </c>
      <c r="DN7" s="59">
        <v>43998</v>
      </c>
      <c r="DO7" s="59">
        <v>43999</v>
      </c>
      <c r="DP7" s="59">
        <v>44000</v>
      </c>
      <c r="DQ7" s="59">
        <v>44001</v>
      </c>
      <c r="DR7" s="59">
        <v>44004</v>
      </c>
      <c r="DS7" s="59">
        <v>44005</v>
      </c>
      <c r="DT7" s="59">
        <v>44006</v>
      </c>
      <c r="DU7" s="59">
        <v>44007</v>
      </c>
      <c r="DV7" s="59">
        <v>44008</v>
      </c>
      <c r="DW7" s="59">
        <v>44011</v>
      </c>
      <c r="DX7" s="59">
        <v>44012</v>
      </c>
      <c r="DY7" s="59">
        <v>44013</v>
      </c>
      <c r="DZ7" s="59">
        <v>44014</v>
      </c>
      <c r="EA7" s="59">
        <v>44018</v>
      </c>
      <c r="EB7" s="59">
        <v>44019</v>
      </c>
      <c r="EC7" s="59">
        <v>44020</v>
      </c>
      <c r="ED7" s="59">
        <v>44021</v>
      </c>
      <c r="EE7" s="59">
        <v>44022</v>
      </c>
      <c r="EF7" s="59">
        <v>44025</v>
      </c>
      <c r="EG7" s="59">
        <v>44026</v>
      </c>
      <c r="EH7" s="59">
        <v>44027</v>
      </c>
      <c r="EI7" s="59">
        <v>44028</v>
      </c>
      <c r="EJ7" s="59">
        <v>44029</v>
      </c>
      <c r="EK7" s="59">
        <v>44032</v>
      </c>
      <c r="EL7" s="59">
        <v>44033</v>
      </c>
      <c r="EM7" s="59">
        <v>44034</v>
      </c>
      <c r="EN7" s="59">
        <v>44035</v>
      </c>
      <c r="EO7" s="59">
        <v>44036</v>
      </c>
      <c r="EP7" s="59">
        <v>44039</v>
      </c>
      <c r="EQ7" s="59">
        <v>44040</v>
      </c>
      <c r="ER7" s="59">
        <v>44041</v>
      </c>
      <c r="ES7" s="59">
        <v>44042</v>
      </c>
      <c r="ET7" s="59">
        <v>44043</v>
      </c>
      <c r="EU7" s="59" t="s">
        <v>221</v>
      </c>
      <c r="EV7" s="59">
        <v>44047</v>
      </c>
      <c r="EW7" s="59">
        <v>44048</v>
      </c>
      <c r="EX7" s="59">
        <v>44049</v>
      </c>
      <c r="EY7" s="59">
        <v>44050</v>
      </c>
      <c r="EZ7" s="59" t="s">
        <v>220</v>
      </c>
      <c r="FA7" s="59">
        <v>44054</v>
      </c>
      <c r="FB7" s="59">
        <v>44055</v>
      </c>
      <c r="FC7" s="59">
        <v>44056</v>
      </c>
      <c r="FD7" s="59">
        <v>44057</v>
      </c>
      <c r="FE7" s="59" t="s">
        <v>219</v>
      </c>
      <c r="FF7" s="59">
        <v>44061</v>
      </c>
      <c r="FG7" s="59">
        <v>44062</v>
      </c>
      <c r="FH7" s="59">
        <v>44063</v>
      </c>
      <c r="FI7" s="59">
        <v>44064</v>
      </c>
      <c r="FJ7" s="59" t="s">
        <v>229</v>
      </c>
      <c r="FK7" s="59">
        <v>44068</v>
      </c>
      <c r="FL7" s="59">
        <v>44069</v>
      </c>
      <c r="FM7" s="59">
        <v>44070</v>
      </c>
      <c r="FN7" s="59">
        <v>44071</v>
      </c>
      <c r="FO7" s="59" t="s">
        <v>234</v>
      </c>
      <c r="FP7" s="59">
        <v>44075</v>
      </c>
      <c r="FQ7" s="59">
        <v>44076</v>
      </c>
      <c r="FR7" s="59">
        <v>44077</v>
      </c>
      <c r="FS7" s="59">
        <f>FS3</f>
        <v>44078</v>
      </c>
      <c r="FT7" s="59" t="s">
        <v>237</v>
      </c>
      <c r="FU7" s="59">
        <v>44082</v>
      </c>
      <c r="FV7" s="59">
        <v>44083</v>
      </c>
      <c r="FW7" s="59">
        <v>44084</v>
      </c>
      <c r="FX7" s="59">
        <v>44085</v>
      </c>
      <c r="FY7" s="59" t="s">
        <v>238</v>
      </c>
      <c r="FZ7" s="59">
        <v>44089</v>
      </c>
      <c r="GA7" s="59">
        <v>44090</v>
      </c>
      <c r="GB7" s="59">
        <v>44091</v>
      </c>
      <c r="GC7" s="59">
        <v>44092</v>
      </c>
      <c r="GD7" s="59" t="s">
        <v>239</v>
      </c>
      <c r="GE7" s="59">
        <v>44096</v>
      </c>
      <c r="GF7" s="59">
        <v>44097</v>
      </c>
      <c r="GG7" s="59">
        <v>44098</v>
      </c>
      <c r="GH7" s="59">
        <v>44099</v>
      </c>
      <c r="GI7" s="59" t="s">
        <v>240</v>
      </c>
      <c r="GJ7" s="59">
        <v>44103</v>
      </c>
      <c r="GK7" s="59">
        <v>44104</v>
      </c>
      <c r="GL7" s="59">
        <v>44105</v>
      </c>
      <c r="GM7" s="59">
        <v>44106</v>
      </c>
      <c r="GN7" s="59" t="s">
        <v>243</v>
      </c>
      <c r="GO7" s="59">
        <v>44110</v>
      </c>
      <c r="GP7" s="59">
        <v>44111</v>
      </c>
      <c r="GQ7" s="59">
        <v>44112</v>
      </c>
      <c r="GR7" s="59">
        <v>44113</v>
      </c>
      <c r="GS7" s="59" t="s">
        <v>248</v>
      </c>
      <c r="GT7" s="59">
        <v>44117</v>
      </c>
      <c r="GU7" s="59">
        <v>44118</v>
      </c>
      <c r="GV7" s="59">
        <v>44119</v>
      </c>
      <c r="GW7" s="59">
        <v>44120</v>
      </c>
      <c r="GX7" s="59" t="s">
        <v>250</v>
      </c>
      <c r="GY7" s="59">
        <v>44124</v>
      </c>
      <c r="GZ7" s="59">
        <v>44125</v>
      </c>
      <c r="HA7" s="59">
        <v>44126</v>
      </c>
      <c r="HB7" s="59">
        <v>44127</v>
      </c>
      <c r="HC7" s="59">
        <v>44130</v>
      </c>
      <c r="HD7" s="59" t="s">
        <v>254</v>
      </c>
      <c r="HE7" s="59">
        <v>44131</v>
      </c>
      <c r="HF7" s="59">
        <v>44132</v>
      </c>
      <c r="HG7" s="59">
        <v>44133</v>
      </c>
      <c r="HH7" s="59">
        <v>44134</v>
      </c>
      <c r="HI7" s="59" t="s">
        <v>257</v>
      </c>
      <c r="HJ7" s="59">
        <v>44138</v>
      </c>
      <c r="HK7" s="59">
        <v>44139</v>
      </c>
      <c r="HL7" s="59">
        <v>44140</v>
      </c>
      <c r="HM7" s="59">
        <v>44141</v>
      </c>
      <c r="HN7" s="59" t="s">
        <v>259</v>
      </c>
      <c r="HO7" s="59">
        <v>44145</v>
      </c>
      <c r="HP7" s="59">
        <v>44146</v>
      </c>
      <c r="HQ7" s="59">
        <v>44147</v>
      </c>
      <c r="HR7" s="59">
        <v>44148</v>
      </c>
      <c r="HS7" s="59" t="s">
        <v>282</v>
      </c>
      <c r="HT7" s="59">
        <v>44152</v>
      </c>
      <c r="HU7" s="59">
        <v>44153</v>
      </c>
      <c r="HV7" s="59">
        <v>44154</v>
      </c>
      <c r="HW7" s="59">
        <v>44155</v>
      </c>
      <c r="HX7" s="59" t="s">
        <v>283</v>
      </c>
      <c r="HY7" s="59">
        <v>44159</v>
      </c>
      <c r="HZ7" s="59">
        <v>44160</v>
      </c>
      <c r="IA7" s="59">
        <v>44161</v>
      </c>
      <c r="IB7" s="59">
        <v>44162</v>
      </c>
      <c r="IC7" s="59" t="s">
        <v>294</v>
      </c>
      <c r="ID7" s="59">
        <v>44166</v>
      </c>
      <c r="IE7" s="59">
        <v>44167</v>
      </c>
      <c r="IF7" s="59">
        <v>44168</v>
      </c>
      <c r="IG7" s="59">
        <v>44169</v>
      </c>
      <c r="IH7" s="59" t="s">
        <v>296</v>
      </c>
      <c r="II7" s="59">
        <v>44173</v>
      </c>
      <c r="IJ7" s="59">
        <v>44174</v>
      </c>
      <c r="IK7" s="59">
        <v>44175</v>
      </c>
      <c r="IL7" s="59">
        <v>44176</v>
      </c>
      <c r="IM7" s="59" t="s">
        <v>299</v>
      </c>
      <c r="IN7" s="59">
        <v>44180</v>
      </c>
      <c r="IO7" s="59">
        <v>44181</v>
      </c>
      <c r="IP7" s="59">
        <v>44182</v>
      </c>
      <c r="IQ7" s="59">
        <v>44183</v>
      </c>
      <c r="IR7" s="59" t="s">
        <v>306</v>
      </c>
      <c r="IS7" s="59">
        <v>44187</v>
      </c>
      <c r="IT7" s="59">
        <v>44188</v>
      </c>
      <c r="IU7" s="59">
        <v>44189</v>
      </c>
      <c r="IV7" s="59" t="s">
        <v>307</v>
      </c>
      <c r="IW7" s="59">
        <v>44194</v>
      </c>
      <c r="IX7" s="59">
        <v>44195</v>
      </c>
      <c r="IY7" s="59">
        <v>44196</v>
      </c>
      <c r="IZ7" s="59">
        <v>44197</v>
      </c>
      <c r="JA7" s="59" t="s">
        <v>334</v>
      </c>
      <c r="JB7" s="59">
        <v>44202</v>
      </c>
      <c r="JC7" s="59" t="s">
        <v>335</v>
      </c>
      <c r="JD7" s="59">
        <v>44208</v>
      </c>
      <c r="JE7" s="59">
        <v>44209</v>
      </c>
      <c r="JF7" s="59">
        <v>44210</v>
      </c>
      <c r="JG7" s="59">
        <v>44211</v>
      </c>
      <c r="JH7" s="59" t="s">
        <v>337</v>
      </c>
      <c r="JI7" s="59">
        <v>44214</v>
      </c>
      <c r="JJ7" s="59">
        <v>44215</v>
      </c>
      <c r="JK7" s="59">
        <v>44216</v>
      </c>
      <c r="JL7" s="59">
        <v>44217</v>
      </c>
      <c r="JM7" s="59">
        <v>44218</v>
      </c>
      <c r="JN7" s="59" t="s">
        <v>339</v>
      </c>
      <c r="JO7" s="59">
        <v>44222</v>
      </c>
      <c r="JP7" s="59">
        <v>44223</v>
      </c>
      <c r="JQ7" s="59">
        <v>44224</v>
      </c>
      <c r="JR7" s="59">
        <v>44225</v>
      </c>
      <c r="JS7" s="59" t="s">
        <v>343</v>
      </c>
      <c r="JT7" s="59">
        <v>44229</v>
      </c>
      <c r="JU7" s="59">
        <v>44230</v>
      </c>
      <c r="JV7" s="59">
        <v>44231</v>
      </c>
      <c r="JW7" s="59" t="s">
        <v>346</v>
      </c>
      <c r="JX7" s="59">
        <v>44235</v>
      </c>
      <c r="JY7" s="59">
        <v>44236</v>
      </c>
      <c r="JZ7" s="59">
        <v>44237</v>
      </c>
      <c r="KA7" s="59">
        <v>44238</v>
      </c>
      <c r="KB7" s="59" t="s">
        <v>355</v>
      </c>
      <c r="KC7" s="59">
        <v>44242</v>
      </c>
      <c r="KD7" s="59">
        <v>44243</v>
      </c>
      <c r="KE7" s="59">
        <v>44244</v>
      </c>
      <c r="KF7" s="59">
        <v>44245</v>
      </c>
      <c r="KG7" s="59" t="s">
        <v>357</v>
      </c>
      <c r="KH7" s="59">
        <v>44249</v>
      </c>
      <c r="KI7" s="59">
        <v>44250</v>
      </c>
      <c r="KJ7" s="59">
        <v>44251</v>
      </c>
      <c r="KK7" s="59">
        <v>44252</v>
      </c>
      <c r="KL7" s="59" t="s">
        <v>358</v>
      </c>
      <c r="KM7" s="59">
        <v>44256</v>
      </c>
      <c r="KN7" s="59">
        <v>44257</v>
      </c>
      <c r="KO7" s="59">
        <v>44258</v>
      </c>
      <c r="KP7" s="59">
        <v>44259</v>
      </c>
      <c r="KQ7" s="59" t="s">
        <v>374</v>
      </c>
      <c r="KR7" s="59">
        <v>44264</v>
      </c>
      <c r="KS7" s="59">
        <v>44265</v>
      </c>
      <c r="KT7" s="59">
        <v>44266</v>
      </c>
      <c r="KU7" s="59">
        <v>44267</v>
      </c>
      <c r="KV7" s="59" t="s">
        <v>376</v>
      </c>
      <c r="KW7" s="59">
        <v>44271</v>
      </c>
      <c r="KX7" s="59">
        <v>44272</v>
      </c>
      <c r="KY7" s="59">
        <v>44273</v>
      </c>
      <c r="KZ7" s="59">
        <v>44274</v>
      </c>
      <c r="LA7" s="59" t="s">
        <v>378</v>
      </c>
      <c r="LB7" s="59">
        <v>44278</v>
      </c>
      <c r="LC7" s="59">
        <v>44279</v>
      </c>
      <c r="LD7" s="59">
        <v>44280</v>
      </c>
      <c r="LE7" s="59">
        <v>44281</v>
      </c>
      <c r="LF7" s="59" t="s">
        <v>381</v>
      </c>
      <c r="LG7" s="59">
        <v>44285</v>
      </c>
      <c r="LH7" s="59">
        <v>44286</v>
      </c>
      <c r="LI7" s="59">
        <v>44287</v>
      </c>
      <c r="LJ7" s="59">
        <v>44288</v>
      </c>
      <c r="LK7" s="59" t="s">
        <v>383</v>
      </c>
      <c r="LL7" s="59">
        <v>44292</v>
      </c>
      <c r="LM7" s="59">
        <v>44293</v>
      </c>
      <c r="LN7" s="59">
        <v>44294</v>
      </c>
      <c r="LO7" s="59">
        <v>44295</v>
      </c>
      <c r="LP7" s="59" t="s">
        <v>386</v>
      </c>
      <c r="LQ7" s="59">
        <v>44299</v>
      </c>
      <c r="LR7" s="59">
        <v>44300</v>
      </c>
      <c r="LS7" s="59">
        <v>44301</v>
      </c>
      <c r="LT7" s="59">
        <v>44302</v>
      </c>
      <c r="LU7" s="59" t="s">
        <v>388</v>
      </c>
      <c r="LV7" s="59">
        <v>44306</v>
      </c>
      <c r="LW7" s="59">
        <v>44307</v>
      </c>
      <c r="LX7" s="59">
        <v>44308</v>
      </c>
      <c r="LY7" s="59">
        <v>44309</v>
      </c>
      <c r="LZ7" s="59" t="s">
        <v>393</v>
      </c>
      <c r="MA7" s="59">
        <v>44313</v>
      </c>
      <c r="MB7" s="59">
        <v>44314</v>
      </c>
      <c r="MC7" s="59">
        <v>44315</v>
      </c>
      <c r="MD7" s="59">
        <v>44316</v>
      </c>
      <c r="ME7" s="59" t="s">
        <v>392</v>
      </c>
      <c r="MF7" s="59">
        <v>44320</v>
      </c>
      <c r="MG7" s="59">
        <v>44321</v>
      </c>
      <c r="MH7" s="59">
        <v>44322</v>
      </c>
      <c r="MI7" s="59">
        <v>44323</v>
      </c>
      <c r="MJ7" s="59" t="s">
        <v>395</v>
      </c>
      <c r="MK7" s="59">
        <v>44329</v>
      </c>
      <c r="ML7" s="59">
        <v>44330</v>
      </c>
      <c r="MM7" s="59">
        <v>44331</v>
      </c>
      <c r="MN7" s="59" t="s">
        <v>397</v>
      </c>
      <c r="MO7" s="59">
        <v>44334</v>
      </c>
      <c r="MP7" s="59">
        <v>44335</v>
      </c>
      <c r="MQ7" s="59">
        <v>44336</v>
      </c>
      <c r="MR7" s="59">
        <v>44337</v>
      </c>
      <c r="MS7" s="59" t="s">
        <v>398</v>
      </c>
      <c r="MT7" s="59">
        <v>44341</v>
      </c>
      <c r="MU7" s="59">
        <v>44342</v>
      </c>
      <c r="MV7" s="59">
        <v>44343</v>
      </c>
      <c r="MW7" s="59">
        <v>44344</v>
      </c>
      <c r="MX7" s="59" t="s">
        <v>400</v>
      </c>
      <c r="MY7" s="59">
        <v>44348</v>
      </c>
      <c r="MZ7" s="59">
        <v>44349</v>
      </c>
      <c r="NA7" s="59">
        <v>44350</v>
      </c>
      <c r="NB7" s="59">
        <v>44351</v>
      </c>
      <c r="NC7" s="59" t="s">
        <v>403</v>
      </c>
      <c r="ND7" s="59">
        <v>44355</v>
      </c>
      <c r="NE7" s="59">
        <v>44356</v>
      </c>
      <c r="NF7" s="59">
        <v>44357</v>
      </c>
      <c r="NG7" s="59">
        <v>44358</v>
      </c>
      <c r="NH7" s="59" t="s">
        <v>405</v>
      </c>
      <c r="NI7" s="59">
        <v>44362</v>
      </c>
      <c r="NJ7" s="59">
        <v>44363</v>
      </c>
      <c r="NK7" s="59">
        <v>44364</v>
      </c>
      <c r="NL7" s="59">
        <v>44365</v>
      </c>
      <c r="NM7" s="59" t="s">
        <v>407</v>
      </c>
      <c r="NN7" s="59">
        <v>44369</v>
      </c>
      <c r="NO7" s="59">
        <v>44370</v>
      </c>
      <c r="NP7" s="59">
        <v>44371</v>
      </c>
      <c r="NQ7" s="59">
        <v>44372</v>
      </c>
      <c r="NR7" s="59" t="s">
        <v>411</v>
      </c>
      <c r="NS7" s="59">
        <v>44376</v>
      </c>
      <c r="NT7" s="59">
        <v>44377</v>
      </c>
      <c r="NU7" s="59">
        <v>44378</v>
      </c>
      <c r="NV7" s="59">
        <v>44379</v>
      </c>
      <c r="NW7" s="59" t="s">
        <v>413</v>
      </c>
      <c r="NX7" s="59">
        <v>44383</v>
      </c>
      <c r="NY7" s="59">
        <v>44384</v>
      </c>
      <c r="NZ7" s="59">
        <v>44385</v>
      </c>
      <c r="OA7" s="59">
        <v>44386</v>
      </c>
      <c r="OB7" s="59" t="s">
        <v>415</v>
      </c>
      <c r="OC7" s="59">
        <v>44390</v>
      </c>
      <c r="OD7" s="59">
        <v>44391</v>
      </c>
      <c r="OE7" s="59">
        <v>44392</v>
      </c>
      <c r="OF7" s="59">
        <v>44393</v>
      </c>
      <c r="OG7" s="59" t="s">
        <v>417</v>
      </c>
      <c r="OH7" s="59">
        <v>44397</v>
      </c>
      <c r="OI7" s="59">
        <v>44398</v>
      </c>
      <c r="OJ7" s="59">
        <v>44399</v>
      </c>
      <c r="OK7" s="59">
        <v>44400</v>
      </c>
      <c r="OL7" s="59" t="s">
        <v>421</v>
      </c>
      <c r="OM7" s="59">
        <v>44404</v>
      </c>
      <c r="ON7" s="59">
        <v>44405</v>
      </c>
      <c r="OO7" s="59">
        <v>44406</v>
      </c>
      <c r="OP7" s="59">
        <v>44407</v>
      </c>
      <c r="OQ7" s="59" t="s">
        <v>424</v>
      </c>
      <c r="OR7" s="59">
        <v>44411</v>
      </c>
      <c r="OS7" s="59">
        <v>44412</v>
      </c>
      <c r="OT7" s="59">
        <v>44413</v>
      </c>
      <c r="OU7" s="59">
        <v>44414</v>
      </c>
      <c r="OV7" s="59" t="s">
        <v>426</v>
      </c>
      <c r="OW7" s="59">
        <v>44418</v>
      </c>
      <c r="OX7" s="59">
        <v>44419</v>
      </c>
      <c r="OY7" s="59">
        <v>44420</v>
      </c>
      <c r="OZ7" s="59">
        <v>44421</v>
      </c>
      <c r="PA7" s="59" t="s">
        <v>430</v>
      </c>
      <c r="PB7" s="59">
        <v>44425</v>
      </c>
      <c r="PC7" s="59">
        <v>44426</v>
      </c>
      <c r="PD7" s="59">
        <v>44427</v>
      </c>
      <c r="PE7" s="59">
        <v>44428</v>
      </c>
      <c r="PF7" s="59" t="s">
        <v>432</v>
      </c>
      <c r="PG7" s="59">
        <v>44432</v>
      </c>
      <c r="PH7" s="59">
        <v>44433</v>
      </c>
      <c r="PI7" s="59">
        <v>44434</v>
      </c>
      <c r="PJ7" s="59">
        <v>44435</v>
      </c>
      <c r="PK7" s="59" t="s">
        <v>448</v>
      </c>
      <c r="PL7" s="59">
        <v>44439</v>
      </c>
      <c r="PM7" s="59">
        <v>44440</v>
      </c>
      <c r="PN7" s="59">
        <v>44441</v>
      </c>
      <c r="PO7" s="59">
        <v>44442</v>
      </c>
      <c r="PP7" s="59" t="s">
        <v>452</v>
      </c>
      <c r="PQ7" s="59">
        <v>44446</v>
      </c>
      <c r="PR7" s="59">
        <v>44447</v>
      </c>
      <c r="PS7" s="59">
        <v>44448</v>
      </c>
      <c r="PT7" s="59">
        <v>44449</v>
      </c>
      <c r="PU7" s="59" t="s">
        <v>455</v>
      </c>
      <c r="PV7" s="59">
        <v>44453</v>
      </c>
      <c r="PW7" s="59">
        <v>44454</v>
      </c>
      <c r="QW7" s="388"/>
      <c r="QX7" s="388"/>
      <c r="QY7" s="388"/>
      <c r="QZ7" s="388"/>
      <c r="RA7" s="388"/>
      <c r="RB7" s="388"/>
      <c r="RC7" s="388"/>
      <c r="RD7" s="388"/>
      <c r="RE7" s="388"/>
      <c r="RF7" s="388"/>
      <c r="RG7" s="388"/>
      <c r="RH7" s="388"/>
      <c r="RI7" s="388"/>
      <c r="RJ7" s="388"/>
      <c r="RK7" s="388"/>
      <c r="RL7" s="388"/>
      <c r="RM7" s="388"/>
      <c r="RN7" s="388"/>
      <c r="RO7" s="388"/>
      <c r="RP7" s="388"/>
    </row>
    <row r="8" spans="1:490" x14ac:dyDescent="0.25">
      <c r="A8" s="32" t="s">
        <v>1</v>
      </c>
      <c r="B8" s="34">
        <v>606.638531508646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>
        <v>606.638531508646</v>
      </c>
      <c r="AS8" s="34">
        <v>605.10273556230993</v>
      </c>
      <c r="AT8" s="34">
        <v>604.94474355341504</v>
      </c>
      <c r="AU8" s="34">
        <v>604.74484256243204</v>
      </c>
      <c r="AV8" s="34">
        <v>604.19431279620903</v>
      </c>
      <c r="AW8" s="34">
        <v>603.74749016143301</v>
      </c>
      <c r="AX8" s="34">
        <v>602.86917149892804</v>
      </c>
      <c r="AY8" s="34">
        <v>602.44373831775704</v>
      </c>
      <c r="AZ8" s="34">
        <v>602.920129007779</v>
      </c>
      <c r="BA8" s="34">
        <v>602.827</v>
      </c>
      <c r="BB8" s="34">
        <v>602.41</v>
      </c>
      <c r="BC8" s="34">
        <v>600.96799999999996</v>
      </c>
      <c r="BD8" s="35">
        <v>600.71388000000002</v>
      </c>
      <c r="BE8" s="35">
        <v>599.63356999999996</v>
      </c>
      <c r="BF8" s="35">
        <v>598.56184999999994</v>
      </c>
      <c r="BG8" s="35">
        <v>596.98480000000006</v>
      </c>
      <c r="BH8" s="35">
        <v>595.75612999999998</v>
      </c>
      <c r="BI8" s="35">
        <v>594.53899999999999</v>
      </c>
      <c r="BJ8" s="35">
        <v>593.55999999999995</v>
      </c>
      <c r="BK8" s="36">
        <v>592.47900000000004</v>
      </c>
      <c r="BL8" s="36">
        <v>591.37378000000001</v>
      </c>
      <c r="BM8" s="36">
        <v>588.94328715942299</v>
      </c>
      <c r="BN8" s="36">
        <v>588.40412600284799</v>
      </c>
      <c r="BO8" s="36">
        <v>587.29804000000001</v>
      </c>
      <c r="BP8" s="36">
        <v>586.35999719081406</v>
      </c>
      <c r="BQ8" s="36">
        <v>585.11193502824858</v>
      </c>
      <c r="BR8" s="36">
        <v>584.86776652471099</v>
      </c>
      <c r="BS8" s="36">
        <v>582.412130805483</v>
      </c>
      <c r="BT8" s="36">
        <v>581.754802503777</v>
      </c>
      <c r="BU8" s="36">
        <v>580.92377587077192</v>
      </c>
      <c r="BV8" s="36">
        <v>579.84232365145192</v>
      </c>
      <c r="BW8" s="36">
        <v>579.20296740242657</v>
      </c>
      <c r="BX8" s="36">
        <v>577.16703621581701</v>
      </c>
      <c r="BY8" s="36">
        <v>575.36512999295303</v>
      </c>
      <c r="BZ8" s="36">
        <v>574.58097226364498</v>
      </c>
      <c r="CA8" s="36">
        <v>573.26885807990504</v>
      </c>
      <c r="CB8" s="36">
        <v>572.50467429511616</v>
      </c>
      <c r="CC8" s="36">
        <v>570.79127184869196</v>
      </c>
      <c r="CD8" s="36">
        <v>570.52006167036404</v>
      </c>
      <c r="CE8" s="36">
        <v>570.21913534393104</v>
      </c>
      <c r="CF8" s="36">
        <v>570.19017315376595</v>
      </c>
      <c r="CG8" s="36">
        <v>569.99812347532406</v>
      </c>
      <c r="CH8" s="36">
        <v>567.94446543256493</v>
      </c>
      <c r="CI8" s="36">
        <v>567.14172515281894</v>
      </c>
      <c r="CJ8" s="36">
        <v>565.47694299531599</v>
      </c>
      <c r="CK8" s="36">
        <v>564.99683367479997</v>
      </c>
      <c r="CL8" s="36">
        <v>563.99804423047999</v>
      </c>
      <c r="CM8" s="36">
        <v>563.14427935741799</v>
      </c>
      <c r="CN8" s="36">
        <v>562.87593276550797</v>
      </c>
      <c r="CO8" s="36">
        <v>561.755401672532</v>
      </c>
      <c r="CP8" s="36">
        <v>561.671154940262</v>
      </c>
      <c r="CQ8" s="36">
        <v>561.76555277714601</v>
      </c>
      <c r="CR8" s="36">
        <v>561.85273159144901</v>
      </c>
      <c r="CS8" s="36">
        <v>561.36827002944995</v>
      </c>
      <c r="CT8" s="36">
        <v>559.97541789577201</v>
      </c>
      <c r="CU8" s="36">
        <v>559.77899293688802</v>
      </c>
      <c r="CV8" s="36">
        <v>559.52380952380895</v>
      </c>
      <c r="CW8" s="36">
        <v>559.89038498008711</v>
      </c>
      <c r="CX8" s="36">
        <v>559.62953050925216</v>
      </c>
      <c r="CY8" s="36">
        <v>557.71779000458503</v>
      </c>
      <c r="CZ8" s="36">
        <v>557.56744346228902</v>
      </c>
      <c r="DA8" s="36">
        <v>557.5437928408229</v>
      </c>
      <c r="DB8" s="36">
        <v>557.05543992431399</v>
      </c>
      <c r="DC8" s="36">
        <v>557.37539527179638</v>
      </c>
      <c r="DD8" s="36">
        <v>556.66853428955596</v>
      </c>
      <c r="DE8" s="36">
        <v>556.53089467384791</v>
      </c>
      <c r="DF8" s="36">
        <v>556.28375850976306</v>
      </c>
      <c r="DG8" s="36">
        <v>555.30833302207498</v>
      </c>
      <c r="DH8" s="36">
        <v>554.68418505973909</v>
      </c>
      <c r="DI8" s="58">
        <v>552.96877000000006</v>
      </c>
      <c r="DJ8" s="58">
        <v>552.66359</v>
      </c>
      <c r="DK8" s="58">
        <v>552.53294999999991</v>
      </c>
      <c r="DL8" s="67">
        <v>552.40748301844781</v>
      </c>
      <c r="DM8" s="58">
        <v>552.16840702066213</v>
      </c>
      <c r="DN8" s="58">
        <v>550.24246931944947</v>
      </c>
      <c r="DO8" s="58">
        <v>549.97281596782591</v>
      </c>
      <c r="DP8" s="58">
        <v>547.54309063893027</v>
      </c>
      <c r="DQ8" s="58">
        <v>546.97439528903135</v>
      </c>
      <c r="DR8" s="58">
        <v>546.05914640976812</v>
      </c>
      <c r="DS8" s="58">
        <v>544.00015007128377</v>
      </c>
      <c r="DT8" s="58">
        <v>542.89423257561532</v>
      </c>
      <c r="DU8" s="58">
        <v>542.08865963968003</v>
      </c>
      <c r="DV8" s="58">
        <v>540.64353665360898</v>
      </c>
      <c r="DW8" s="58">
        <v>540.062016662308</v>
      </c>
      <c r="DX8" s="58">
        <v>539.309983927036</v>
      </c>
      <c r="DY8" s="58">
        <v>538.87779257286593</v>
      </c>
      <c r="DZ8" s="58">
        <v>538.6428281186511</v>
      </c>
      <c r="EA8" s="58">
        <v>538.72557661231099</v>
      </c>
      <c r="EB8" s="58">
        <v>537.58375746036404</v>
      </c>
      <c r="EC8" s="58">
        <v>537.724875422835</v>
      </c>
      <c r="ED8" s="58">
        <v>537.094878862614</v>
      </c>
      <c r="EE8" s="58">
        <v>536.91000834936699</v>
      </c>
      <c r="EF8" s="58">
        <v>536.79387095602908</v>
      </c>
      <c r="EG8" s="58">
        <v>535.67413887370208</v>
      </c>
      <c r="EH8" s="58">
        <v>534.60653222270901</v>
      </c>
      <c r="EI8" s="58">
        <v>534.12270788523904</v>
      </c>
      <c r="EJ8" s="58">
        <v>536.48205501912901</v>
      </c>
      <c r="EK8" s="58">
        <v>538.57743184974106</v>
      </c>
      <c r="EL8" s="58">
        <v>537.17595812438196</v>
      </c>
      <c r="EM8" s="58">
        <v>537.77312606938699</v>
      </c>
      <c r="EN8" s="58">
        <v>537.28935049736697</v>
      </c>
      <c r="EO8" s="58">
        <v>536.691278097039</v>
      </c>
      <c r="EP8" s="58">
        <v>536.32059079061708</v>
      </c>
      <c r="EQ8" s="58">
        <v>534.852585615821</v>
      </c>
      <c r="ER8" s="58">
        <v>534.68281512755402</v>
      </c>
      <c r="ES8" s="58">
        <v>534.92910434567409</v>
      </c>
      <c r="ET8" s="58">
        <v>535.00404744307195</v>
      </c>
      <c r="EU8" s="58">
        <v>534.93230983949798</v>
      </c>
      <c r="EV8" s="58">
        <v>533.13004484304906</v>
      </c>
      <c r="EW8" s="58">
        <v>532.69125160752094</v>
      </c>
      <c r="EX8" s="58">
        <v>532.13669865109205</v>
      </c>
      <c r="EY8" s="58">
        <v>531.12522119287996</v>
      </c>
      <c r="EZ8" s="58">
        <v>530.40131465144395</v>
      </c>
      <c r="FA8" s="58">
        <v>528.41979910945406</v>
      </c>
      <c r="FB8" s="58">
        <v>527.34182458320402</v>
      </c>
      <c r="FC8" s="58">
        <v>527.34123272009208</v>
      </c>
      <c r="FD8" s="58">
        <v>526.38540439392909</v>
      </c>
      <c r="FE8" s="58">
        <v>524.98179069607602</v>
      </c>
      <c r="FF8" s="58">
        <v>522.11143290580594</v>
      </c>
      <c r="FG8" s="58">
        <v>520.49686030950795</v>
      </c>
      <c r="FH8" s="58">
        <v>519.44777747477497</v>
      </c>
      <c r="FI8" s="58">
        <v>517.36001356622</v>
      </c>
      <c r="FJ8" s="58">
        <v>513.37146542652499</v>
      </c>
      <c r="FK8" s="58">
        <v>509.47885576310398</v>
      </c>
      <c r="FL8" s="58">
        <v>507.54024511427599</v>
      </c>
      <c r="FM8" s="58">
        <v>506.07451719877798</v>
      </c>
      <c r="FN8" s="58">
        <v>502.44358499009098</v>
      </c>
      <c r="FO8" s="58">
        <v>499.44903143855203</v>
      </c>
      <c r="FP8" s="58">
        <v>496.43141341417203</v>
      </c>
      <c r="FQ8" s="58">
        <v>494.488258750554</v>
      </c>
      <c r="FR8" s="58">
        <v>493.03287246495995</v>
      </c>
      <c r="FS8" s="58">
        <v>482.24193394273351</v>
      </c>
      <c r="FT8" s="58">
        <v>480.64627591502438</v>
      </c>
      <c r="FU8" s="58">
        <v>477.97731568998097</v>
      </c>
      <c r="FV8" s="58">
        <v>476.89875040051299</v>
      </c>
      <c r="FW8" s="58">
        <v>476.13618114662</v>
      </c>
      <c r="FX8" s="58">
        <v>475.23277948056096</v>
      </c>
      <c r="FY8" s="58">
        <v>474.34854262263298</v>
      </c>
      <c r="FZ8" s="58">
        <v>472.61328569108298</v>
      </c>
      <c r="GA8" s="58">
        <v>471.79189435337003</v>
      </c>
      <c r="GB8" s="58">
        <v>470.47595841455501</v>
      </c>
      <c r="GC8" s="58">
        <v>469.68286143987496</v>
      </c>
      <c r="GD8" s="58">
        <v>468.66161699324897</v>
      </c>
      <c r="GE8" s="58">
        <v>466.11231669625801</v>
      </c>
      <c r="GF8" s="58">
        <v>465.547700867289</v>
      </c>
      <c r="GG8" s="58">
        <v>464.28054477268199</v>
      </c>
      <c r="GH8" s="58">
        <v>464.26557961447099</v>
      </c>
      <c r="GI8" s="58">
        <v>463.53733653941197</v>
      </c>
      <c r="GJ8" s="58">
        <v>461.92262022560897</v>
      </c>
      <c r="GK8" s="58">
        <v>461.55839057899902</v>
      </c>
      <c r="GL8" s="58">
        <v>461.47049286640697</v>
      </c>
      <c r="GM8" s="58">
        <v>461.25459693429201</v>
      </c>
      <c r="GN8" s="58">
        <v>460.84771291051396</v>
      </c>
      <c r="GO8" s="58">
        <v>459.88853036080997</v>
      </c>
      <c r="GP8" s="58">
        <v>459.87191990117702</v>
      </c>
      <c r="GQ8" s="58">
        <v>459.56774944998102</v>
      </c>
      <c r="GR8" s="58">
        <v>459.26049711207702</v>
      </c>
      <c r="GS8" s="58">
        <v>458.80460592655197</v>
      </c>
      <c r="GT8" s="58">
        <v>457.95783449546104</v>
      </c>
      <c r="GU8" s="58">
        <v>458.049914281947</v>
      </c>
      <c r="GV8" s="58">
        <v>457.71040992804797</v>
      </c>
      <c r="GW8" s="58">
        <v>457.42786152062297</v>
      </c>
      <c r="GX8" s="58">
        <v>456.99088649544302</v>
      </c>
      <c r="GY8" s="58">
        <v>456.13354140381199</v>
      </c>
      <c r="GZ8" s="130">
        <v>455.83383104386502</v>
      </c>
      <c r="HA8" s="130">
        <v>455.751151157783</v>
      </c>
      <c r="HB8" s="130">
        <v>455.57386814932488</v>
      </c>
      <c r="HC8" s="132">
        <v>454.899</v>
      </c>
      <c r="HD8" s="132">
        <v>453.31146558326941</v>
      </c>
      <c r="HE8" s="132">
        <v>453.13020035944885</v>
      </c>
      <c r="HF8" s="132">
        <v>453.05086992543499</v>
      </c>
      <c r="HG8" s="132">
        <v>452.95665279643498</v>
      </c>
      <c r="HH8" s="132">
        <v>452.40693904020799</v>
      </c>
      <c r="HI8" s="132">
        <v>452.08590551692799</v>
      </c>
      <c r="HJ8" s="132">
        <v>452.07110536522299</v>
      </c>
      <c r="HK8" s="132">
        <v>451.78872284801298</v>
      </c>
      <c r="HL8" s="132">
        <v>451.81538162246301</v>
      </c>
      <c r="HM8" s="132">
        <v>451.50214592274699</v>
      </c>
      <c r="HN8" s="132">
        <v>450.57896977437201</v>
      </c>
      <c r="HO8" s="132">
        <v>450.17179998040297</v>
      </c>
      <c r="HP8" s="132">
        <v>449.93521946060304</v>
      </c>
      <c r="HQ8" s="132">
        <v>449.97084548105005</v>
      </c>
      <c r="HR8" s="132">
        <v>449.567229807915</v>
      </c>
      <c r="HS8" s="132">
        <v>448.36769022724997</v>
      </c>
      <c r="HT8" s="132">
        <v>448.203176486095</v>
      </c>
      <c r="HU8" s="132">
        <v>447.98653954010103</v>
      </c>
      <c r="HV8" s="132">
        <v>447.633167320822</v>
      </c>
      <c r="HW8" s="132">
        <v>447.91322723370502</v>
      </c>
      <c r="HX8" s="132">
        <v>447.011551155115</v>
      </c>
      <c r="HY8" s="132">
        <v>446.827697794215</v>
      </c>
      <c r="HZ8" s="132">
        <v>447.01666941739603</v>
      </c>
      <c r="IA8" s="132">
        <v>446.96037847427601</v>
      </c>
      <c r="IB8" s="132">
        <v>446.39802524030597</v>
      </c>
      <c r="IC8" s="132">
        <v>445.35526401247</v>
      </c>
      <c r="ID8" s="132">
        <v>445.60170394036197</v>
      </c>
      <c r="IE8" s="132">
        <v>444.15870967741898</v>
      </c>
      <c r="IF8" s="132">
        <v>443.889084450702</v>
      </c>
      <c r="IG8" s="132">
        <v>443.45552577845797</v>
      </c>
      <c r="IH8" s="132">
        <v>440.43654984797604</v>
      </c>
      <c r="II8" s="132">
        <v>434.10895868194098</v>
      </c>
      <c r="IJ8" s="132">
        <v>433.98701885817604</v>
      </c>
      <c r="IK8" s="132">
        <v>433.95822555613034</v>
      </c>
      <c r="IL8" s="132">
        <v>433.85117366319275</v>
      </c>
      <c r="IM8" s="132">
        <v>432.87772357723571</v>
      </c>
      <c r="IN8" s="132">
        <v>434.89159450485062</v>
      </c>
      <c r="IO8" s="132">
        <v>437.86204876143364</v>
      </c>
      <c r="IP8" s="132">
        <v>437.46714806141</v>
      </c>
      <c r="IQ8" s="132">
        <v>437.32540716612397</v>
      </c>
      <c r="IR8" s="132">
        <v>436.24849412301</v>
      </c>
      <c r="IS8" s="132">
        <v>436.64403930695602</v>
      </c>
      <c r="IT8" s="132">
        <v>436.53477027070096</v>
      </c>
      <c r="IU8" s="132">
        <v>436.39395286794098</v>
      </c>
      <c r="IV8" s="132">
        <v>434.74069148936201</v>
      </c>
      <c r="IW8" s="132">
        <v>436.55187750174701</v>
      </c>
      <c r="IX8" s="132">
        <v>435.97167534612004</v>
      </c>
      <c r="IY8" s="132">
        <v>436.92297979798002</v>
      </c>
      <c r="IZ8" s="132">
        <v>435.11647727272702</v>
      </c>
      <c r="JA8" s="132">
        <v>435.34034888130503</v>
      </c>
      <c r="JB8" s="132">
        <v>435.22379585528199</v>
      </c>
      <c r="JC8" s="132">
        <v>432.50631951466096</v>
      </c>
      <c r="JD8" s="132">
        <v>432.88562601522403</v>
      </c>
      <c r="JE8" s="132">
        <v>433.34576163161302</v>
      </c>
      <c r="JF8" s="132">
        <v>432.87968630451411</v>
      </c>
      <c r="JG8" s="132">
        <v>433.00534211957392</v>
      </c>
      <c r="JH8" s="132">
        <v>432.7916948770029</v>
      </c>
      <c r="JI8" s="132">
        <v>431.96086067568876</v>
      </c>
      <c r="JJ8" s="132">
        <v>431.85702707083806</v>
      </c>
      <c r="JK8" s="132">
        <v>431.39265930221262</v>
      </c>
      <c r="JL8" s="132">
        <v>432.056850225262</v>
      </c>
      <c r="JM8" s="132">
        <v>432.15981038345404</v>
      </c>
      <c r="JN8" s="132">
        <v>431.05854256761097</v>
      </c>
      <c r="JO8" s="132">
        <v>431.223945787969</v>
      </c>
      <c r="JP8" s="132">
        <v>431.43249808233202</v>
      </c>
      <c r="JQ8" s="132">
        <v>431.685794440194</v>
      </c>
      <c r="JR8" s="130">
        <v>432.56535587020301</v>
      </c>
      <c r="JS8" s="130">
        <v>431.49443361217698</v>
      </c>
      <c r="JT8" s="130">
        <v>431.46808644697904</v>
      </c>
      <c r="JU8" s="130">
        <v>431.903532523141</v>
      </c>
      <c r="JV8" s="130">
        <v>432.11276917264826</v>
      </c>
      <c r="JW8" s="130">
        <v>432.03293403710609</v>
      </c>
      <c r="JX8" s="130">
        <v>430.78097176291021</v>
      </c>
      <c r="JY8" s="130">
        <v>430.55070068956752</v>
      </c>
      <c r="JZ8" s="130">
        <v>431.1988415759659</v>
      </c>
      <c r="KA8" s="130">
        <v>431.40165088302996</v>
      </c>
      <c r="KB8" s="130">
        <v>431.64453262504401</v>
      </c>
      <c r="KC8" s="130">
        <v>430.76000637856799</v>
      </c>
      <c r="KD8" s="130">
        <v>430.5683450940324</v>
      </c>
      <c r="KE8" s="130">
        <v>430.62855317789843</v>
      </c>
      <c r="KF8" s="130">
        <v>430.33730856539961</v>
      </c>
      <c r="KG8" s="130">
        <v>430.55262062562048</v>
      </c>
      <c r="KH8" s="130">
        <v>429.40777317617085</v>
      </c>
      <c r="KI8" s="130">
        <v>429.62422971856932</v>
      </c>
      <c r="KJ8" s="130">
        <v>429.24137494861338</v>
      </c>
      <c r="KK8" s="130">
        <v>428.43201615957577</v>
      </c>
      <c r="KL8" s="130">
        <v>429.14911037631867</v>
      </c>
      <c r="KM8" s="130">
        <v>428.3911313246162</v>
      </c>
      <c r="KN8" s="130">
        <v>428.33800000000002</v>
      </c>
      <c r="KO8" s="130">
        <v>448.30399999999997</v>
      </c>
      <c r="KP8" s="130">
        <v>427.95400000000001</v>
      </c>
      <c r="KQ8" s="130">
        <v>427.80246363433798</v>
      </c>
      <c r="KR8" s="130">
        <v>426.44068339904504</v>
      </c>
      <c r="KS8" s="130">
        <v>426.99303180850404</v>
      </c>
      <c r="KT8" s="130">
        <v>427.01198436541</v>
      </c>
      <c r="KU8" s="130">
        <v>427.45295503695797</v>
      </c>
      <c r="KV8" s="130">
        <v>426.63619330662902</v>
      </c>
      <c r="KW8" s="130">
        <v>426.820047177432</v>
      </c>
      <c r="KX8" s="130">
        <v>426.88555893585345</v>
      </c>
      <c r="KY8" s="130">
        <v>426.31667529777297</v>
      </c>
      <c r="KZ8" s="130">
        <v>426.41786242841499</v>
      </c>
      <c r="LA8" s="130">
        <v>425.14365033249402</v>
      </c>
      <c r="LB8" s="130">
        <v>424.79211759005</v>
      </c>
      <c r="LC8" s="130">
        <v>425.633725968482</v>
      </c>
      <c r="LD8" s="130">
        <v>425.64249404800199</v>
      </c>
      <c r="LE8" s="130">
        <v>425.40550990816797</v>
      </c>
      <c r="LF8" s="130">
        <v>424.55611931616204</v>
      </c>
      <c r="LG8" s="130">
        <v>425.20886587930801</v>
      </c>
      <c r="LH8" s="130">
        <v>425.99305397773401</v>
      </c>
      <c r="LI8" s="130">
        <v>425.81279028224395</v>
      </c>
      <c r="LJ8" s="130">
        <v>425.34879953342198</v>
      </c>
      <c r="LK8" s="130">
        <v>423.313712245489</v>
      </c>
      <c r="LL8" s="130">
        <v>423.27836771358</v>
      </c>
      <c r="LM8" s="130">
        <v>423.08869964596698</v>
      </c>
      <c r="LN8" s="130">
        <v>423.60749905315004</v>
      </c>
      <c r="LO8" s="130">
        <v>422.82250671724398</v>
      </c>
      <c r="LP8" s="130">
        <v>421.85933324850504</v>
      </c>
      <c r="LQ8" s="130">
        <v>421.53897550111395</v>
      </c>
      <c r="LR8" s="130">
        <v>421.48297933318503</v>
      </c>
      <c r="LS8" s="130">
        <v>421.88510161625902</v>
      </c>
      <c r="LT8" s="130">
        <v>421.70825335892499</v>
      </c>
      <c r="LU8" s="130">
        <v>421.06621195547302</v>
      </c>
      <c r="LV8" s="130">
        <v>420.92421323057198</v>
      </c>
      <c r="LW8" s="130">
        <v>420.420060283461</v>
      </c>
      <c r="LX8" s="130">
        <v>419.88560992021536</v>
      </c>
      <c r="LY8" s="130">
        <v>418.60173423351358</v>
      </c>
      <c r="LZ8" s="130">
        <v>417.04073392124565</v>
      </c>
      <c r="MA8" s="130">
        <v>416.6906567694046</v>
      </c>
      <c r="MB8" s="130">
        <v>416.42940226171243</v>
      </c>
      <c r="MC8" s="130">
        <v>416.2422832024306</v>
      </c>
      <c r="MD8" s="130">
        <v>415.9032455603184</v>
      </c>
      <c r="ME8" s="130">
        <v>413.89877587933216</v>
      </c>
      <c r="MF8" s="130">
        <v>413.40386295253813</v>
      </c>
      <c r="MG8" s="130">
        <v>413.13921835504573</v>
      </c>
      <c r="MH8" s="130">
        <v>412.19812026407362</v>
      </c>
      <c r="MI8" s="130">
        <v>412.41271393643029</v>
      </c>
      <c r="MJ8" s="130">
        <v>410.77119059284666</v>
      </c>
      <c r="MK8" s="130">
        <v>409.60201921511157</v>
      </c>
      <c r="ML8" s="130">
        <v>409.74297005127534</v>
      </c>
      <c r="MM8" s="130">
        <v>409.66073996600858</v>
      </c>
      <c r="MN8" s="130">
        <v>408.85545317911522</v>
      </c>
      <c r="MO8" s="130">
        <v>408.43815376569</v>
      </c>
      <c r="MP8" s="130">
        <v>407.728294510507</v>
      </c>
      <c r="MQ8" s="130">
        <v>407.161063788283</v>
      </c>
      <c r="MR8" s="130">
        <v>406.85611745513899</v>
      </c>
      <c r="MS8" s="130">
        <v>405.82125603864705</v>
      </c>
      <c r="MT8" s="130">
        <v>404.977949103264</v>
      </c>
      <c r="MU8" s="130">
        <v>404.06452664168205</v>
      </c>
      <c r="MV8" s="130">
        <v>403.04935503785299</v>
      </c>
      <c r="MW8" s="130">
        <v>403.04935503785299</v>
      </c>
      <c r="MX8" s="130">
        <v>400.78749595076101</v>
      </c>
      <c r="MY8" s="130">
        <v>400.35358114233901</v>
      </c>
      <c r="MZ8" s="130">
        <v>399.805455015512</v>
      </c>
      <c r="NA8" s="130">
        <v>400.40129240710803</v>
      </c>
      <c r="NB8" s="130">
        <v>400.045591230963</v>
      </c>
      <c r="NC8" s="130">
        <v>398.79031209362796</v>
      </c>
      <c r="ND8" s="130">
        <v>397.878728733613</v>
      </c>
      <c r="NE8" s="130">
        <v>397.16519529595695</v>
      </c>
      <c r="NF8" s="130">
        <v>396.99720991301501</v>
      </c>
      <c r="NG8" s="130">
        <v>396.32129809432899</v>
      </c>
      <c r="NH8" s="130">
        <v>394.134030166711</v>
      </c>
      <c r="NI8" s="130">
        <v>394.04192510530999</v>
      </c>
      <c r="NJ8" s="130">
        <v>393.54621681635905</v>
      </c>
      <c r="NK8" s="130">
        <v>393.46408036481404</v>
      </c>
      <c r="NL8" s="130">
        <v>392.31336099585099</v>
      </c>
      <c r="NM8" s="130">
        <v>390.387131224136</v>
      </c>
      <c r="NN8" s="130">
        <v>389.88027138486098</v>
      </c>
      <c r="NO8" s="130">
        <v>389.457015073712</v>
      </c>
      <c r="NP8" s="130">
        <v>388.83873099801701</v>
      </c>
      <c r="NQ8" s="130">
        <v>388.228856708325</v>
      </c>
      <c r="NR8" s="130">
        <v>386.38960609069898</v>
      </c>
      <c r="NS8" s="130">
        <v>387.024085992967</v>
      </c>
      <c r="NT8" s="130">
        <v>387.78699127665902</v>
      </c>
      <c r="NU8" s="130">
        <v>387.15267631823599</v>
      </c>
      <c r="NV8" s="130">
        <v>386.60755949603401</v>
      </c>
      <c r="NW8" s="130">
        <v>385.63695008811902</v>
      </c>
      <c r="NX8" s="130">
        <v>385.72761999667802</v>
      </c>
      <c r="NY8" s="130">
        <v>385.68603296154498</v>
      </c>
      <c r="NZ8" s="130">
        <v>385.36743539688302</v>
      </c>
      <c r="OA8" s="130">
        <v>385.23051323044803</v>
      </c>
      <c r="OB8" s="130">
        <v>383.56370074093496</v>
      </c>
      <c r="OC8" s="130">
        <v>383.11359391894098</v>
      </c>
      <c r="OD8" s="130">
        <v>382.92354217342699</v>
      </c>
      <c r="OE8" s="130">
        <v>382.54998014034203</v>
      </c>
      <c r="OF8" s="130">
        <v>382.878918703507</v>
      </c>
      <c r="OG8" s="130">
        <v>382.49339884354401</v>
      </c>
      <c r="OH8" s="130">
        <v>382.02543933054397</v>
      </c>
      <c r="OI8" s="130">
        <v>382.72654236266902</v>
      </c>
      <c r="OJ8" s="130">
        <v>382.17191380814899</v>
      </c>
      <c r="OK8" s="130">
        <v>381.88962308677799</v>
      </c>
      <c r="OL8" s="130">
        <v>380.61154846775003</v>
      </c>
      <c r="OM8" s="130">
        <v>380.69521597145103</v>
      </c>
      <c r="ON8" s="130">
        <v>379.42666801251602</v>
      </c>
      <c r="OO8" s="130">
        <v>379.26518001074697</v>
      </c>
      <c r="OP8" s="130">
        <v>379.12977816558697</v>
      </c>
      <c r="OQ8" s="130">
        <v>378.93446757002101</v>
      </c>
      <c r="OR8" s="130">
        <v>379.32580482049599</v>
      </c>
      <c r="OS8" s="130">
        <v>379.69136632598196</v>
      </c>
      <c r="OT8" s="130">
        <v>379.61320596614701</v>
      </c>
      <c r="OU8" s="130">
        <v>381.17680519306703</v>
      </c>
      <c r="OV8" s="130">
        <v>380.26769799899103</v>
      </c>
      <c r="OW8" s="130">
        <v>379.39452267585199</v>
      </c>
      <c r="OX8" s="130">
        <v>379.95453774385101</v>
      </c>
      <c r="OY8" s="130">
        <v>379.73544973544972</v>
      </c>
      <c r="OZ8" s="130">
        <v>379.77973568281931</v>
      </c>
      <c r="PA8" s="130">
        <v>379.33276537740682</v>
      </c>
      <c r="PB8" s="130">
        <v>380.48550626020682</v>
      </c>
      <c r="PC8" s="130">
        <v>381.12354581944362</v>
      </c>
      <c r="PD8" s="130">
        <v>381.00894953550886</v>
      </c>
      <c r="PE8" s="130">
        <v>381.52105978260875</v>
      </c>
      <c r="PF8" s="130">
        <v>380.87622027960128</v>
      </c>
      <c r="PG8" s="130">
        <v>381.39929881888418</v>
      </c>
      <c r="PH8" s="130">
        <v>381.58841328664198</v>
      </c>
      <c r="PI8" s="130">
        <v>381.711742321283</v>
      </c>
      <c r="PJ8" s="130">
        <v>381.43581252323196</v>
      </c>
      <c r="PK8" s="130">
        <v>380.41972221283498</v>
      </c>
      <c r="PL8" s="130">
        <v>381.23973366681315</v>
      </c>
      <c r="PM8" s="130">
        <v>381.35481038732991</v>
      </c>
      <c r="PN8" s="130">
        <v>381.27254340131469</v>
      </c>
      <c r="PO8" s="130">
        <v>382.01664876476917</v>
      </c>
      <c r="PP8" s="130">
        <v>381.94514301042813</v>
      </c>
      <c r="PQ8" s="130">
        <v>382.48734368189901</v>
      </c>
      <c r="PR8" s="130">
        <v>382.61892018465244</v>
      </c>
      <c r="PS8" s="130">
        <v>383.0523138832998</v>
      </c>
      <c r="PT8" s="130">
        <v>383.62132848288871</v>
      </c>
      <c r="PU8" s="130">
        <v>383.08134035941083</v>
      </c>
      <c r="PV8" s="130">
        <v>383.81616825278564</v>
      </c>
      <c r="PW8" s="130">
        <f>'1688'!L26/1000</f>
        <v>383.35218613472409</v>
      </c>
      <c r="PY8" s="129" t="s">
        <v>172</v>
      </c>
      <c r="QA8" s="61">
        <f>PW8-Таблица!OW8</f>
        <v>3.9576634588721049</v>
      </c>
      <c r="QB8" s="61">
        <f>PW8/OW8*100-100</f>
        <v>1.0431525028244693</v>
      </c>
      <c r="QC8" s="487">
        <f>PW8-PL8</f>
        <v>2.1124524679109413</v>
      </c>
      <c r="QD8" s="487">
        <f>PW8/PL8*100-100</f>
        <v>0.55410081409749523</v>
      </c>
      <c r="QE8" s="432">
        <f>PW8-OQ8</f>
        <v>4.4177185647030797</v>
      </c>
      <c r="QF8" s="432">
        <f>PW8/OQ8*100-100</f>
        <v>1.1658265327597235</v>
      </c>
      <c r="QG8" s="416">
        <f>OQ8-NU8</f>
        <v>-8.2182087482149768</v>
      </c>
      <c r="QH8" s="416">
        <f>OQ8/NU8*100-100</f>
        <v>-2.1227307083006366</v>
      </c>
      <c r="QI8" s="87">
        <f>NU8-MY8</f>
        <v>-13.20090482410302</v>
      </c>
      <c r="QJ8" s="87">
        <f>NU8/MY8*100-100</f>
        <v>-3.29731153807505</v>
      </c>
      <c r="QK8" s="62">
        <f>MY8-MD8</f>
        <v>-15.549664417979386</v>
      </c>
      <c r="QL8" s="62">
        <f>MY8/MD8*100-100</f>
        <v>-3.7387696739491361</v>
      </c>
      <c r="QM8" s="385">
        <f>PW8-Таблица!LI8</f>
        <v>-42.460604147519859</v>
      </c>
      <c r="QN8" s="385">
        <f>PW8/LI8*100-100</f>
        <v>-9.9716601089825048</v>
      </c>
      <c r="QO8" s="362">
        <f>PW8-Таблица!KM8</f>
        <v>-45.038945189892104</v>
      </c>
      <c r="QP8" s="362">
        <f>PW8/KM8*100-100</f>
        <v>-10.513510177166481</v>
      </c>
      <c r="QQ8" s="321">
        <f>KL8-Таблица!JS8</f>
        <v>-2.3453232358583023</v>
      </c>
      <c r="QR8" s="321">
        <f>KL8/JS8*100-100</f>
        <v>-0.54353499214923318</v>
      </c>
      <c r="QS8" s="303">
        <f>JR8-IY8</f>
        <v>-4.3576239277770128</v>
      </c>
      <c r="QT8" s="365">
        <f>JR8/IY8*100-100</f>
        <v>-0.99734372629973223</v>
      </c>
      <c r="QU8" s="370">
        <f>PW8-IY8</f>
        <v>-53.570793663255927</v>
      </c>
      <c r="QV8" s="371">
        <f>PW8/IY8*100-100</f>
        <v>-12.260923810422014</v>
      </c>
      <c r="QW8" s="402">
        <f>IY8-IC8</f>
        <v>-8.4322842144899823</v>
      </c>
      <c r="QX8" s="403">
        <f>IY8/IC8*100-100</f>
        <v>-1.8933837535720386</v>
      </c>
      <c r="QY8" s="403">
        <f>IC8-HH8</f>
        <v>-7.0516750277379856</v>
      </c>
      <c r="QZ8" s="403">
        <f>IC8/HH8*100-100</f>
        <v>-1.5587017835531611</v>
      </c>
      <c r="RA8" s="403">
        <f>HH8-Таблица!GL8</f>
        <v>-9.0635538261989836</v>
      </c>
      <c r="RB8" s="403">
        <f>HH8/GL8*100-100</f>
        <v>-1.96405923375535</v>
      </c>
      <c r="RC8" s="403">
        <f>GL8-FP8</f>
        <v>-34.960920547765056</v>
      </c>
      <c r="RD8" s="403">
        <f>GL8/FP8*100-100</f>
        <v>-7.0424472753091436</v>
      </c>
      <c r="RE8" s="403">
        <f>FP8-EU8</f>
        <v>-38.500896425325948</v>
      </c>
      <c r="RF8" s="403">
        <f>FP8/EU8*100-100</f>
        <v>-7.1973398721938793</v>
      </c>
      <c r="RG8" s="403">
        <f>EU8-DY8</f>
        <v>-3.9454827333679532</v>
      </c>
      <c r="RH8" s="403">
        <f>EU8/DY8*100-100</f>
        <v>-0.73216651117320453</v>
      </c>
      <c r="RI8" s="403">
        <f>DY8-DC8</f>
        <v>-18.49760269893045</v>
      </c>
      <c r="RJ8" s="403">
        <f>DY8/DC8*100-100</f>
        <v>-3.3186973906356769</v>
      </c>
      <c r="RK8" s="403">
        <f>DC8-CI8</f>
        <v>-9.7663298810225569</v>
      </c>
      <c r="RL8" s="403">
        <f>DC8/CI8*100-100</f>
        <v>-1.7220263380182388</v>
      </c>
      <c r="RM8" s="403">
        <f>CI8-BN8</f>
        <v>-21.262400850029053</v>
      </c>
      <c r="RN8" s="403">
        <f>CI8/BN8*100-100</f>
        <v>-3.6135709982982149</v>
      </c>
      <c r="RO8" s="403">
        <f>BN8-AR8</f>
        <v>-18.234405505798009</v>
      </c>
      <c r="RP8" s="404">
        <f>BN8/AR8*100-100</f>
        <v>-3.0058106365995201</v>
      </c>
    </row>
    <row r="9" spans="1:490" x14ac:dyDescent="0.25">
      <c r="A9" s="32" t="s">
        <v>2</v>
      </c>
      <c r="B9" s="34">
        <v>5424.9100268576503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>
        <v>5424.9100268576503</v>
      </c>
      <c r="AS9" s="34">
        <v>5441.4094948863394</v>
      </c>
      <c r="AT9" s="34">
        <v>5449.9659833497399</v>
      </c>
      <c r="AU9" s="34">
        <v>5454.2477519795993</v>
      </c>
      <c r="AV9" s="34">
        <v>5457.2802653399694</v>
      </c>
      <c r="AW9" s="34">
        <v>5456.0236167643307</v>
      </c>
      <c r="AX9" s="34">
        <v>5452.70226826219</v>
      </c>
      <c r="AY9" s="34">
        <v>5453.2158346798196</v>
      </c>
      <c r="AZ9" s="34">
        <v>5454.6867459496698</v>
      </c>
      <c r="BA9" s="34">
        <v>5459.933</v>
      </c>
      <c r="BB9" s="34">
        <v>5459.2330000000002</v>
      </c>
      <c r="BC9" s="34">
        <v>5453.4809999999998</v>
      </c>
      <c r="BD9" s="35">
        <v>5451.2519000000002</v>
      </c>
      <c r="BE9" s="35">
        <v>5446.9948899999999</v>
      </c>
      <c r="BF9" s="35">
        <v>5439.0439500000002</v>
      </c>
      <c r="BG9" s="35">
        <v>5428.8203400000002</v>
      </c>
      <c r="BH9" s="35">
        <v>5399.2188699999997</v>
      </c>
      <c r="BI9" s="35">
        <v>5387.7179999999998</v>
      </c>
      <c r="BJ9" s="35">
        <v>5381.31</v>
      </c>
      <c r="BK9" s="36">
        <v>5368.8159999999998</v>
      </c>
      <c r="BL9" s="36">
        <v>5353.6938200000004</v>
      </c>
      <c r="BM9" s="36">
        <v>5334.5418187466003</v>
      </c>
      <c r="BN9" s="36">
        <v>5324.2954309649103</v>
      </c>
      <c r="BO9" s="36">
        <v>5314.9702200000002</v>
      </c>
      <c r="BP9" s="36">
        <v>5304.4827320679206</v>
      </c>
      <c r="BQ9" s="36">
        <v>5293.0270729540807</v>
      </c>
      <c r="BR9" s="36">
        <v>5285.9127137661499</v>
      </c>
      <c r="BS9" s="36">
        <v>5273.0207604385396</v>
      </c>
      <c r="BT9" s="36">
        <v>5264.9751050256691</v>
      </c>
      <c r="BU9" s="36">
        <v>5256.7366771159896</v>
      </c>
      <c r="BV9" s="36">
        <v>5254.3414863593598</v>
      </c>
      <c r="BW9" s="36">
        <v>5240.5043720190779</v>
      </c>
      <c r="BX9" s="36">
        <v>5224.7232546864898</v>
      </c>
      <c r="BY9" s="36">
        <v>5220.0446918295202</v>
      </c>
      <c r="BZ9" s="36">
        <v>5215.1815773384997</v>
      </c>
      <c r="CA9" s="36">
        <v>5209.1251122174199</v>
      </c>
      <c r="CB9" s="36">
        <v>5205.1096107699204</v>
      </c>
      <c r="CC9" s="36">
        <v>5184.4106339468308</v>
      </c>
      <c r="CD9" s="36">
        <v>5181.4902472863805</v>
      </c>
      <c r="CE9" s="36">
        <v>5177.24379632614</v>
      </c>
      <c r="CF9" s="36">
        <v>5173.2863040602806</v>
      </c>
      <c r="CG9" s="36">
        <v>5169.7448049580798</v>
      </c>
      <c r="CH9" s="36">
        <v>5147.6362159967493</v>
      </c>
      <c r="CI9" s="36">
        <v>5152.2720742169895</v>
      </c>
      <c r="CJ9" s="36">
        <v>5130.0182247442299</v>
      </c>
      <c r="CK9" s="36">
        <v>5130.63151890482</v>
      </c>
      <c r="CL9" s="36">
        <v>5128.4965579413201</v>
      </c>
      <c r="CM9" s="36">
        <v>5125.9889101806202</v>
      </c>
      <c r="CN9" s="36">
        <v>5123.0530306118299</v>
      </c>
      <c r="CO9" s="36">
        <v>5109.4880196600498</v>
      </c>
      <c r="CP9" s="36">
        <v>5110.8122536136707</v>
      </c>
      <c r="CQ9" s="36">
        <v>5107.7607412266307</v>
      </c>
      <c r="CR9" s="36">
        <v>5104.8264726321395</v>
      </c>
      <c r="CS9" s="36">
        <v>5104.0286390339397</v>
      </c>
      <c r="CT9" s="36">
        <v>5095.7546398495606</v>
      </c>
      <c r="CU9" s="36">
        <v>5095.16478555305</v>
      </c>
      <c r="CV9" s="36">
        <v>5094.8727182416496</v>
      </c>
      <c r="CW9" s="36">
        <v>5088.3621870718598</v>
      </c>
      <c r="CX9" s="36">
        <v>5087.087105969149</v>
      </c>
      <c r="CY9" s="36">
        <v>5078.3878095555692</v>
      </c>
      <c r="CZ9" s="36">
        <v>5077.9987497395296</v>
      </c>
      <c r="DA9" s="36">
        <v>5077.4175686927592</v>
      </c>
      <c r="DB9" s="36">
        <v>5075.6006641760096</v>
      </c>
      <c r="DC9" s="36">
        <v>5079.7410614409418</v>
      </c>
      <c r="DD9" s="36">
        <v>5067.2535269709497</v>
      </c>
      <c r="DE9" s="36">
        <v>5066.3337220926396</v>
      </c>
      <c r="DF9" s="36">
        <v>5064.7187356657405</v>
      </c>
      <c r="DG9" s="36">
        <v>5062.59116600377</v>
      </c>
      <c r="DH9" s="36">
        <v>5059.7689452391896</v>
      </c>
      <c r="DI9" s="58">
        <v>5049.0747599999995</v>
      </c>
      <c r="DJ9" s="58">
        <v>5047.8324599999996</v>
      </c>
      <c r="DK9" s="58">
        <v>5041.0603300000002</v>
      </c>
      <c r="DL9" s="67">
        <v>5038.3263774714387</v>
      </c>
      <c r="DM9" s="58">
        <v>5035.1621189152775</v>
      </c>
      <c r="DN9" s="58">
        <v>5024.659181699677</v>
      </c>
      <c r="DO9" s="58">
        <v>5021.4325218921531</v>
      </c>
      <c r="DP9" s="58">
        <v>5017.4653873669158</v>
      </c>
      <c r="DQ9" s="58">
        <v>5013.1038971946919</v>
      </c>
      <c r="DR9" s="58">
        <v>5007.2418860477828</v>
      </c>
      <c r="DS9" s="58">
        <v>4983.61409268847</v>
      </c>
      <c r="DT9" s="58">
        <v>4974.9486272528211</v>
      </c>
      <c r="DU9" s="58">
        <v>4969.2432044572015</v>
      </c>
      <c r="DV9" s="58">
        <v>4965.2246480654094</v>
      </c>
      <c r="DW9" s="58">
        <v>4959.0175011541496</v>
      </c>
      <c r="DX9" s="58">
        <v>4948.3187214228801</v>
      </c>
      <c r="DY9" s="58">
        <v>4950.4344385204904</v>
      </c>
      <c r="DZ9" s="58">
        <v>4945.6062678771295</v>
      </c>
      <c r="EA9" s="58">
        <v>4944.9663820484302</v>
      </c>
      <c r="EB9" s="58">
        <v>4930.1110927562604</v>
      </c>
      <c r="EC9" s="58">
        <v>4930.9173105375603</v>
      </c>
      <c r="ED9" s="58">
        <v>4926.6914893616995</v>
      </c>
      <c r="EE9" s="58">
        <v>4924.9834009590595</v>
      </c>
      <c r="EF9" s="58">
        <v>4925.1578168666802</v>
      </c>
      <c r="EG9" s="58">
        <v>4910.8950617283999</v>
      </c>
      <c r="EH9" s="58">
        <v>4904.83977672111</v>
      </c>
      <c r="EI9" s="58">
        <v>4901.07671323469</v>
      </c>
      <c r="EJ9" s="58">
        <v>4906.7321785476297</v>
      </c>
      <c r="EK9" s="58">
        <v>4909.8974786413801</v>
      </c>
      <c r="EL9" s="58">
        <v>4904.15978994749</v>
      </c>
      <c r="EM9" s="58">
        <v>4899.2092538557708</v>
      </c>
      <c r="EN9" s="58">
        <v>4897.2255957117095</v>
      </c>
      <c r="EO9" s="58">
        <v>4893.4103295044897</v>
      </c>
      <c r="EP9" s="58">
        <v>4886.8809992874203</v>
      </c>
      <c r="EQ9" s="58">
        <v>4875.3322453761803</v>
      </c>
      <c r="ER9" s="58">
        <v>4873.5145883042405</v>
      </c>
      <c r="ES9" s="58">
        <v>4870.1501887731802</v>
      </c>
      <c r="ET9" s="58">
        <v>4866.8457402812192</v>
      </c>
      <c r="EU9" s="58">
        <v>4860.5925531042403</v>
      </c>
      <c r="EV9" s="58">
        <v>4846.6149743589795</v>
      </c>
      <c r="EW9" s="58">
        <v>4841.3405515832501</v>
      </c>
      <c r="EX9" s="58">
        <v>4833.7591210953497</v>
      </c>
      <c r="EY9" s="58">
        <v>4825.8552199606002</v>
      </c>
      <c r="EZ9" s="58">
        <v>4817.6066622907802</v>
      </c>
      <c r="FA9" s="58">
        <v>4801.4831304631998</v>
      </c>
      <c r="FB9" s="58">
        <v>4795.9572049210301</v>
      </c>
      <c r="FC9" s="58">
        <v>4788.45061251068</v>
      </c>
      <c r="FD9" s="58">
        <v>4779.3227026807099</v>
      </c>
      <c r="FE9" s="58">
        <v>4768.0897232719699</v>
      </c>
      <c r="FF9" s="58">
        <v>4739.3148510014707</v>
      </c>
      <c r="FG9" s="58">
        <v>4720.3205467192802</v>
      </c>
      <c r="FH9" s="58">
        <v>4705.9950561251399</v>
      </c>
      <c r="FI9" s="58">
        <v>4678.8098805426198</v>
      </c>
      <c r="FJ9" s="58">
        <v>4651.9323302220801</v>
      </c>
      <c r="FK9" s="58">
        <v>4616.52601522843</v>
      </c>
      <c r="FL9" s="58">
        <v>4597.0662127259902</v>
      </c>
      <c r="FM9" s="58">
        <v>4575.1532964499802</v>
      </c>
      <c r="FN9" s="58">
        <v>4551.0871124872601</v>
      </c>
      <c r="FO9" s="58">
        <v>4523.26544416053</v>
      </c>
      <c r="FP9" s="58">
        <v>4489.3575156772204</v>
      </c>
      <c r="FQ9" s="58">
        <v>4469.4813168600303</v>
      </c>
      <c r="FR9" s="58">
        <v>4452.1801235175999</v>
      </c>
      <c r="FS9" s="58">
        <v>4437.1533315695988</v>
      </c>
      <c r="FT9" s="58">
        <v>4418.9614759366386</v>
      </c>
      <c r="FU9" s="58">
        <v>4393.95907675955</v>
      </c>
      <c r="FV9" s="58">
        <v>4383.7094633036204</v>
      </c>
      <c r="FW9" s="58">
        <v>4376.4027166489595</v>
      </c>
      <c r="FX9" s="58">
        <v>4366.5760188385393</v>
      </c>
      <c r="FY9" s="58">
        <v>4356.9171955042393</v>
      </c>
      <c r="FZ9" s="58">
        <v>4333.4556786703597</v>
      </c>
      <c r="GA9" s="58">
        <v>4326.0609097918295</v>
      </c>
      <c r="GB9" s="58">
        <v>4316.7826254826296</v>
      </c>
      <c r="GC9" s="58">
        <v>4310.7788681587208</v>
      </c>
      <c r="GD9" s="58">
        <v>4302.5237817899397</v>
      </c>
      <c r="GE9" s="58">
        <v>4279.9746667705995</v>
      </c>
      <c r="GF9" s="58">
        <v>4276.7514419540903</v>
      </c>
      <c r="GG9" s="58">
        <v>4272.9067747539093</v>
      </c>
      <c r="GH9" s="58">
        <v>4267.9234213370401</v>
      </c>
      <c r="GI9" s="58">
        <v>4263.0727286690699</v>
      </c>
      <c r="GJ9" s="58">
        <v>4250.0957987072998</v>
      </c>
      <c r="GK9" s="58">
        <v>4246.4544623819702</v>
      </c>
      <c r="GL9" s="58">
        <v>4247.3726470476795</v>
      </c>
      <c r="GM9" s="58">
        <v>4239.6744930629702</v>
      </c>
      <c r="GN9" s="58">
        <v>4233.4409470002702</v>
      </c>
      <c r="GO9" s="58">
        <v>4225.6588910133905</v>
      </c>
      <c r="GP9" s="58">
        <v>4224.9331755002295</v>
      </c>
      <c r="GQ9" s="58">
        <v>4221.5344137273596</v>
      </c>
      <c r="GR9" s="58">
        <v>4220.0538065254696</v>
      </c>
      <c r="GS9" s="58">
        <v>4216.5468809797194</v>
      </c>
      <c r="GT9" s="58">
        <v>4203.8549262994602</v>
      </c>
      <c r="GU9" s="58">
        <v>4202.6256809338502</v>
      </c>
      <c r="GV9" s="58">
        <v>4200.4773019022105</v>
      </c>
      <c r="GW9" s="58">
        <v>4196.6115798887895</v>
      </c>
      <c r="GX9" s="58">
        <v>4191.2899844720496</v>
      </c>
      <c r="GY9" s="58">
        <v>4181.1236348089697</v>
      </c>
      <c r="GZ9" s="130">
        <v>4179.0259841294501</v>
      </c>
      <c r="HA9" s="130">
        <v>4173.2221311795201</v>
      </c>
      <c r="HB9" s="130">
        <v>4170.704076022932</v>
      </c>
      <c r="HC9" s="132">
        <v>4166.8999999999996</v>
      </c>
      <c r="HD9" s="132">
        <v>4157.487696365999</v>
      </c>
      <c r="HE9" s="132">
        <v>4156.0475553106053</v>
      </c>
      <c r="HF9" s="132">
        <v>4154.6447873423676</v>
      </c>
      <c r="HG9" s="132">
        <v>4151.5948441708306</v>
      </c>
      <c r="HH9" s="132">
        <v>4151.2351507767298</v>
      </c>
      <c r="HI9" s="132">
        <v>4138.2741347905303</v>
      </c>
      <c r="HJ9" s="132">
        <v>4135.2251777719302</v>
      </c>
      <c r="HK9" s="132">
        <v>4133.4517938485897</v>
      </c>
      <c r="HL9" s="132">
        <v>4131.9103291714</v>
      </c>
      <c r="HM9" s="132">
        <v>4129.1266776278098</v>
      </c>
      <c r="HN9" s="132">
        <v>4121.2013188518204</v>
      </c>
      <c r="HO9" s="132">
        <v>4118.11525029104</v>
      </c>
      <c r="HP9" s="132">
        <v>4118.8431303531606</v>
      </c>
      <c r="HQ9" s="132">
        <v>4118.6814606081998</v>
      </c>
      <c r="HR9" s="132">
        <v>4115.4536604361401</v>
      </c>
      <c r="HS9" s="132">
        <v>4109.1179678977696</v>
      </c>
      <c r="HT9" s="132">
        <v>4106.1712344811403</v>
      </c>
      <c r="HU9" s="132">
        <v>4105.25098791033</v>
      </c>
      <c r="HV9" s="132">
        <v>4103.1122688812302</v>
      </c>
      <c r="HW9" s="132">
        <v>4096.4985917696795</v>
      </c>
      <c r="HX9" s="132">
        <v>4086.5512107201603</v>
      </c>
      <c r="HY9" s="132">
        <v>4085.9637845888501</v>
      </c>
      <c r="HZ9" s="132">
        <v>4084.9452011899198</v>
      </c>
      <c r="IA9" s="132">
        <v>4082.9617187499998</v>
      </c>
      <c r="IB9" s="132">
        <v>4081.5118815738201</v>
      </c>
      <c r="IC9" s="132">
        <v>4075.8201959948897</v>
      </c>
      <c r="ID9" s="132">
        <v>4072.60039423337</v>
      </c>
      <c r="IE9" s="132">
        <v>4071.5865662999399</v>
      </c>
      <c r="IF9" s="132">
        <v>4069.6773694988601</v>
      </c>
      <c r="IG9" s="132">
        <v>4065.7764287371397</v>
      </c>
      <c r="IH9" s="132">
        <v>4055.1581896719499</v>
      </c>
      <c r="II9" s="132">
        <v>4062.16834151281</v>
      </c>
      <c r="IJ9" s="132">
        <v>4062.7725637415897</v>
      </c>
      <c r="IK9" s="132">
        <v>4061.9904246134529</v>
      </c>
      <c r="IL9" s="132">
        <v>4056.2482336316534</v>
      </c>
      <c r="IM9" s="132">
        <v>4046.815346964554</v>
      </c>
      <c r="IN9" s="132">
        <v>4047.7474591687428</v>
      </c>
      <c r="IO9" s="132">
        <v>4048.3434782608701</v>
      </c>
      <c r="IP9" s="132">
        <v>4048.6260842013498</v>
      </c>
      <c r="IQ9" s="132">
        <v>4046.7561432155799</v>
      </c>
      <c r="IR9" s="132">
        <v>4042.2207595340697</v>
      </c>
      <c r="IS9" s="132">
        <v>4042.9423380726703</v>
      </c>
      <c r="IT9" s="132">
        <v>4045.3125730766201</v>
      </c>
      <c r="IU9" s="132">
        <v>4044.5394380370003</v>
      </c>
      <c r="IV9" s="132">
        <v>4033.5765323857704</v>
      </c>
      <c r="IW9" s="132">
        <v>4035.5463164438897</v>
      </c>
      <c r="IX9" s="132">
        <v>4037.9321611949599</v>
      </c>
      <c r="IY9" s="132">
        <v>4040.1376555895899</v>
      </c>
      <c r="IZ9" s="132">
        <v>4028.5284423591497</v>
      </c>
      <c r="JA9" s="132">
        <v>4029.61116495445</v>
      </c>
      <c r="JB9" s="132">
        <v>4030.5588474497504</v>
      </c>
      <c r="JC9" s="132">
        <v>4012.9807055154897</v>
      </c>
      <c r="JD9" s="132">
        <v>4014.1458874626801</v>
      </c>
      <c r="JE9" s="132">
        <v>4016.6458640204701</v>
      </c>
      <c r="JF9" s="132">
        <v>4017.205401618929</v>
      </c>
      <c r="JG9" s="132">
        <v>4015.2704016173557</v>
      </c>
      <c r="JH9" s="132">
        <v>4012.9194053208134</v>
      </c>
      <c r="JI9" s="132">
        <v>4007.466572282523</v>
      </c>
      <c r="JJ9" s="132">
        <v>4003.1597494126872</v>
      </c>
      <c r="JK9" s="132">
        <v>3999.8279038770629</v>
      </c>
      <c r="JL9" s="132">
        <v>3997.7621992044401</v>
      </c>
      <c r="JM9" s="132">
        <v>3995.3633927163796</v>
      </c>
      <c r="JN9" s="132">
        <v>3989.2891069676202</v>
      </c>
      <c r="JO9" s="132">
        <v>3990.7639350674799</v>
      </c>
      <c r="JP9" s="132">
        <v>3993.3178186331602</v>
      </c>
      <c r="JQ9" s="132">
        <v>3990.85715392362</v>
      </c>
      <c r="JR9" s="130">
        <v>3994.5058715876203</v>
      </c>
      <c r="JS9" s="130">
        <v>3980.61800319854</v>
      </c>
      <c r="JT9" s="130">
        <v>3981.7465165107901</v>
      </c>
      <c r="JU9" s="130">
        <v>3980.7100749248802</v>
      </c>
      <c r="JV9" s="130">
        <v>3980.9229662172402</v>
      </c>
      <c r="JW9" s="130">
        <v>3980.0424821726597</v>
      </c>
      <c r="JX9" s="130">
        <v>3971.4055246937073</v>
      </c>
      <c r="JY9" s="130">
        <v>3971.5548757170172</v>
      </c>
      <c r="JZ9" s="130">
        <v>3970.4485132899954</v>
      </c>
      <c r="KA9" s="130">
        <v>3969.8716208354299</v>
      </c>
      <c r="KB9" s="130">
        <v>3967.4254311014402</v>
      </c>
      <c r="KC9" s="130">
        <v>3958.9646913389474</v>
      </c>
      <c r="KD9" s="130">
        <v>3955.9240457275719</v>
      </c>
      <c r="KE9" s="130">
        <v>3957.1475638590641</v>
      </c>
      <c r="KF9" s="130">
        <v>3956.0682572774303</v>
      </c>
      <c r="KG9" s="130">
        <v>3955.3326130575711</v>
      </c>
      <c r="KH9" s="130">
        <v>3945.9057761314966</v>
      </c>
      <c r="KI9" s="130">
        <v>3944.5568693910564</v>
      </c>
      <c r="KJ9" s="130">
        <v>3943.7310620626013</v>
      </c>
      <c r="KK9" s="130">
        <v>3942.8026578583504</v>
      </c>
      <c r="KL9" s="130">
        <v>3944.8047655649502</v>
      </c>
      <c r="KM9" s="130">
        <v>3926.8726253981654</v>
      </c>
      <c r="KN9" s="130">
        <v>3930.884</v>
      </c>
      <c r="KO9" s="130">
        <v>3925.027</v>
      </c>
      <c r="KP9" s="130">
        <v>3925.54</v>
      </c>
      <c r="KQ9" s="130">
        <v>3925.9965490797599</v>
      </c>
      <c r="KR9" s="130">
        <v>3913.5927983145002</v>
      </c>
      <c r="KS9" s="130">
        <v>3914.5206057121</v>
      </c>
      <c r="KT9" s="130">
        <v>3916.0058353808399</v>
      </c>
      <c r="KU9" s="130">
        <v>3916.0766620391796</v>
      </c>
      <c r="KV9" s="130">
        <v>3905.6136968341498</v>
      </c>
      <c r="KW9" s="130">
        <v>3905.0177332305298</v>
      </c>
      <c r="KX9" s="130">
        <v>3903.9879620341071</v>
      </c>
      <c r="KY9" s="130">
        <v>3902.9590697316203</v>
      </c>
      <c r="KZ9" s="130">
        <v>3901.3572032920601</v>
      </c>
      <c r="LA9" s="130">
        <v>3889.8617688960799</v>
      </c>
      <c r="LB9" s="130">
        <v>3888.0951832219398</v>
      </c>
      <c r="LC9" s="130">
        <v>3888.1139361498799</v>
      </c>
      <c r="LD9" s="130">
        <v>3888.31074908648</v>
      </c>
      <c r="LE9" s="130">
        <v>3888.1357738117904</v>
      </c>
      <c r="LF9" s="130">
        <v>3878.6505216662899</v>
      </c>
      <c r="LG9" s="130">
        <v>3879.3098978191301</v>
      </c>
      <c r="LH9" s="130">
        <v>3882.09320935904</v>
      </c>
      <c r="LI9" s="130">
        <v>3879.8433151614499</v>
      </c>
      <c r="LJ9" s="130">
        <v>3876.6065860521699</v>
      </c>
      <c r="LK9" s="130">
        <v>3868.1847809610399</v>
      </c>
      <c r="LL9" s="130">
        <v>3867.9722808074698</v>
      </c>
      <c r="LM9" s="130">
        <v>3868.4935583515398</v>
      </c>
      <c r="LN9" s="130">
        <v>3866.1077372919499</v>
      </c>
      <c r="LO9" s="130">
        <v>3862.44017880621</v>
      </c>
      <c r="LP9" s="130">
        <v>3853.0740979137499</v>
      </c>
      <c r="LQ9" s="130">
        <v>3851.3026370549701</v>
      </c>
      <c r="LR9" s="130">
        <v>3850.3746495946702</v>
      </c>
      <c r="LS9" s="130">
        <v>3847.4534327787301</v>
      </c>
      <c r="LT9" s="130">
        <v>3847.0537115730604</v>
      </c>
      <c r="LU9" s="130">
        <v>3836.4952821105298</v>
      </c>
      <c r="LV9" s="130">
        <v>3834.8066255778103</v>
      </c>
      <c r="LW9" s="130">
        <v>3835.0201051654803</v>
      </c>
      <c r="LX9" s="130">
        <v>3832.818706697461</v>
      </c>
      <c r="LY9" s="130">
        <v>3829.7124908467258</v>
      </c>
      <c r="LZ9" s="130">
        <v>3819.2614941410047</v>
      </c>
      <c r="MA9" s="130">
        <v>3816.5270349404645</v>
      </c>
      <c r="MB9" s="130">
        <v>3813.1946502378537</v>
      </c>
      <c r="MC9" s="130">
        <v>3809.0625365739484</v>
      </c>
      <c r="MD9" s="130">
        <v>3808.3541536539669</v>
      </c>
      <c r="ME9" s="130">
        <v>3795.6490995038484</v>
      </c>
      <c r="MF9" s="130">
        <v>3790.6828811973819</v>
      </c>
      <c r="MG9" s="130">
        <v>3789.3337227414327</v>
      </c>
      <c r="MH9" s="130">
        <v>3785.7850368809281</v>
      </c>
      <c r="MI9" s="130">
        <v>3783.2221611865343</v>
      </c>
      <c r="MJ9" s="130">
        <v>3763.000315532066</v>
      </c>
      <c r="MK9" s="130">
        <v>3757.6877790509302</v>
      </c>
      <c r="ML9" s="130">
        <v>3757.5425435306197</v>
      </c>
      <c r="MM9" s="130">
        <v>3755.4462305986704</v>
      </c>
      <c r="MN9" s="130">
        <v>3746.3953995637512</v>
      </c>
      <c r="MO9" s="130">
        <v>3744.8316123907903</v>
      </c>
      <c r="MP9" s="130">
        <v>3743.1199077938099</v>
      </c>
      <c r="MQ9" s="130">
        <v>3738.5330471761904</v>
      </c>
      <c r="MR9" s="130">
        <v>3732.5433710011098</v>
      </c>
      <c r="MS9" s="130">
        <v>3718.2759170653899</v>
      </c>
      <c r="MT9" s="130">
        <v>3714.83102183963</v>
      </c>
      <c r="MU9" s="130">
        <v>3708.69683294061</v>
      </c>
      <c r="MV9" s="130">
        <v>3696.5726173964704</v>
      </c>
      <c r="MW9" s="130">
        <v>3696.5726173964704</v>
      </c>
      <c r="MX9" s="130">
        <v>3681.6044849776899</v>
      </c>
      <c r="MY9" s="130">
        <v>3675.0560644346201</v>
      </c>
      <c r="MZ9" s="130">
        <v>3668.3987831858403</v>
      </c>
      <c r="NA9" s="130">
        <v>3662.75105385494</v>
      </c>
      <c r="NB9" s="130">
        <v>3653.9575943879599</v>
      </c>
      <c r="NC9" s="130">
        <v>3638.0211123365402</v>
      </c>
      <c r="ND9" s="130">
        <v>3627.7652084486999</v>
      </c>
      <c r="NE9" s="130">
        <v>3620.1522480374301</v>
      </c>
      <c r="NF9" s="130">
        <v>3608.1885072179798</v>
      </c>
      <c r="NG9" s="130">
        <v>3600.9397021140298</v>
      </c>
      <c r="NH9" s="130">
        <v>3583.4131398629602</v>
      </c>
      <c r="NI9" s="130">
        <v>3578.1881729069601</v>
      </c>
      <c r="NJ9" s="130">
        <v>3569.7329687123001</v>
      </c>
      <c r="NK9" s="130">
        <v>3564.1484331169399</v>
      </c>
      <c r="NL9" s="130">
        <v>3557.29836950054</v>
      </c>
      <c r="NM9" s="130">
        <v>3534.25158032839</v>
      </c>
      <c r="NN9" s="130">
        <v>3526.7235387045803</v>
      </c>
      <c r="NO9" s="130">
        <v>3521.3205613371201</v>
      </c>
      <c r="NP9" s="130">
        <v>3516.86854349026</v>
      </c>
      <c r="NQ9" s="130">
        <v>3512.9220446023301</v>
      </c>
      <c r="NR9" s="130">
        <v>3498.2443170587098</v>
      </c>
      <c r="NS9" s="130">
        <v>3494.0546318289798</v>
      </c>
      <c r="NT9" s="130">
        <v>3493.3912768647297</v>
      </c>
      <c r="NU9" s="130">
        <v>3486.3299636708298</v>
      </c>
      <c r="NV9" s="130">
        <v>3481.5600315955799</v>
      </c>
      <c r="NW9" s="130">
        <v>3465.6336033981001</v>
      </c>
      <c r="NX9" s="130">
        <v>3461.7923337802699</v>
      </c>
      <c r="NY9" s="130">
        <v>3461.9917127071799</v>
      </c>
      <c r="NZ9" s="130">
        <v>3459.6587351283702</v>
      </c>
      <c r="OA9" s="130">
        <v>3457.8071833648401</v>
      </c>
      <c r="OB9" s="130">
        <v>3444.2442605756896</v>
      </c>
      <c r="OC9" s="130">
        <v>3440.6757703081203</v>
      </c>
      <c r="OD9" s="130">
        <v>3440.1313174609404</v>
      </c>
      <c r="OE9" s="130">
        <v>3436.9816109007097</v>
      </c>
      <c r="OF9" s="130">
        <v>3433.6616618190396</v>
      </c>
      <c r="OG9" s="130">
        <v>3423.1044281316599</v>
      </c>
      <c r="OH9" s="130">
        <v>3421.5560550494902</v>
      </c>
      <c r="OI9" s="130">
        <v>3416.3894587344203</v>
      </c>
      <c r="OJ9" s="130">
        <v>3413.7114541793298</v>
      </c>
      <c r="OK9" s="130">
        <v>3412.0192460632998</v>
      </c>
      <c r="OL9" s="130">
        <v>3405.42807129217</v>
      </c>
      <c r="OM9" s="130">
        <v>3404.1113668836301</v>
      </c>
      <c r="ON9" s="130">
        <v>3404.1599270535999</v>
      </c>
      <c r="OO9" s="130">
        <v>3404.0291878172602</v>
      </c>
      <c r="OP9" s="130">
        <v>3406.78868751245</v>
      </c>
      <c r="OQ9" s="130">
        <v>3398.0189622754701</v>
      </c>
      <c r="OR9" s="130">
        <v>3398.4211791092598</v>
      </c>
      <c r="OS9" s="130">
        <v>3397.9658918444002</v>
      </c>
      <c r="OT9" s="130">
        <v>3395.6908339295701</v>
      </c>
      <c r="OU9" s="130">
        <v>3395.7291666666697</v>
      </c>
      <c r="OV9" s="130">
        <v>3389.7812251392197</v>
      </c>
      <c r="OW9" s="130">
        <v>3387.37860605579</v>
      </c>
      <c r="OX9" s="130">
        <v>3386.8788288646697</v>
      </c>
      <c r="OY9" s="130">
        <v>3383.9328965654154</v>
      </c>
      <c r="OZ9" s="130">
        <v>3386.2270085197879</v>
      </c>
      <c r="PA9" s="130">
        <v>3380.9318681318687</v>
      </c>
      <c r="PB9" s="130">
        <v>3382.6276143921791</v>
      </c>
      <c r="PC9" s="130">
        <v>3383.7139081334344</v>
      </c>
      <c r="PD9" s="130">
        <v>3383.2822722195624</v>
      </c>
      <c r="PE9" s="130">
        <v>3380.197689651066</v>
      </c>
      <c r="PF9" s="130">
        <v>3375.0615861411325</v>
      </c>
      <c r="PG9" s="130">
        <v>3375.3513535095431</v>
      </c>
      <c r="PH9" s="130">
        <v>3375.2934370636344</v>
      </c>
      <c r="PI9" s="130">
        <v>3373.5940617766787</v>
      </c>
      <c r="PJ9" s="130">
        <v>3374.7432072244105</v>
      </c>
      <c r="PK9" s="130">
        <v>3375.8276067527308</v>
      </c>
      <c r="PL9" s="130">
        <v>3380.0769875144597</v>
      </c>
      <c r="PM9" s="130">
        <v>3381.511121760313</v>
      </c>
      <c r="PN9" s="130">
        <v>3379.8518164435941</v>
      </c>
      <c r="PO9" s="130">
        <v>3379.5987752505166</v>
      </c>
      <c r="PP9" s="130">
        <v>3370.9063408032475</v>
      </c>
      <c r="PQ9" s="130">
        <v>3372.7464620766418</v>
      </c>
      <c r="PR9" s="130">
        <v>3378.0316930775648</v>
      </c>
      <c r="PS9" s="130">
        <v>3379.2601413034849</v>
      </c>
      <c r="PT9" s="130">
        <v>3378.7950127469735</v>
      </c>
      <c r="PU9" s="130">
        <v>3376.4970598823957</v>
      </c>
      <c r="PV9" s="130">
        <v>3379.0034734698766</v>
      </c>
      <c r="PW9" s="130">
        <f>'1688'!M26/1000</f>
        <v>3380.1152876185902</v>
      </c>
      <c r="PY9" s="129" t="s">
        <v>173</v>
      </c>
      <c r="QA9" s="61">
        <f>PW9-Таблица!OW9</f>
        <v>-7.2633184371998141</v>
      </c>
      <c r="QB9" s="61">
        <f>PW9/OW9*100-100</f>
        <v>-0.21442298844938534</v>
      </c>
      <c r="QC9" s="487">
        <f>PW9-PL9</f>
        <v>3.8300104130485124E-2</v>
      </c>
      <c r="QD9" s="487">
        <f>PW9/PL9*100-100</f>
        <v>1.1331133661087733E-3</v>
      </c>
      <c r="QE9" s="432">
        <f>PW9-OQ9</f>
        <v>-17.903674656879957</v>
      </c>
      <c r="QF9" s="432">
        <f>PW9/OQ9*100-100</f>
        <v>-0.5268856606053447</v>
      </c>
      <c r="QG9" s="416">
        <f t="shared" ref="QG9:QG10" si="0">OQ9-NU9</f>
        <v>-88.311001395359654</v>
      </c>
      <c r="QH9" s="416">
        <f t="shared" ref="QH9:QH10" si="1">OQ9/NU9*100-100</f>
        <v>-2.5330649225862487</v>
      </c>
      <c r="QI9" s="87">
        <f t="shared" ref="QI9:QI10" si="2">NU9-MY9</f>
        <v>-188.72610076379033</v>
      </c>
      <c r="QJ9" s="87">
        <f t="shared" ref="QJ9:QJ10" si="3">NU9/MY9*100-100</f>
        <v>-5.1353257597942132</v>
      </c>
      <c r="QK9" s="62">
        <f t="shared" ref="QK9:QK10" si="4">MY9-MD9</f>
        <v>-133.29808921934682</v>
      </c>
      <c r="QL9" s="62">
        <f t="shared" ref="QL9:QL10" si="5">MY9/MD9*100-100</f>
        <v>-3.5001495092427888</v>
      </c>
      <c r="QM9" s="385">
        <f>PW9-Таблица!LI9</f>
        <v>-499.72802754285976</v>
      </c>
      <c r="QN9" s="385">
        <f>PW9/LI9*100-100</f>
        <v>-12.880108472165574</v>
      </c>
      <c r="QO9" s="362">
        <f>PW9-Таблица!KM9</f>
        <v>-546.75733777957521</v>
      </c>
      <c r="QP9" s="362">
        <f>PW9/KM9*100-100</f>
        <v>-13.9234803350449</v>
      </c>
      <c r="QQ9" s="321">
        <f>KL9-Таблица!JS9</f>
        <v>-35.813237633589779</v>
      </c>
      <c r="QR9" s="321">
        <f>KL9/JS9*100-100</f>
        <v>-0.89969038990460604</v>
      </c>
      <c r="QS9" s="303">
        <f>JR9-IY9</f>
        <v>-45.631784001969663</v>
      </c>
      <c r="QT9" s="365">
        <f>JR9/IY9*100-100</f>
        <v>-1.1294611196932181</v>
      </c>
      <c r="QU9" s="366">
        <f>PW9-IY9</f>
        <v>-660.02236797099977</v>
      </c>
      <c r="QV9" s="367">
        <f>PW9/IY9*100-100</f>
        <v>-16.336630685289876</v>
      </c>
      <c r="QW9" s="402">
        <f>IY9-IC9</f>
        <v>-35.682540405299733</v>
      </c>
      <c r="QX9" s="403">
        <f>IY9/IC9*100-100</f>
        <v>-0.87546895322721241</v>
      </c>
      <c r="QY9" s="403">
        <f>IC9-HH9</f>
        <v>-75.414954781840152</v>
      </c>
      <c r="QZ9" s="403">
        <f>IC9/HH9*100-100</f>
        <v>-1.8166871314849402</v>
      </c>
      <c r="RA9" s="403">
        <f>HH9-Таблица!GL9</f>
        <v>-96.137496270949669</v>
      </c>
      <c r="RB9" s="403">
        <f>HH9/GL9*100-100</f>
        <v>-2.2634580070993877</v>
      </c>
      <c r="RC9" s="403">
        <f>GL9-FP9</f>
        <v>-241.98486862954087</v>
      </c>
      <c r="RD9" s="403">
        <f>GL9/FP9*100-100</f>
        <v>-5.3901893040264497</v>
      </c>
      <c r="RE9" s="403">
        <f>FP9-EU9</f>
        <v>-371.23503742701996</v>
      </c>
      <c r="RF9" s="403">
        <f>FP9/EU9*100-100</f>
        <v>-7.6376498003299815</v>
      </c>
      <c r="RG9" s="403">
        <f>EU9-DY9</f>
        <v>-89.841885416250079</v>
      </c>
      <c r="RH9" s="403">
        <f>EU9/DY9*100-100</f>
        <v>-1.8148283051113481</v>
      </c>
      <c r="RI9" s="403">
        <f>DY9-DC9</f>
        <v>-129.30662292045145</v>
      </c>
      <c r="RJ9" s="403">
        <f>DY9/DC9*100-100</f>
        <v>-2.5455357144478512</v>
      </c>
      <c r="RK9" s="403">
        <f>DC9-CI9</f>
        <v>-72.531012776047646</v>
      </c>
      <c r="RL9" s="403">
        <f>DC9/CI9*100-100</f>
        <v>-1.4077481105667431</v>
      </c>
      <c r="RM9" s="403">
        <f>CI9-BN9</f>
        <v>-172.02335674792084</v>
      </c>
      <c r="RN9" s="403">
        <f>CI9/BN9*100-100</f>
        <v>-3.2309130659330378</v>
      </c>
      <c r="RO9" s="403">
        <f>BN9-AR9</f>
        <v>-100.61459589274</v>
      </c>
      <c r="RP9" s="404">
        <f>BN9/AR9*100-100</f>
        <v>-1.8546776885628873</v>
      </c>
    </row>
    <row r="10" spans="1:490" ht="15.75" thickBot="1" x14ac:dyDescent="0.3">
      <c r="A10" s="32" t="s">
        <v>3</v>
      </c>
      <c r="B10" s="37">
        <v>12781.043350477601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>
        <v>12781.043350477601</v>
      </c>
      <c r="AS10" s="37">
        <v>12771.050407907</v>
      </c>
      <c r="AT10" s="37">
        <v>12778.384708105299</v>
      </c>
      <c r="AU10" s="37">
        <v>12790.210499578901</v>
      </c>
      <c r="AV10" s="37">
        <v>12800.3842832885</v>
      </c>
      <c r="AW10" s="37">
        <v>12798.947011197901</v>
      </c>
      <c r="AX10" s="37">
        <v>12800.3362523408</v>
      </c>
      <c r="AY10" s="37">
        <v>12818.9639950525</v>
      </c>
      <c r="AZ10" s="37">
        <v>12898.234124386201</v>
      </c>
      <c r="BA10" s="37">
        <v>12924.923000000001</v>
      </c>
      <c r="BB10" s="37">
        <v>12932.145</v>
      </c>
      <c r="BC10" s="34">
        <v>12919.297</v>
      </c>
      <c r="BD10" s="35">
        <v>12937.104090000001</v>
      </c>
      <c r="BE10" s="35">
        <v>12940.957380000002</v>
      </c>
      <c r="BF10" s="35">
        <v>12950.3575</v>
      </c>
      <c r="BG10" s="35">
        <v>12977.097250000001</v>
      </c>
      <c r="BH10" s="35">
        <v>12974.05089</v>
      </c>
      <c r="BI10" s="35">
        <v>12998.370999999999</v>
      </c>
      <c r="BJ10" s="35">
        <v>12997.96</v>
      </c>
      <c r="BK10" s="36">
        <v>12992.531999999999</v>
      </c>
      <c r="BL10" s="36">
        <v>12967.00531</v>
      </c>
      <c r="BM10" s="36">
        <v>12954.623356374801</v>
      </c>
      <c r="BN10" s="36">
        <v>12985.214723926401</v>
      </c>
      <c r="BO10" s="36">
        <v>12988.126560000001</v>
      </c>
      <c r="BP10" s="36">
        <v>13001.391418659501</v>
      </c>
      <c r="BQ10" s="36">
        <v>12997.221003581819</v>
      </c>
      <c r="BR10" s="36">
        <v>12995.241830303599</v>
      </c>
      <c r="BS10" s="36">
        <v>12991.5530549911</v>
      </c>
      <c r="BT10" s="36">
        <v>12981.024982321202</v>
      </c>
      <c r="BU10" s="36">
        <v>12961.4688911171</v>
      </c>
      <c r="BV10" s="36">
        <v>12957.5214692109</v>
      </c>
      <c r="BW10" s="36">
        <v>12959.959319284611</v>
      </c>
      <c r="BX10" s="36">
        <v>12932.347745190798</v>
      </c>
      <c r="BY10" s="36">
        <v>12923.8030894228</v>
      </c>
      <c r="BZ10" s="36">
        <v>12912.3803215637</v>
      </c>
      <c r="CA10" s="36">
        <v>12886.7452520967</v>
      </c>
      <c r="CB10" s="36">
        <v>12881.659680455623</v>
      </c>
      <c r="CC10" s="36">
        <v>12857.530892356799</v>
      </c>
      <c r="CD10" s="36">
        <v>12848.5257582139</v>
      </c>
      <c r="CE10" s="36">
        <v>12852.2017124551</v>
      </c>
      <c r="CF10" s="36">
        <v>12855.180340299399</v>
      </c>
      <c r="CG10" s="36">
        <v>12849.706339689501</v>
      </c>
      <c r="CH10" s="36">
        <v>12774.5801343281</v>
      </c>
      <c r="CI10" s="36">
        <v>12809.411480070199</v>
      </c>
      <c r="CJ10" s="36">
        <v>12755.8112379221</v>
      </c>
      <c r="CK10" s="36">
        <v>12765.185786514099</v>
      </c>
      <c r="CL10" s="36">
        <v>12748.704302640499</v>
      </c>
      <c r="CM10" s="36">
        <v>12771.0417623016</v>
      </c>
      <c r="CN10" s="36">
        <v>12773.024058660701</v>
      </c>
      <c r="CO10" s="36">
        <v>12723.467165709701</v>
      </c>
      <c r="CP10" s="36">
        <v>12737.7985266288</v>
      </c>
      <c r="CQ10" s="36">
        <v>12739.478480905</v>
      </c>
      <c r="CR10" s="36">
        <v>12727.6436713931</v>
      </c>
      <c r="CS10" s="36">
        <v>12736.717020542801</v>
      </c>
      <c r="CT10" s="36">
        <v>12738.948480418499</v>
      </c>
      <c r="CU10" s="36">
        <v>12712.8131367638</v>
      </c>
      <c r="CV10" s="36">
        <v>12717.3326942688</v>
      </c>
      <c r="CW10" s="36">
        <v>12708.8640972784</v>
      </c>
      <c r="CX10" s="36">
        <v>12708.058934677367</v>
      </c>
      <c r="CY10" s="36">
        <v>12682.4223825503</v>
      </c>
      <c r="CZ10" s="36">
        <v>12675.297743375899</v>
      </c>
      <c r="DA10" s="36">
        <v>12678.6940781426</v>
      </c>
      <c r="DB10" s="36">
        <v>12674.640594415801</v>
      </c>
      <c r="DC10" s="36">
        <v>12702.811717944944</v>
      </c>
      <c r="DD10" s="36">
        <v>12687.897135766099</v>
      </c>
      <c r="DE10" s="36">
        <v>12659.8475867824</v>
      </c>
      <c r="DF10" s="36">
        <v>12647.5201311482</v>
      </c>
      <c r="DG10" s="36">
        <v>12664.788645855</v>
      </c>
      <c r="DH10" s="36">
        <v>12658.6244025987</v>
      </c>
      <c r="DI10" s="58">
        <v>12633.72062</v>
      </c>
      <c r="DJ10" s="58">
        <v>12610.157800000001</v>
      </c>
      <c r="DK10" s="58">
        <v>12615.63924</v>
      </c>
      <c r="DL10" s="67">
        <v>12601.907731322251</v>
      </c>
      <c r="DM10" s="58">
        <v>12591.076148568602</v>
      </c>
      <c r="DN10" s="58">
        <v>12550.959988281398</v>
      </c>
      <c r="DO10" s="58">
        <v>12553.034544406988</v>
      </c>
      <c r="DP10" s="58">
        <v>12553.99322883638</v>
      </c>
      <c r="DQ10" s="58">
        <v>12545.756407266303</v>
      </c>
      <c r="DR10" s="58">
        <v>12537.683653730639</v>
      </c>
      <c r="DS10" s="58">
        <v>12478.250280092941</v>
      </c>
      <c r="DT10" s="58">
        <v>12486.340555345747</v>
      </c>
      <c r="DU10" s="58">
        <v>12481.8308469275</v>
      </c>
      <c r="DV10" s="58">
        <v>12478.701039518099</v>
      </c>
      <c r="DW10" s="58">
        <v>12483.554132092</v>
      </c>
      <c r="DX10" s="58">
        <v>12429.7202729618</v>
      </c>
      <c r="DY10" s="58">
        <v>12431.498863172599</v>
      </c>
      <c r="DZ10" s="58">
        <v>12428.6837334459</v>
      </c>
      <c r="EA10" s="58">
        <v>12428.565210262901</v>
      </c>
      <c r="EB10" s="58">
        <v>12364.9770097276</v>
      </c>
      <c r="EC10" s="58">
        <v>12367.426088526599</v>
      </c>
      <c r="ED10" s="58">
        <v>12352.8197534378</v>
      </c>
      <c r="EE10" s="58">
        <v>12363.0584767564</v>
      </c>
      <c r="EF10" s="58">
        <v>12363.180843096799</v>
      </c>
      <c r="EG10" s="58">
        <v>12310.945636795201</v>
      </c>
      <c r="EH10" s="58">
        <v>12302.0989093717</v>
      </c>
      <c r="EI10" s="58">
        <v>12299.493232722902</v>
      </c>
      <c r="EJ10" s="58">
        <v>12481.937690563998</v>
      </c>
      <c r="EK10" s="58">
        <v>12533.1033859115</v>
      </c>
      <c r="EL10" s="58">
        <v>12521.773737634501</v>
      </c>
      <c r="EM10" s="58">
        <v>12538.976051491501</v>
      </c>
      <c r="EN10" s="58">
        <v>12537.4869036194</v>
      </c>
      <c r="EO10" s="58">
        <v>12534.430727277</v>
      </c>
      <c r="EP10" s="58">
        <v>12535.7097609133</v>
      </c>
      <c r="EQ10" s="58">
        <v>12499.411572393199</v>
      </c>
      <c r="ER10" s="58">
        <v>12503.484534572201</v>
      </c>
      <c r="ES10" s="58">
        <v>12510.365464517299</v>
      </c>
      <c r="ET10" s="58">
        <v>12499.7267671221</v>
      </c>
      <c r="EU10" s="58">
        <v>12532.504665021401</v>
      </c>
      <c r="EV10" s="58">
        <v>12457.368584662801</v>
      </c>
      <c r="EW10" s="58">
        <v>12448.025868860499</v>
      </c>
      <c r="EX10" s="58">
        <v>12446.096543076601</v>
      </c>
      <c r="EY10" s="58">
        <v>12437.724425685201</v>
      </c>
      <c r="EZ10" s="58">
        <v>12438.306425766499</v>
      </c>
      <c r="FA10" s="58">
        <v>12370.8093149418</v>
      </c>
      <c r="FB10" s="58">
        <v>12336.2696612134</v>
      </c>
      <c r="FC10" s="58">
        <v>12322.3943200336</v>
      </c>
      <c r="FD10" s="58">
        <v>12326.814008303299</v>
      </c>
      <c r="FE10" s="58">
        <v>12321.944778626301</v>
      </c>
      <c r="FF10" s="58">
        <v>12245.934622172401</v>
      </c>
      <c r="FG10" s="58">
        <v>12215.622028053702</v>
      </c>
      <c r="FH10" s="58">
        <v>12205.060861282402</v>
      </c>
      <c r="FI10" s="58">
        <v>12187.2942188458</v>
      </c>
      <c r="FJ10" s="58">
        <v>12192.6661641641</v>
      </c>
      <c r="FK10" s="58">
        <v>12102.406158756901</v>
      </c>
      <c r="FL10" s="58">
        <v>12085.212977863099</v>
      </c>
      <c r="FM10" s="58">
        <v>12075.741189745801</v>
      </c>
      <c r="FN10" s="58">
        <v>12040.822583666901</v>
      </c>
      <c r="FO10" s="58">
        <v>12016.9762113176</v>
      </c>
      <c r="FP10" s="58">
        <v>11991.2890034172</v>
      </c>
      <c r="FQ10" s="58">
        <v>11963.038464089399</v>
      </c>
      <c r="FR10" s="58">
        <v>11932.2829322076</v>
      </c>
      <c r="FS10" s="58">
        <v>11901.843109088039</v>
      </c>
      <c r="FT10" s="58">
        <v>11869.277303120816</v>
      </c>
      <c r="FU10" s="58">
        <v>11807.345995391599</v>
      </c>
      <c r="FV10" s="58">
        <v>11811.757212819301</v>
      </c>
      <c r="FW10" s="58">
        <v>11821.733116499201</v>
      </c>
      <c r="FX10" s="58">
        <v>11812.516392403901</v>
      </c>
      <c r="FY10" s="58">
        <v>11796.968570274301</v>
      </c>
      <c r="FZ10" s="58">
        <v>11729.6102998067</v>
      </c>
      <c r="GA10" s="58">
        <v>11726.150687133701</v>
      </c>
      <c r="GB10" s="58">
        <v>11716.832808564899</v>
      </c>
      <c r="GC10" s="58">
        <v>11711.2310118696</v>
      </c>
      <c r="GD10" s="58">
        <v>11699.853214681201</v>
      </c>
      <c r="GE10" s="58">
        <v>11665.8040804388</v>
      </c>
      <c r="GF10" s="58">
        <v>11669.2515325037</v>
      </c>
      <c r="GG10" s="58">
        <v>11660.616840113</v>
      </c>
      <c r="GH10" s="58">
        <v>11666.5917357037</v>
      </c>
      <c r="GI10" s="58">
        <v>11662.1704947701</v>
      </c>
      <c r="GJ10" s="58">
        <v>11637.183500850899</v>
      </c>
      <c r="GK10" s="58">
        <v>11639.205326368099</v>
      </c>
      <c r="GL10" s="58">
        <v>11662.010920389799</v>
      </c>
      <c r="GM10" s="58">
        <v>11692.236552086501</v>
      </c>
      <c r="GN10" s="58">
        <v>11692.573476023999</v>
      </c>
      <c r="GO10" s="58">
        <v>11679.295424912299</v>
      </c>
      <c r="GP10" s="58">
        <v>11675.152955227399</v>
      </c>
      <c r="GQ10" s="58">
        <v>11671.9914406219</v>
      </c>
      <c r="GR10" s="58">
        <v>11665.071310408101</v>
      </c>
      <c r="GS10" s="58">
        <v>11659.475188665499</v>
      </c>
      <c r="GT10" s="58">
        <v>11622.026761032101</v>
      </c>
      <c r="GU10" s="58">
        <v>11621.3638497991</v>
      </c>
      <c r="GV10" s="58">
        <v>11632.9122646126</v>
      </c>
      <c r="GW10" s="58">
        <v>11621.736784926699</v>
      </c>
      <c r="GX10" s="58">
        <v>11620.948758559502</v>
      </c>
      <c r="GY10" s="58">
        <v>11604.892875555701</v>
      </c>
      <c r="GZ10" s="130">
        <v>11604.5826112303</v>
      </c>
      <c r="HA10" s="130">
        <v>11605.1705848906</v>
      </c>
      <c r="HB10" s="130">
        <v>11601.065146159386</v>
      </c>
      <c r="HC10" s="132">
        <v>11604.633</v>
      </c>
      <c r="HD10" s="132">
        <v>11593.435771219138</v>
      </c>
      <c r="HE10" s="132">
        <v>11592.4043609005</v>
      </c>
      <c r="HF10" s="132">
        <v>11588.635327860951</v>
      </c>
      <c r="HG10" s="132">
        <v>11583.5231641603</v>
      </c>
      <c r="HH10" s="132">
        <v>11608.342850273499</v>
      </c>
      <c r="HI10" s="132">
        <v>11585.275332592701</v>
      </c>
      <c r="HJ10" s="132">
        <v>11594.993113115699</v>
      </c>
      <c r="HK10" s="132">
        <v>11591.112185087501</v>
      </c>
      <c r="HL10" s="132">
        <v>11593.9906341977</v>
      </c>
      <c r="HM10" s="132">
        <v>11582.938650514699</v>
      </c>
      <c r="HN10" s="132">
        <v>11570.2167790769</v>
      </c>
      <c r="HO10" s="132">
        <v>11564.2322740778</v>
      </c>
      <c r="HP10" s="132">
        <v>11589.768591502399</v>
      </c>
      <c r="HQ10" s="132">
        <v>11581.286295395899</v>
      </c>
      <c r="HR10" s="132">
        <v>11576.484702146799</v>
      </c>
      <c r="HS10" s="132">
        <v>11543.085404163501</v>
      </c>
      <c r="HT10" s="132">
        <v>11538.261692762901</v>
      </c>
      <c r="HU10" s="132">
        <v>11531.8933582626</v>
      </c>
      <c r="HV10" s="132">
        <v>11531.055134537601</v>
      </c>
      <c r="HW10" s="132">
        <v>11524.274935363499</v>
      </c>
      <c r="HX10" s="132">
        <v>11489.475661533101</v>
      </c>
      <c r="HY10" s="132">
        <v>11508.854735267701</v>
      </c>
      <c r="HZ10" s="132">
        <v>11515.334786625501</v>
      </c>
      <c r="IA10" s="132">
        <v>11504.2505161197</v>
      </c>
      <c r="IB10" s="132">
        <v>11498.2661732741</v>
      </c>
      <c r="IC10" s="132">
        <v>11501.2332628612</v>
      </c>
      <c r="ID10" s="132">
        <v>11501.682452920699</v>
      </c>
      <c r="IE10" s="132">
        <v>11505.3683170985</v>
      </c>
      <c r="IF10" s="132">
        <v>11514.4862916197</v>
      </c>
      <c r="IG10" s="132">
        <v>11510.038887561099</v>
      </c>
      <c r="IH10" s="132">
        <v>11495.977946062099</v>
      </c>
      <c r="II10" s="132">
        <v>11497.603168165499</v>
      </c>
      <c r="IJ10" s="132">
        <v>11494.914298273001</v>
      </c>
      <c r="IK10" s="132">
        <v>11493.369761771388</v>
      </c>
      <c r="IL10" s="132">
        <v>11494.049836351387</v>
      </c>
      <c r="IM10" s="132">
        <v>11458.949516090534</v>
      </c>
      <c r="IN10" s="132">
        <v>11474.169415119979</v>
      </c>
      <c r="IO10" s="132">
        <v>11483.968163444031</v>
      </c>
      <c r="IP10" s="132">
        <v>11487.998842635199</v>
      </c>
      <c r="IQ10" s="132">
        <v>11493.602527369299</v>
      </c>
      <c r="IR10" s="132">
        <v>11475.405923602601</v>
      </c>
      <c r="IS10" s="132">
        <v>11479.2208204284</v>
      </c>
      <c r="IT10" s="132">
        <v>11476.749796562501</v>
      </c>
      <c r="IU10" s="132">
        <v>11489.280717544099</v>
      </c>
      <c r="IV10" s="132">
        <v>11463.601852215699</v>
      </c>
      <c r="IW10" s="132">
        <v>11480.708910609801</v>
      </c>
      <c r="IX10" s="132">
        <v>11508.592049491401</v>
      </c>
      <c r="IY10" s="132">
        <v>11536.3769321212</v>
      </c>
      <c r="IZ10" s="132">
        <v>11490.086932652301</v>
      </c>
      <c r="JA10" s="132">
        <v>11495.356643953299</v>
      </c>
      <c r="JB10" s="132">
        <v>11505.911817239201</v>
      </c>
      <c r="JC10" s="132">
        <v>11473.7146013244</v>
      </c>
      <c r="JD10" s="132">
        <v>11475.917984453499</v>
      </c>
      <c r="JE10" s="132">
        <v>11471.7461459393</v>
      </c>
      <c r="JF10" s="132">
        <v>11467.822982165872</v>
      </c>
      <c r="JG10" s="132">
        <v>11458.835900036658</v>
      </c>
      <c r="JH10" s="132">
        <v>11466.677707951243</v>
      </c>
      <c r="JI10" s="132">
        <v>11442.630802861559</v>
      </c>
      <c r="JJ10" s="132">
        <v>11446.400643783016</v>
      </c>
      <c r="JK10" s="132">
        <v>11452.599486255202</v>
      </c>
      <c r="JL10" s="132">
        <v>11477.2163574226</v>
      </c>
      <c r="JM10" s="132">
        <v>11484.559081616999</v>
      </c>
      <c r="JN10" s="132">
        <v>11462.768995983801</v>
      </c>
      <c r="JO10" s="132">
        <v>11459.1252862536</v>
      </c>
      <c r="JP10" s="132">
        <v>11479.7228441684</v>
      </c>
      <c r="JQ10" s="132">
        <v>11493.338157670001</v>
      </c>
      <c r="JR10" s="130">
        <v>11524.270997031599</v>
      </c>
      <c r="JS10" s="130">
        <v>11497.849229174601</v>
      </c>
      <c r="JT10" s="130">
        <v>11492.6595779812</v>
      </c>
      <c r="JU10" s="130">
        <v>11500.012870017299</v>
      </c>
      <c r="JV10" s="130">
        <v>11507.697402089698</v>
      </c>
      <c r="JW10" s="130">
        <v>11516.657342956349</v>
      </c>
      <c r="JX10" s="130">
        <v>11489.253443714133</v>
      </c>
      <c r="JY10" s="130">
        <v>11486.990662552565</v>
      </c>
      <c r="JZ10" s="130">
        <v>11505.527412602911</v>
      </c>
      <c r="KA10" s="130">
        <v>11503.6173318171</v>
      </c>
      <c r="KB10" s="130">
        <v>11500.6368259555</v>
      </c>
      <c r="KC10" s="130">
        <v>11473.398599216336</v>
      </c>
      <c r="KD10" s="130">
        <v>11452.204867207385</v>
      </c>
      <c r="KE10" s="130">
        <v>11451.248935955124</v>
      </c>
      <c r="KF10" s="130">
        <v>11458.979708384544</v>
      </c>
      <c r="KG10" s="130">
        <v>11460.207189856061</v>
      </c>
      <c r="KH10" s="130">
        <v>11438.501255399009</v>
      </c>
      <c r="KI10" s="130">
        <v>11442.617521718548</v>
      </c>
      <c r="KJ10" s="130">
        <v>11451.627160421061</v>
      </c>
      <c r="KK10" s="130">
        <v>11441.839096046444</v>
      </c>
      <c r="KL10" s="130">
        <v>11472.282624043377</v>
      </c>
      <c r="KM10" s="130">
        <v>11443.82978956578</v>
      </c>
      <c r="KN10" s="130">
        <v>11451.38</v>
      </c>
      <c r="KO10" s="130">
        <v>11441.938</v>
      </c>
      <c r="KP10" s="130">
        <v>11443.982</v>
      </c>
      <c r="KQ10" s="130">
        <v>11442.7309217774</v>
      </c>
      <c r="KR10" s="130">
        <v>11425.576864894099</v>
      </c>
      <c r="KS10" s="130">
        <v>11434.041007347399</v>
      </c>
      <c r="KT10" s="130">
        <v>11434.377669038598</v>
      </c>
      <c r="KU10" s="130">
        <v>11448.6988310669</v>
      </c>
      <c r="KV10" s="130">
        <v>11406.3108976936</v>
      </c>
      <c r="KW10" s="130">
        <v>11421.893718248901</v>
      </c>
      <c r="KX10" s="130">
        <v>11429.861214358467</v>
      </c>
      <c r="KY10" s="130">
        <v>11440.977546743199</v>
      </c>
      <c r="KZ10" s="130">
        <v>11426.2872964165</v>
      </c>
      <c r="LA10" s="130">
        <v>11416.248169316699</v>
      </c>
      <c r="LB10" s="130">
        <v>11407.1321989834</v>
      </c>
      <c r="LC10" s="130">
        <v>11428.298214792101</v>
      </c>
      <c r="LD10" s="130">
        <v>11416.251416786299</v>
      </c>
      <c r="LE10" s="130">
        <v>11415.949859409999</v>
      </c>
      <c r="LF10" s="130">
        <v>11427.317127311699</v>
      </c>
      <c r="LG10" s="130">
        <v>11454.997731534098</v>
      </c>
      <c r="LH10" s="130">
        <v>11494.659353348701</v>
      </c>
      <c r="LI10" s="130">
        <v>11466.683576408601</v>
      </c>
      <c r="LJ10" s="130">
        <v>11455.447723563801</v>
      </c>
      <c r="LK10" s="130">
        <v>11424.986670095199</v>
      </c>
      <c r="LL10" s="130">
        <v>11447.0191115282</v>
      </c>
      <c r="LM10" s="130">
        <v>11461.349958008399</v>
      </c>
      <c r="LN10" s="130">
        <v>11459.167973052301</v>
      </c>
      <c r="LO10" s="130">
        <v>11471.2188081193</v>
      </c>
      <c r="LP10" s="130">
        <v>11385.0269807149</v>
      </c>
      <c r="LQ10" s="130">
        <v>11450.4078423393</v>
      </c>
      <c r="LR10" s="130">
        <v>11453.193744611301</v>
      </c>
      <c r="LS10" s="130">
        <v>11455.80250983</v>
      </c>
      <c r="LT10" s="130">
        <v>11460.8251045216</v>
      </c>
      <c r="LU10" s="130">
        <v>11438.305362728501</v>
      </c>
      <c r="LV10" s="130">
        <v>11425.4354757939</v>
      </c>
      <c r="LW10" s="130">
        <v>11463.1088584994</v>
      </c>
      <c r="LX10" s="130">
        <v>11460.132580495654</v>
      </c>
      <c r="LY10" s="130">
        <v>11451.914909041854</v>
      </c>
      <c r="LZ10" s="130">
        <v>11421.215100672147</v>
      </c>
      <c r="MA10" s="130">
        <v>11420.727100931468</v>
      </c>
      <c r="MB10" s="130">
        <v>11430.868092433886</v>
      </c>
      <c r="MC10" s="130">
        <v>11357.781979708299</v>
      </c>
      <c r="MD10" s="130">
        <v>11370.05633312039</v>
      </c>
      <c r="ME10" s="130">
        <v>11357.543036857018</v>
      </c>
      <c r="MF10" s="130">
        <v>11360.388205309586</v>
      </c>
      <c r="MG10" s="130">
        <v>11372.515373088034</v>
      </c>
      <c r="MH10" s="130">
        <v>11455.625668244225</v>
      </c>
      <c r="MI10" s="130">
        <v>11447.574828362036</v>
      </c>
      <c r="MJ10" s="130">
        <v>11415.84972096708</v>
      </c>
      <c r="MK10" s="130">
        <v>11421.335576356058</v>
      </c>
      <c r="ML10" s="130">
        <v>11407.939933058833</v>
      </c>
      <c r="MM10" s="130">
        <v>11399.27199473669</v>
      </c>
      <c r="MN10" s="130">
        <v>11383.398900041102</v>
      </c>
      <c r="MO10" s="130">
        <v>11394.637812896199</v>
      </c>
      <c r="MP10" s="130">
        <v>11398.5542964379</v>
      </c>
      <c r="MQ10" s="130">
        <v>11386.839681885102</v>
      </c>
      <c r="MR10" s="130">
        <v>11371.167067046101</v>
      </c>
      <c r="MS10" s="130">
        <v>11335.9586472263</v>
      </c>
      <c r="MT10" s="130">
        <v>11338.6009291512</v>
      </c>
      <c r="MU10" s="130">
        <v>11351.528889146199</v>
      </c>
      <c r="MV10" s="130">
        <v>11350.480119711701</v>
      </c>
      <c r="MW10" s="130">
        <v>11350.480119711701</v>
      </c>
      <c r="MX10" s="130">
        <v>11359.382257315399</v>
      </c>
      <c r="MY10" s="130">
        <v>11356.9089422128</v>
      </c>
      <c r="MZ10" s="130">
        <v>11374.0012974541</v>
      </c>
      <c r="NA10" s="130">
        <v>11365.6692849023</v>
      </c>
      <c r="NB10" s="130">
        <v>11349.2306181596</v>
      </c>
      <c r="NC10" s="130">
        <v>11311.1662260624</v>
      </c>
      <c r="ND10" s="130">
        <v>11290.979362079001</v>
      </c>
      <c r="NE10" s="130">
        <v>11281.381033461301</v>
      </c>
      <c r="NF10" s="130">
        <v>11271.6113943079</v>
      </c>
      <c r="NG10" s="130">
        <v>11261.297650017901</v>
      </c>
      <c r="NH10" s="130">
        <v>11244.064636159301</v>
      </c>
      <c r="NI10" s="130">
        <v>11237.5976947114</v>
      </c>
      <c r="NJ10" s="130">
        <v>11235.128332091299</v>
      </c>
      <c r="NK10" s="130">
        <v>11240.0468046318</v>
      </c>
      <c r="NL10" s="130">
        <v>11237.6321457302</v>
      </c>
      <c r="NM10" s="130">
        <v>11183.5458085636</v>
      </c>
      <c r="NN10" s="130">
        <v>11179.3473774541</v>
      </c>
      <c r="NO10" s="130">
        <v>11184.589903214601</v>
      </c>
      <c r="NP10" s="130">
        <v>11182.513987741999</v>
      </c>
      <c r="NQ10" s="130">
        <v>11197.850190225201</v>
      </c>
      <c r="NR10" s="130">
        <v>11165.493991226998</v>
      </c>
      <c r="NS10" s="130">
        <v>11167.0687649253</v>
      </c>
      <c r="NT10" s="130">
        <v>11206.1607985585</v>
      </c>
      <c r="NU10" s="130">
        <v>11212.0225522972</v>
      </c>
      <c r="NV10" s="130">
        <v>11214.911430980499</v>
      </c>
      <c r="NW10" s="130">
        <v>11199.062360079</v>
      </c>
      <c r="NX10" s="130">
        <v>11209.291207214801</v>
      </c>
      <c r="NY10" s="130">
        <v>11249.537509951699</v>
      </c>
      <c r="NZ10" s="130">
        <v>11271.029272210199</v>
      </c>
      <c r="OA10" s="130">
        <v>11277.2724481721</v>
      </c>
      <c r="OB10" s="130">
        <v>11261.520835163099</v>
      </c>
      <c r="OC10" s="130">
        <v>11269.4187260982</v>
      </c>
      <c r="OD10" s="130">
        <v>11263.114757645199</v>
      </c>
      <c r="OE10" s="130">
        <v>11260.7589962334</v>
      </c>
      <c r="OF10" s="130">
        <v>11268.7029675391</v>
      </c>
      <c r="OG10" s="130">
        <v>11250.882061568</v>
      </c>
      <c r="OH10" s="130">
        <v>11254.0726028421</v>
      </c>
      <c r="OI10" s="130">
        <v>11263.5903596968</v>
      </c>
      <c r="OJ10" s="130">
        <v>11255.1625598012</v>
      </c>
      <c r="OK10" s="130">
        <v>11280.192270371599</v>
      </c>
      <c r="OL10" s="130">
        <v>11270.157458816298</v>
      </c>
      <c r="OM10" s="130">
        <v>11289.5117227557</v>
      </c>
      <c r="ON10" s="130">
        <v>11263.4593602845</v>
      </c>
      <c r="OO10" s="130">
        <v>11269.3003519269</v>
      </c>
      <c r="OP10" s="130">
        <v>11322.9030096437</v>
      </c>
      <c r="OQ10" s="130">
        <v>11298.1694892086</v>
      </c>
      <c r="OR10" s="130">
        <v>11314.7323789973</v>
      </c>
      <c r="OS10" s="130">
        <v>11329.1230814766</v>
      </c>
      <c r="OT10" s="130">
        <v>11329.214338441299</v>
      </c>
      <c r="OU10" s="130">
        <v>11339.708073794502</v>
      </c>
      <c r="OV10" s="130">
        <v>11338.9937705139</v>
      </c>
      <c r="OW10" s="130">
        <v>11344.572460944699</v>
      </c>
      <c r="OX10" s="130">
        <v>11342.0611401804</v>
      </c>
      <c r="OY10" s="130">
        <v>11345.583926644536</v>
      </c>
      <c r="OZ10" s="130">
        <v>11378.702558351095</v>
      </c>
      <c r="PA10" s="130">
        <v>11360.526494734278</v>
      </c>
      <c r="PB10" s="130">
        <v>11382.284195766231</v>
      </c>
      <c r="PC10" s="130">
        <v>11392.046735756194</v>
      </c>
      <c r="PD10" s="130">
        <v>11395.227141095642</v>
      </c>
      <c r="PE10" s="130">
        <v>11428.756040884005</v>
      </c>
      <c r="PF10" s="130">
        <v>11420.065588519306</v>
      </c>
      <c r="PG10" s="130">
        <v>11417.59559140151</v>
      </c>
      <c r="PH10" s="130">
        <v>11444.58614174494</v>
      </c>
      <c r="PI10" s="130">
        <v>11457.21080566755</v>
      </c>
      <c r="PJ10" s="130">
        <v>11435.486245325115</v>
      </c>
      <c r="PK10" s="130">
        <v>11443.802389582414</v>
      </c>
      <c r="PL10" s="130">
        <v>11498.650155525562</v>
      </c>
      <c r="PM10" s="130">
        <v>11527.705907418798</v>
      </c>
      <c r="PN10" s="130">
        <v>11531.98035656403</v>
      </c>
      <c r="PO10" s="130">
        <v>11547.44452943674</v>
      </c>
      <c r="PP10" s="130">
        <v>11540.673985268435</v>
      </c>
      <c r="PQ10" s="130">
        <v>11547.676787824183</v>
      </c>
      <c r="PR10" s="130">
        <v>11563.876394400872</v>
      </c>
      <c r="PS10" s="130">
        <v>11576.373120421818</v>
      </c>
      <c r="PT10" s="130">
        <v>11580.388170134736</v>
      </c>
      <c r="PU10" s="130">
        <v>11587.152818201772</v>
      </c>
      <c r="PV10" s="130">
        <v>11603.568848851119</v>
      </c>
      <c r="PW10" s="130">
        <f>'1688'!N26/1000</f>
        <v>11622.830012813702</v>
      </c>
      <c r="PY10" s="129" t="s">
        <v>174</v>
      </c>
      <c r="QA10" s="61">
        <f>PW10-Таблица!OW10</f>
        <v>278.25755186900278</v>
      </c>
      <c r="QB10" s="61">
        <f>PW10/OW10*100-100</f>
        <v>2.4527812998413481</v>
      </c>
      <c r="QC10" s="487">
        <f>PW10-PL10</f>
        <v>124.17985728813983</v>
      </c>
      <c r="QD10" s="487">
        <f>PW10/PL10*100-100</f>
        <v>1.0799516083065441</v>
      </c>
      <c r="QE10" s="432">
        <f>PW10-OQ10</f>
        <v>324.66052360510184</v>
      </c>
      <c r="QF10" s="432">
        <f>PW10/OQ10*100-100</f>
        <v>2.873567474051427</v>
      </c>
      <c r="QG10" s="416">
        <f t="shared" si="0"/>
        <v>86.146936911400189</v>
      </c>
      <c r="QH10" s="416">
        <f t="shared" si="1"/>
        <v>0.76834430638699303</v>
      </c>
      <c r="QI10" s="87">
        <f t="shared" si="2"/>
        <v>-144.88638991560038</v>
      </c>
      <c r="QJ10" s="87">
        <f t="shared" si="3"/>
        <v>-1.2757554952040522</v>
      </c>
      <c r="QK10" s="62">
        <f t="shared" si="4"/>
        <v>-13.147390907590307</v>
      </c>
      <c r="QL10" s="62">
        <f t="shared" si="5"/>
        <v>-0.1156317130047313</v>
      </c>
      <c r="QM10" s="385">
        <f>PW10-Таблица!LI10</f>
        <v>156.14643640510076</v>
      </c>
      <c r="QN10" s="385">
        <f>PW10/LI10*100-100</f>
        <v>1.3617401698112133</v>
      </c>
      <c r="QO10" s="362">
        <f>PW10-Таблица!KM10</f>
        <v>179.00022324792189</v>
      </c>
      <c r="QP10" s="362">
        <f>PW10/KM10*100-100</f>
        <v>1.5641636282560825</v>
      </c>
      <c r="QQ10" s="321">
        <f>KL10-Таблица!JS10</f>
        <v>-25.566605131223696</v>
      </c>
      <c r="QR10" s="321">
        <f>KL10/JS10*100-100</f>
        <v>-0.22235989202529538</v>
      </c>
      <c r="QS10" s="303">
        <f>JR10-IY10</f>
        <v>-12.105935089601189</v>
      </c>
      <c r="QT10" s="365">
        <f>JR10/IY10*100-100</f>
        <v>-0.10493706265694414</v>
      </c>
      <c r="QU10" s="368">
        <f>PW10-IY10</f>
        <v>86.453080692501317</v>
      </c>
      <c r="QV10" s="369">
        <f>PW10/IY10*100-100</f>
        <v>0.74939542285399341</v>
      </c>
      <c r="QW10" s="402">
        <f>IY10-IC10</f>
        <v>35.143669260000024</v>
      </c>
      <c r="QX10" s="403">
        <f>IY10/IC10*100-100</f>
        <v>0.30556435520252023</v>
      </c>
      <c r="QY10" s="403">
        <f>IC10-HH10</f>
        <v>-107.10958741229842</v>
      </c>
      <c r="QZ10" s="403">
        <f>IC10/HH10*100-100</f>
        <v>-0.92269489964085949</v>
      </c>
      <c r="RA10" s="403">
        <f>HH10-Таблица!GL10</f>
        <v>-53.668070116300441</v>
      </c>
      <c r="RB10" s="403">
        <f>HH10/GL10*100-100</f>
        <v>-0.46019567708059128</v>
      </c>
      <c r="RC10" s="403">
        <f>GL10-FP10</f>
        <v>-329.2780830274005</v>
      </c>
      <c r="RD10" s="403">
        <f>GL10/FP10*100-100</f>
        <v>-2.7459773751893124</v>
      </c>
      <c r="RE10" s="403">
        <f>FP10-EU10</f>
        <v>-541.21566160420116</v>
      </c>
      <c r="RF10" s="403">
        <f>FP10/EU10*100-100</f>
        <v>-4.3184955926228383</v>
      </c>
      <c r="RG10" s="403">
        <f>EU10-DY10</f>
        <v>101.00580184880164</v>
      </c>
      <c r="RH10" s="403">
        <f>EU10/DY10*100-100</f>
        <v>0.81249898311155277</v>
      </c>
      <c r="RI10" s="403">
        <f>DY10-DC10</f>
        <v>-271.31285477234451</v>
      </c>
      <c r="RJ10" s="403">
        <f>DY10/DC10*100-100</f>
        <v>-2.1358488246272884</v>
      </c>
      <c r="RK10" s="403">
        <f>DC10-CI10</f>
        <v>-106.59976212525544</v>
      </c>
      <c r="RL10" s="403">
        <f>DC10/CI10*100-100</f>
        <v>-0.83219874926425064</v>
      </c>
      <c r="RM10" s="403">
        <f>CI10-BN10</f>
        <v>-175.80324385620224</v>
      </c>
      <c r="RN10" s="403">
        <f>CI10/BN10*100-100</f>
        <v>-1.3538724433433345</v>
      </c>
      <c r="RO10" s="403">
        <f>BN10-AR10</f>
        <v>204.1713734488003</v>
      </c>
      <c r="RP10" s="404">
        <f>BN10/AR10*100-100</f>
        <v>1.5974546666502931</v>
      </c>
    </row>
    <row r="11" spans="1:490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 s="79">
        <f>CI10-CH10</f>
        <v>34.831345742099074</v>
      </c>
      <c r="CJ11" s="79">
        <f t="shared" ref="CJ11:EP11" si="6">CJ10-CI10</f>
        <v>-53.600242148098914</v>
      </c>
      <c r="CK11" s="79">
        <f t="shared" si="6"/>
        <v>9.3745485919989733</v>
      </c>
      <c r="CL11" s="79">
        <f t="shared" si="6"/>
        <v>-16.481483873600155</v>
      </c>
      <c r="CM11" s="79">
        <f t="shared" si="6"/>
        <v>22.337459661101093</v>
      </c>
      <c r="CN11" s="79">
        <f t="shared" si="6"/>
        <v>1.9822963591013831</v>
      </c>
      <c r="CO11" s="79">
        <f t="shared" si="6"/>
        <v>-49.556892951000918</v>
      </c>
      <c r="CP11" s="79">
        <f t="shared" si="6"/>
        <v>14.331360919099097</v>
      </c>
      <c r="CQ11" s="79">
        <f t="shared" si="6"/>
        <v>1.6799542762000783</v>
      </c>
      <c r="CR11" s="79">
        <f t="shared" si="6"/>
        <v>-11.834809511899948</v>
      </c>
      <c r="CS11" s="79">
        <f t="shared" si="6"/>
        <v>9.0733491497012437</v>
      </c>
      <c r="CT11" s="79">
        <f t="shared" si="6"/>
        <v>2.2314598756984196</v>
      </c>
      <c r="CU11" s="79">
        <f t="shared" si="6"/>
        <v>-26.135343654699682</v>
      </c>
      <c r="CV11" s="79">
        <f t="shared" si="6"/>
        <v>4.5195575050001935</v>
      </c>
      <c r="CW11" s="79">
        <f t="shared" si="6"/>
        <v>-8.4685969904003287</v>
      </c>
      <c r="CX11" s="79">
        <f t="shared" si="6"/>
        <v>-0.80516260103286186</v>
      </c>
      <c r="CY11" s="79">
        <f t="shared" si="6"/>
        <v>-25.636552127067262</v>
      </c>
      <c r="CZ11" s="79">
        <f t="shared" si="6"/>
        <v>-7.1246391744007269</v>
      </c>
      <c r="DA11" s="79">
        <f t="shared" si="6"/>
        <v>3.3963347667013295</v>
      </c>
      <c r="DB11" s="79">
        <f t="shared" si="6"/>
        <v>-4.0534837267987314</v>
      </c>
      <c r="DC11" s="79">
        <f t="shared" si="6"/>
        <v>28.171123529142278</v>
      </c>
      <c r="DD11" s="79">
        <f t="shared" si="6"/>
        <v>-14.914582178844284</v>
      </c>
      <c r="DE11" s="79">
        <f t="shared" si="6"/>
        <v>-28.049548983699424</v>
      </c>
      <c r="DF11" s="79">
        <f t="shared" si="6"/>
        <v>-12.327455634200305</v>
      </c>
      <c r="DG11" s="79">
        <f t="shared" si="6"/>
        <v>17.268514706800488</v>
      </c>
      <c r="DH11" s="79">
        <f t="shared" si="6"/>
        <v>-6.164243256300324</v>
      </c>
      <c r="DI11" s="79">
        <f t="shared" si="6"/>
        <v>-24.903782598699763</v>
      </c>
      <c r="DJ11" s="79">
        <f t="shared" si="6"/>
        <v>-23.562819999999192</v>
      </c>
      <c r="DK11" s="79">
        <f t="shared" si="6"/>
        <v>5.4814399999995658</v>
      </c>
      <c r="DL11" s="79">
        <f t="shared" si="6"/>
        <v>-13.731508677748934</v>
      </c>
      <c r="DM11" s="79">
        <f t="shared" si="6"/>
        <v>-10.831582753649855</v>
      </c>
      <c r="DN11" s="79">
        <f t="shared" si="6"/>
        <v>-40.116160287203456</v>
      </c>
      <c r="DO11" s="79">
        <f t="shared" si="6"/>
        <v>2.0745561255898792</v>
      </c>
      <c r="DP11" s="79">
        <f t="shared" si="6"/>
        <v>0.95868442939172382</v>
      </c>
      <c r="DQ11" s="79">
        <f t="shared" si="6"/>
        <v>-8.2368215700771543</v>
      </c>
      <c r="DR11" s="79">
        <f t="shared" si="6"/>
        <v>-8.0727535356636508</v>
      </c>
      <c r="DS11" s="79">
        <f t="shared" si="6"/>
        <v>-59.433373637697514</v>
      </c>
      <c r="DT11" s="79">
        <f t="shared" si="6"/>
        <v>8.0902752528054407</v>
      </c>
      <c r="DU11" s="79">
        <f t="shared" si="6"/>
        <v>-4.5097084182471008</v>
      </c>
      <c r="DV11" s="79">
        <f t="shared" si="6"/>
        <v>-3.1298074094011099</v>
      </c>
      <c r="DW11" s="79">
        <f t="shared" si="6"/>
        <v>4.8530925739014492</v>
      </c>
      <c r="DX11" s="79">
        <f t="shared" si="6"/>
        <v>-53.833859130199926</v>
      </c>
      <c r="DY11" s="79">
        <f t="shared" si="6"/>
        <v>1.7785902107989386</v>
      </c>
      <c r="DZ11" s="79">
        <f t="shared" si="6"/>
        <v>-2.8151297266995243</v>
      </c>
      <c r="EA11" s="79">
        <f t="shared" si="6"/>
        <v>-0.11852318299861508</v>
      </c>
      <c r="EB11" s="79">
        <f t="shared" si="6"/>
        <v>-63.588200535301439</v>
      </c>
      <c r="EC11" s="79">
        <f t="shared" si="6"/>
        <v>2.4490787989998353</v>
      </c>
      <c r="ED11" s="79">
        <f t="shared" si="6"/>
        <v>-14.606335088799824</v>
      </c>
      <c r="EE11" s="79">
        <f t="shared" si="6"/>
        <v>10.238723318600023</v>
      </c>
      <c r="EF11" s="79">
        <f t="shared" si="6"/>
        <v>0.12236634039982164</v>
      </c>
      <c r="EG11" s="79">
        <f t="shared" si="6"/>
        <v>-52.235206301598737</v>
      </c>
      <c r="EH11" s="79">
        <f t="shared" si="6"/>
        <v>-8.8467274235008517</v>
      </c>
      <c r="EI11" s="79">
        <f t="shared" si="6"/>
        <v>-2.6056766487981804</v>
      </c>
      <c r="EJ11" s="79">
        <f t="shared" si="6"/>
        <v>182.44445784109666</v>
      </c>
      <c r="EK11" s="79">
        <f t="shared" si="6"/>
        <v>51.165695347501241</v>
      </c>
      <c r="EL11" s="79">
        <f t="shared" si="6"/>
        <v>-11.329648276998341</v>
      </c>
      <c r="EM11" s="79">
        <f t="shared" si="6"/>
        <v>17.202313857000263</v>
      </c>
      <c r="EN11" s="79">
        <f t="shared" si="6"/>
        <v>-1.4891478721019666</v>
      </c>
      <c r="EO11" s="79">
        <f t="shared" si="6"/>
        <v>-3.0561763423993398</v>
      </c>
      <c r="EP11" s="79">
        <f t="shared" si="6"/>
        <v>1.2790336362995731</v>
      </c>
      <c r="EQ11" s="79">
        <v>-36.298188520100666</v>
      </c>
      <c r="ER11" s="79">
        <v>-32.225226341099187</v>
      </c>
      <c r="ES11" s="79">
        <v>-25.344296396000573</v>
      </c>
      <c r="ET11" s="79">
        <v>-35.982993791199988</v>
      </c>
      <c r="EU11" s="79">
        <v>-3.2050958918989636</v>
      </c>
      <c r="EV11" s="79">
        <v>-78.341176250498393</v>
      </c>
      <c r="EW11" s="79">
        <v>-87.683892052800729</v>
      </c>
      <c r="EX11" s="79">
        <v>-89.613217836698823</v>
      </c>
      <c r="EY11" s="79">
        <v>-97.985335228098847</v>
      </c>
      <c r="EZ11" s="79">
        <v>-97.4033351468006</v>
      </c>
      <c r="FA11" s="79">
        <v>-164.90044597149972</v>
      </c>
      <c r="FB11" s="79">
        <v>-199.44009969989929</v>
      </c>
      <c r="FC11" s="79">
        <v>-213.31544087969996</v>
      </c>
      <c r="FD11" s="79">
        <v>-208.89575261000027</v>
      </c>
      <c r="FE11" s="79">
        <v>-213.76498228699893</v>
      </c>
      <c r="FF11" s="79">
        <v>-289.77513874089891</v>
      </c>
      <c r="FG11" s="79">
        <v>-320.08773285959796</v>
      </c>
      <c r="FH11" s="79">
        <v>-330.64889963089809</v>
      </c>
      <c r="FI11" s="79">
        <v>-348.4155420674997</v>
      </c>
      <c r="FJ11" s="79">
        <v>-343.04359674919942</v>
      </c>
      <c r="FK11" s="79">
        <v>-433.30360215639848</v>
      </c>
      <c r="FL11" s="79">
        <v>-450.49678305020097</v>
      </c>
      <c r="FM11" s="79">
        <v>-459.96857116749925</v>
      </c>
      <c r="FN11" s="79">
        <v>-494.88717724639901</v>
      </c>
      <c r="FO11" s="79">
        <v>-518.73354959569951</v>
      </c>
      <c r="FP11" s="79">
        <v>-544.42075749610012</v>
      </c>
      <c r="FQ11" s="79">
        <v>-572.67129682390078</v>
      </c>
      <c r="FR11" s="79">
        <v>-603.42682870570025</v>
      </c>
      <c r="FS11" s="79">
        <v>-633.86665182526121</v>
      </c>
      <c r="FT11" s="79">
        <v>-666.43245779248355</v>
      </c>
      <c r="FU11" s="79">
        <v>-728.36376552170077</v>
      </c>
      <c r="FV11" s="79">
        <v>-723.95254809399921</v>
      </c>
      <c r="FW11" s="79">
        <v>-713.9766444140987</v>
      </c>
      <c r="FX11" s="79">
        <v>-723.19336850939908</v>
      </c>
      <c r="FY11" s="79">
        <v>-738.74119063899889</v>
      </c>
      <c r="FZ11" s="79">
        <v>-806.09946110659985</v>
      </c>
      <c r="GA11" s="79">
        <v>-809.5590737795992</v>
      </c>
      <c r="GB11" s="79">
        <v>-818.87695234840066</v>
      </c>
      <c r="GC11" s="79">
        <v>-824.47874904369928</v>
      </c>
      <c r="GD11" s="79">
        <v>-835.85654623209848</v>
      </c>
      <c r="GE11" s="79">
        <v>-869.9056804744996</v>
      </c>
      <c r="GF11" s="79">
        <v>-866.45822840959954</v>
      </c>
      <c r="GG11" s="79">
        <v>-875.09292080029991</v>
      </c>
      <c r="GH11" s="79">
        <v>-869.11802520960009</v>
      </c>
      <c r="GI11" s="79">
        <v>-873.53926614319971</v>
      </c>
      <c r="GJ11" s="79">
        <v>-898.52626006240098</v>
      </c>
      <c r="GK11" s="79">
        <v>-896.50443454520064</v>
      </c>
      <c r="GL11" s="79">
        <v>-873.69884052350062</v>
      </c>
      <c r="GM11" s="79">
        <v>-843.47320882679924</v>
      </c>
      <c r="GN11" s="79">
        <v>-843.13628488930044</v>
      </c>
      <c r="GO11" s="79">
        <v>-856.41433600100027</v>
      </c>
      <c r="GP11" s="79">
        <v>-860.55680568590105</v>
      </c>
      <c r="GQ11" s="79">
        <v>-863.71832029140023</v>
      </c>
      <c r="GR11" s="79">
        <v>-870.63845050519922</v>
      </c>
      <c r="GS11" s="79">
        <v>-876.23457224780032</v>
      </c>
      <c r="GT11" s="79">
        <v>-913.68299988119907</v>
      </c>
      <c r="GU11" s="79">
        <v>-914.34591111420013</v>
      </c>
      <c r="GV11" s="79">
        <v>-902.7974963007</v>
      </c>
      <c r="GW11" s="79">
        <v>-913.97297598660043</v>
      </c>
      <c r="GX11" s="79">
        <v>-914.76100235379818</v>
      </c>
      <c r="GY11" s="79">
        <f>GY10-EP10</f>
        <v>-930.81688535759895</v>
      </c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Y11" s="77"/>
      <c r="QW11" s="131"/>
    </row>
    <row r="12" spans="1:490" x14ac:dyDescent="0.25">
      <c r="A12" s="48" t="s">
        <v>148</v>
      </c>
      <c r="B12" s="49">
        <f>B3</f>
        <v>43831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>
        <v>43892</v>
      </c>
      <c r="AS12" s="49">
        <v>43892</v>
      </c>
      <c r="AT12" s="49">
        <v>43893</v>
      </c>
      <c r="AU12" s="49">
        <v>43894</v>
      </c>
      <c r="AV12" s="49">
        <v>43895</v>
      </c>
      <c r="AW12" s="49">
        <v>43896</v>
      </c>
      <c r="AX12" s="49">
        <v>43899</v>
      </c>
      <c r="AY12" s="49">
        <v>43900</v>
      </c>
      <c r="AZ12" s="49">
        <v>43901</v>
      </c>
      <c r="BA12" s="49">
        <v>43902</v>
      </c>
      <c r="BB12" s="49">
        <v>43903</v>
      </c>
      <c r="BC12" s="49">
        <v>43906</v>
      </c>
      <c r="BD12" s="49">
        <v>43907</v>
      </c>
      <c r="BE12" s="49">
        <v>43908</v>
      </c>
      <c r="BF12" s="49">
        <v>43909</v>
      </c>
      <c r="BG12" s="49">
        <v>43910</v>
      </c>
      <c r="BH12" s="49">
        <v>43913</v>
      </c>
      <c r="BI12" s="49">
        <v>43914</v>
      </c>
      <c r="BJ12" s="49">
        <v>43915</v>
      </c>
      <c r="BK12" s="49">
        <v>43916</v>
      </c>
      <c r="BL12" s="49">
        <v>43917</v>
      </c>
      <c r="BM12" s="49">
        <v>43920</v>
      </c>
      <c r="BN12" s="49">
        <v>43921</v>
      </c>
      <c r="BO12" s="49">
        <v>43922</v>
      </c>
      <c r="BP12" s="49">
        <v>43923</v>
      </c>
      <c r="BQ12" s="49">
        <v>43924</v>
      </c>
      <c r="BR12" s="49">
        <v>43925</v>
      </c>
      <c r="BS12" s="49">
        <v>43927</v>
      </c>
      <c r="BT12" s="49">
        <v>43928</v>
      </c>
      <c r="BU12" s="49">
        <v>43929</v>
      </c>
      <c r="BV12" s="49">
        <v>43930</v>
      </c>
      <c r="BW12" s="49">
        <v>43931</v>
      </c>
      <c r="BX12" s="49">
        <v>43934</v>
      </c>
      <c r="BY12" s="49">
        <v>43935</v>
      </c>
      <c r="BZ12" s="49">
        <v>43936</v>
      </c>
      <c r="CA12" s="49">
        <v>43937</v>
      </c>
      <c r="CB12" s="49">
        <v>43938</v>
      </c>
      <c r="CC12" s="49">
        <v>43941</v>
      </c>
      <c r="CD12" s="49">
        <v>43942</v>
      </c>
      <c r="CE12" s="49">
        <v>43943</v>
      </c>
      <c r="CF12" s="49">
        <v>43944</v>
      </c>
      <c r="CG12" s="49">
        <v>43945</v>
      </c>
      <c r="CH12" s="49">
        <v>43950</v>
      </c>
      <c r="CI12" s="49">
        <v>43951</v>
      </c>
      <c r="CJ12" s="49">
        <v>43952</v>
      </c>
      <c r="CK12" s="49">
        <v>43956</v>
      </c>
      <c r="CL12" s="49">
        <v>43957</v>
      </c>
      <c r="CM12" s="49">
        <v>43958</v>
      </c>
      <c r="CN12" s="49">
        <v>43959</v>
      </c>
      <c r="CO12" s="49">
        <v>43962</v>
      </c>
      <c r="CP12" s="49">
        <v>43963</v>
      </c>
      <c r="CQ12" s="49">
        <v>43964</v>
      </c>
      <c r="CR12" s="49">
        <v>43965</v>
      </c>
      <c r="CS12" s="49">
        <v>43966</v>
      </c>
      <c r="CT12" s="49">
        <v>43969</v>
      </c>
      <c r="CU12" s="49">
        <v>43970</v>
      </c>
      <c r="CV12" s="49">
        <v>43971</v>
      </c>
      <c r="CW12" s="49">
        <v>43972</v>
      </c>
      <c r="CX12" s="49">
        <v>43973</v>
      </c>
      <c r="CY12" s="49">
        <v>43976</v>
      </c>
      <c r="CZ12" s="49">
        <v>43977</v>
      </c>
      <c r="DA12" s="49">
        <v>43978</v>
      </c>
      <c r="DB12" s="49">
        <v>43979</v>
      </c>
      <c r="DC12" s="49">
        <v>43980</v>
      </c>
      <c r="DD12" s="49">
        <v>43983</v>
      </c>
      <c r="DE12" s="49">
        <v>43984</v>
      </c>
      <c r="DF12" s="49">
        <v>43985</v>
      </c>
      <c r="DG12" s="49">
        <v>43986</v>
      </c>
      <c r="DH12" s="49">
        <v>43987</v>
      </c>
      <c r="DI12" s="49">
        <v>43990</v>
      </c>
      <c r="DJ12" s="49">
        <v>43991</v>
      </c>
      <c r="DK12" s="49">
        <v>43992</v>
      </c>
      <c r="DL12" s="68">
        <v>43993</v>
      </c>
      <c r="DM12" s="49">
        <v>43994</v>
      </c>
      <c r="DN12" s="49">
        <v>43997</v>
      </c>
      <c r="DO12" s="49">
        <v>43998</v>
      </c>
      <c r="DP12" s="49">
        <v>43999</v>
      </c>
      <c r="DQ12" s="49">
        <v>44000</v>
      </c>
      <c r="DR12" s="49">
        <v>44001</v>
      </c>
      <c r="DS12" s="49">
        <v>44004</v>
      </c>
      <c r="DT12" s="49">
        <v>44005</v>
      </c>
      <c r="DU12" s="49">
        <v>44006</v>
      </c>
      <c r="DV12" s="49">
        <v>44007</v>
      </c>
      <c r="DW12" s="49">
        <v>44008</v>
      </c>
      <c r="DX12" s="49">
        <v>44011</v>
      </c>
      <c r="DY12" s="49">
        <v>44012</v>
      </c>
      <c r="DZ12" s="49">
        <v>44013</v>
      </c>
      <c r="EA12" s="49">
        <v>44014</v>
      </c>
      <c r="EB12" s="49">
        <v>44018</v>
      </c>
      <c r="EC12" s="49">
        <v>44019</v>
      </c>
      <c r="ED12" s="49">
        <v>44020</v>
      </c>
      <c r="EE12" s="49">
        <v>44021</v>
      </c>
      <c r="EF12" s="49">
        <v>44022</v>
      </c>
      <c r="EG12" s="49">
        <v>44025</v>
      </c>
      <c r="EH12" s="49">
        <v>44026</v>
      </c>
      <c r="EI12" s="49">
        <v>44027</v>
      </c>
      <c r="EJ12" s="49">
        <v>44028</v>
      </c>
      <c r="EK12" s="49">
        <v>44029</v>
      </c>
      <c r="EL12" s="49">
        <v>44032</v>
      </c>
      <c r="EM12" s="49">
        <v>44033</v>
      </c>
      <c r="EN12" s="49">
        <v>44034</v>
      </c>
      <c r="EO12" s="49">
        <v>44035</v>
      </c>
      <c r="EP12" s="49">
        <v>44036</v>
      </c>
      <c r="EQ12" s="49">
        <v>44039</v>
      </c>
      <c r="ER12" s="49">
        <v>44040</v>
      </c>
      <c r="ES12" s="49">
        <v>44041</v>
      </c>
      <c r="ET12" s="49">
        <v>44042</v>
      </c>
      <c r="EU12" s="49">
        <v>44043</v>
      </c>
      <c r="EV12" s="49" t="s">
        <v>221</v>
      </c>
      <c r="EW12" s="49">
        <v>44047</v>
      </c>
      <c r="EX12" s="49">
        <v>44048</v>
      </c>
      <c r="EY12" s="49">
        <v>44049</v>
      </c>
      <c r="EZ12" s="49">
        <v>44050</v>
      </c>
      <c r="FA12" s="49" t="s">
        <v>220</v>
      </c>
      <c r="FB12" s="49">
        <v>44054</v>
      </c>
      <c r="FC12" s="49">
        <v>44055</v>
      </c>
      <c r="FD12" s="49">
        <v>44056</v>
      </c>
      <c r="FE12" s="49">
        <v>44057</v>
      </c>
      <c r="FF12" s="49" t="s">
        <v>219</v>
      </c>
      <c r="FG12" s="49">
        <v>44061</v>
      </c>
      <c r="FH12" s="49">
        <v>44062</v>
      </c>
      <c r="FI12" s="49">
        <v>44063</v>
      </c>
      <c r="FJ12" s="49">
        <v>44064</v>
      </c>
      <c r="FK12" s="49" t="s">
        <v>229</v>
      </c>
      <c r="FL12" s="49">
        <v>44068</v>
      </c>
      <c r="FM12" s="49">
        <v>44069</v>
      </c>
      <c r="FN12" s="49">
        <v>44070</v>
      </c>
      <c r="FO12" s="49">
        <v>44071</v>
      </c>
      <c r="FP12" s="49" t="s">
        <v>236</v>
      </c>
      <c r="FQ12" s="49">
        <v>44075</v>
      </c>
      <c r="FR12" s="49">
        <v>44076</v>
      </c>
      <c r="FS12" s="49">
        <v>44077</v>
      </c>
      <c r="FT12" s="49">
        <v>44078</v>
      </c>
      <c r="FU12" s="49" t="s">
        <v>237</v>
      </c>
      <c r="FV12" s="49">
        <v>44082</v>
      </c>
      <c r="FW12" s="49">
        <v>44083</v>
      </c>
      <c r="FX12" s="49">
        <v>44084</v>
      </c>
      <c r="FY12" s="49">
        <v>44085</v>
      </c>
      <c r="FZ12" s="49" t="s">
        <v>238</v>
      </c>
      <c r="GA12" s="49">
        <v>44089</v>
      </c>
      <c r="GB12" s="49">
        <v>44090</v>
      </c>
      <c r="GC12" s="49">
        <v>44091</v>
      </c>
      <c r="GD12" s="49">
        <v>44092</v>
      </c>
      <c r="GE12" s="49" t="s">
        <v>239</v>
      </c>
      <c r="GF12" s="49">
        <v>44096</v>
      </c>
      <c r="GG12" s="49">
        <v>44097</v>
      </c>
      <c r="GH12" s="49">
        <v>44098</v>
      </c>
      <c r="GI12" s="49">
        <v>44099</v>
      </c>
      <c r="GJ12" s="49" t="s">
        <v>240</v>
      </c>
      <c r="GK12" s="49">
        <v>44103</v>
      </c>
      <c r="GL12" s="49">
        <v>44104</v>
      </c>
      <c r="GM12" s="49">
        <v>44105</v>
      </c>
      <c r="GN12" s="49">
        <v>44106</v>
      </c>
      <c r="GO12" s="49" t="s">
        <v>243</v>
      </c>
      <c r="GP12" s="49">
        <v>44110</v>
      </c>
      <c r="GQ12" s="49">
        <v>44111</v>
      </c>
      <c r="GR12" s="49">
        <v>44112</v>
      </c>
      <c r="GS12" s="49">
        <v>44113</v>
      </c>
      <c r="GT12" s="49" t="s">
        <v>248</v>
      </c>
      <c r="GU12" s="49">
        <v>44117</v>
      </c>
      <c r="GV12" s="49">
        <v>44118</v>
      </c>
      <c r="GW12" s="49">
        <v>44119</v>
      </c>
      <c r="GX12" s="49">
        <v>44120</v>
      </c>
      <c r="GY12" s="49" t="s">
        <v>250</v>
      </c>
      <c r="GZ12" s="49">
        <v>44124</v>
      </c>
      <c r="HA12" s="49">
        <v>44125</v>
      </c>
      <c r="HB12" s="49">
        <v>44126</v>
      </c>
      <c r="HC12" s="49">
        <v>44127</v>
      </c>
      <c r="HD12" s="49" t="s">
        <v>254</v>
      </c>
      <c r="HE12" s="49">
        <v>44131</v>
      </c>
      <c r="HF12" s="49">
        <v>44132</v>
      </c>
      <c r="HG12" s="49">
        <v>44133</v>
      </c>
      <c r="HH12" s="49">
        <v>44134</v>
      </c>
      <c r="HI12" s="49" t="s">
        <v>257</v>
      </c>
      <c r="HJ12" s="49">
        <v>44138</v>
      </c>
      <c r="HK12" s="49">
        <v>44139</v>
      </c>
      <c r="HL12" s="49">
        <v>44140</v>
      </c>
      <c r="HM12" s="49">
        <v>44141</v>
      </c>
      <c r="HN12" s="49" t="s">
        <v>259</v>
      </c>
      <c r="HO12" s="49">
        <v>44145</v>
      </c>
      <c r="HP12" s="49">
        <v>44146</v>
      </c>
      <c r="HQ12" s="49">
        <v>44147</v>
      </c>
      <c r="HR12" s="49">
        <v>44148</v>
      </c>
      <c r="HS12" s="49" t="s">
        <v>282</v>
      </c>
      <c r="HT12" s="49">
        <v>44152</v>
      </c>
      <c r="HU12" s="49">
        <v>44153</v>
      </c>
      <c r="HV12" s="49">
        <v>44154</v>
      </c>
      <c r="HW12" s="49">
        <v>44155</v>
      </c>
      <c r="HX12" s="49" t="s">
        <v>283</v>
      </c>
      <c r="HY12" s="49">
        <v>44159</v>
      </c>
      <c r="HZ12" s="49">
        <v>44160</v>
      </c>
      <c r="IA12" s="49">
        <v>44161</v>
      </c>
      <c r="IB12" s="49">
        <v>44162</v>
      </c>
      <c r="IC12" s="49" t="s">
        <v>294</v>
      </c>
      <c r="ID12" s="49">
        <v>44166</v>
      </c>
      <c r="IE12" s="49">
        <v>44167</v>
      </c>
      <c r="IF12" s="49">
        <v>44168</v>
      </c>
      <c r="IG12" s="49">
        <v>44169</v>
      </c>
      <c r="IH12" s="49" t="s">
        <v>296</v>
      </c>
      <c r="II12" s="49">
        <v>44173</v>
      </c>
      <c r="IJ12" s="49">
        <v>44174</v>
      </c>
      <c r="IK12" s="49">
        <v>44175</v>
      </c>
      <c r="IL12" s="49">
        <v>44176</v>
      </c>
      <c r="IM12" s="49" t="s">
        <v>299</v>
      </c>
      <c r="IN12" s="49">
        <v>44180</v>
      </c>
      <c r="IO12" s="49">
        <v>44181</v>
      </c>
      <c r="IP12" s="49">
        <v>44182</v>
      </c>
      <c r="IQ12" s="49">
        <v>44183</v>
      </c>
      <c r="IR12" s="49" t="s">
        <v>306</v>
      </c>
      <c r="IS12" s="49">
        <v>44187</v>
      </c>
      <c r="IT12" s="49">
        <v>44188</v>
      </c>
      <c r="IU12" s="49">
        <v>44189</v>
      </c>
      <c r="IV12" s="49" t="s">
        <v>307</v>
      </c>
      <c r="IW12" s="49">
        <v>44194</v>
      </c>
      <c r="IX12" s="49">
        <v>44195</v>
      </c>
      <c r="IY12" s="49">
        <v>44196</v>
      </c>
      <c r="IZ12" s="49">
        <v>44197</v>
      </c>
      <c r="JA12" s="49" t="s">
        <v>334</v>
      </c>
      <c r="JB12" s="49">
        <v>44202</v>
      </c>
      <c r="JC12" s="49" t="s">
        <v>335</v>
      </c>
      <c r="JD12" s="49">
        <v>44208</v>
      </c>
      <c r="JE12" s="49">
        <v>44209</v>
      </c>
      <c r="JF12" s="49">
        <v>44210</v>
      </c>
      <c r="JG12" s="49">
        <v>44211</v>
      </c>
      <c r="JH12" s="49" t="s">
        <v>337</v>
      </c>
      <c r="JI12" s="49">
        <v>44214</v>
      </c>
      <c r="JJ12" s="49">
        <v>44215</v>
      </c>
      <c r="JK12" s="49">
        <v>44216</v>
      </c>
      <c r="JL12" s="49">
        <v>44217</v>
      </c>
      <c r="JM12" s="49">
        <v>44218</v>
      </c>
      <c r="JN12" s="49" t="s">
        <v>339</v>
      </c>
      <c r="JO12" s="49">
        <v>44222</v>
      </c>
      <c r="JP12" s="49">
        <v>44223</v>
      </c>
      <c r="JQ12" s="49">
        <v>44224</v>
      </c>
      <c r="JR12" s="49">
        <v>44225</v>
      </c>
      <c r="JS12" s="49" t="s">
        <v>343</v>
      </c>
      <c r="JT12" s="49">
        <v>44229</v>
      </c>
      <c r="JU12" s="49">
        <v>44230</v>
      </c>
      <c r="JV12" s="49">
        <v>44231</v>
      </c>
      <c r="JW12" s="49" t="str">
        <f>JW7</f>
        <v>05-07.02.2021</v>
      </c>
      <c r="JX12" s="49">
        <f t="shared" ref="JX12:KB12" si="7">JX7</f>
        <v>44235</v>
      </c>
      <c r="JY12" s="49">
        <f t="shared" si="7"/>
        <v>44236</v>
      </c>
      <c r="JZ12" s="49">
        <f t="shared" si="7"/>
        <v>44237</v>
      </c>
      <c r="KA12" s="49">
        <f t="shared" si="7"/>
        <v>44238</v>
      </c>
      <c r="KB12" s="49" t="str">
        <f t="shared" si="7"/>
        <v>12-14.02.2021</v>
      </c>
      <c r="KC12" s="49">
        <v>44242</v>
      </c>
      <c r="KD12" s="49">
        <v>44243</v>
      </c>
      <c r="KE12" s="49">
        <v>44244</v>
      </c>
      <c r="KF12" s="49">
        <v>44245</v>
      </c>
      <c r="KG12" s="49" t="s">
        <v>357</v>
      </c>
      <c r="KH12" s="49">
        <v>44249</v>
      </c>
      <c r="KI12" s="49">
        <v>44250</v>
      </c>
      <c r="KJ12" s="49">
        <v>44251</v>
      </c>
      <c r="KK12" s="49">
        <v>44252</v>
      </c>
      <c r="KL12" s="49" t="s">
        <v>358</v>
      </c>
      <c r="KM12" s="49">
        <v>44256</v>
      </c>
      <c r="KN12" s="49">
        <f>KN7</f>
        <v>44257</v>
      </c>
      <c r="KO12" s="49">
        <f>KO7</f>
        <v>44258</v>
      </c>
      <c r="KP12" s="49">
        <f>KP7</f>
        <v>44259</v>
      </c>
      <c r="KQ12" s="49" t="s">
        <v>374</v>
      </c>
      <c r="KR12" s="49">
        <v>44264</v>
      </c>
      <c r="KS12" s="49">
        <v>44265</v>
      </c>
      <c r="KT12" s="49">
        <v>44266</v>
      </c>
      <c r="KU12" s="49">
        <v>44267</v>
      </c>
      <c r="KV12" s="49" t="s">
        <v>376</v>
      </c>
      <c r="KW12" s="49">
        <v>44271</v>
      </c>
      <c r="KX12" s="49">
        <v>44272</v>
      </c>
      <c r="KY12" s="49">
        <v>44273</v>
      </c>
      <c r="KZ12" s="49">
        <v>44274</v>
      </c>
      <c r="LA12" s="49" t="s">
        <v>378</v>
      </c>
      <c r="LB12" s="49">
        <v>44278</v>
      </c>
      <c r="LC12" s="49">
        <v>44279</v>
      </c>
      <c r="LD12" s="49">
        <v>44280</v>
      </c>
      <c r="LE12" s="49">
        <v>44281</v>
      </c>
      <c r="LF12" s="49" t="s">
        <v>381</v>
      </c>
      <c r="LG12" s="49">
        <v>44285</v>
      </c>
      <c r="LH12" s="49">
        <v>44286</v>
      </c>
      <c r="LI12" s="49">
        <f t="shared" ref="LI12:MD12" si="8">LI7</f>
        <v>44287</v>
      </c>
      <c r="LJ12" s="49">
        <f t="shared" si="8"/>
        <v>44288</v>
      </c>
      <c r="LK12" s="49" t="str">
        <f t="shared" si="8"/>
        <v>03-05.04.2021</v>
      </c>
      <c r="LL12" s="49">
        <f t="shared" si="8"/>
        <v>44292</v>
      </c>
      <c r="LM12" s="49">
        <f t="shared" si="8"/>
        <v>44293</v>
      </c>
      <c r="LN12" s="49">
        <f t="shared" si="8"/>
        <v>44294</v>
      </c>
      <c r="LO12" s="49">
        <f t="shared" si="8"/>
        <v>44295</v>
      </c>
      <c r="LP12" s="49" t="str">
        <f t="shared" si="8"/>
        <v>10-12.04.2021</v>
      </c>
      <c r="LQ12" s="49">
        <f t="shared" si="8"/>
        <v>44299</v>
      </c>
      <c r="LR12" s="49">
        <f t="shared" si="8"/>
        <v>44300</v>
      </c>
      <c r="LS12" s="49">
        <f t="shared" si="8"/>
        <v>44301</v>
      </c>
      <c r="LT12" s="49">
        <f t="shared" si="8"/>
        <v>44302</v>
      </c>
      <c r="LU12" s="49" t="str">
        <f t="shared" si="8"/>
        <v>17-19.04.2021</v>
      </c>
      <c r="LV12" s="49">
        <f t="shared" si="8"/>
        <v>44306</v>
      </c>
      <c r="LW12" s="49">
        <f t="shared" si="8"/>
        <v>44307</v>
      </c>
      <c r="LX12" s="49">
        <f t="shared" si="8"/>
        <v>44308</v>
      </c>
      <c r="LY12" s="49">
        <f t="shared" si="8"/>
        <v>44309</v>
      </c>
      <c r="LZ12" s="49" t="str">
        <f t="shared" si="8"/>
        <v>24-26.04.2021</v>
      </c>
      <c r="MA12" s="49">
        <f t="shared" si="8"/>
        <v>44313</v>
      </c>
      <c r="MB12" s="49">
        <f t="shared" si="8"/>
        <v>44314</v>
      </c>
      <c r="MC12" s="49">
        <f t="shared" si="8"/>
        <v>44315</v>
      </c>
      <c r="MD12" s="49">
        <f t="shared" si="8"/>
        <v>44316</v>
      </c>
      <c r="ME12" s="49" t="s">
        <v>392</v>
      </c>
      <c r="MF12" s="49">
        <v>44320</v>
      </c>
      <c r="MG12" s="49">
        <v>44321</v>
      </c>
      <c r="MH12" s="49">
        <v>44322</v>
      </c>
      <c r="MI12" s="49">
        <v>44323</v>
      </c>
      <c r="MJ12" s="49" t="s">
        <v>395</v>
      </c>
      <c r="MK12" s="49">
        <v>44329</v>
      </c>
      <c r="ML12" s="49">
        <v>44330</v>
      </c>
      <c r="MM12" s="49">
        <v>44331</v>
      </c>
      <c r="MN12" s="49" t="s">
        <v>397</v>
      </c>
      <c r="MO12" s="49">
        <v>44334</v>
      </c>
      <c r="MP12" s="49">
        <v>44335</v>
      </c>
      <c r="MQ12" s="49">
        <v>44336</v>
      </c>
      <c r="MR12" s="49">
        <v>44337</v>
      </c>
      <c r="MS12" s="49" t="s">
        <v>398</v>
      </c>
      <c r="MT12" s="49">
        <v>44341</v>
      </c>
      <c r="MU12" s="49">
        <v>44342</v>
      </c>
      <c r="MV12" s="49">
        <v>44343</v>
      </c>
      <c r="MW12" s="49">
        <v>44344</v>
      </c>
      <c r="MX12" s="49" t="s">
        <v>400</v>
      </c>
      <c r="MY12" s="49">
        <v>44348</v>
      </c>
      <c r="MZ12" s="49">
        <v>44349</v>
      </c>
      <c r="NA12" s="49">
        <v>44350</v>
      </c>
      <c r="NB12" s="49">
        <v>44351</v>
      </c>
      <c r="NC12" s="49" t="s">
        <v>403</v>
      </c>
      <c r="ND12" s="49">
        <v>44355</v>
      </c>
      <c r="NE12" s="49">
        <v>44356</v>
      </c>
      <c r="NF12" s="49">
        <v>44357</v>
      </c>
      <c r="NG12" s="49">
        <v>44358</v>
      </c>
      <c r="NH12" s="49" t="s">
        <v>405</v>
      </c>
      <c r="NI12" s="49">
        <v>44362</v>
      </c>
      <c r="NJ12" s="49">
        <v>44363</v>
      </c>
      <c r="NK12" s="49">
        <v>44364</v>
      </c>
      <c r="NL12" s="49">
        <v>44365</v>
      </c>
      <c r="NM12" s="49" t="s">
        <v>407</v>
      </c>
      <c r="NN12" s="49">
        <v>44369</v>
      </c>
      <c r="NO12" s="49">
        <v>44370</v>
      </c>
      <c r="NP12" s="49">
        <v>44371</v>
      </c>
      <c r="NQ12" s="49">
        <v>44372</v>
      </c>
      <c r="NR12" s="49" t="s">
        <v>411</v>
      </c>
      <c r="NS12" s="49">
        <v>44376</v>
      </c>
      <c r="NT12" s="49">
        <v>44377</v>
      </c>
      <c r="NU12" s="49">
        <v>44378</v>
      </c>
      <c r="NV12" s="49">
        <v>44379</v>
      </c>
      <c r="NW12" s="49" t="s">
        <v>413</v>
      </c>
      <c r="NX12" s="49">
        <v>44383</v>
      </c>
      <c r="NY12" s="49">
        <v>44384</v>
      </c>
      <c r="NZ12" s="49">
        <v>44385</v>
      </c>
      <c r="OA12" s="49">
        <v>44386</v>
      </c>
      <c r="OB12" s="49" t="s">
        <v>415</v>
      </c>
      <c r="OC12" s="49">
        <v>44390</v>
      </c>
      <c r="OD12" s="49">
        <v>44391</v>
      </c>
      <c r="OE12" s="49">
        <v>44392</v>
      </c>
      <c r="OF12" s="49">
        <v>44393</v>
      </c>
      <c r="OG12" s="49" t="s">
        <v>417</v>
      </c>
      <c r="OH12" s="49">
        <v>44397</v>
      </c>
      <c r="OI12" s="49">
        <v>44398</v>
      </c>
      <c r="OJ12" s="49">
        <v>44399</v>
      </c>
      <c r="OK12" s="49">
        <v>44400</v>
      </c>
      <c r="OL12" s="49" t="s">
        <v>421</v>
      </c>
      <c r="OM12" s="49">
        <v>44404</v>
      </c>
      <c r="ON12" s="49">
        <v>44405</v>
      </c>
      <c r="OO12" s="49">
        <v>44406</v>
      </c>
      <c r="OP12" s="49">
        <v>44407</v>
      </c>
      <c r="OQ12" s="49" t="s">
        <v>424</v>
      </c>
      <c r="OR12" s="49">
        <v>44411</v>
      </c>
      <c r="OS12" s="49">
        <v>44412</v>
      </c>
      <c r="OT12" s="49">
        <v>44413</v>
      </c>
      <c r="OU12" s="49">
        <v>44414</v>
      </c>
      <c r="OV12" s="49" t="s">
        <v>426</v>
      </c>
      <c r="OW12" s="49">
        <v>44418</v>
      </c>
      <c r="OX12" s="49">
        <v>44419</v>
      </c>
      <c r="OY12" s="49">
        <v>44420</v>
      </c>
      <c r="OZ12" s="49">
        <v>44421</v>
      </c>
      <c r="PA12" s="49" t="s">
        <v>430</v>
      </c>
      <c r="PB12" s="49">
        <v>44425</v>
      </c>
      <c r="PC12" s="49">
        <v>44426</v>
      </c>
      <c r="PD12" s="49">
        <v>44427</v>
      </c>
      <c r="PE12" s="49">
        <v>44428</v>
      </c>
      <c r="PF12" s="49" t="s">
        <v>432</v>
      </c>
      <c r="PG12" s="49">
        <v>44432</v>
      </c>
      <c r="PH12" s="49">
        <v>44433</v>
      </c>
      <c r="PI12" s="49">
        <v>44434</v>
      </c>
      <c r="PJ12" s="49">
        <v>44435</v>
      </c>
      <c r="PK12" s="49" t="s">
        <v>448</v>
      </c>
      <c r="PL12" s="49">
        <v>44439</v>
      </c>
      <c r="PM12" s="49">
        <v>44440</v>
      </c>
      <c r="PN12" s="49">
        <v>44441</v>
      </c>
      <c r="PO12" s="49">
        <v>44442</v>
      </c>
      <c r="PP12" s="49" t="s">
        <v>452</v>
      </c>
      <c r="PQ12" s="49">
        <v>44446</v>
      </c>
      <c r="PR12" s="49">
        <v>44447</v>
      </c>
      <c r="PS12" s="49">
        <v>44448</v>
      </c>
      <c r="PT12" s="49">
        <v>44449</v>
      </c>
      <c r="PU12" s="49" t="s">
        <v>455</v>
      </c>
      <c r="PV12" s="49">
        <v>44453</v>
      </c>
      <c r="PW12" s="49">
        <f>PW7</f>
        <v>44454</v>
      </c>
      <c r="PY12" s="77" t="s">
        <v>175</v>
      </c>
    </row>
    <row r="13" spans="1:490" x14ac:dyDescent="0.25">
      <c r="A13" s="52" t="s">
        <v>149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1">
        <f>AS4-B4</f>
        <v>147.35100000000057</v>
      </c>
      <c r="AT13" s="51">
        <f t="shared" ref="AT13:BY13" si="9">AT4-AS4</f>
        <v>-0.60800000000017462</v>
      </c>
      <c r="AU13" s="51">
        <f t="shared" si="9"/>
        <v>-1.2399999999997817</v>
      </c>
      <c r="AV13" s="51">
        <f t="shared" si="9"/>
        <v>-3.0658000000003085</v>
      </c>
      <c r="AW13" s="51">
        <f t="shared" si="9"/>
        <v>0.95129999999971915</v>
      </c>
      <c r="AX13" s="51">
        <f t="shared" si="9"/>
        <v>-26.928799999999683</v>
      </c>
      <c r="AY13" s="51">
        <f t="shared" si="9"/>
        <v>3.1279999999997017</v>
      </c>
      <c r="AZ13" s="51">
        <f t="shared" si="9"/>
        <v>-13.432999999999993</v>
      </c>
      <c r="BA13" s="51">
        <f t="shared" si="9"/>
        <v>-1.917699999999968</v>
      </c>
      <c r="BB13" s="51">
        <f t="shared" si="9"/>
        <v>-8.4329999999999927</v>
      </c>
      <c r="BC13" s="51">
        <f t="shared" si="9"/>
        <v>-26.273999999999432</v>
      </c>
      <c r="BD13" s="51">
        <f t="shared" si="9"/>
        <v>-3.138458196161082</v>
      </c>
      <c r="BE13" s="51">
        <f t="shared" si="9"/>
        <v>-10.686541803839646</v>
      </c>
      <c r="BF13" s="51">
        <f t="shared" si="9"/>
        <v>-19.094999999999345</v>
      </c>
      <c r="BG13" s="51">
        <f t="shared" si="9"/>
        <v>-12.710000000000036</v>
      </c>
      <c r="BH13" s="51">
        <f t="shared" si="9"/>
        <v>-23.960000000000036</v>
      </c>
      <c r="BI13" s="51">
        <f t="shared" si="9"/>
        <v>-6.3953900000005888</v>
      </c>
      <c r="BJ13" s="51">
        <f t="shared" si="9"/>
        <v>-5.6746099999991202</v>
      </c>
      <c r="BK13" s="51">
        <f t="shared" si="9"/>
        <v>-6.6507600000004459</v>
      </c>
      <c r="BL13" s="51">
        <f t="shared" si="9"/>
        <v>-8.3302400000002308</v>
      </c>
      <c r="BM13" s="51">
        <f t="shared" si="9"/>
        <v>-20.073999999999614</v>
      </c>
      <c r="BN13" s="51">
        <f t="shared" si="9"/>
        <v>18.971999999999753</v>
      </c>
      <c r="BO13" s="51">
        <f t="shared" si="9"/>
        <v>-4.1019999999998618</v>
      </c>
      <c r="BP13" s="51">
        <f t="shared" si="9"/>
        <v>-5.7349999999996726</v>
      </c>
      <c r="BQ13" s="51">
        <f t="shared" si="9"/>
        <v>-8.7930000000005748</v>
      </c>
      <c r="BR13" s="51">
        <f t="shared" si="9"/>
        <v>-7.2379999999993743</v>
      </c>
      <c r="BS13" s="51">
        <f t="shared" si="9"/>
        <v>-13.767000000000735</v>
      </c>
      <c r="BT13" s="51">
        <f t="shared" si="9"/>
        <v>-3.6539999999995416</v>
      </c>
      <c r="BU13" s="51">
        <f t="shared" si="9"/>
        <v>2.1999999999934516E-2</v>
      </c>
      <c r="BV13" s="51">
        <f t="shared" si="9"/>
        <v>16.668999999999869</v>
      </c>
      <c r="BW13" s="51">
        <f t="shared" si="9"/>
        <v>3.0326999999997497</v>
      </c>
      <c r="BX13" s="51">
        <f t="shared" si="9"/>
        <v>-21.593699999999444</v>
      </c>
      <c r="BY13" s="51">
        <f t="shared" si="9"/>
        <v>-0.80100000000038563</v>
      </c>
      <c r="BZ13" s="51">
        <f t="shared" ref="BZ13:DE13" si="10">BZ4-BY4</f>
        <v>-1.8009999999994761</v>
      </c>
      <c r="CA13" s="51">
        <f t="shared" si="10"/>
        <v>-0.44900000000052387</v>
      </c>
      <c r="CB13" s="51">
        <f t="shared" si="10"/>
        <v>-3.3890000000001237</v>
      </c>
      <c r="CC13" s="51">
        <f t="shared" si="10"/>
        <v>-23.581000000000131</v>
      </c>
      <c r="CD13" s="51">
        <f t="shared" si="10"/>
        <v>-2.6610000000000582</v>
      </c>
      <c r="CE13" s="51">
        <f t="shared" si="10"/>
        <v>0.60800000000017462</v>
      </c>
      <c r="CF13" s="51">
        <f t="shared" si="10"/>
        <v>-1.0059999999994034</v>
      </c>
      <c r="CG13" s="51">
        <f t="shared" si="10"/>
        <v>0.17039999999997235</v>
      </c>
      <c r="CH13" s="51">
        <f t="shared" si="10"/>
        <v>-27.648400000000038</v>
      </c>
      <c r="CI13" s="51">
        <f t="shared" si="10"/>
        <v>26.317999999999302</v>
      </c>
      <c r="CJ13" s="51">
        <f t="shared" si="10"/>
        <v>-23.971999999999753</v>
      </c>
      <c r="CK13" s="51">
        <f t="shared" si="10"/>
        <v>1.649000000000342</v>
      </c>
      <c r="CL13" s="51">
        <f t="shared" si="10"/>
        <v>-6.3100000000004002</v>
      </c>
      <c r="CM13" s="51">
        <f t="shared" si="10"/>
        <v>2.2380000000002838</v>
      </c>
      <c r="CN13" s="51">
        <f t="shared" si="10"/>
        <v>7.8019999999996799</v>
      </c>
      <c r="CO13" s="51">
        <f t="shared" si="10"/>
        <v>-15.871999999999389</v>
      </c>
      <c r="CP13" s="51">
        <f t="shared" si="10"/>
        <v>17.826000000000022</v>
      </c>
      <c r="CQ13" s="51">
        <f t="shared" si="10"/>
        <v>2.6199999999998909</v>
      </c>
      <c r="CR13" s="51">
        <f t="shared" si="10"/>
        <v>-0.82900000000063301</v>
      </c>
      <c r="CS13" s="51">
        <f t="shared" si="10"/>
        <v>1.7070000000003347</v>
      </c>
      <c r="CT13" s="51">
        <f t="shared" si="10"/>
        <v>-0.98499999999967258</v>
      </c>
      <c r="CU13" s="51">
        <f t="shared" si="10"/>
        <v>4.0599999999994907</v>
      </c>
      <c r="CV13" s="51">
        <f t="shared" si="10"/>
        <v>0.93500000000040018</v>
      </c>
      <c r="CW13" s="51">
        <f t="shared" si="10"/>
        <v>1.7029999999995198</v>
      </c>
      <c r="CX13" s="51">
        <f t="shared" si="10"/>
        <v>-2.4219999999995707</v>
      </c>
      <c r="CY13" s="51">
        <f t="shared" si="10"/>
        <v>-8.6300000000001091</v>
      </c>
      <c r="CZ13" s="51">
        <f t="shared" si="10"/>
        <v>2.1729999999997744</v>
      </c>
      <c r="DA13" s="51">
        <f t="shared" si="10"/>
        <v>2.0039999999999054</v>
      </c>
      <c r="DB13" s="51">
        <f t="shared" si="10"/>
        <v>3.4920000000001892</v>
      </c>
      <c r="DC13" s="51">
        <f t="shared" si="10"/>
        <v>24.958000000000538</v>
      </c>
      <c r="DD13" s="51">
        <f t="shared" si="10"/>
        <v>-6.4550000000008367</v>
      </c>
      <c r="DE13" s="51">
        <f t="shared" si="10"/>
        <v>0.81600000000071304</v>
      </c>
      <c r="DF13" s="51">
        <f t="shared" ref="DF13:EP13" si="11">DF4-DE4</f>
        <v>-0.83899999999994179</v>
      </c>
      <c r="DG13" s="51">
        <f t="shared" si="11"/>
        <v>-3.1000000000003638</v>
      </c>
      <c r="DH13" s="51">
        <f t="shared" si="11"/>
        <v>12.243999999999687</v>
      </c>
      <c r="DI13" s="51">
        <f t="shared" si="11"/>
        <v>8.0505000000002838</v>
      </c>
      <c r="DJ13" s="51">
        <f t="shared" si="11"/>
        <v>-0.89829999999983556</v>
      </c>
      <c r="DK13" s="51">
        <f t="shared" si="11"/>
        <v>-8.0618000000004031</v>
      </c>
      <c r="DL13" s="69">
        <f t="shared" si="11"/>
        <v>1.8910314753202329</v>
      </c>
      <c r="DM13" s="69">
        <f t="shared" si="11"/>
        <v>7.8233803953908136</v>
      </c>
      <c r="DN13" s="69">
        <f t="shared" si="11"/>
        <v>-19.079306535330034</v>
      </c>
      <c r="DO13" s="69">
        <f t="shared" si="11"/>
        <v>5.693482308599414</v>
      </c>
      <c r="DP13" s="69">
        <f t="shared" si="11"/>
        <v>-8.7124348381703385</v>
      </c>
      <c r="DQ13" s="69">
        <f t="shared" si="11"/>
        <v>5.5563685626511869</v>
      </c>
      <c r="DR13" s="69">
        <f t="shared" si="11"/>
        <v>-0.62489559459027078</v>
      </c>
      <c r="DS13" s="69">
        <f t="shared" si="11"/>
        <v>-13.013246171190076</v>
      </c>
      <c r="DT13" s="69">
        <f t="shared" si="11"/>
        <v>1.6843643442598477</v>
      </c>
      <c r="DU13" s="69">
        <f t="shared" si="11"/>
        <v>1.2714400625691269</v>
      </c>
      <c r="DV13" s="69">
        <f t="shared" si="11"/>
        <v>1.6430244740104172</v>
      </c>
      <c r="DW13" s="69">
        <f t="shared" si="11"/>
        <v>2.5568038406599953</v>
      </c>
      <c r="DX13" s="69">
        <f t="shared" si="11"/>
        <v>-14.004032402790472</v>
      </c>
      <c r="DY13" s="69">
        <f t="shared" si="11"/>
        <v>19.864620078610642</v>
      </c>
      <c r="DZ13" s="69">
        <f t="shared" si="11"/>
        <v>-2.8316483595699538</v>
      </c>
      <c r="EA13" s="69">
        <f t="shared" si="11"/>
        <v>1.9751864172594651</v>
      </c>
      <c r="EB13" s="69">
        <f t="shared" si="11"/>
        <v>-25.747895531349968</v>
      </c>
      <c r="EC13" s="69">
        <f t="shared" si="11"/>
        <v>1.0452082034198611</v>
      </c>
      <c r="ED13" s="69">
        <f t="shared" si="11"/>
        <v>-1.5254375577596875</v>
      </c>
      <c r="EE13" s="69">
        <f t="shared" si="11"/>
        <v>-1.1152214392495807</v>
      </c>
      <c r="EF13" s="69">
        <f t="shared" si="11"/>
        <v>26.728162327359314</v>
      </c>
      <c r="EG13" s="69">
        <f t="shared" si="11"/>
        <v>-20.278466632759773</v>
      </c>
      <c r="EH13" s="69">
        <f t="shared" si="11"/>
        <v>-7.638825157849169</v>
      </c>
      <c r="EI13" s="69">
        <f t="shared" si="11"/>
        <v>2.095949449309046</v>
      </c>
      <c r="EJ13" s="69">
        <f t="shared" si="11"/>
        <v>-7.4950888207795288</v>
      </c>
      <c r="EK13" s="69">
        <f t="shared" si="11"/>
        <v>-3.1386492221599838</v>
      </c>
      <c r="EL13" s="69">
        <f t="shared" si="11"/>
        <v>-20.650924076689989</v>
      </c>
      <c r="EM13" s="69">
        <f t="shared" si="11"/>
        <v>-14.43733586702001</v>
      </c>
      <c r="EN13" s="69">
        <f t="shared" si="11"/>
        <v>-2.323838391170284</v>
      </c>
      <c r="EO13" s="69">
        <f t="shared" si="11"/>
        <v>-6.3644524948895196</v>
      </c>
      <c r="EP13" s="69">
        <f t="shared" si="11"/>
        <v>-7.735465685210329</v>
      </c>
      <c r="EQ13" s="69">
        <f t="shared" ref="EQ13:FV13" si="12">EQ4-EP4</f>
        <v>-24.168262728279842</v>
      </c>
      <c r="ER13" s="69">
        <f t="shared" si="12"/>
        <v>-6.5819601581606548</v>
      </c>
      <c r="ES13" s="69">
        <f t="shared" si="12"/>
        <v>-4.2447710873002507</v>
      </c>
      <c r="ET13" s="69">
        <f t="shared" si="12"/>
        <v>-4.8911133973997494</v>
      </c>
      <c r="EU13" s="69">
        <f t="shared" si="12"/>
        <v>21.233850210250239</v>
      </c>
      <c r="EV13" s="69">
        <f t="shared" si="12"/>
        <v>-23.381676715410322</v>
      </c>
      <c r="EW13" s="69">
        <f t="shared" si="12"/>
        <v>-8.1739553240195164</v>
      </c>
      <c r="EX13" s="69">
        <f t="shared" si="12"/>
        <v>-7.26235740635002</v>
      </c>
      <c r="EY13" s="69">
        <f t="shared" si="12"/>
        <v>-7.1747433669006568</v>
      </c>
      <c r="EZ13" s="69">
        <f t="shared" si="12"/>
        <v>-5.5640915479589239</v>
      </c>
      <c r="FA13" s="69">
        <f t="shared" si="12"/>
        <v>-29.064466892910787</v>
      </c>
      <c r="FB13" s="69">
        <f t="shared" si="12"/>
        <v>30.419375515090906</v>
      </c>
      <c r="FC13" s="69">
        <f t="shared" si="12"/>
        <v>-6.1373072410406166</v>
      </c>
      <c r="FD13" s="69">
        <f t="shared" si="12"/>
        <v>-8.1225074017502266</v>
      </c>
      <c r="FE13" s="69">
        <f t="shared" si="12"/>
        <v>-7.8182976132402473</v>
      </c>
      <c r="FF13" s="69">
        <f t="shared" si="12"/>
        <v>-31.660320323579981</v>
      </c>
      <c r="FG13" s="69">
        <f t="shared" si="12"/>
        <v>-13.651489250170016</v>
      </c>
      <c r="FH13" s="69">
        <f t="shared" si="12"/>
        <v>-21.069767195479471</v>
      </c>
      <c r="FI13" s="69">
        <f t="shared" si="12"/>
        <v>-14.818870848849656</v>
      </c>
      <c r="FJ13" s="69">
        <f t="shared" si="12"/>
        <v>-13.338522920920695</v>
      </c>
      <c r="FK13" s="69">
        <f t="shared" si="12"/>
        <v>-41.136884493069374</v>
      </c>
      <c r="FL13" s="69">
        <f t="shared" si="12"/>
        <v>-15.70460709111012</v>
      </c>
      <c r="FM13" s="69">
        <f t="shared" si="12"/>
        <v>-14.922545474390063</v>
      </c>
      <c r="FN13" s="69">
        <f t="shared" si="12"/>
        <v>-14.617061964910135</v>
      </c>
      <c r="FO13" s="69">
        <f t="shared" si="12"/>
        <v>-9.1941292081301071</v>
      </c>
      <c r="FP13" s="69">
        <f t="shared" si="12"/>
        <v>-8.4687732349002545</v>
      </c>
      <c r="FQ13" s="69">
        <f t="shared" si="12"/>
        <v>1.9536640040805651</v>
      </c>
      <c r="FR13" s="69">
        <f t="shared" si="12"/>
        <v>-10.718684191520879</v>
      </c>
      <c r="FS13" s="69">
        <f t="shared" si="12"/>
        <v>-5.81617153454863</v>
      </c>
      <c r="FT13" s="69">
        <f t="shared" si="12"/>
        <v>-2.1336967446204653</v>
      </c>
      <c r="FU13" s="69">
        <f t="shared" si="12"/>
        <v>-25.789054781930645</v>
      </c>
      <c r="FV13" s="69">
        <f t="shared" si="12"/>
        <v>-6.4176845103593223</v>
      </c>
      <c r="FW13" s="69">
        <f t="shared" ref="FW13:GY13" si="13">FW4-FV4</f>
        <v>24.9297494147404</v>
      </c>
      <c r="FX13" s="69">
        <f t="shared" si="13"/>
        <v>-5.5114902676405109</v>
      </c>
      <c r="FY13" s="69">
        <f t="shared" si="13"/>
        <v>4.5716411134799273</v>
      </c>
      <c r="FZ13" s="69">
        <f t="shared" si="13"/>
        <v>-24.685490286740787</v>
      </c>
      <c r="GA13" s="69">
        <f t="shared" si="13"/>
        <v>-0.99483573507950496</v>
      </c>
      <c r="GB13" s="69">
        <f t="shared" si="13"/>
        <v>1.4284916242204417</v>
      </c>
      <c r="GC13" s="69">
        <f t="shared" si="13"/>
        <v>-5.6497159345508408</v>
      </c>
      <c r="GD13" s="69">
        <f t="shared" si="13"/>
        <v>7.1934369524406065</v>
      </c>
      <c r="GE13" s="69">
        <f t="shared" si="13"/>
        <v>-26.156492491029894</v>
      </c>
      <c r="GF13" s="69">
        <f t="shared" si="13"/>
        <v>3.6457659760299066</v>
      </c>
      <c r="GG13" s="69">
        <f t="shared" si="13"/>
        <v>-4.6747835093892718</v>
      </c>
      <c r="GH13" s="69">
        <f t="shared" si="13"/>
        <v>-6.3006781763706385</v>
      </c>
      <c r="GI13" s="69">
        <f t="shared" si="13"/>
        <v>0.21016559726012929</v>
      </c>
      <c r="GJ13" s="69">
        <f t="shared" si="13"/>
        <v>-19.014257742639529</v>
      </c>
      <c r="GK13" s="69">
        <f t="shared" si="13"/>
        <v>0.67265236028924846</v>
      </c>
      <c r="GL13" s="69">
        <f t="shared" si="13"/>
        <v>22.241468863880073</v>
      </c>
      <c r="GM13" s="69">
        <f t="shared" si="13"/>
        <v>-5.9003427798998018</v>
      </c>
      <c r="GN13" s="69">
        <f t="shared" si="13"/>
        <v>-2.9085066018405996</v>
      </c>
      <c r="GO13" s="69">
        <f t="shared" si="13"/>
        <v>-18.404377746019236</v>
      </c>
      <c r="GP13" s="69">
        <f t="shared" si="13"/>
        <v>-0.64050248032071977</v>
      </c>
      <c r="GQ13" s="69">
        <f t="shared" si="13"/>
        <v>1.0758123643900035</v>
      </c>
      <c r="GR13" s="69">
        <f t="shared" si="13"/>
        <v>25.203568123491095</v>
      </c>
      <c r="GS13" s="69">
        <f t="shared" si="13"/>
        <v>4.2965901673396729</v>
      </c>
      <c r="GT13" s="69">
        <f t="shared" si="13"/>
        <v>-11.224288075570257</v>
      </c>
      <c r="GU13" s="69">
        <f t="shared" si="13"/>
        <v>-1.9408288673103016</v>
      </c>
      <c r="GV13" s="69">
        <f t="shared" si="13"/>
        <v>-1.7498419889197976</v>
      </c>
      <c r="GW13" s="69">
        <f t="shared" si="13"/>
        <v>-6.6683822176000831</v>
      </c>
      <c r="GX13" s="69">
        <f t="shared" si="13"/>
        <v>6.2284665580591536E-2</v>
      </c>
      <c r="GY13" s="69">
        <f t="shared" si="13"/>
        <v>-15.120684563320538</v>
      </c>
      <c r="GZ13" s="51">
        <v>-2.9116149730725738E-2</v>
      </c>
      <c r="HA13" s="51">
        <v>-2.9116149730725738E-2</v>
      </c>
      <c r="HB13" s="51">
        <f t="shared" ref="HB13:IG13" si="14">HB4-HA4</f>
        <v>-2.3384113477695792</v>
      </c>
      <c r="HC13" s="51">
        <f t="shared" si="14"/>
        <v>-0.57154617417018017</v>
      </c>
      <c r="HD13" s="51">
        <f t="shared" si="14"/>
        <v>-13.84408673893995</v>
      </c>
      <c r="HE13" s="51">
        <f t="shared" si="14"/>
        <v>-5.19008105345074</v>
      </c>
      <c r="HF13" s="51">
        <f t="shared" si="14"/>
        <v>0.49492683451080666</v>
      </c>
      <c r="HG13" s="51">
        <f t="shared" si="14"/>
        <v>0.39224558040041302</v>
      </c>
      <c r="HH13" s="51">
        <f t="shared" si="14"/>
        <v>24.282769049149465</v>
      </c>
      <c r="HI13" s="51">
        <f t="shared" si="14"/>
        <v>-13.236320757369867</v>
      </c>
      <c r="HJ13" s="51">
        <f t="shared" si="14"/>
        <v>1.1045379162205791</v>
      </c>
      <c r="HK13" s="51">
        <f t="shared" si="14"/>
        <v>2.9282206441293965</v>
      </c>
      <c r="HL13" s="51">
        <f t="shared" si="14"/>
        <v>1.7373786838097658</v>
      </c>
      <c r="HM13" s="51">
        <f t="shared" si="14"/>
        <v>2.4453196679605753</v>
      </c>
      <c r="HN13" s="51">
        <f t="shared" si="14"/>
        <v>-12.539897301000565</v>
      </c>
      <c r="HO13" s="51">
        <f t="shared" si="14"/>
        <v>31.908101350380093</v>
      </c>
      <c r="HP13" s="51">
        <f t="shared" si="14"/>
        <v>1.5545652191503905</v>
      </c>
      <c r="HQ13" s="51">
        <f t="shared" si="14"/>
        <v>-5.5596367701000418</v>
      </c>
      <c r="HR13" s="51">
        <f t="shared" si="14"/>
        <v>4.6597613858502882</v>
      </c>
      <c r="HS13" s="51">
        <f t="shared" si="14"/>
        <v>-11.732551779340611</v>
      </c>
      <c r="HT13" s="51">
        <f t="shared" si="14"/>
        <v>-2.3964559121595812</v>
      </c>
      <c r="HU13" s="51">
        <f t="shared" si="14"/>
        <v>-6.9241173454201999</v>
      </c>
      <c r="HV13" s="51">
        <f t="shared" si="14"/>
        <v>-3.8909514175602453</v>
      </c>
      <c r="HW13" s="51">
        <f t="shared" si="14"/>
        <v>2.0278832261101343</v>
      </c>
      <c r="HX13" s="51">
        <f t="shared" si="14"/>
        <v>-11.310198225199201</v>
      </c>
      <c r="HY13" s="51">
        <f t="shared" si="14"/>
        <v>0.24958322772909014</v>
      </c>
      <c r="HZ13" s="51">
        <f t="shared" si="14"/>
        <v>-1.4264796868392295</v>
      </c>
      <c r="IA13" s="51">
        <f t="shared" si="14"/>
        <v>1.6849489673095377</v>
      </c>
      <c r="IB13" s="51">
        <f t="shared" si="14"/>
        <v>-0.194441287079826</v>
      </c>
      <c r="IC13" s="51">
        <f t="shared" si="14"/>
        <v>11.450750193419481</v>
      </c>
      <c r="ID13" s="51">
        <f t="shared" si="14"/>
        <v>-3.2839586671698271</v>
      </c>
      <c r="IE13" s="51">
        <f t="shared" si="14"/>
        <v>-4.1950263511598678</v>
      </c>
      <c r="IF13" s="51">
        <f t="shared" si="14"/>
        <v>-1.1511386689999199</v>
      </c>
      <c r="IG13" s="51">
        <f t="shared" si="14"/>
        <v>2.8440958082201178</v>
      </c>
      <c r="IH13" s="51">
        <f t="shared" ref="IH13:JQ13" si="15">IH4-IG4</f>
        <v>-7.6303662065301978</v>
      </c>
      <c r="II13" s="51">
        <f t="shared" si="15"/>
        <v>4.3518681470704905</v>
      </c>
      <c r="IJ13" s="51">
        <f t="shared" si="15"/>
        <v>25.627823152929523</v>
      </c>
      <c r="IK13" s="51">
        <f t="shared" si="15"/>
        <v>0.47447235811068822</v>
      </c>
      <c r="IL13" s="51">
        <f t="shared" si="15"/>
        <v>-3.9557949037998696</v>
      </c>
      <c r="IM13" s="51">
        <f t="shared" si="15"/>
        <v>-15.55023537722991</v>
      </c>
      <c r="IN13" s="51">
        <f t="shared" si="15"/>
        <v>-1.8539220114816999</v>
      </c>
      <c r="IO13" s="51">
        <f t="shared" si="15"/>
        <v>1.3411653875600678</v>
      </c>
      <c r="IP13" s="51">
        <f t="shared" si="15"/>
        <v>2.2540401914002359</v>
      </c>
      <c r="IQ13" s="51">
        <f t="shared" si="15"/>
        <v>-0.65261538513914275</v>
      </c>
      <c r="IR13" s="51">
        <f t="shared" si="15"/>
        <v>-24.477031383430585</v>
      </c>
      <c r="IS13" s="51">
        <f t="shared" si="15"/>
        <v>-1.9210046310035978E-2</v>
      </c>
      <c r="IT13" s="51">
        <f t="shared" si="15"/>
        <v>1.5273036580601911</v>
      </c>
      <c r="IU13" s="51">
        <f t="shared" si="15"/>
        <v>5.2761052672503865</v>
      </c>
      <c r="IV13" s="51">
        <f t="shared" si="15"/>
        <v>-16.877219141930254</v>
      </c>
      <c r="IW13" s="51">
        <f t="shared" si="15"/>
        <v>5.020143757439655</v>
      </c>
      <c r="IX13" s="51">
        <f t="shared" si="15"/>
        <v>2.3349524135401225</v>
      </c>
      <c r="IY13" s="51">
        <f t="shared" si="15"/>
        <v>26.213548001600429</v>
      </c>
      <c r="IZ13" s="51">
        <f t="shared" si="15"/>
        <v>-15.736831353049638</v>
      </c>
      <c r="JA13" s="51">
        <f t="shared" si="15"/>
        <v>8.2397432441493947</v>
      </c>
      <c r="JB13" s="51">
        <f t="shared" si="15"/>
        <v>9.1267873030801638</v>
      </c>
      <c r="JC13" s="51">
        <f t="shared" si="15"/>
        <v>-14.809987898770487</v>
      </c>
      <c r="JD13" s="51">
        <f t="shared" si="15"/>
        <v>11.819444927870791</v>
      </c>
      <c r="JE13" s="51">
        <f t="shared" si="15"/>
        <v>3.7883062415494351</v>
      </c>
      <c r="JF13" s="51">
        <f t="shared" si="15"/>
        <v>32.100879315030397</v>
      </c>
      <c r="JG13" s="51">
        <f t="shared" si="15"/>
        <v>2.4670933193792735</v>
      </c>
      <c r="JH13" s="51">
        <f t="shared" si="15"/>
        <v>1.0208329107108511</v>
      </c>
      <c r="JI13" s="51">
        <f t="shared" si="15"/>
        <v>-4.5879950323105732</v>
      </c>
      <c r="JJ13" s="51">
        <f t="shared" si="15"/>
        <v>0.89889176985070662</v>
      </c>
      <c r="JK13" s="51">
        <f t="shared" si="15"/>
        <v>2.4269948077408117</v>
      </c>
      <c r="JL13" s="51">
        <f t="shared" si="15"/>
        <v>-4.0283277211210589</v>
      </c>
      <c r="JM13" s="51">
        <f t="shared" si="15"/>
        <v>0.18581121147963131</v>
      </c>
      <c r="JN13" s="51">
        <f t="shared" si="15"/>
        <v>-6.9015364612405392</v>
      </c>
      <c r="JO13" s="51">
        <f t="shared" si="15"/>
        <v>1.1723620917409789</v>
      </c>
      <c r="JP13" s="51">
        <f t="shared" si="15"/>
        <v>5.0665578097896287</v>
      </c>
      <c r="JQ13" s="51">
        <f t="shared" si="15"/>
        <v>2.2762139841197495</v>
      </c>
      <c r="JR13" s="51">
        <f t="shared" ref="JR13:JX13" si="16">JR4-JQ4</f>
        <v>32.164759530000083</v>
      </c>
      <c r="JS13" s="51">
        <f>JS4-JR4</f>
        <v>-7.1497638838000057</v>
      </c>
      <c r="JT13" s="51">
        <f>JT4-JS4</f>
        <v>5.9494403857797806</v>
      </c>
      <c r="JU13" s="51">
        <f t="shared" si="16"/>
        <v>7.8740394943306455</v>
      </c>
      <c r="JV13" s="51">
        <f t="shared" si="16"/>
        <v>2.800223436759552</v>
      </c>
      <c r="JW13" s="51">
        <f t="shared" si="16"/>
        <v>8.0022539356705238</v>
      </c>
      <c r="JX13" s="51">
        <f t="shared" si="16"/>
        <v>-8.1183106887401664</v>
      </c>
      <c r="JY13" s="51">
        <f>JY4-JX4</f>
        <v>2.708425599000293</v>
      </c>
      <c r="JZ13" s="51">
        <f t="shared" ref="JZ13:KA13" si="17">JZ4-JY4</f>
        <v>3.0177328861091155</v>
      </c>
      <c r="KA13" s="51">
        <f t="shared" si="17"/>
        <v>20.003603734950957</v>
      </c>
      <c r="KB13" s="51">
        <f>KB4-KA4</f>
        <v>1.5011621192907114</v>
      </c>
      <c r="KC13" s="51">
        <f t="shared" ref="KC13:KE13" si="18">KC4-KB4</f>
        <v>-9.2209712854009922</v>
      </c>
      <c r="KD13" s="51">
        <f t="shared" si="18"/>
        <v>3.1634842936591667</v>
      </c>
      <c r="KE13" s="51">
        <f t="shared" si="18"/>
        <v>-2.8594969655487148</v>
      </c>
      <c r="KF13" s="51">
        <f t="shared" ref="KF13" si="19">KF4-KE4</f>
        <v>-3.7584688659808307</v>
      </c>
      <c r="KG13" s="51">
        <f t="shared" ref="KG13" si="20">KG4-KF4</f>
        <v>2.4051496317197234</v>
      </c>
      <c r="KH13" s="51">
        <f>KH4-KG4</f>
        <v>-12.898227744608448</v>
      </c>
      <c r="KI13" s="51">
        <f t="shared" ref="KI13:KK13" si="21">KI4-KH4</f>
        <v>5.2282732811681853</v>
      </c>
      <c r="KJ13" s="51">
        <f t="shared" si="21"/>
        <v>1.2746105873211491</v>
      </c>
      <c r="KK13" s="51">
        <f t="shared" si="21"/>
        <v>1.5622168318786862</v>
      </c>
      <c r="KL13" s="51">
        <f t="shared" ref="KL13" si="22">KL4-KK4</f>
        <v>28.221623216441003</v>
      </c>
      <c r="KM13" s="51">
        <f t="shared" ref="KM13" si="23">KM4-KL4</f>
        <v>-22.501777115890036</v>
      </c>
      <c r="KN13" s="51">
        <f t="shared" ref="KN13" si="24">KN4-KM4</f>
        <v>6.0797771158895557</v>
      </c>
      <c r="KO13" s="51">
        <f t="shared" ref="KO13" si="25">KO4-KN4</f>
        <v>3.1210000000000946</v>
      </c>
      <c r="KP13" s="51">
        <f t="shared" ref="KP13" si="26">KP4-KO4</f>
        <v>0.20899999999983265</v>
      </c>
      <c r="KQ13" s="51">
        <f t="shared" ref="KQ13" si="27">KQ4-KP4</f>
        <v>-1.3220155781491485</v>
      </c>
      <c r="KR13" s="51">
        <f t="shared" ref="KR13" si="28">KR4-KQ4</f>
        <v>-6.9896771560306661</v>
      </c>
      <c r="KS13" s="51">
        <f t="shared" ref="KS13" si="29">KS4-KR4</f>
        <v>3.2230315485803658</v>
      </c>
      <c r="KT13" s="51">
        <f t="shared" ref="KT13" si="30">KT4-KS4</f>
        <v>-3.8697893856606242</v>
      </c>
      <c r="KU13" s="51">
        <f t="shared" ref="KU13" si="31">KU4-KT4</f>
        <v>29.773426184799973</v>
      </c>
      <c r="KV13" s="51">
        <f t="shared" ref="KV13" si="32">KV4-KU4</f>
        <v>-11.180612246839701</v>
      </c>
      <c r="KW13" s="51">
        <f t="shared" ref="KW13" si="33">KW4-KV4</f>
        <v>3.2941699565899398</v>
      </c>
      <c r="KX13" s="51">
        <f t="shared" ref="KX13" si="34">KX4-KW4</f>
        <v>-3.3157724502298151</v>
      </c>
      <c r="KY13" s="51">
        <f t="shared" ref="KY13" si="35">KY4-KX4</f>
        <v>3.1967919294402236E-3</v>
      </c>
      <c r="KZ13" s="51">
        <f t="shared" ref="KZ13" si="36">KZ4-KY4</f>
        <v>2.7733528355711314</v>
      </c>
      <c r="LA13" s="51">
        <f t="shared" ref="LA13" si="37">LA4-KZ4</f>
        <v>-13.220953076500336</v>
      </c>
      <c r="LB13" s="51">
        <f t="shared" ref="LB13" si="38">LB4-LA4</f>
        <v>2.6635651678097929</v>
      </c>
      <c r="LC13" s="51">
        <f t="shared" ref="LC13" si="39">LC4-LB4</f>
        <v>4.0437207114900957</v>
      </c>
      <c r="LD13" s="51">
        <f t="shared" ref="LD13" si="40">LD4-LC4</f>
        <v>-1.8740258717798497</v>
      </c>
      <c r="LE13" s="51">
        <f t="shared" ref="LE13" si="41">LE4-LD4</f>
        <v>2.5907363706801334</v>
      </c>
      <c r="LF13" s="51">
        <f t="shared" ref="LF13" si="42">LF4-LE4</f>
        <v>-1.5531296275603381</v>
      </c>
      <c r="LG13" s="51">
        <f t="shared" ref="LG13" si="43">LG4-LF4</f>
        <v>6.9964883958391511</v>
      </c>
      <c r="LH13" s="51">
        <f t="shared" ref="LH13" si="44">LH4-LG4</f>
        <v>30.341287429460863</v>
      </c>
      <c r="LI13" s="51">
        <f t="shared" ref="LI13" si="45">LI4-LH4</f>
        <v>5.4913766940444475E-2</v>
      </c>
      <c r="LJ13" s="51">
        <f t="shared" ref="LJ13" si="46">LJ4-LI4</f>
        <v>-3.5730902999102909</v>
      </c>
      <c r="LK13" s="51">
        <f t="shared" ref="LK13" si="47">LK4-LJ4</f>
        <v>-26.941113605810642</v>
      </c>
      <c r="LL13" s="51">
        <f t="shared" ref="LL13" si="48">LL4-LK4</f>
        <v>6.0002444652409395</v>
      </c>
      <c r="LM13" s="51">
        <f t="shared" ref="LM13" si="49">LM4-LL4</f>
        <v>2.5569538648287562</v>
      </c>
      <c r="LN13" s="51">
        <f t="shared" ref="LN13" si="50">LN4-LM4</f>
        <v>-0.40436878014952526</v>
      </c>
      <c r="LO13" s="51">
        <f t="shared" ref="LO13" si="51">LO4-LN4</f>
        <v>27.825745418180304</v>
      </c>
      <c r="LP13" s="51">
        <f t="shared" ref="LP13" si="52">LP4-LO4</f>
        <v>-12.491778877730212</v>
      </c>
      <c r="LQ13" s="51">
        <f t="shared" ref="LQ13" si="53">LQ4-LP4</f>
        <v>-1.2780147005896652</v>
      </c>
      <c r="LR13" s="51">
        <f t="shared" ref="LR13" si="54">LR4-LQ4</f>
        <v>2.540825648919963</v>
      </c>
      <c r="LS13" s="51">
        <f t="shared" ref="LS13" si="55">LS4-LR4</f>
        <v>-4.347925746720648</v>
      </c>
      <c r="LT13" s="51">
        <f t="shared" ref="LT13" si="56">LT4-LS4</f>
        <v>-2.9929861599493961</v>
      </c>
      <c r="LU13" s="51">
        <f t="shared" ref="LU13" si="57">LU4-LT4</f>
        <v>-17.282266751820316</v>
      </c>
      <c r="LV13" s="51">
        <f>LV4-LU4</f>
        <v>-3.3381954060132557E-2</v>
      </c>
      <c r="LW13" s="51">
        <f t="shared" ref="LW13:LX13" si="58">LW4-LV4</f>
        <v>-0.65505660440976499</v>
      </c>
      <c r="LX13" s="51">
        <f t="shared" si="58"/>
        <v>1.1637243949007825</v>
      </c>
      <c r="LY13" s="51">
        <f t="shared" ref="LY13" si="59">LY4-LX4</f>
        <v>-1.8898099539019313</v>
      </c>
      <c r="LZ13" s="51">
        <f t="shared" ref="LZ13" si="60">LZ4-LY4</f>
        <v>-16.372459754228657</v>
      </c>
      <c r="MA13" s="51">
        <f t="shared" ref="MA13" si="61">MA4-LZ4</f>
        <v>0.36910100935074297</v>
      </c>
      <c r="MB13" s="51">
        <f t="shared" ref="MB13" si="62">MB4-MA4</f>
        <v>2.0757139750185161</v>
      </c>
      <c r="MC13" s="51">
        <f t="shared" ref="MC13" si="63">MC4-MB4</f>
        <v>-1.0658656374098427</v>
      </c>
      <c r="MD13" s="51">
        <f t="shared" ref="MD13" si="64">MD4-MC4</f>
        <v>24.22889628331086</v>
      </c>
      <c r="ME13" s="51">
        <f t="shared" ref="ME13" si="65">ME4-MD4</f>
        <v>-21.698554254920055</v>
      </c>
      <c r="MF13" s="51">
        <f t="shared" ref="MF13" si="66">MF4-ME4</f>
        <v>-1.2755953376099569</v>
      </c>
      <c r="MG13" s="51">
        <f t="shared" ref="MG13" si="67">MG4-MF4</f>
        <v>-0.21328109172009135</v>
      </c>
      <c r="MH13" s="51">
        <f t="shared" ref="MH13" si="68">MH4-MG4</f>
        <v>-1.341995015669454</v>
      </c>
      <c r="MI13" s="51">
        <f t="shared" ref="MI13" si="69">MI4-MH4</f>
        <v>-1.3630909213616178</v>
      </c>
      <c r="MJ13" s="51">
        <f>MJ4-MI4</f>
        <v>-23.025246096549381</v>
      </c>
      <c r="MK13" s="51">
        <f t="shared" ref="MK13:ML13" si="70">MK4-MJ4</f>
        <v>25.369949830530459</v>
      </c>
      <c r="ML13" s="51">
        <f t="shared" si="70"/>
        <v>-0.74406388159968628</v>
      </c>
      <c r="MM13" s="51">
        <f>MM4-ML4</f>
        <v>-3.3867924620199119</v>
      </c>
      <c r="MN13" s="51">
        <f t="shared" ref="MN13:MO13" si="71">MN4-MM4</f>
        <v>-6.6319565413705277</v>
      </c>
      <c r="MO13" s="51">
        <f t="shared" si="71"/>
        <v>-2.2665523629802919</v>
      </c>
      <c r="MP13" s="51">
        <f t="shared" ref="MP13" si="72">MP4-MO4</f>
        <v>1.2532989962001011</v>
      </c>
      <c r="MQ13" s="51">
        <f t="shared" ref="MQ13" si="73">MQ4-MP4</f>
        <v>-2.6343914445797054</v>
      </c>
      <c r="MR13" s="51">
        <f t="shared" ref="MR13" si="74">MR4-MQ4</f>
        <v>-0.96159271102987987</v>
      </c>
      <c r="MS13" s="51">
        <f t="shared" ref="MS13" si="75">MS4-MR4</f>
        <v>-14.894729167020159</v>
      </c>
      <c r="MT13" s="51">
        <f t="shared" ref="MT13" si="76">MT4-MS4</f>
        <v>0.90774237662935775</v>
      </c>
      <c r="MU13" s="51">
        <f t="shared" ref="MU13" si="77">MU4-MT4</f>
        <v>0.44307251297050243</v>
      </c>
      <c r="MV13" s="51">
        <f t="shared" ref="MV13" si="78">MV4-MU4</f>
        <v>-0.76822242789967277</v>
      </c>
      <c r="MW13" s="51">
        <f t="shared" ref="MW13" si="79">MW4-MV4</f>
        <v>-2.5531149444805123</v>
      </c>
      <c r="MX13" s="51">
        <f t="shared" ref="MX13" si="80">MX4-MW4</f>
        <v>11.539114944480389</v>
      </c>
      <c r="MY13" s="51">
        <f t="shared" ref="MY13" si="81">MY4-MX4</f>
        <v>-0.13898225495995575</v>
      </c>
      <c r="MZ13" s="51">
        <f t="shared" ref="MZ13" si="82">MZ4-MY4</f>
        <v>0.58716080717931618</v>
      </c>
      <c r="NA13" s="51">
        <f t="shared" ref="NA13" si="83">NA4-MZ4</f>
        <v>0.11177870684059599</v>
      </c>
      <c r="NB13" s="51">
        <f t="shared" ref="NB13" si="84">NB4-NA4</f>
        <v>-3.8048490442997718</v>
      </c>
      <c r="NC13" s="51">
        <f t="shared" ref="NC13" si="85">NC4-NB4</f>
        <v>-11.144559260270398</v>
      </c>
      <c r="ND13" s="51">
        <f t="shared" ref="ND13" si="86">ND4-NC4</f>
        <v>2.0121845788598876</v>
      </c>
      <c r="NE13" s="51">
        <f t="shared" ref="NE13" si="87">NE4-ND4</f>
        <v>1.0130116133905176</v>
      </c>
      <c r="NF13" s="51">
        <f t="shared" ref="NF13" si="88">NF4-NE4</f>
        <v>-1.3510072642811792</v>
      </c>
      <c r="NG13" s="51">
        <f t="shared" ref="NG13" si="89">NG4-NF4</f>
        <v>-2.3955831133289394</v>
      </c>
      <c r="NH13" s="51">
        <f t="shared" ref="NH13" si="90">NH4-NG4</f>
        <v>10.807918775889448</v>
      </c>
      <c r="NI13" s="51">
        <f t="shared" ref="NI13" si="91">NI4-NH4</f>
        <v>-8.4522659850335913E-2</v>
      </c>
      <c r="NJ13" s="51">
        <f t="shared" ref="NJ13" si="92">NJ4-NI4</f>
        <v>-1.1948827947499012</v>
      </c>
      <c r="NK13" s="51">
        <f t="shared" ref="NK13" si="93">NK4-NJ4</f>
        <v>-0.95436780595900927</v>
      </c>
      <c r="NL13" s="51">
        <f t="shared" ref="NL13" si="94">NL4-NK4</f>
        <v>-2.8036919575706634</v>
      </c>
      <c r="NM13" s="51">
        <f t="shared" ref="NM13" si="95">NM4-NL4</f>
        <v>-14.202320701019744</v>
      </c>
      <c r="NN13" s="51">
        <f t="shared" ref="NN13" si="96">NN4-NM4</f>
        <v>-6.9534475279306207</v>
      </c>
      <c r="NO13" s="51">
        <f t="shared" ref="NO13" si="97">NO4-NN4</f>
        <v>4.1316429511607566</v>
      </c>
      <c r="NP13" s="51">
        <f t="shared" ref="NP13" si="98">NP4-NO4</f>
        <v>1.7772050148696508</v>
      </c>
      <c r="NQ13" s="51">
        <f t="shared" ref="NQ13" si="99">NQ4-NP4</f>
        <v>-1.7667646872296245</v>
      </c>
      <c r="NR13" s="51">
        <f t="shared" ref="NR13" si="100">NR4-NQ4</f>
        <v>-9.6744682298603948</v>
      </c>
      <c r="NS13" s="51">
        <f t="shared" ref="NS13" si="101">NS4-NR4</f>
        <v>2.4391389969596275</v>
      </c>
      <c r="NT13" s="51">
        <f t="shared" ref="NT13" si="102">NT4-NS4</f>
        <v>27.950405856160614</v>
      </c>
      <c r="NU13" s="51">
        <f t="shared" ref="NU13" si="103">NU4-NT4</f>
        <v>-0.15562767203027761</v>
      </c>
      <c r="NV13" s="51">
        <f t="shared" ref="NV13" si="104">NV4-NU4</f>
        <v>-2.8075146502196731</v>
      </c>
      <c r="NW13" s="51">
        <f t="shared" ref="NW13" si="105">NW4-NV4</f>
        <v>-11.205822650160371</v>
      </c>
      <c r="NX13" s="51">
        <f t="shared" ref="NX13" si="106">NX4-NW4</f>
        <v>0.15352369161064416</v>
      </c>
      <c r="NY13" s="51">
        <f t="shared" ref="NY13" si="107">NY4-NX4</f>
        <v>4.4207362251490849</v>
      </c>
      <c r="NZ13" s="51">
        <f t="shared" ref="NZ13" si="108">NZ4-NY4</f>
        <v>-0.44855875312987337</v>
      </c>
      <c r="OA13" s="51">
        <f t="shared" ref="OA13" si="109">OA4-NZ4</f>
        <v>29.284824883950023</v>
      </c>
      <c r="OB13" s="51">
        <f t="shared" ref="OB13" si="110">OB4-OA4</f>
        <v>-8.7424205756096853</v>
      </c>
      <c r="OC13" s="51">
        <f t="shared" ref="OC13" si="111">OC4-OB4</f>
        <v>4.0884239072101991</v>
      </c>
      <c r="OD13" s="51">
        <f t="shared" ref="OD13" si="112">OD4-OC4</f>
        <v>4.0605372969394011</v>
      </c>
      <c r="OE13" s="51">
        <f t="shared" ref="OE13" si="113">OE4-OD4</f>
        <v>-1.5960516458198981</v>
      </c>
      <c r="OF13" s="51">
        <f t="shared" ref="OF13" si="114">OF4-OE4</f>
        <v>-0.96296378426995943</v>
      </c>
      <c r="OG13" s="51">
        <f t="shared" ref="OG13" si="115">OG4-OF4</f>
        <v>-8.649308434910381</v>
      </c>
      <c r="OH13" s="51">
        <f t="shared" ref="OH13" si="116">OH4-OG4</f>
        <v>3.3406155503407717</v>
      </c>
      <c r="OI13" s="51">
        <f t="shared" ref="OI13" si="117">OI4-OH4</f>
        <v>1.841198379319394</v>
      </c>
      <c r="OJ13" s="51">
        <f t="shared" ref="OJ13" si="118">OJ4-OI4</f>
        <v>1.0245165152400659</v>
      </c>
      <c r="OK13" s="51">
        <f t="shared" ref="OK13" si="119">OK4-OJ4</f>
        <v>0.24404363081976044</v>
      </c>
      <c r="OL13" s="51">
        <f t="shared" ref="OL13" si="120">OL4-OK4</f>
        <v>-7.7671652805593112</v>
      </c>
      <c r="OM13" s="51">
        <f t="shared" ref="OM13" si="121">OM4-OL4</f>
        <v>4.5518670327901418</v>
      </c>
      <c r="ON13" s="51">
        <f t="shared" ref="ON13" si="122">ON4-OM4</f>
        <v>2.7590859957299472</v>
      </c>
      <c r="OO13" s="51">
        <f t="shared" ref="OO13" si="123">OO4-ON4</f>
        <v>-0.4602648079599021</v>
      </c>
      <c r="OP13" s="51">
        <f t="shared" ref="OP13" si="124">OP4-OO4</f>
        <v>33.376325145569353</v>
      </c>
      <c r="OQ13" s="51">
        <f t="shared" ref="OQ13" si="125">OQ4-OP4</f>
        <v>-9.0851822008689851</v>
      </c>
      <c r="OR13" s="51">
        <f t="shared" ref="OR13" si="126">OR4-OQ4</f>
        <v>2.424900265749784</v>
      </c>
      <c r="OS13" s="51">
        <f t="shared" ref="OS13" si="127">OS4-OR4</f>
        <v>0.43370436199984397</v>
      </c>
      <c r="OT13" s="51">
        <f t="shared" ref="OT13" si="128">OT4-OS4</f>
        <v>-0.19327911127038533</v>
      </c>
      <c r="OU13" s="51">
        <f t="shared" ref="OU13" si="129">OU4-OT4</f>
        <v>-3.3615263426599995</v>
      </c>
      <c r="OV13" s="51">
        <f t="shared" ref="OV13" si="130">OV4-OU4</f>
        <v>-4.3782686173699403</v>
      </c>
      <c r="OW13" s="51">
        <f>OW4-OV4</f>
        <v>2.7198788476198388</v>
      </c>
      <c r="OX13" s="51">
        <f t="shared" ref="OX13:OZ13" si="131">OX4-OW4</f>
        <v>34.488511048720284</v>
      </c>
      <c r="OY13" s="51">
        <f t="shared" si="131"/>
        <v>0.63257066976075293</v>
      </c>
      <c r="OZ13" s="51">
        <f t="shared" si="131"/>
        <v>0.98726054039889277</v>
      </c>
      <c r="PA13" s="51">
        <f t="shared" ref="PA13" si="132">PA4-OZ4</f>
        <v>-13.472762978540231</v>
      </c>
      <c r="PB13" s="51">
        <f t="shared" ref="PB13" si="133">PB4-PA4</f>
        <v>1.2115851574708358</v>
      </c>
      <c r="PC13" s="51">
        <f t="shared" ref="PC13" si="134">PC4-PB4</f>
        <v>4.22402056808005</v>
      </c>
      <c r="PD13" s="51">
        <f t="shared" ref="PD13" si="135">PD4-PC4</f>
        <v>1.434684041590117</v>
      </c>
      <c r="PE13" s="51">
        <f t="shared" ref="PE13" si="136">PE4-PD4</f>
        <v>1.5922503736410363</v>
      </c>
      <c r="PF13" s="51">
        <f t="shared" ref="PF13" si="137">PF4-PE4</f>
        <v>-3.9423125518414963</v>
      </c>
      <c r="PG13" s="51">
        <f t="shared" ref="PG13" si="138">PG4-PF4</f>
        <v>4.0549642503601717</v>
      </c>
      <c r="PH13" s="51">
        <f t="shared" ref="PH13" si="139">PH4-PG4</f>
        <v>3.2145606927506378</v>
      </c>
      <c r="PI13" s="51">
        <f t="shared" ref="PI13" si="140">PI4-PH4</f>
        <v>2.9298135021999769</v>
      </c>
      <c r="PJ13" s="51">
        <f t="shared" ref="PJ13" si="141">PJ4-PI4</f>
        <v>0.645135760309131</v>
      </c>
      <c r="PK13" s="51">
        <f t="shared" ref="PK13" si="142">PK4-PJ4</f>
        <v>-1.9223465672102975</v>
      </c>
      <c r="PL13" s="51">
        <f t="shared" ref="PL13" si="143">PL4-PK4</f>
        <v>33.968838289109954</v>
      </c>
      <c r="PM13" s="51">
        <f t="shared" ref="PM13" si="144">PM4-PL4</f>
        <v>2.8139886554799887</v>
      </c>
      <c r="PN13" s="51">
        <f t="shared" ref="PN13" si="145">PN4-PM4</f>
        <v>1.197210546371025</v>
      </c>
      <c r="PO13" s="51">
        <f t="shared" ref="PO13" si="146">PO4-PN4</f>
        <v>2.0703320760203496</v>
      </c>
      <c r="PP13" s="51">
        <f t="shared" ref="PP13" si="147">PP4-PO4</f>
        <v>-6.1812699644005988</v>
      </c>
      <c r="PQ13" s="51">
        <f t="shared" ref="PQ13" si="148">PQ4-PP4</f>
        <v>9.0670106166098776</v>
      </c>
      <c r="PR13" s="51">
        <f t="shared" ref="PR13" si="149">PR4-PQ4</f>
        <v>4.3426407485694654</v>
      </c>
      <c r="PS13" s="51">
        <f t="shared" ref="PS13" si="150">PS4-PR4</f>
        <v>3.6634073817904209</v>
      </c>
      <c r="PT13" s="51">
        <f t="shared" ref="PT13" si="151">PT4-PS4</f>
        <v>1.0057419405602559</v>
      </c>
      <c r="PU13" s="51">
        <f t="shared" ref="PU13" si="152">PU4-PT4</f>
        <v>30.987186483398546</v>
      </c>
      <c r="PV13" s="51">
        <f t="shared" ref="PV13" si="153">PV4-PU4</f>
        <v>6.283940235000955</v>
      </c>
      <c r="PW13" s="51">
        <f t="shared" ref="PW13" si="154">PW4-PV4</f>
        <v>4.03908501099977</v>
      </c>
      <c r="PY13" s="125" t="s">
        <v>176</v>
      </c>
      <c r="QC13" s="482" t="s">
        <v>329</v>
      </c>
      <c r="QD13" s="483"/>
      <c r="QE13" s="483"/>
      <c r="QF13" s="483"/>
      <c r="QG13" s="483"/>
      <c r="QH13" s="483"/>
      <c r="QI13" s="483"/>
      <c r="QJ13" s="483"/>
      <c r="QK13" s="483"/>
      <c r="QL13" s="483"/>
      <c r="QM13" s="483"/>
      <c r="QN13" s="483"/>
      <c r="QO13" s="483"/>
      <c r="QP13" s="534" t="s">
        <v>329</v>
      </c>
      <c r="QQ13" s="534"/>
      <c r="QR13" s="534"/>
      <c r="QS13" s="534"/>
      <c r="QT13" s="534"/>
      <c r="QU13" s="534"/>
      <c r="QV13" s="534"/>
      <c r="QW13" s="534"/>
      <c r="QX13" s="534"/>
      <c r="RB13" t="s">
        <v>7</v>
      </c>
    </row>
    <row r="14" spans="1:490" x14ac:dyDescent="0.25">
      <c r="A14" s="53" t="s">
        <v>5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1">
        <f>AS4/B4*100-100</f>
        <v>2.8715555209104764</v>
      </c>
      <c r="AT14" s="51">
        <f t="shared" ref="AT14:BY14" si="155">AT4/AS4*100-100</f>
        <v>-1.151787610365318E-2</v>
      </c>
      <c r="AU14" s="51">
        <f t="shared" si="155"/>
        <v>-2.3493111118810361E-2</v>
      </c>
      <c r="AV14" s="51">
        <f t="shared" si="155"/>
        <v>-5.8098471774073346E-2</v>
      </c>
      <c r="AW14" s="51">
        <f t="shared" si="155"/>
        <v>1.8038099469592339E-2</v>
      </c>
      <c r="AX14" s="51">
        <f t="shared" si="155"/>
        <v>-0.5105190473513801</v>
      </c>
      <c r="AY14" s="51">
        <f t="shared" si="155"/>
        <v>5.9605252023018807E-2</v>
      </c>
      <c r="AZ14" s="51">
        <f t="shared" si="155"/>
        <v>-0.25581853867225846</v>
      </c>
      <c r="BA14" s="51">
        <f t="shared" si="155"/>
        <v>-3.6614414738238565E-2</v>
      </c>
      <c r="BB14" s="51">
        <f t="shared" si="155"/>
        <v>-0.16106922615146857</v>
      </c>
      <c r="BC14" s="51">
        <f t="shared" si="155"/>
        <v>-0.50263965209697403</v>
      </c>
      <c r="BD14" s="51">
        <f t="shared" si="155"/>
        <v>-6.0344172987541356E-2</v>
      </c>
      <c r="BE14" s="51">
        <f t="shared" si="155"/>
        <v>-0.20559773738311549</v>
      </c>
      <c r="BF14" s="51">
        <f t="shared" si="155"/>
        <v>-0.36812441622059566</v>
      </c>
      <c r="BG14" s="51">
        <f t="shared" si="155"/>
        <v>-0.24593605662526841</v>
      </c>
      <c r="BH14" s="51">
        <f t="shared" si="155"/>
        <v>-0.46476441720170669</v>
      </c>
      <c r="BI14" s="51">
        <f t="shared" si="155"/>
        <v>-0.12463391628698162</v>
      </c>
      <c r="BJ14" s="51">
        <f t="shared" si="155"/>
        <v>-0.11072529425833011</v>
      </c>
      <c r="BK14" s="51">
        <f t="shared" si="155"/>
        <v>-0.12991617945527878</v>
      </c>
      <c r="BL14" s="51">
        <f t="shared" si="155"/>
        <v>-0.16293487953936392</v>
      </c>
      <c r="BM14" s="51">
        <f t="shared" si="155"/>
        <v>-0.39327710480343114</v>
      </c>
      <c r="BN14" s="51">
        <f t="shared" si="155"/>
        <v>0.37315495115764463</v>
      </c>
      <c r="BO14" s="51">
        <f t="shared" si="155"/>
        <v>-8.0381142215628643E-2</v>
      </c>
      <c r="BP14" s="51">
        <f t="shared" si="155"/>
        <v>-0.11247115904127725</v>
      </c>
      <c r="BQ14" s="51">
        <f t="shared" si="155"/>
        <v>-0.17263686964376745</v>
      </c>
      <c r="BR14" s="51">
        <f t="shared" si="155"/>
        <v>-0.14235261793700715</v>
      </c>
      <c r="BS14" s="51">
        <f t="shared" si="155"/>
        <v>-0.27114703645764848</v>
      </c>
      <c r="BT14" s="51">
        <f t="shared" si="155"/>
        <v>-7.2162782173450069E-2</v>
      </c>
      <c r="BU14" s="51">
        <f t="shared" si="155"/>
        <v>4.347913732658526E-4</v>
      </c>
      <c r="BV14" s="51">
        <f t="shared" si="155"/>
        <v>0.32943208588278594</v>
      </c>
      <c r="BW14" s="51">
        <f t="shared" si="155"/>
        <v>5.9738931002684126E-2</v>
      </c>
      <c r="BX14" s="51">
        <f t="shared" si="155"/>
        <v>-0.42510449154116259</v>
      </c>
      <c r="BY14" s="51">
        <f t="shared" si="155"/>
        <v>-1.5836211266531564E-2</v>
      </c>
      <c r="BZ14" s="51">
        <f t="shared" ref="BZ14:DE14" si="156">BZ4/BY4*100-100</f>
        <v>-3.5612401816237593E-2</v>
      </c>
      <c r="CA14" s="51">
        <f t="shared" si="156"/>
        <v>-8.8815462831632885E-3</v>
      </c>
      <c r="CB14" s="51">
        <f t="shared" si="156"/>
        <v>-6.704283718798365E-2</v>
      </c>
      <c r="CC14" s="51">
        <f t="shared" si="156"/>
        <v>-0.46680370608213195</v>
      </c>
      <c r="CD14" s="51">
        <f t="shared" si="156"/>
        <v>-5.2923554004607354E-2</v>
      </c>
      <c r="CE14" s="51">
        <f t="shared" si="156"/>
        <v>1.2098669424958075E-2</v>
      </c>
      <c r="CF14" s="51">
        <f t="shared" si="156"/>
        <v>-2.0016100425905847E-2</v>
      </c>
      <c r="CG14" s="51">
        <f t="shared" si="156"/>
        <v>3.3910798678817855E-3</v>
      </c>
      <c r="CH14" s="51">
        <f t="shared" si="156"/>
        <v>-0.55020395141336564</v>
      </c>
      <c r="CI14" s="51">
        <f t="shared" si="156"/>
        <v>0.52662647299533205</v>
      </c>
      <c r="CJ14" s="51">
        <f t="shared" si="156"/>
        <v>-0.47716981687921134</v>
      </c>
      <c r="CK14" s="51">
        <f t="shared" si="156"/>
        <v>3.2981213708666246E-2</v>
      </c>
      <c r="CL14" s="51">
        <f t="shared" si="156"/>
        <v>-0.12616303423097008</v>
      </c>
      <c r="CM14" s="51">
        <f t="shared" si="156"/>
        <v>4.4803414508649553E-2</v>
      </c>
      <c r="CN14" s="51">
        <f t="shared" si="156"/>
        <v>0.15612140169885436</v>
      </c>
      <c r="CO14" s="51">
        <f t="shared" si="156"/>
        <v>-0.31711052216745372</v>
      </c>
      <c r="CP14" s="51">
        <f t="shared" si="156"/>
        <v>0.35728294199432753</v>
      </c>
      <c r="CQ14" s="51">
        <f t="shared" si="156"/>
        <v>5.2325185449845435E-2</v>
      </c>
      <c r="CR14" s="51">
        <f t="shared" si="156"/>
        <v>-1.654766916399808E-2</v>
      </c>
      <c r="CS14" s="51">
        <f t="shared" si="156"/>
        <v>3.407906662886262E-2</v>
      </c>
      <c r="CT14" s="51">
        <f t="shared" si="156"/>
        <v>-1.9658139956774789E-2</v>
      </c>
      <c r="CU14" s="51">
        <f t="shared" si="156"/>
        <v>8.1043391749773264E-2</v>
      </c>
      <c r="CV14" s="51">
        <f t="shared" si="156"/>
        <v>1.8648820177901371E-2</v>
      </c>
      <c r="CW14" s="51">
        <f t="shared" si="156"/>
        <v>3.3960448341716187E-2</v>
      </c>
      <c r="CX14" s="51">
        <f t="shared" si="156"/>
        <v>-4.8282021226540905E-2</v>
      </c>
      <c r="CY14" s="51">
        <f t="shared" si="156"/>
        <v>-0.17212019773678833</v>
      </c>
      <c r="CZ14" s="51">
        <f t="shared" si="156"/>
        <v>4.3413911791233772E-2</v>
      </c>
      <c r="DA14" s="51">
        <f t="shared" si="156"/>
        <v>4.0020121893618921E-2</v>
      </c>
      <c r="DB14" s="51">
        <f t="shared" si="156"/>
        <v>6.9707764370988912E-2</v>
      </c>
      <c r="DC14" s="51">
        <f t="shared" si="156"/>
        <v>0.49786783382410249</v>
      </c>
      <c r="DD14" s="51">
        <f t="shared" si="156"/>
        <v>-0.12812789367073663</v>
      </c>
      <c r="DE14" s="51">
        <f t="shared" si="156"/>
        <v>1.6217892151033197E-2</v>
      </c>
      <c r="DF14" s="51">
        <f t="shared" ref="DF14:EP14" si="157">DF4/DE4*100-100</f>
        <v>-1.6672310213863284E-2</v>
      </c>
      <c r="DG14" s="51">
        <f t="shared" si="157"/>
        <v>-6.1612371923288833E-2</v>
      </c>
      <c r="DH14" s="51">
        <f t="shared" si="157"/>
        <v>0.24349901965989318</v>
      </c>
      <c r="DI14" s="51">
        <f t="shared" si="157"/>
        <v>0.15971309770404218</v>
      </c>
      <c r="DJ14" s="51">
        <f t="shared" si="157"/>
        <v>-1.7792870036686281E-2</v>
      </c>
      <c r="DK14" s="51">
        <f t="shared" si="157"/>
        <v>-0.15971066097289111</v>
      </c>
      <c r="DL14" s="69">
        <f t="shared" si="157"/>
        <v>3.7522763304906448E-2</v>
      </c>
      <c r="DM14" s="69">
        <f t="shared" si="157"/>
        <v>0.15517707984993478</v>
      </c>
      <c r="DN14" s="69">
        <f t="shared" si="157"/>
        <v>-0.37785250871451126</v>
      </c>
      <c r="DO14" s="69">
        <f t="shared" si="157"/>
        <v>0.11318315625359787</v>
      </c>
      <c r="DP14" s="69">
        <f t="shared" si="157"/>
        <v>-0.17300238798786438</v>
      </c>
      <c r="DQ14" s="69">
        <f t="shared" si="157"/>
        <v>0.11052374465434411</v>
      </c>
      <c r="DR14" s="69">
        <f t="shared" si="157"/>
        <v>-1.2416302215868313E-2</v>
      </c>
      <c r="DS14" s="69">
        <f t="shared" si="157"/>
        <v>-0.25859753689240961</v>
      </c>
      <c r="DT14" s="69">
        <f t="shared" si="157"/>
        <v>3.3558250180831806E-2</v>
      </c>
      <c r="DU14" s="69">
        <f t="shared" si="157"/>
        <v>2.53229001539097E-2</v>
      </c>
      <c r="DV14" s="69">
        <f t="shared" si="157"/>
        <v>3.2715353806452185E-2</v>
      </c>
      <c r="DW14" s="69">
        <f t="shared" si="157"/>
        <v>5.0893572923357056E-2</v>
      </c>
      <c r="DX14" s="69">
        <f t="shared" si="157"/>
        <v>-0.27861061972841128</v>
      </c>
      <c r="DY14" s="69">
        <f t="shared" si="157"/>
        <v>0.39631134236188359</v>
      </c>
      <c r="DZ14" s="69">
        <f t="shared" si="157"/>
        <v>-5.6270114981941788E-2</v>
      </c>
      <c r="EA14" s="69">
        <f t="shared" si="157"/>
        <v>3.9272723424033984E-2</v>
      </c>
      <c r="EB14" s="69">
        <f t="shared" si="157"/>
        <v>-0.5117456282487467</v>
      </c>
      <c r="EC14" s="69">
        <f t="shared" si="157"/>
        <v>2.0880620573478836E-2</v>
      </c>
      <c r="ED14" s="69">
        <f t="shared" si="157"/>
        <v>-3.0468028497892874E-2</v>
      </c>
      <c r="EE14" s="69">
        <f t="shared" si="157"/>
        <v>-2.2281445860514282E-2</v>
      </c>
      <c r="EF14" s="69">
        <f t="shared" si="157"/>
        <v>0.53413143421367693</v>
      </c>
      <c r="EG14" s="69">
        <f t="shared" si="157"/>
        <v>-0.40308869627479282</v>
      </c>
      <c r="EH14" s="69">
        <f t="shared" si="157"/>
        <v>-0.15245659167749182</v>
      </c>
      <c r="EI14" s="69">
        <f t="shared" si="157"/>
        <v>4.1895083130000899E-2</v>
      </c>
      <c r="EJ14" s="69">
        <f t="shared" si="157"/>
        <v>-0.14975355000080981</v>
      </c>
      <c r="EK14" s="69">
        <f t="shared" si="157"/>
        <v>-6.2804965700209436E-2</v>
      </c>
      <c r="EL14" s="69">
        <f t="shared" si="157"/>
        <v>-0.41348859543444405</v>
      </c>
      <c r="EM14" s="69">
        <f t="shared" si="157"/>
        <v>-0.29027563687894542</v>
      </c>
      <c r="EN14" s="69">
        <f t="shared" si="157"/>
        <v>-4.6858883143187313E-2</v>
      </c>
      <c r="EO14" s="69">
        <f t="shared" si="157"/>
        <v>-0.12839573963337614</v>
      </c>
      <c r="EP14" s="69">
        <f t="shared" si="157"/>
        <v>-0.15625502835705163</v>
      </c>
      <c r="EQ14" s="69">
        <f t="shared" ref="EQ14:FV14" si="158">EQ4/EP4*100-100</f>
        <v>-0.48895862268574319</v>
      </c>
      <c r="ER14" s="69">
        <f t="shared" si="158"/>
        <v>-0.13381680416641473</v>
      </c>
      <c r="ES14" s="69">
        <f t="shared" si="158"/>
        <v>-8.6415416480278395E-2</v>
      </c>
      <c r="ET14" s="69">
        <f t="shared" si="158"/>
        <v>-9.9659830521233062E-2</v>
      </c>
      <c r="EU14" s="69">
        <f t="shared" si="158"/>
        <v>0.43308604982567545</v>
      </c>
      <c r="EV14" s="69">
        <f t="shared" si="158"/>
        <v>-0.47483671226594026</v>
      </c>
      <c r="EW14" s="69">
        <f t="shared" si="158"/>
        <v>-0.16678922807452068</v>
      </c>
      <c r="EX14" s="69">
        <f t="shared" si="158"/>
        <v>-0.14843568413419916</v>
      </c>
      <c r="EY14" s="69">
        <f t="shared" si="158"/>
        <v>-0.14686293342542456</v>
      </c>
      <c r="EZ14" s="69">
        <f t="shared" si="158"/>
        <v>-0.11406131665275154</v>
      </c>
      <c r="FA14" s="69">
        <f t="shared" si="158"/>
        <v>-0.5964885612312969</v>
      </c>
      <c r="FB14" s="69">
        <f t="shared" si="158"/>
        <v>0.62804147686262013</v>
      </c>
      <c r="FC14" s="69">
        <f t="shared" si="158"/>
        <v>-0.12592062688669614</v>
      </c>
      <c r="FD14" s="69">
        <f t="shared" si="158"/>
        <v>-0.16686157505296251</v>
      </c>
      <c r="FE14" s="69">
        <f t="shared" si="158"/>
        <v>-0.16088060736964849</v>
      </c>
      <c r="FF14" s="69">
        <f t="shared" si="158"/>
        <v>-0.65253838171408063</v>
      </c>
      <c r="FG14" s="69">
        <f t="shared" si="158"/>
        <v>-0.28321354058263637</v>
      </c>
      <c r="FH14" s="69">
        <f t="shared" si="158"/>
        <v>-0.43835447527956717</v>
      </c>
      <c r="FI14" s="69">
        <f t="shared" si="158"/>
        <v>-0.30966259926520934</v>
      </c>
      <c r="FJ14" s="69">
        <f t="shared" si="158"/>
        <v>-0.27959430131959095</v>
      </c>
      <c r="FK14" s="69">
        <f t="shared" si="158"/>
        <v>-0.86470493294116579</v>
      </c>
      <c r="FL14" s="69">
        <f t="shared" si="158"/>
        <v>-0.33299315871367696</v>
      </c>
      <c r="FM14" s="69">
        <f t="shared" si="158"/>
        <v>-0.31746783538902434</v>
      </c>
      <c r="FN14" s="69">
        <f t="shared" si="158"/>
        <v>-0.31195923473829623</v>
      </c>
      <c r="FO14" s="69">
        <f t="shared" si="158"/>
        <v>-0.19683634874692757</v>
      </c>
      <c r="FP14" s="69">
        <f t="shared" si="158"/>
        <v>-0.18166484539740679</v>
      </c>
      <c r="FQ14" s="69">
        <f t="shared" si="158"/>
        <v>4.198459248773645E-2</v>
      </c>
      <c r="FR14" s="69">
        <f t="shared" si="158"/>
        <v>-0.23024979077673891</v>
      </c>
      <c r="FS14" s="69">
        <f t="shared" si="158"/>
        <v>-0.12522645618999206</v>
      </c>
      <c r="FT14" s="69">
        <f t="shared" si="158"/>
        <v>-4.5997663418020807E-2</v>
      </c>
      <c r="FU14" s="69">
        <f t="shared" si="158"/>
        <v>-0.556209384853247</v>
      </c>
      <c r="FV14" s="69">
        <f t="shared" si="158"/>
        <v>-0.13918857251537986</v>
      </c>
      <c r="FW14" s="69">
        <f t="shared" ref="FW14:GY14" si="159">FW4/FV4*100-100</f>
        <v>0.54143713595506426</v>
      </c>
      <c r="FX14" s="69">
        <f t="shared" si="159"/>
        <v>-0.11905676635932139</v>
      </c>
      <c r="FY14" s="69">
        <f t="shared" si="159"/>
        <v>9.887227623981687E-2</v>
      </c>
      <c r="FZ14" s="69">
        <f t="shared" si="159"/>
        <v>-0.53335328642273794</v>
      </c>
      <c r="GA14" s="69">
        <f t="shared" si="159"/>
        <v>-2.1609619413325731E-2</v>
      </c>
      <c r="GB14" s="69">
        <f t="shared" si="159"/>
        <v>3.1036111184690185E-2</v>
      </c>
      <c r="GC14" s="69">
        <f t="shared" si="159"/>
        <v>-0.12271042089734863</v>
      </c>
      <c r="GD14" s="69">
        <f t="shared" si="159"/>
        <v>0.15643161424989671</v>
      </c>
      <c r="GE14" s="69">
        <f t="shared" si="159"/>
        <v>-0.56792207279715967</v>
      </c>
      <c r="GF14" s="69">
        <f t="shared" si="159"/>
        <v>7.961071318449342E-2</v>
      </c>
      <c r="GG14" s="69">
        <f t="shared" si="159"/>
        <v>-0.10199963623456654</v>
      </c>
      <c r="GH14" s="69">
        <f t="shared" si="159"/>
        <v>-0.13761558538895713</v>
      </c>
      <c r="GI14" s="69">
        <f t="shared" si="159"/>
        <v>4.5966349966732878E-3</v>
      </c>
      <c r="GJ14" s="69">
        <f t="shared" si="159"/>
        <v>-0.41585105444013948</v>
      </c>
      <c r="GK14" s="69">
        <f t="shared" si="159"/>
        <v>1.477266619926354E-2</v>
      </c>
      <c r="GL14" s="69">
        <f t="shared" si="159"/>
        <v>0.48839085974093166</v>
      </c>
      <c r="GM14" s="69">
        <f t="shared" si="159"/>
        <v>-0.12893339338002363</v>
      </c>
      <c r="GN14" s="69">
        <f t="shared" si="159"/>
        <v>-6.3638295088011887E-2</v>
      </c>
      <c r="GO14" s="69">
        <f t="shared" si="159"/>
        <v>-0.40294529236712151</v>
      </c>
      <c r="GP14" s="69">
        <f t="shared" si="159"/>
        <v>-1.4079890199269585E-2</v>
      </c>
      <c r="GQ14" s="69">
        <f t="shared" si="159"/>
        <v>2.3652450158181182E-2</v>
      </c>
      <c r="GR14" s="69">
        <f t="shared" si="159"/>
        <v>0.55398617219921675</v>
      </c>
      <c r="GS14" s="69">
        <f t="shared" si="159"/>
        <v>9.3920746139659173E-2</v>
      </c>
      <c r="GT14" s="69">
        <f t="shared" si="159"/>
        <v>-0.24512562114522041</v>
      </c>
      <c r="GU14" s="69">
        <f t="shared" si="159"/>
        <v>-4.2489636897045102E-2</v>
      </c>
      <c r="GV14" s="69">
        <f t="shared" si="159"/>
        <v>-3.8324736676671023E-2</v>
      </c>
      <c r="GW14" s="69">
        <f t="shared" si="159"/>
        <v>-0.14610574894547312</v>
      </c>
      <c r="GX14" s="69">
        <f t="shared" si="159"/>
        <v>1.3666677626531509E-3</v>
      </c>
      <c r="GY14" s="69">
        <f t="shared" si="159"/>
        <v>-0.3317778064945287</v>
      </c>
      <c r="GZ14" s="51">
        <v>-6.4143546796913142E-4</v>
      </c>
      <c r="HA14" s="51">
        <v>-6.4143546796913142E-4</v>
      </c>
      <c r="HB14" s="51">
        <f t="shared" ref="HB14:IG14" si="160">HB4/HA4*100-100</f>
        <v>-5.151606968156841E-2</v>
      </c>
      <c r="HC14" s="51">
        <f t="shared" si="160"/>
        <v>-1.2597864219230814E-2</v>
      </c>
      <c r="HD14" s="51">
        <f t="shared" si="160"/>
        <v>-0.30518601479488439</v>
      </c>
      <c r="HE14" s="51">
        <f t="shared" si="160"/>
        <v>-0.11476299915607058</v>
      </c>
      <c r="HF14" s="51">
        <f t="shared" si="160"/>
        <v>1.0956389074777917E-2</v>
      </c>
      <c r="HG14" s="51">
        <f t="shared" si="160"/>
        <v>8.6823426866970976E-3</v>
      </c>
      <c r="HH14" s="51">
        <f t="shared" si="160"/>
        <v>0.53745161014366261</v>
      </c>
      <c r="HI14" s="51">
        <f t="shared" si="160"/>
        <v>-0.29139397592049932</v>
      </c>
      <c r="HJ14" s="51">
        <f t="shared" si="160"/>
        <v>2.4387162404408969E-2</v>
      </c>
      <c r="HK14" s="51">
        <f t="shared" si="160"/>
        <v>6.46366054864842E-2</v>
      </c>
      <c r="HL14" s="51">
        <f t="shared" si="160"/>
        <v>3.8325568769565166E-2</v>
      </c>
      <c r="HM14" s="51">
        <f t="shared" si="160"/>
        <v>5.3921671580667407E-2</v>
      </c>
      <c r="HN14" s="51">
        <f t="shared" si="160"/>
        <v>-0.27636788183681915</v>
      </c>
      <c r="HO14" s="51">
        <f t="shared" si="160"/>
        <v>0.70517428225944911</v>
      </c>
      <c r="HP14" s="51">
        <f t="shared" si="160"/>
        <v>3.4115572510557968E-2</v>
      </c>
      <c r="HQ14" s="51">
        <f t="shared" si="160"/>
        <v>-0.12196690368662644</v>
      </c>
      <c r="HR14" s="51">
        <f t="shared" si="160"/>
        <v>0.10235033704601904</v>
      </c>
      <c r="HS14" s="51">
        <f t="shared" si="160"/>
        <v>-0.25743868240266465</v>
      </c>
      <c r="HT14" s="51">
        <f t="shared" si="160"/>
        <v>-5.2719374844741651E-2</v>
      </c>
      <c r="HU14" s="51">
        <f t="shared" si="160"/>
        <v>-0.15240325586654535</v>
      </c>
      <c r="HV14" s="51">
        <f t="shared" si="160"/>
        <v>-8.5772489967013144E-2</v>
      </c>
      <c r="HW14" s="51">
        <f t="shared" si="160"/>
        <v>4.4741219512815178E-2</v>
      </c>
      <c r="HX14" s="51">
        <f t="shared" si="160"/>
        <v>-0.24942548532881403</v>
      </c>
      <c r="HY14" s="51">
        <f t="shared" si="160"/>
        <v>5.5178590258435634E-3</v>
      </c>
      <c r="HZ14" s="51">
        <f t="shared" si="160"/>
        <v>-3.1535290226969437E-2</v>
      </c>
      <c r="IA14" s="51">
        <f t="shared" si="160"/>
        <v>3.7261039793463624E-2</v>
      </c>
      <c r="IB14" s="51">
        <f t="shared" si="160"/>
        <v>-4.2982820771300112E-3</v>
      </c>
      <c r="IC14" s="51">
        <f t="shared" si="160"/>
        <v>0.25313898456708728</v>
      </c>
      <c r="ID14" s="51">
        <f t="shared" si="160"/>
        <v>-7.2414376577356165E-2</v>
      </c>
      <c r="IE14" s="51">
        <f t="shared" si="160"/>
        <v>-9.2571310640394699E-2</v>
      </c>
      <c r="IF14" s="51">
        <f t="shared" si="160"/>
        <v>-2.5425621680753352E-2</v>
      </c>
      <c r="IG14" s="51">
        <f t="shared" si="160"/>
        <v>6.2834562570827757E-2</v>
      </c>
      <c r="IH14" s="51">
        <f t="shared" ref="IH14:JM14" si="161">IH4/IG4*100-100</f>
        <v>-0.16847169841123844</v>
      </c>
      <c r="II14" s="51">
        <f t="shared" si="161"/>
        <v>9.6247527420274537E-2</v>
      </c>
      <c r="IJ14" s="51">
        <f t="shared" si="161"/>
        <v>0.56624942566109837</v>
      </c>
      <c r="IK14" s="51">
        <f t="shared" si="161"/>
        <v>1.0424487640662505E-2</v>
      </c>
      <c r="IL14" s="51">
        <f t="shared" si="161"/>
        <v>-8.6902505629339544E-2</v>
      </c>
      <c r="IM14" s="51">
        <f t="shared" si="161"/>
        <v>-0.34191100210817638</v>
      </c>
      <c r="IN14" s="51">
        <f t="shared" si="161"/>
        <v>-4.0902986090173954E-2</v>
      </c>
      <c r="IO14" s="51">
        <f t="shared" si="161"/>
        <v>2.9602171212530948E-2</v>
      </c>
      <c r="IP14" s="51">
        <f t="shared" si="161"/>
        <v>4.9736399577412271E-2</v>
      </c>
      <c r="IQ14" s="51">
        <f t="shared" si="161"/>
        <v>-1.4393090197046376E-2</v>
      </c>
      <c r="IR14" s="51">
        <f t="shared" si="161"/>
        <v>-0.53990580463572257</v>
      </c>
      <c r="IS14" s="51">
        <f t="shared" si="161"/>
        <v>-4.2602864182583744E-4</v>
      </c>
      <c r="IT14" s="51">
        <f t="shared" si="161"/>
        <v>3.3871749431213516E-2</v>
      </c>
      <c r="IU14" s="51">
        <f t="shared" si="161"/>
        <v>0.11697110959249812</v>
      </c>
      <c r="IV14" s="51">
        <f t="shared" si="161"/>
        <v>-0.37373033065077266</v>
      </c>
      <c r="IW14" s="51">
        <f t="shared" si="161"/>
        <v>0.11158343847650087</v>
      </c>
      <c r="IX14" s="51">
        <f t="shared" si="161"/>
        <v>5.1841467864036872E-2</v>
      </c>
      <c r="IY14" s="51">
        <f t="shared" si="161"/>
        <v>0.58170122203580377</v>
      </c>
      <c r="IZ14" s="51">
        <f t="shared" si="161"/>
        <v>-0.34719421734740763</v>
      </c>
      <c r="JA14" s="51">
        <f t="shared" si="161"/>
        <v>0.1824228937357617</v>
      </c>
      <c r="JB14" s="51">
        <f t="shared" si="161"/>
        <v>0.20169357334087579</v>
      </c>
      <c r="JC14" s="51">
        <f t="shared" si="161"/>
        <v>-0.32662827141368211</v>
      </c>
      <c r="JD14" s="51">
        <f t="shared" si="161"/>
        <v>0.2615272821574024</v>
      </c>
      <c r="JE14" s="51">
        <f t="shared" si="161"/>
        <v>8.3604698057371252E-2</v>
      </c>
      <c r="JF14" s="51">
        <f t="shared" si="161"/>
        <v>0.70784732175270904</v>
      </c>
      <c r="JG14" s="51">
        <f t="shared" si="161"/>
        <v>5.4018799556956765E-2</v>
      </c>
      <c r="JH14" s="51">
        <f t="shared" si="161"/>
        <v>2.2339810098245039E-2</v>
      </c>
      <c r="JI14" s="51">
        <f t="shared" si="161"/>
        <v>-0.10038082101191037</v>
      </c>
      <c r="JJ14" s="51">
        <f t="shared" si="161"/>
        <v>1.9686629856437321E-2</v>
      </c>
      <c r="JK14" s="51">
        <f t="shared" si="161"/>
        <v>5.3143154441499973E-2</v>
      </c>
      <c r="JL14" s="51">
        <f t="shared" si="161"/>
        <v>-8.8160194717019635E-2</v>
      </c>
      <c r="JM14" s="51">
        <f t="shared" si="161"/>
        <v>4.0700777391435849E-3</v>
      </c>
      <c r="JN14" s="51">
        <f t="shared" ref="JN14:JY14" si="162">JN4/JM4*100-100</f>
        <v>-0.15116766347584587</v>
      </c>
      <c r="JO14" s="51">
        <f t="shared" si="162"/>
        <v>2.5717686051351052E-2</v>
      </c>
      <c r="JP14" s="51">
        <f t="shared" si="162"/>
        <v>0.11111468245599099</v>
      </c>
      <c r="JQ14" s="51">
        <f t="shared" si="162"/>
        <v>4.9864243795539664E-2</v>
      </c>
      <c r="JR14" s="51">
        <f t="shared" si="162"/>
        <v>0.70427124262361929</v>
      </c>
      <c r="JS14" s="51">
        <f t="shared" si="162"/>
        <v>-0.15545455617129278</v>
      </c>
      <c r="JT14" s="51">
        <f t="shared" si="162"/>
        <v>0.12955778918926342</v>
      </c>
      <c r="JU14" s="51">
        <f t="shared" si="162"/>
        <v>0.17124689349212474</v>
      </c>
      <c r="JV14" s="51">
        <f t="shared" si="162"/>
        <v>6.079595985404751E-2</v>
      </c>
      <c r="JW14" s="51">
        <f t="shared" si="162"/>
        <v>0.17363225631738999</v>
      </c>
      <c r="JX14" s="51">
        <f t="shared" si="162"/>
        <v>-0.17584512247087503</v>
      </c>
      <c r="JY14" s="51">
        <f t="shared" si="162"/>
        <v>5.8768678699067323E-2</v>
      </c>
      <c r="JZ14" s="51">
        <f t="shared" ref="JZ14" si="163">JZ4/JY4*100-100</f>
        <v>6.5441712885075276E-2</v>
      </c>
      <c r="KA14" s="51">
        <f t="shared" ref="KA14" si="164">KA4/JZ4*100-100</f>
        <v>0.43350887040998032</v>
      </c>
      <c r="KB14" s="51">
        <f t="shared" ref="KB14" si="165">KB4/KA4*100-100</f>
        <v>3.239207030962632E-2</v>
      </c>
      <c r="KC14" s="51">
        <f t="shared" ref="KC14" si="166">KC4/KB4*100-100</f>
        <v>-0.19890565249387748</v>
      </c>
      <c r="KD14" s="51">
        <f t="shared" ref="KD14" si="167">KD4/KC4*100-100</f>
        <v>6.8375550286518205E-2</v>
      </c>
      <c r="KE14" s="51">
        <f t="shared" ref="KE14" si="168">KE4/KD4*100-100</f>
        <v>-6.1762937355098302E-2</v>
      </c>
      <c r="KF14" s="51">
        <f t="shared" ref="KF14" si="169">KF4/KE4*100-100</f>
        <v>-8.1230209841024248E-2</v>
      </c>
      <c r="KG14" s="51">
        <f t="shared" ref="KG14" si="170">KG4/KF4*100-100</f>
        <v>5.2023748337788334E-2</v>
      </c>
      <c r="KH14" s="51">
        <f t="shared" ref="KH14" si="171">KH4/KG4*100-100</f>
        <v>-0.27884554047820131</v>
      </c>
      <c r="KI14" s="51">
        <f t="shared" ref="KI14" si="172">KI4/KH4*100-100</f>
        <v>0.11334559448894765</v>
      </c>
      <c r="KJ14" s="51">
        <f t="shared" ref="KJ14" si="173">KJ4/KI4*100-100</f>
        <v>2.7601450865731181E-2</v>
      </c>
      <c r="KK14" s="51">
        <f t="shared" ref="KK14" si="174">KK4/KJ4*100-100</f>
        <v>3.3820174762013266E-2</v>
      </c>
      <c r="KL14" s="51">
        <f t="shared" ref="KL14" si="175">KL4/KK4*100-100</f>
        <v>0.61075871082350375</v>
      </c>
      <c r="KM14" s="51">
        <f t="shared" ref="KM14" si="176">KM4/KL4*100-100</f>
        <v>-0.48401639752225378</v>
      </c>
      <c r="KN14" s="51">
        <f t="shared" ref="KN14" si="177">KN4/KM4*100-100</f>
        <v>0.13141292283856387</v>
      </c>
      <c r="KO14" s="51">
        <f t="shared" ref="KO14" si="178">KO4/KN4*100-100</f>
        <v>6.7371131394651229E-2</v>
      </c>
      <c r="KP14" s="51">
        <f t="shared" ref="KP14" si="179">KP4/KO4*100-100</f>
        <v>4.5085186194171456E-3</v>
      </c>
      <c r="KQ14" s="51">
        <f t="shared" ref="KQ14" si="180">KQ4/KP4*100-100</f>
        <v>-2.8517048510536824E-2</v>
      </c>
      <c r="KR14" s="51">
        <f t="shared" ref="KR14" si="181">KR4/KQ4*100-100</f>
        <v>-0.15081654379675058</v>
      </c>
      <c r="KS14" s="51">
        <f t="shared" ref="KS14" si="182">KS4/KR4*100-100</f>
        <v>6.964852223769924E-2</v>
      </c>
      <c r="KT14" s="51">
        <f t="shared" ref="KT14" si="183">KT4/KS4*100-100</f>
        <v>-8.3566517552952746E-2</v>
      </c>
      <c r="KU14" s="51">
        <f t="shared" ref="KU14" si="184">KU4/KT4*100-100</f>
        <v>0.64348268576392798</v>
      </c>
      <c r="KV14" s="51">
        <f t="shared" ref="KV14" si="185">KV4/KU4*100-100</f>
        <v>-0.24009768961344946</v>
      </c>
      <c r="KW14" s="51">
        <f t="shared" ref="KW14" si="186">KW4/KV4*100-100</f>
        <v>7.0910799475370823E-2</v>
      </c>
      <c r="KX14" s="51">
        <f t="shared" ref="KX14" si="187">KX4/KW4*100-100</f>
        <v>-7.1325240714187998E-2</v>
      </c>
      <c r="KY14" s="51">
        <f t="shared" ref="KY14" si="188">KY4/KX4*100-100</f>
        <v>6.8814945365147651E-5</v>
      </c>
      <c r="KZ14" s="51">
        <f t="shared" ref="KZ14" si="189">KZ4/KY4*100-100</f>
        <v>5.9699848086026464E-2</v>
      </c>
      <c r="LA14" s="51">
        <f t="shared" ref="LA14" si="190">LA4/KZ4*100-100</f>
        <v>-0.28442755533085062</v>
      </c>
      <c r="LB14" s="51">
        <f t="shared" ref="LB14" si="191">LB4/LA4*100-100</f>
        <v>5.7465771912788455E-2</v>
      </c>
      <c r="LC14" s="51">
        <f t="shared" ref="LC14" si="192">LC4/LB4*100-100</f>
        <v>8.7192187070428417E-2</v>
      </c>
      <c r="LD14" s="51">
        <f t="shared" ref="LD14" si="193">LD4/LC4*100-100</f>
        <v>-4.0373229942602507E-2</v>
      </c>
      <c r="LE14" s="51">
        <f t="shared" ref="LE14" si="194">LE4/LD4*100-100</f>
        <v>5.5836284220546872E-2</v>
      </c>
      <c r="LF14" s="51">
        <f t="shared" ref="LF14" si="195">LF4/LE4*100-100</f>
        <v>-3.3454809814529085E-2</v>
      </c>
      <c r="LG14" s="51">
        <f t="shared" ref="LG14" si="196">LG4/LF4*100-100</f>
        <v>0.15075658663752733</v>
      </c>
      <c r="LH14" s="51">
        <f t="shared" ref="LH14" si="197">LH4/LG4*100-100</f>
        <v>0.65279368993880382</v>
      </c>
      <c r="LI14" s="51">
        <f t="shared" ref="LI14" si="198">LI4/LH4*100-100</f>
        <v>1.1738087586081747E-3</v>
      </c>
      <c r="LJ14" s="51">
        <f t="shared" ref="LJ14" si="199">LJ4/LI4*100-100</f>
        <v>-7.6375664839900992E-2</v>
      </c>
      <c r="LK14" s="51">
        <f t="shared" ref="LK14" si="200">LK4/LJ4*100-100</f>
        <v>-0.57631294815500667</v>
      </c>
      <c r="LL14" s="51">
        <f t="shared" ref="LL14" si="201">LL4/LK4*100-100</f>
        <v>0.12909871345054569</v>
      </c>
      <c r="LM14" s="51">
        <f t="shared" ref="LM14" si="202">LM4/LL4*100-100</f>
        <v>5.4943402975183631E-2</v>
      </c>
      <c r="LN14" s="51">
        <f t="shared" ref="LN14" si="203">LN4/LM4*100-100</f>
        <v>-8.6842382465874834E-3</v>
      </c>
      <c r="LO14" s="51">
        <f t="shared" ref="LO14" si="204">LO4/LN4*100-100</f>
        <v>0.59763859464176505</v>
      </c>
      <c r="LP14" s="51">
        <f t="shared" ref="LP14" si="205">LP4/LO4*100-100</f>
        <v>-0.26670326360924435</v>
      </c>
      <c r="LQ14" s="51">
        <f t="shared" ref="LQ14" si="206">LQ4/LP4*100-100</f>
        <v>-2.7358968312469756E-2</v>
      </c>
      <c r="LR14" s="51">
        <f t="shared" ref="LR14" si="207">LR4/LQ4*100-100</f>
        <v>5.4407349150949358E-2</v>
      </c>
      <c r="LS14" s="51">
        <f t="shared" ref="LS14" si="208">LS4/LR4*100-100</f>
        <v>-9.3052618045135205E-2</v>
      </c>
      <c r="LT14" s="51">
        <f t="shared" ref="LT14" si="209">LT4/LS4*100-100</f>
        <v>-6.4114387399754946E-2</v>
      </c>
      <c r="LU14" s="51">
        <f t="shared" ref="LU14" si="210">LU4/LT4*100-100</f>
        <v>-0.37045036511847229</v>
      </c>
      <c r="LV14" s="51">
        <f t="shared" ref="LV14" si="211">LV4/LU4*100-100</f>
        <v>-7.1821241981240291E-4</v>
      </c>
      <c r="LW14" s="51">
        <f t="shared" ref="LW14" si="212">LW4/LV4*100-100</f>
        <v>-1.4093637751628307E-2</v>
      </c>
      <c r="LX14" s="51">
        <f t="shared" ref="LX14" si="213">LX4/LW4*100-100</f>
        <v>2.5041228182274722E-2</v>
      </c>
      <c r="LY14" s="51">
        <f t="shared" ref="LY14" si="214">LY4/LX4*100-100</f>
        <v>-4.0655085645497024E-2</v>
      </c>
      <c r="LZ14" s="51">
        <f t="shared" ref="LZ14" si="215">LZ4/LY4*100-100</f>
        <v>-0.3523605493394939</v>
      </c>
      <c r="MA14" s="51">
        <f t="shared" ref="MA14" si="216">MA4/LZ4*100-100</f>
        <v>7.9717113441688525E-3</v>
      </c>
      <c r="MB14" s="51">
        <f t="shared" ref="MB14" si="217">MB4/MA4*100-100</f>
        <v>4.4826953189968322E-2</v>
      </c>
      <c r="MC14" s="51">
        <f t="shared" ref="MC14" si="218">MC4/MB4*100-100</f>
        <v>-2.3008035359580958E-2</v>
      </c>
      <c r="MD14" s="51">
        <f t="shared" ref="MD14" si="219">MD4/MC4*100-100</f>
        <v>0.52313122103780074</v>
      </c>
      <c r="ME14" s="51">
        <f t="shared" ref="ME14" si="220">ME4/MD4*100-100</f>
        <v>-0.46605996625930857</v>
      </c>
      <c r="MF14" s="51">
        <f t="shared" ref="MF14" si="221">MF4/ME4*100-100</f>
        <v>-2.7526609909429567E-2</v>
      </c>
      <c r="MG14" s="51">
        <f t="shared" ref="MG14" si="222">MG4/MF4*100-100</f>
        <v>-4.6037499086821754E-3</v>
      </c>
      <c r="MH14" s="51">
        <f t="shared" ref="MH14" si="223">MH4/MG4*100-100</f>
        <v>-2.8968783980886315E-2</v>
      </c>
      <c r="MI14" s="51">
        <f t="shared" ref="MI14" si="224">MI4/MH4*100-100</f>
        <v>-2.9432694033502571E-2</v>
      </c>
      <c r="MJ14" s="51">
        <f t="shared" ref="MJ14" si="225">MJ4/MI4*100-100</f>
        <v>-0.49732159125247222</v>
      </c>
      <c r="MK14" s="51">
        <f t="shared" ref="MK14" si="226">MK4/MJ4*100-100</f>
        <v>0.55070354362949558</v>
      </c>
      <c r="ML14" s="51">
        <f t="shared" ref="ML14" si="227">ML4/MK4*100-100</f>
        <v>-1.6062878431156946E-2</v>
      </c>
      <c r="MM14" s="51">
        <f t="shared" ref="MM14" si="228">MM4/ML4*100-100</f>
        <v>-7.3125946315883539E-2</v>
      </c>
      <c r="MN14" s="51">
        <f t="shared" ref="MN14" si="229">MN4/MM4*100-100</f>
        <v>-0.14329871124043336</v>
      </c>
      <c r="MO14" s="51">
        <f t="shared" ref="MO14" si="230">MO4/MN4*100-100</f>
        <v>-4.9044369352230888E-2</v>
      </c>
      <c r="MP14" s="51">
        <f t="shared" ref="MP14" si="231">MP4/MO4*100-100</f>
        <v>2.7132582906361336E-2</v>
      </c>
      <c r="MQ14" s="51">
        <f t="shared" ref="MQ14" si="232">MQ4/MP4*100-100</f>
        <v>-5.7016287390155185E-2</v>
      </c>
      <c r="MR14" s="51">
        <f t="shared" ref="MR14" si="233">MR4/MQ4*100-100</f>
        <v>-2.0823679910947135E-2</v>
      </c>
      <c r="MS14" s="51">
        <f t="shared" ref="MS14" si="234">MS4/MR4*100-100</f>
        <v>-0.32261857831636576</v>
      </c>
      <c r="MT14" s="51">
        <f t="shared" ref="MT14" si="235">MT4/MS4*100-100</f>
        <v>1.9725260722054827E-2</v>
      </c>
      <c r="MU14" s="51">
        <f t="shared" ref="MU14" si="236">MU4/MT4*100-100</f>
        <v>9.6260761525996941E-3</v>
      </c>
      <c r="MV14" s="51">
        <f t="shared" ref="MV14" si="237">MV4/MU4*100-100</f>
        <v>-1.6688590693277661E-2</v>
      </c>
      <c r="MW14" s="51">
        <f t="shared" ref="MW14" si="238">MW4/MV4*100-100</f>
        <v>-5.5472218197422762E-2</v>
      </c>
      <c r="MX14" s="51">
        <f t="shared" ref="MX14" si="239">MX4/MW4*100-100</f>
        <v>0.25085262154181009</v>
      </c>
      <c r="MY14" s="51">
        <f t="shared" ref="MY14" si="240">MY4/MX4*100-100</f>
        <v>-3.0138207822716367E-3</v>
      </c>
      <c r="MZ14" s="51">
        <f t="shared" ref="MZ14" si="241">MZ4/MY4*100-100</f>
        <v>1.2732926069077166E-2</v>
      </c>
      <c r="NA14" s="51">
        <f t="shared" ref="NA14" si="242">NA4/MZ4*100-100</f>
        <v>2.4236781339226354E-3</v>
      </c>
      <c r="NB14" s="51">
        <f t="shared" ref="NB14" si="243">NB4/NA4*100-100</f>
        <v>-8.2497876317660257E-2</v>
      </c>
      <c r="NC14" s="51">
        <f t="shared" ref="NC14" si="244">NC4/NB4*100-100</f>
        <v>-0.24183918324268916</v>
      </c>
      <c r="ND14" s="51">
        <f t="shared" ref="ND14" si="245">ND4/NC4*100-100</f>
        <v>4.3770665737795866E-2</v>
      </c>
      <c r="NE14" s="51">
        <f t="shared" ref="NE14" si="246">NE4/ND4*100-100</f>
        <v>2.202620658044907E-2</v>
      </c>
      <c r="NF14" s="51">
        <f t="shared" ref="NF14" si="247">NF4/NE4*100-100</f>
        <v>-2.9368875620093604E-2</v>
      </c>
      <c r="NG14" s="51">
        <f t="shared" ref="NG14" si="248">NG4/NF4*100-100</f>
        <v>-5.2091689709811817E-2</v>
      </c>
      <c r="NH14" s="51">
        <f t="shared" ref="NH14" si="249">NH4/NG4*100-100</f>
        <v>0.23513948593452483</v>
      </c>
      <c r="NI14" s="51">
        <f t="shared" ref="NI14" si="250">NI4/NH4*100-100</f>
        <v>-1.8345799743002544E-3</v>
      </c>
      <c r="NJ14" s="51">
        <f t="shared" ref="NJ14" si="251">NJ4/NI4*100-100</f>
        <v>-2.593562800173288E-2</v>
      </c>
      <c r="NK14" s="51">
        <f t="shared" ref="NK14" si="252">NK4/NJ4*100-100</f>
        <v>-2.072048387198322E-2</v>
      </c>
      <c r="NL14" s="51">
        <f t="shared" ref="NL14" si="253">NL4/NK4*100-100</f>
        <v>-6.0884172169679118E-2</v>
      </c>
      <c r="NM14" s="51">
        <f t="shared" ref="NM14" si="254">NM4/NL4*100-100</f>
        <v>-0.30860142124070933</v>
      </c>
      <c r="NN14" s="51">
        <f t="shared" ref="NN14" si="255">NN4/NM4*100-100</f>
        <v>-0.1515587796217801</v>
      </c>
      <c r="NO14" s="51">
        <f t="shared" ref="NO14" si="256">NO4/NN4*100-100</f>
        <v>9.0190835919429446E-2</v>
      </c>
      <c r="NP14" s="51">
        <f t="shared" ref="NP14" si="257">NP4/NO4*100-100</f>
        <v>3.8760167158528702E-2</v>
      </c>
      <c r="NQ14" s="51">
        <f t="shared" ref="NQ14" si="258">NQ4/NP4*100-100</f>
        <v>-3.8517538111264571E-2</v>
      </c>
      <c r="NR14" s="51">
        <f t="shared" ref="NR14" si="259">NR4/NQ4*100-100</f>
        <v>-0.21099600146673936</v>
      </c>
      <c r="NS14" s="51">
        <f t="shared" ref="NS14" si="260">NS4/NR4*100-100</f>
        <v>5.3309055037104258E-2</v>
      </c>
      <c r="NT14" s="51">
        <f t="shared" ref="NT14" si="261">NT4/NS4*100-100</f>
        <v>0.61054980427992689</v>
      </c>
      <c r="NU14" s="51">
        <f t="shared" ref="NU14" si="262">NU4/NT4*100-100</f>
        <v>-3.3789072965362266E-3</v>
      </c>
      <c r="NV14" s="51">
        <f t="shared" ref="NV14" si="263">NV4/NU4*100-100</f>
        <v>-6.0957361619543349E-2</v>
      </c>
      <c r="NW14" s="51">
        <f t="shared" ref="NW14" si="264">NW4/NV4*100-100</f>
        <v>-0.2434516319978286</v>
      </c>
      <c r="NX14" s="51">
        <f t="shared" ref="NX14" si="265">NX4/NW4*100-100</f>
        <v>3.3435123859533178E-3</v>
      </c>
      <c r="NY14" s="51">
        <f t="shared" ref="NY14" si="266">NY4/NX4*100-100</f>
        <v>9.6273689017394304E-2</v>
      </c>
      <c r="NZ14" s="51">
        <f t="shared" ref="NZ14" si="267">NZ4/NY4*100-100</f>
        <v>-9.7592049094146205E-3</v>
      </c>
      <c r="OA14" s="51">
        <f t="shared" ref="OA14" si="268">OA4/NZ4*100-100</f>
        <v>0.63720638374165617</v>
      </c>
      <c r="OB14" s="51">
        <f t="shared" ref="OB14" si="269">OB4/OA4*100-100</f>
        <v>-0.18902124073578364</v>
      </c>
      <c r="OC14" s="51">
        <f t="shared" ref="OC14" si="270">OC4/OB4*100-100</f>
        <v>8.8563856365070137E-2</v>
      </c>
      <c r="OD14" s="51">
        <f t="shared" ref="OD14" si="271">OD4/OC4*100-100</f>
        <v>8.7881942127381762E-2</v>
      </c>
      <c r="OE14" s="51">
        <f t="shared" ref="OE14" si="272">OE4/OD4*100-100</f>
        <v>-3.4512910367496374E-2</v>
      </c>
      <c r="OF14" s="51">
        <f t="shared" ref="OF14" si="273">OF4/OE4*100-100</f>
        <v>-2.0830251375059561E-2</v>
      </c>
      <c r="OG14" s="51">
        <f t="shared" ref="OG14" si="274">OG4/OF4*100-100</f>
        <v>-0.18713560050476019</v>
      </c>
      <c r="OH14" s="51">
        <f t="shared" ref="OH14" si="275">OH4/OG4*100-100</f>
        <v>7.2412744878263879E-2</v>
      </c>
      <c r="OI14" s="51">
        <f t="shared" ref="OI14" si="276">OI4/OH4*100-100</f>
        <v>3.9881797585778145E-2</v>
      </c>
      <c r="OJ14" s="51">
        <f t="shared" ref="OJ14" si="277">OJ4/OI4*100-100</f>
        <v>2.2182982405411167E-2</v>
      </c>
      <c r="OK14" s="51">
        <f t="shared" ref="OK14" si="278">OK4/OJ4*100-100</f>
        <v>5.2828967157267925E-3</v>
      </c>
      <c r="OL14" s="51">
        <f t="shared" ref="OL14" si="279">OL4/OK4*100-100</f>
        <v>-0.16812962579660962</v>
      </c>
      <c r="OM14" s="51">
        <f t="shared" ref="OM14" si="280">OM4/OL4*100-100</f>
        <v>9.8696569781651533E-2</v>
      </c>
      <c r="ON14" s="51">
        <f t="shared" ref="ON14" si="281">ON4/OM4*100-100</f>
        <v>5.9765327859381046E-2</v>
      </c>
      <c r="OO14" s="51">
        <f t="shared" ref="OO14" si="282">OO4/ON4*100-100</f>
        <v>-9.9639688067298948E-3</v>
      </c>
      <c r="OP14" s="51">
        <f t="shared" ref="OP14" si="283">OP4/OO4*100-100</f>
        <v>0.72261401789710078</v>
      </c>
      <c r="OQ14" s="51">
        <f t="shared" ref="OQ14" si="284">OQ4/OP4*100-100</f>
        <v>-0.19528753230441964</v>
      </c>
      <c r="OR14" s="51">
        <f t="shared" ref="OR14" si="285">OR4/OQ4*100-100</f>
        <v>5.2225632637885155E-2</v>
      </c>
      <c r="OS14" s="51">
        <f t="shared" ref="OS14" si="286">OS4/OR4*100-100</f>
        <v>9.3359144781430814E-3</v>
      </c>
      <c r="OT14" s="51">
        <f t="shared" ref="OT14" si="287">OT4/OS4*100-100</f>
        <v>-4.160135258771902E-3</v>
      </c>
      <c r="OU14" s="51">
        <f t="shared" ref="OU14" si="288">OU4/OT4*100-100</f>
        <v>-7.2356427778501597E-2</v>
      </c>
      <c r="OV14" s="51">
        <f t="shared" ref="OV14" si="289">OV4/OU4*100-100</f>
        <v>-9.4309915451603388E-2</v>
      </c>
      <c r="OW14" s="51">
        <f t="shared" ref="OW14" si="290">OW4/OV4*100-100</f>
        <v>5.8642744605805319E-2</v>
      </c>
      <c r="OX14" s="51">
        <f t="shared" ref="OX14" si="291">OX4/OW4*100-100</f>
        <v>0.743163833232515</v>
      </c>
      <c r="OY14" s="51">
        <f t="shared" ref="OY14" si="292">OY4/OX4*100-100</f>
        <v>1.3530180376733369E-2</v>
      </c>
      <c r="OZ14" s="51">
        <f t="shared" ref="OZ14" si="293">OZ4/OY4*100-100</f>
        <v>2.111385610679406E-2</v>
      </c>
      <c r="PA14" s="51">
        <f t="shared" ref="PA14" si="294">PA4/OZ4*100-100</f>
        <v>-0.28807180985941727</v>
      </c>
      <c r="PB14" s="51">
        <f t="shared" ref="PB14" si="295">PB4/PA4*100-100</f>
        <v>2.5980704389922948E-2</v>
      </c>
      <c r="PC14" s="51">
        <f t="shared" ref="PC14" si="296">PC4/PB4*100-100</f>
        <v>9.0554530511766984E-2</v>
      </c>
      <c r="PD14" s="51">
        <f t="shared" ref="PD14" si="297">PD4/PC4*100-100</f>
        <v>3.0728922434946071E-2</v>
      </c>
      <c r="PE14" s="51">
        <f t="shared" ref="PE14" si="298">PE4/PD4*100-100</f>
        <v>3.4093296042712495E-2</v>
      </c>
      <c r="PF14" s="51">
        <f t="shared" ref="PF14" si="299">PF4/PE4*100-100</f>
        <v>-8.4384103896510965E-2</v>
      </c>
      <c r="PG14" s="51">
        <f t="shared" ref="PG14" si="300">PG4/PF4*100-100</f>
        <v>8.6868685539045032E-2</v>
      </c>
      <c r="PH14" s="51">
        <f t="shared" ref="PH14" si="301">PH4/PG4*100-100</f>
        <v>6.8805118642529806E-2</v>
      </c>
      <c r="PI14" s="51">
        <f t="shared" ref="PI14" si="302">PI4/PH4*100-100</f>
        <v>6.2667212923201987E-2</v>
      </c>
      <c r="PJ14" s="51">
        <f t="shared" ref="PJ14" si="303">PJ4/PI4*100-100</f>
        <v>1.3790481971881263E-2</v>
      </c>
      <c r="PK14" s="51">
        <f t="shared" ref="PK14" si="304">PK4/PJ4*100-100</f>
        <v>-4.1086592846156123E-2</v>
      </c>
      <c r="PL14" s="51">
        <f t="shared" ref="PL14" si="305">PL4/PK4*100-100</f>
        <v>0.72631934244941476</v>
      </c>
      <c r="PM14" s="51">
        <f t="shared" ref="PM14" si="306">PM4/PL4*100-100</f>
        <v>5.9734645819872867E-2</v>
      </c>
      <c r="PN14" s="51">
        <f t="shared" ref="PN14" si="307">PN4/PM4*100-100</f>
        <v>2.5398913432781001E-2</v>
      </c>
      <c r="PO14" s="51">
        <f t="shared" ref="PO14" si="308">PO4/PN4*100-100</f>
        <v>4.3911100612177734E-2</v>
      </c>
      <c r="PP14" s="51">
        <f t="shared" ref="PP14" si="309">PP4/PO4*100-100</f>
        <v>-0.13104527359064377</v>
      </c>
      <c r="PQ14" s="51">
        <f t="shared" ref="PQ14" si="310">PQ4/PP4*100-100</f>
        <v>0.19247630378069402</v>
      </c>
      <c r="PR14" s="51">
        <f t="shared" ref="PR14" si="311">PR4/PQ4*100-100</f>
        <v>9.2009344888552391E-2</v>
      </c>
      <c r="PS14" s="51">
        <f t="shared" ref="PS14" si="312">PS4/PR4*100-100</f>
        <v>7.7546793311043416E-2</v>
      </c>
      <c r="PT14" s="51">
        <f t="shared" ref="PT14" si="313">PT4/PS4*100-100</f>
        <v>2.1272990084881371E-2</v>
      </c>
      <c r="PU14" s="51">
        <f t="shared" ref="PU14" si="314">PU4/PT4*100-100</f>
        <v>0.65528729052510926</v>
      </c>
      <c r="PV14" s="51">
        <f t="shared" ref="PV14" si="315">PV4/PU4*100-100</f>
        <v>0.1320216183674745</v>
      </c>
      <c r="PW14" s="51">
        <f t="shared" ref="PW14" si="316">PW4/PV4*100-100</f>
        <v>8.4746742880483339E-2</v>
      </c>
      <c r="PY14" s="125" t="s">
        <v>177</v>
      </c>
      <c r="QC14" s="231"/>
      <c r="QD14" s="360" t="s">
        <v>361</v>
      </c>
      <c r="QE14" s="360" t="s">
        <v>362</v>
      </c>
      <c r="QF14" s="360" t="s">
        <v>363</v>
      </c>
      <c r="QG14" s="360" t="s">
        <v>364</v>
      </c>
      <c r="QH14" s="360" t="s">
        <v>255</v>
      </c>
      <c r="QI14" s="360" t="s">
        <v>365</v>
      </c>
      <c r="QJ14" s="360" t="s">
        <v>366</v>
      </c>
      <c r="QK14" s="360" t="s">
        <v>367</v>
      </c>
      <c r="QL14" s="360" t="s">
        <v>368</v>
      </c>
      <c r="QM14" s="360" t="s">
        <v>369</v>
      </c>
      <c r="QN14" s="360" t="s">
        <v>370</v>
      </c>
      <c r="QO14" s="360" t="s">
        <v>371</v>
      </c>
      <c r="QP14" s="400" t="s">
        <v>361</v>
      </c>
      <c r="QQ14" s="400" t="s">
        <v>362</v>
      </c>
      <c r="QR14" s="400" t="s">
        <v>363</v>
      </c>
      <c r="QS14" s="400" t="s">
        <v>267</v>
      </c>
      <c r="QT14" s="401" t="s">
        <v>224</v>
      </c>
      <c r="QU14" s="401" t="s">
        <v>225</v>
      </c>
      <c r="QV14" s="401" t="s">
        <v>422</v>
      </c>
      <c r="QW14" s="488" t="s">
        <v>436</v>
      </c>
      <c r="QX14" s="433" t="s">
        <v>457</v>
      </c>
      <c r="RA14" s="131"/>
    </row>
    <row r="15" spans="1:490" x14ac:dyDescent="0.25">
      <c r="A15" s="32" t="s">
        <v>1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45">
        <f>AS8-B8</f>
        <v>-1.5357959463360658</v>
      </c>
      <c r="AT15" s="45">
        <f t="shared" ref="AT15:BY15" si="317">AT8-AS8</f>
        <v>-0.15799200889489384</v>
      </c>
      <c r="AU15" s="45">
        <f t="shared" si="317"/>
        <v>-0.19990099098299652</v>
      </c>
      <c r="AV15" s="45">
        <f t="shared" si="317"/>
        <v>-0.55052976622300775</v>
      </c>
      <c r="AW15" s="45">
        <f t="shared" si="317"/>
        <v>-0.44682263477602646</v>
      </c>
      <c r="AX15" s="45">
        <f t="shared" si="317"/>
        <v>-0.8783186625049666</v>
      </c>
      <c r="AY15" s="45">
        <f t="shared" si="317"/>
        <v>-0.42543318117100171</v>
      </c>
      <c r="AZ15" s="45">
        <f t="shared" si="317"/>
        <v>0.47639069002195811</v>
      </c>
      <c r="BA15" s="45">
        <f t="shared" si="317"/>
        <v>-9.312900777899813E-2</v>
      </c>
      <c r="BB15" s="45">
        <f t="shared" si="317"/>
        <v>-0.41700000000003001</v>
      </c>
      <c r="BC15" s="45">
        <f t="shared" si="317"/>
        <v>-1.4420000000000073</v>
      </c>
      <c r="BD15" s="45">
        <f t="shared" si="317"/>
        <v>-0.2541199999999435</v>
      </c>
      <c r="BE15" s="45">
        <f t="shared" si="317"/>
        <v>-1.0803100000000541</v>
      </c>
      <c r="BF15" s="45">
        <f t="shared" si="317"/>
        <v>-1.0717200000000275</v>
      </c>
      <c r="BG15" s="45">
        <f t="shared" si="317"/>
        <v>-1.5770499999998719</v>
      </c>
      <c r="BH15" s="45">
        <f t="shared" si="317"/>
        <v>-1.2286700000000792</v>
      </c>
      <c r="BI15" s="45">
        <f t="shared" si="317"/>
        <v>-1.2171299999999974</v>
      </c>
      <c r="BJ15" s="45">
        <f t="shared" si="317"/>
        <v>-0.97900000000004184</v>
      </c>
      <c r="BK15" s="45">
        <f t="shared" si="317"/>
        <v>-1.0809999999999036</v>
      </c>
      <c r="BL15" s="45">
        <f t="shared" si="317"/>
        <v>-1.1052200000000312</v>
      </c>
      <c r="BM15" s="45">
        <f t="shared" si="317"/>
        <v>-2.430492840577017</v>
      </c>
      <c r="BN15" s="45">
        <f t="shared" si="317"/>
        <v>-0.53916115657500541</v>
      </c>
      <c r="BO15" s="45">
        <f t="shared" si="317"/>
        <v>-1.1060860028479738</v>
      </c>
      <c r="BP15" s="45">
        <f t="shared" si="317"/>
        <v>-0.9380428091859585</v>
      </c>
      <c r="BQ15" s="45">
        <f t="shared" si="317"/>
        <v>-1.2480621625654749</v>
      </c>
      <c r="BR15" s="45">
        <f t="shared" si="317"/>
        <v>-0.24416850353759401</v>
      </c>
      <c r="BS15" s="45">
        <f t="shared" si="317"/>
        <v>-2.4556357192279847</v>
      </c>
      <c r="BT15" s="45">
        <f t="shared" si="317"/>
        <v>-0.65732830170600209</v>
      </c>
      <c r="BU15" s="45">
        <f t="shared" si="317"/>
        <v>-0.83102663300508084</v>
      </c>
      <c r="BV15" s="45">
        <f t="shared" si="317"/>
        <v>-1.0814522193199991</v>
      </c>
      <c r="BW15" s="45">
        <f t="shared" si="317"/>
        <v>-0.63935624902535437</v>
      </c>
      <c r="BX15" s="45">
        <f t="shared" si="317"/>
        <v>-2.0359311866095595</v>
      </c>
      <c r="BY15" s="45">
        <f t="shared" si="317"/>
        <v>-1.8019062228639768</v>
      </c>
      <c r="BZ15" s="45">
        <f t="shared" ref="BZ15:DE15" si="318">BZ8-BY8</f>
        <v>-0.78415772930804906</v>
      </c>
      <c r="CA15" s="45">
        <f t="shared" si="318"/>
        <v>-1.3121141837399364</v>
      </c>
      <c r="CB15" s="45">
        <f t="shared" si="318"/>
        <v>-0.76418378478888371</v>
      </c>
      <c r="CC15" s="45">
        <f t="shared" si="318"/>
        <v>-1.7134024464241975</v>
      </c>
      <c r="CD15" s="45">
        <f t="shared" si="318"/>
        <v>-0.27121017832791949</v>
      </c>
      <c r="CE15" s="45">
        <f t="shared" si="318"/>
        <v>-0.30092632643300021</v>
      </c>
      <c r="CF15" s="45">
        <f t="shared" si="318"/>
        <v>-2.8962190165088941E-2</v>
      </c>
      <c r="CG15" s="45">
        <f t="shared" si="318"/>
        <v>-0.19204967844189014</v>
      </c>
      <c r="CH15" s="45">
        <f t="shared" si="318"/>
        <v>-2.0536580427591389</v>
      </c>
      <c r="CI15" s="45">
        <f t="shared" si="318"/>
        <v>-0.80274027974598994</v>
      </c>
      <c r="CJ15" s="45">
        <f t="shared" si="318"/>
        <v>-1.6647821575029411</v>
      </c>
      <c r="CK15" s="45">
        <f t="shared" si="318"/>
        <v>-0.4801093205160214</v>
      </c>
      <c r="CL15" s="45">
        <f t="shared" si="318"/>
        <v>-0.99878944431998207</v>
      </c>
      <c r="CM15" s="45">
        <f t="shared" si="318"/>
        <v>-0.85376487306200488</v>
      </c>
      <c r="CN15" s="45">
        <f t="shared" si="318"/>
        <v>-0.2683465919100172</v>
      </c>
      <c r="CO15" s="45">
        <f t="shared" si="318"/>
        <v>-1.1205310929759662</v>
      </c>
      <c r="CP15" s="45">
        <f t="shared" si="318"/>
        <v>-8.4246732270003122E-2</v>
      </c>
      <c r="CQ15" s="45">
        <f t="shared" si="318"/>
        <v>9.4397836884013486E-2</v>
      </c>
      <c r="CR15" s="45">
        <f t="shared" si="318"/>
        <v>8.7178814303001673E-2</v>
      </c>
      <c r="CS15" s="45">
        <f t="shared" si="318"/>
        <v>-0.48446156199906909</v>
      </c>
      <c r="CT15" s="45">
        <f t="shared" si="318"/>
        <v>-1.392852133677934</v>
      </c>
      <c r="CU15" s="45">
        <f t="shared" si="318"/>
        <v>-0.1964249588839948</v>
      </c>
      <c r="CV15" s="45">
        <f t="shared" si="318"/>
        <v>-0.25518341307906667</v>
      </c>
      <c r="CW15" s="45">
        <f t="shared" si="318"/>
        <v>0.3665754562781558</v>
      </c>
      <c r="CX15" s="45">
        <f t="shared" si="318"/>
        <v>-0.26085447083494273</v>
      </c>
      <c r="CY15" s="45">
        <f t="shared" si="318"/>
        <v>-1.9117405046671365</v>
      </c>
      <c r="CZ15" s="45">
        <f t="shared" si="318"/>
        <v>-0.15034654229600619</v>
      </c>
      <c r="DA15" s="45">
        <f t="shared" si="318"/>
        <v>-2.3650621466117627E-2</v>
      </c>
      <c r="DB15" s="45">
        <f t="shared" si="318"/>
        <v>-0.48835291650891577</v>
      </c>
      <c r="DC15" s="45">
        <f t="shared" si="318"/>
        <v>0.31995534748239152</v>
      </c>
      <c r="DD15" s="45">
        <f t="shared" si="318"/>
        <v>-0.70686098224041416</v>
      </c>
      <c r="DE15" s="45">
        <f t="shared" si="318"/>
        <v>-0.1376396157080535</v>
      </c>
      <c r="DF15" s="45">
        <f t="shared" ref="DF15:EP15" si="319">DF8-DE8</f>
        <v>-0.24713616408484995</v>
      </c>
      <c r="DG15" s="45">
        <f t="shared" si="319"/>
        <v>-0.97542548768808501</v>
      </c>
      <c r="DH15" s="45">
        <f t="shared" si="319"/>
        <v>-0.62414796233588277</v>
      </c>
      <c r="DI15" s="45">
        <f t="shared" si="319"/>
        <v>-1.7154150597390299</v>
      </c>
      <c r="DJ15" s="45">
        <f t="shared" si="319"/>
        <v>-0.30518000000006396</v>
      </c>
      <c r="DK15" s="45">
        <f t="shared" si="319"/>
        <v>-0.13064000000008491</v>
      </c>
      <c r="DL15" s="70">
        <f t="shared" si="319"/>
        <v>-0.12546698155210834</v>
      </c>
      <c r="DM15" s="70">
        <f t="shared" si="319"/>
        <v>-0.23907599778567601</v>
      </c>
      <c r="DN15" s="70">
        <f t="shared" si="319"/>
        <v>-1.9259377012126606</v>
      </c>
      <c r="DO15" s="70">
        <f t="shared" si="319"/>
        <v>-0.26965335162356041</v>
      </c>
      <c r="DP15" s="70">
        <f t="shared" si="319"/>
        <v>-2.4297253288956426</v>
      </c>
      <c r="DQ15" s="70">
        <f t="shared" si="319"/>
        <v>-0.5686953498989169</v>
      </c>
      <c r="DR15" s="70">
        <f t="shared" si="319"/>
        <v>-0.91524887926323117</v>
      </c>
      <c r="DS15" s="70">
        <f t="shared" si="319"/>
        <v>-2.0589963384843486</v>
      </c>
      <c r="DT15" s="70">
        <f t="shared" si="319"/>
        <v>-1.1059174956684501</v>
      </c>
      <c r="DU15" s="70">
        <f t="shared" si="319"/>
        <v>-0.80557293593528811</v>
      </c>
      <c r="DV15" s="70">
        <f t="shared" si="319"/>
        <v>-1.4451229860710555</v>
      </c>
      <c r="DW15" s="70">
        <f t="shared" si="319"/>
        <v>-0.5815199913009792</v>
      </c>
      <c r="DX15" s="70">
        <f t="shared" si="319"/>
        <v>-0.75203273527199599</v>
      </c>
      <c r="DY15" s="70">
        <f t="shared" si="319"/>
        <v>-0.43219135417007237</v>
      </c>
      <c r="DZ15" s="70">
        <f t="shared" si="319"/>
        <v>-0.23496445421483259</v>
      </c>
      <c r="EA15" s="70">
        <f t="shared" si="319"/>
        <v>8.2748493659892119E-2</v>
      </c>
      <c r="EB15" s="70">
        <f t="shared" si="319"/>
        <v>-1.1418191519469474</v>
      </c>
      <c r="EC15" s="70">
        <f t="shared" si="319"/>
        <v>0.14111796247095754</v>
      </c>
      <c r="ED15" s="70">
        <f t="shared" si="319"/>
        <v>-0.62999656022100226</v>
      </c>
      <c r="EE15" s="70">
        <f t="shared" si="319"/>
        <v>-0.18487051324700587</v>
      </c>
      <c r="EF15" s="70">
        <f t="shared" si="319"/>
        <v>-0.11613739333790818</v>
      </c>
      <c r="EG15" s="70">
        <f t="shared" si="319"/>
        <v>-1.1197320823270047</v>
      </c>
      <c r="EH15" s="70">
        <f t="shared" si="319"/>
        <v>-1.0676066509930706</v>
      </c>
      <c r="EI15" s="70">
        <f t="shared" si="319"/>
        <v>-0.48382433746996867</v>
      </c>
      <c r="EJ15" s="70">
        <f t="shared" si="319"/>
        <v>2.359347133889969</v>
      </c>
      <c r="EK15" s="70">
        <f t="shared" si="319"/>
        <v>2.0953768306120537</v>
      </c>
      <c r="EL15" s="70">
        <f t="shared" si="319"/>
        <v>-1.4014737253590965</v>
      </c>
      <c r="EM15" s="70">
        <f t="shared" si="319"/>
        <v>0.59716794500502601</v>
      </c>
      <c r="EN15" s="70">
        <f t="shared" si="319"/>
        <v>-0.48377557202002208</v>
      </c>
      <c r="EO15" s="70">
        <f t="shared" si="319"/>
        <v>-0.59807240032796471</v>
      </c>
      <c r="EP15" s="70">
        <f t="shared" si="319"/>
        <v>-0.37068730642192804</v>
      </c>
      <c r="EQ15" s="70">
        <f t="shared" ref="EQ15:FV15" si="320">EQ8-EP8</f>
        <v>-1.4680051747960761</v>
      </c>
      <c r="ER15" s="70">
        <f t="shared" si="320"/>
        <v>-0.16977048826697683</v>
      </c>
      <c r="ES15" s="70">
        <f t="shared" si="320"/>
        <v>0.24628921812006865</v>
      </c>
      <c r="ET15" s="70">
        <f t="shared" si="320"/>
        <v>7.4943097397863312E-2</v>
      </c>
      <c r="EU15" s="70">
        <f t="shared" si="320"/>
        <v>-7.1737603573978959E-2</v>
      </c>
      <c r="EV15" s="70">
        <f t="shared" si="320"/>
        <v>-1.8022649964489119</v>
      </c>
      <c r="EW15" s="70">
        <f t="shared" si="320"/>
        <v>-0.43879323552812366</v>
      </c>
      <c r="EX15" s="70">
        <f t="shared" si="320"/>
        <v>-0.55455295642889268</v>
      </c>
      <c r="EY15" s="70">
        <f t="shared" si="320"/>
        <v>-1.0114774582120845</v>
      </c>
      <c r="EZ15" s="70">
        <f t="shared" si="320"/>
        <v>-0.72390654143600841</v>
      </c>
      <c r="FA15" s="70">
        <f t="shared" si="320"/>
        <v>-1.9815155419898929</v>
      </c>
      <c r="FB15" s="70">
        <f t="shared" si="320"/>
        <v>-1.0779745262500455</v>
      </c>
      <c r="FC15" s="70">
        <f t="shared" si="320"/>
        <v>-5.9186311193570873E-4</v>
      </c>
      <c r="FD15" s="70">
        <f t="shared" si="320"/>
        <v>-0.95582832616298674</v>
      </c>
      <c r="FE15" s="70">
        <f t="shared" si="320"/>
        <v>-1.4036136978530749</v>
      </c>
      <c r="FF15" s="70">
        <f t="shared" si="320"/>
        <v>-2.8703577902700772</v>
      </c>
      <c r="FG15" s="70">
        <f t="shared" si="320"/>
        <v>-1.6145725962979895</v>
      </c>
      <c r="FH15" s="70">
        <f t="shared" si="320"/>
        <v>-1.0490828347329852</v>
      </c>
      <c r="FI15" s="70">
        <f t="shared" si="320"/>
        <v>-2.0877639085549617</v>
      </c>
      <c r="FJ15" s="70">
        <f t="shared" si="320"/>
        <v>-3.9885481396950127</v>
      </c>
      <c r="FK15" s="70">
        <f t="shared" si="320"/>
        <v>-3.8926096634210126</v>
      </c>
      <c r="FL15" s="70">
        <f t="shared" si="320"/>
        <v>-1.9386106488279893</v>
      </c>
      <c r="FM15" s="70">
        <f t="shared" si="320"/>
        <v>-1.4657279154980074</v>
      </c>
      <c r="FN15" s="70">
        <f t="shared" si="320"/>
        <v>-3.6309322086869997</v>
      </c>
      <c r="FO15" s="70">
        <f t="shared" si="320"/>
        <v>-2.9945535515389565</v>
      </c>
      <c r="FP15" s="70">
        <f t="shared" si="320"/>
        <v>-3.017618024379999</v>
      </c>
      <c r="FQ15" s="70">
        <f t="shared" si="320"/>
        <v>-1.9431546636180315</v>
      </c>
      <c r="FR15" s="70">
        <f t="shared" si="320"/>
        <v>-1.4553862855940451</v>
      </c>
      <c r="FS15" s="70">
        <f t="shared" si="320"/>
        <v>-10.79093852222644</v>
      </c>
      <c r="FT15" s="70">
        <f t="shared" si="320"/>
        <v>-1.5956580277091348</v>
      </c>
      <c r="FU15" s="70">
        <f t="shared" si="320"/>
        <v>-2.6689602250434064</v>
      </c>
      <c r="FV15" s="70">
        <f t="shared" si="320"/>
        <v>-1.0785652894679743</v>
      </c>
      <c r="FW15" s="70">
        <f t="shared" ref="FW15:GY15" si="321">FW8-FV8</f>
        <v>-0.76256925389299113</v>
      </c>
      <c r="FX15" s="70">
        <f t="shared" si="321"/>
        <v>-0.9034016660590396</v>
      </c>
      <c r="FY15" s="70">
        <f t="shared" si="321"/>
        <v>-0.88423685792798778</v>
      </c>
      <c r="FZ15" s="70">
        <f t="shared" si="321"/>
        <v>-1.7352569315499977</v>
      </c>
      <c r="GA15" s="70">
        <f t="shared" si="321"/>
        <v>-0.82139133771295292</v>
      </c>
      <c r="GB15" s="70">
        <f t="shared" si="321"/>
        <v>-1.3159359388150165</v>
      </c>
      <c r="GC15" s="70">
        <f t="shared" si="321"/>
        <v>-0.79309697468005425</v>
      </c>
      <c r="GD15" s="70">
        <f t="shared" si="321"/>
        <v>-1.0212444466259853</v>
      </c>
      <c r="GE15" s="70">
        <f t="shared" si="321"/>
        <v>-2.5493002969909639</v>
      </c>
      <c r="GF15" s="70">
        <f t="shared" si="321"/>
        <v>-0.56461582896901064</v>
      </c>
      <c r="GG15" s="70">
        <f t="shared" si="321"/>
        <v>-1.2671560946070031</v>
      </c>
      <c r="GH15" s="70">
        <f t="shared" si="321"/>
        <v>-1.4965158210998197E-2</v>
      </c>
      <c r="GI15" s="70">
        <f t="shared" si="321"/>
        <v>-0.72824307505902652</v>
      </c>
      <c r="GJ15" s="70">
        <f t="shared" si="321"/>
        <v>-1.614716313803001</v>
      </c>
      <c r="GK15" s="70">
        <f t="shared" si="321"/>
        <v>-0.36422964660994239</v>
      </c>
      <c r="GL15" s="70">
        <f t="shared" si="321"/>
        <v>-8.7897712592052812E-2</v>
      </c>
      <c r="GM15" s="70">
        <f t="shared" si="321"/>
        <v>-0.21589593211496094</v>
      </c>
      <c r="GN15" s="70">
        <f t="shared" si="321"/>
        <v>-0.40688402377804778</v>
      </c>
      <c r="GO15" s="70">
        <f t="shared" si="321"/>
        <v>-0.9591825497039963</v>
      </c>
      <c r="GP15" s="70">
        <f t="shared" si="321"/>
        <v>-1.6610459632943275E-2</v>
      </c>
      <c r="GQ15" s="70">
        <f t="shared" si="321"/>
        <v>-0.30417045119600061</v>
      </c>
      <c r="GR15" s="70">
        <f t="shared" si="321"/>
        <v>-0.30725233790400353</v>
      </c>
      <c r="GS15" s="70">
        <f t="shared" si="321"/>
        <v>-0.45589118552504715</v>
      </c>
      <c r="GT15" s="70">
        <f t="shared" si="321"/>
        <v>-0.84677143109092867</v>
      </c>
      <c r="GU15" s="70">
        <f t="shared" si="321"/>
        <v>9.2079786485953719E-2</v>
      </c>
      <c r="GV15" s="70">
        <f t="shared" si="321"/>
        <v>-0.33950435389903078</v>
      </c>
      <c r="GW15" s="70">
        <f t="shared" si="321"/>
        <v>-0.28254840742499709</v>
      </c>
      <c r="GX15" s="70">
        <f t="shared" si="321"/>
        <v>-0.43697502517994735</v>
      </c>
      <c r="GY15" s="70">
        <f t="shared" si="321"/>
        <v>-0.85734509163103212</v>
      </c>
      <c r="GZ15" s="45">
        <v>-8.2679886082019038E-2</v>
      </c>
      <c r="HA15" s="45">
        <v>-8.2679886082019038E-2</v>
      </c>
      <c r="HB15" s="45">
        <f t="shared" ref="HB15:IG15" si="322">HB8-HA8</f>
        <v>-0.17728300845811873</v>
      </c>
      <c r="HC15" s="45">
        <f t="shared" si="322"/>
        <v>-0.6748681493248796</v>
      </c>
      <c r="HD15" s="45">
        <f t="shared" si="322"/>
        <v>-1.5875344167305911</v>
      </c>
      <c r="HE15" s="45">
        <f t="shared" si="322"/>
        <v>-0.1812652238205601</v>
      </c>
      <c r="HF15" s="45">
        <f t="shared" si="322"/>
        <v>-7.9330434013854756E-2</v>
      </c>
      <c r="HG15" s="45">
        <f t="shared" si="322"/>
        <v>-9.4217129000014666E-2</v>
      </c>
      <c r="HH15" s="45">
        <f t="shared" si="322"/>
        <v>-0.5497137562269927</v>
      </c>
      <c r="HI15" s="45">
        <f t="shared" si="322"/>
        <v>-0.32103352327999346</v>
      </c>
      <c r="HJ15" s="45">
        <f t="shared" si="322"/>
        <v>-1.4800151705003373E-2</v>
      </c>
      <c r="HK15" s="45">
        <f t="shared" si="322"/>
        <v>-0.28238251721001006</v>
      </c>
      <c r="HL15" s="45">
        <f t="shared" si="322"/>
        <v>2.6658774450027067E-2</v>
      </c>
      <c r="HM15" s="45">
        <f t="shared" si="322"/>
        <v>-0.31323569971601728</v>
      </c>
      <c r="HN15" s="45">
        <f t="shared" si="322"/>
        <v>-0.92317614837497786</v>
      </c>
      <c r="HO15" s="45">
        <f t="shared" si="322"/>
        <v>-0.40716979396904662</v>
      </c>
      <c r="HP15" s="45">
        <f t="shared" si="322"/>
        <v>-0.23658051979992933</v>
      </c>
      <c r="HQ15" s="45">
        <f t="shared" si="322"/>
        <v>3.5626020447011797E-2</v>
      </c>
      <c r="HR15" s="45">
        <f t="shared" si="322"/>
        <v>-0.4036156731350502</v>
      </c>
      <c r="HS15" s="45">
        <f t="shared" si="322"/>
        <v>-1.1995395806650322</v>
      </c>
      <c r="HT15" s="45">
        <f t="shared" si="322"/>
        <v>-0.16451374115496264</v>
      </c>
      <c r="HU15" s="45">
        <f t="shared" si="322"/>
        <v>-0.21663694599396877</v>
      </c>
      <c r="HV15" s="45">
        <f t="shared" si="322"/>
        <v>-0.35337221927903784</v>
      </c>
      <c r="HW15" s="45">
        <f t="shared" si="322"/>
        <v>0.28005991288301857</v>
      </c>
      <c r="HX15" s="45">
        <f t="shared" si="322"/>
        <v>-0.90167607859001464</v>
      </c>
      <c r="HY15" s="45">
        <f t="shared" si="322"/>
        <v>-0.18385336090000237</v>
      </c>
      <c r="HZ15" s="45">
        <f t="shared" si="322"/>
        <v>0.18897162318103256</v>
      </c>
      <c r="IA15" s="45">
        <f t="shared" si="322"/>
        <v>-5.6290943120018255E-2</v>
      </c>
      <c r="IB15" s="45">
        <f t="shared" si="322"/>
        <v>-0.56235323397004322</v>
      </c>
      <c r="IC15" s="45">
        <f t="shared" si="322"/>
        <v>-1.0427612278359675</v>
      </c>
      <c r="ID15" s="45">
        <f t="shared" si="322"/>
        <v>0.24643992789197</v>
      </c>
      <c r="IE15" s="45">
        <f t="shared" si="322"/>
        <v>-1.4429942629429888</v>
      </c>
      <c r="IF15" s="45">
        <f t="shared" si="322"/>
        <v>-0.26962522671698252</v>
      </c>
      <c r="IG15" s="45">
        <f t="shared" si="322"/>
        <v>-0.43355867224403255</v>
      </c>
      <c r="IH15" s="45">
        <f t="shared" ref="IH15:JM15" si="323">IH8-IG8</f>
        <v>-3.018975930481929</v>
      </c>
      <c r="II15" s="45">
        <f t="shared" si="323"/>
        <v>-6.327591166035063</v>
      </c>
      <c r="IJ15" s="45">
        <f t="shared" si="323"/>
        <v>-0.12193982376493295</v>
      </c>
      <c r="IK15" s="45">
        <f t="shared" si="323"/>
        <v>-2.8793302045698965E-2</v>
      </c>
      <c r="IL15" s="45">
        <f t="shared" si="323"/>
        <v>-0.10705189293759076</v>
      </c>
      <c r="IM15" s="45">
        <f t="shared" si="323"/>
        <v>-0.9734500859570403</v>
      </c>
      <c r="IN15" s="45">
        <f t="shared" si="323"/>
        <v>2.0138709276149029</v>
      </c>
      <c r="IO15" s="45">
        <f t="shared" si="323"/>
        <v>2.9704542565830252</v>
      </c>
      <c r="IP15" s="45">
        <f t="shared" si="323"/>
        <v>-0.39490070002364064</v>
      </c>
      <c r="IQ15" s="45">
        <f t="shared" si="323"/>
        <v>-0.14174089528603417</v>
      </c>
      <c r="IR15" s="45">
        <f t="shared" si="323"/>
        <v>-1.0769130431139615</v>
      </c>
      <c r="IS15" s="45">
        <f t="shared" si="323"/>
        <v>0.39554518394601246</v>
      </c>
      <c r="IT15" s="45">
        <f t="shared" si="323"/>
        <v>-0.10926903625505702</v>
      </c>
      <c r="IU15" s="45">
        <f t="shared" si="323"/>
        <v>-0.14081740275997845</v>
      </c>
      <c r="IV15" s="45">
        <f t="shared" si="323"/>
        <v>-1.6532613785789749</v>
      </c>
      <c r="IW15" s="45">
        <f t="shared" si="323"/>
        <v>1.8111860123850079</v>
      </c>
      <c r="IX15" s="45">
        <f t="shared" si="323"/>
        <v>-0.58020215562697786</v>
      </c>
      <c r="IY15" s="45">
        <f t="shared" si="323"/>
        <v>0.95130445185998269</v>
      </c>
      <c r="IZ15" s="45">
        <f t="shared" si="323"/>
        <v>-1.8065025252529949</v>
      </c>
      <c r="JA15" s="45">
        <f t="shared" si="323"/>
        <v>0.22387160857800836</v>
      </c>
      <c r="JB15" s="45">
        <f t="shared" si="323"/>
        <v>-0.11655302602304118</v>
      </c>
      <c r="JC15" s="45">
        <f t="shared" si="323"/>
        <v>-2.7174763406210332</v>
      </c>
      <c r="JD15" s="45">
        <f t="shared" si="323"/>
        <v>0.37930650056307513</v>
      </c>
      <c r="JE15" s="45">
        <f t="shared" si="323"/>
        <v>0.46013561638898182</v>
      </c>
      <c r="JF15" s="45">
        <f t="shared" si="323"/>
        <v>-0.4660753270989062</v>
      </c>
      <c r="JG15" s="45">
        <f t="shared" si="323"/>
        <v>0.12565581505981527</v>
      </c>
      <c r="JH15" s="45">
        <f t="shared" si="323"/>
        <v>-0.21364724257102807</v>
      </c>
      <c r="JI15" s="45">
        <f t="shared" si="323"/>
        <v>-0.83083420131413277</v>
      </c>
      <c r="JJ15" s="45">
        <f t="shared" si="323"/>
        <v>-0.10383360485070625</v>
      </c>
      <c r="JK15" s="45">
        <f t="shared" si="323"/>
        <v>-0.46436776862543638</v>
      </c>
      <c r="JL15" s="45">
        <f t="shared" si="323"/>
        <v>0.66419092304937521</v>
      </c>
      <c r="JM15" s="45">
        <f t="shared" si="323"/>
        <v>0.1029601581920474</v>
      </c>
      <c r="JN15" s="45">
        <f t="shared" ref="JN15:JY15" si="324">JN8-JM8</f>
        <v>-1.1012678158430731</v>
      </c>
      <c r="JO15" s="45">
        <f t="shared" si="324"/>
        <v>0.16540322035803001</v>
      </c>
      <c r="JP15" s="45">
        <f t="shared" si="324"/>
        <v>0.2085522943630167</v>
      </c>
      <c r="JQ15" s="45">
        <f t="shared" si="324"/>
        <v>0.25329635786198423</v>
      </c>
      <c r="JR15" s="45">
        <f t="shared" si="324"/>
        <v>0.87956143000900511</v>
      </c>
      <c r="JS15" s="45">
        <f t="shared" si="324"/>
        <v>-1.0709222580260302</v>
      </c>
      <c r="JT15" s="45">
        <f t="shared" si="324"/>
        <v>-2.6347165197933009E-2</v>
      </c>
      <c r="JU15" s="45">
        <f t="shared" si="324"/>
        <v>0.43544607616195208</v>
      </c>
      <c r="JV15" s="45">
        <f t="shared" si="324"/>
        <v>0.20923664950726106</v>
      </c>
      <c r="JW15" s="45">
        <f t="shared" si="324"/>
        <v>-7.98351355421687E-2</v>
      </c>
      <c r="JX15" s="45">
        <f t="shared" si="324"/>
        <v>-1.2519622741958756</v>
      </c>
      <c r="JY15" s="45">
        <f t="shared" si="324"/>
        <v>-0.23027107334269203</v>
      </c>
      <c r="JZ15" s="45">
        <f t="shared" ref="JZ15" si="325">JZ8-JY8</f>
        <v>0.64814088639838019</v>
      </c>
      <c r="KA15" s="45">
        <f t="shared" ref="KA15" si="326">KA8-JZ8</f>
        <v>0.20280930706405798</v>
      </c>
      <c r="KB15" s="45">
        <f t="shared" ref="KB15" si="327">KB8-KA8</f>
        <v>0.242881742014049</v>
      </c>
      <c r="KC15" s="45">
        <f t="shared" ref="KC15" si="328">KC8-KB8</f>
        <v>-0.88452624647601397</v>
      </c>
      <c r="KD15" s="45">
        <f t="shared" ref="KD15" si="329">KD8-KC8</f>
        <v>-0.1916612845355985</v>
      </c>
      <c r="KE15" s="45">
        <f t="shared" ref="KE15" si="330">KE8-KD8</f>
        <v>6.0208083866029938E-2</v>
      </c>
      <c r="KF15" s="45">
        <f t="shared" ref="KF15" si="331">KF8-KE8</f>
        <v>-0.29124461249881506</v>
      </c>
      <c r="KG15" s="45">
        <f t="shared" ref="KG15" si="332">KG8-KF8</f>
        <v>0.21531206022086735</v>
      </c>
      <c r="KH15" s="45">
        <f t="shared" ref="KH15" si="333">KH8-KG8</f>
        <v>-1.1448474494496281</v>
      </c>
      <c r="KI15" s="45">
        <f t="shared" ref="KI15" si="334">KI8-KH8</f>
        <v>0.21645654239847545</v>
      </c>
      <c r="KJ15" s="45">
        <f t="shared" ref="KJ15" si="335">KJ8-KI8</f>
        <v>-0.38285476995594081</v>
      </c>
      <c r="KK15" s="45">
        <f t="shared" ref="KK15" si="336">KK8-KJ8</f>
        <v>-0.80935878903761704</v>
      </c>
      <c r="KL15" s="45">
        <f t="shared" ref="KL15" si="337">KL8-KK8</f>
        <v>0.71709421674290752</v>
      </c>
      <c r="KM15" s="45">
        <f t="shared" ref="KM15" si="338">KM8-KL8</f>
        <v>-0.75797905170247759</v>
      </c>
      <c r="KN15" s="45">
        <f t="shared" ref="KN15" si="339">KN8-KM8</f>
        <v>-5.3131324616174425E-2</v>
      </c>
      <c r="KO15" s="45">
        <f t="shared" ref="KO15" si="340">KO8-KN8</f>
        <v>19.965999999999951</v>
      </c>
      <c r="KP15" s="45">
        <f t="shared" ref="KP15" si="341">KP8-KO8</f>
        <v>-20.349999999999966</v>
      </c>
      <c r="KQ15" s="45">
        <f t="shared" ref="KQ15" si="342">KQ8-KP8</f>
        <v>-0.15153636566202522</v>
      </c>
      <c r="KR15" s="45">
        <f t="shared" ref="KR15" si="343">KR8-KQ8</f>
        <v>-1.3617802352929402</v>
      </c>
      <c r="KS15" s="45">
        <f t="shared" ref="KS15" si="344">KS8-KR8</f>
        <v>0.55234840945900032</v>
      </c>
      <c r="KT15" s="45">
        <f t="shared" ref="KT15" si="345">KT8-KS8</f>
        <v>1.8952556905958318E-2</v>
      </c>
      <c r="KU15" s="45">
        <f t="shared" ref="KU15" si="346">KU8-KT8</f>
        <v>0.44097067154797287</v>
      </c>
      <c r="KV15" s="45">
        <f t="shared" ref="KV15" si="347">KV8-KU8</f>
        <v>-0.81676173032894894</v>
      </c>
      <c r="KW15" s="45">
        <f t="shared" ref="KW15" si="348">KW8-KV8</f>
        <v>0.18385387080297733</v>
      </c>
      <c r="KX15" s="45">
        <f t="shared" ref="KX15" si="349">KX8-KW8</f>
        <v>6.551175842145085E-2</v>
      </c>
      <c r="KY15" s="45">
        <f t="shared" ref="KY15" si="350">KY8-KX8</f>
        <v>-0.5688836380804787</v>
      </c>
      <c r="KZ15" s="45">
        <f t="shared" ref="KZ15" si="351">KZ8-KY8</f>
        <v>0.10118713064201756</v>
      </c>
      <c r="LA15" s="45">
        <f t="shared" ref="LA15" si="352">LA8-KZ8</f>
        <v>-1.2742120959209728</v>
      </c>
      <c r="LB15" s="45">
        <f t="shared" ref="LB15" si="353">LB8-LA8</f>
        <v>-0.35153274244402155</v>
      </c>
      <c r="LC15" s="45">
        <f t="shared" ref="LC15" si="354">LC8-LB8</f>
        <v>0.84160837843199943</v>
      </c>
      <c r="LD15" s="45">
        <f t="shared" ref="LD15" si="355">LD8-LC8</f>
        <v>8.7680795199958084E-3</v>
      </c>
      <c r="LE15" s="45">
        <f t="shared" ref="LE15" si="356">LE8-LD8</f>
        <v>-0.23698413983402133</v>
      </c>
      <c r="LF15" s="45">
        <f t="shared" ref="LF15" si="357">LF8-LE8</f>
        <v>-0.84939059200593192</v>
      </c>
      <c r="LG15" s="45">
        <f t="shared" ref="LG15" si="358">LG8-LF8</f>
        <v>0.65274656314596768</v>
      </c>
      <c r="LH15" s="45">
        <f t="shared" ref="LH15" si="359">LH8-LG8</f>
        <v>0.78418809842600012</v>
      </c>
      <c r="LI15" s="45">
        <f t="shared" ref="LI15" si="360">LI8-LH8</f>
        <v>-0.18026369549005494</v>
      </c>
      <c r="LJ15" s="45">
        <f t="shared" ref="LJ15" si="361">LJ8-LI8</f>
        <v>-0.46399074882197056</v>
      </c>
      <c r="LK15" s="45">
        <f t="shared" ref="LK15" si="362">LK8-LJ8</f>
        <v>-2.0350872879329813</v>
      </c>
      <c r="LL15" s="45">
        <f t="shared" ref="LL15" si="363">LL8-LK8</f>
        <v>-3.5344531909004218E-2</v>
      </c>
      <c r="LM15" s="45">
        <f t="shared" ref="LM15" si="364">LM8-LL8</f>
        <v>-0.18966806761301314</v>
      </c>
      <c r="LN15" s="45">
        <f t="shared" ref="LN15" si="365">LN8-LM8</f>
        <v>0.51879940718305306</v>
      </c>
      <c r="LO15" s="45">
        <f t="shared" ref="LO15" si="366">LO8-LN8</f>
        <v>-0.784992335906054</v>
      </c>
      <c r="LP15" s="45">
        <f t="shared" ref="LP15" si="367">LP8-LO8</f>
        <v>-0.96317346873894394</v>
      </c>
      <c r="LQ15" s="45">
        <f t="shared" ref="LQ15" si="368">LQ8-LP8</f>
        <v>-0.32035774739108547</v>
      </c>
      <c r="LR15" s="45">
        <f t="shared" ref="LR15" si="369">LR8-LQ8</f>
        <v>-5.5996167928924478E-2</v>
      </c>
      <c r="LS15" s="45">
        <f t="shared" ref="LS15" si="370">LS8-LR8</f>
        <v>0.402122283073993</v>
      </c>
      <c r="LT15" s="45">
        <f t="shared" ref="LT15" si="371">LT8-LS8</f>
        <v>-0.17684825733402931</v>
      </c>
      <c r="LU15" s="45">
        <f t="shared" ref="LU15" si="372">LU8-LT8</f>
        <v>-0.64204140345196947</v>
      </c>
      <c r="LV15" s="45">
        <f t="shared" ref="LV15" si="373">LV8-LU8</f>
        <v>-0.14199872490104326</v>
      </c>
      <c r="LW15" s="45">
        <f t="shared" ref="LW15" si="374">LW8-LV8</f>
        <v>-0.50415294711098113</v>
      </c>
      <c r="LX15" s="45">
        <f t="shared" ref="LX15" si="375">LX8-LW8</f>
        <v>-0.53445036324563944</v>
      </c>
      <c r="LY15" s="45">
        <f t="shared" ref="LY15" si="376">LY8-LX8</f>
        <v>-1.2838756867017764</v>
      </c>
      <c r="LZ15" s="45">
        <f t="shared" ref="LZ15" si="377">LZ8-LY8</f>
        <v>-1.5610003122679359</v>
      </c>
      <c r="MA15" s="45">
        <f t="shared" ref="MA15" si="378">MA8-LZ8</f>
        <v>-0.35007715184104882</v>
      </c>
      <c r="MB15" s="45">
        <f t="shared" ref="MB15" si="379">MB8-MA8</f>
        <v>-0.26125450769217196</v>
      </c>
      <c r="MC15" s="45">
        <f t="shared" ref="MC15" si="380">MC8-MB8</f>
        <v>-0.18711905928182659</v>
      </c>
      <c r="MD15" s="45">
        <f t="shared" ref="MD15" si="381">MD8-MC8</f>
        <v>-0.33903764211220278</v>
      </c>
      <c r="ME15" s="45">
        <f t="shared" ref="ME15" si="382">ME8-MD8</f>
        <v>-2.004469680986233</v>
      </c>
      <c r="MF15" s="45">
        <f t="shared" ref="MF15" si="383">MF8-ME8</f>
        <v>-0.49491292679402932</v>
      </c>
      <c r="MG15" s="45">
        <f t="shared" ref="MG15" si="384">MG8-MF8</f>
        <v>-0.26464459749240632</v>
      </c>
      <c r="MH15" s="45">
        <f t="shared" ref="MH15" si="385">MH8-MG8</f>
        <v>-0.94109809097210473</v>
      </c>
      <c r="MI15" s="45">
        <f t="shared" ref="MI15" si="386">MI8-MH8</f>
        <v>0.2145936723566706</v>
      </c>
      <c r="MJ15" s="45">
        <f t="shared" ref="MJ15" si="387">MJ8-MI8</f>
        <v>-1.6415233435836285</v>
      </c>
      <c r="MK15" s="45">
        <f t="shared" ref="MK15" si="388">MK8-MJ8</f>
        <v>-1.1691713777350969</v>
      </c>
      <c r="ML15" s="45">
        <f t="shared" ref="ML15" si="389">ML8-MK8</f>
        <v>0.14095083616376769</v>
      </c>
      <c r="MM15" s="45">
        <f t="shared" ref="MM15" si="390">MM8-ML8</f>
        <v>-8.2230085266758124E-2</v>
      </c>
      <c r="MN15" s="45">
        <f t="shared" ref="MN15" si="391">MN8-MM8</f>
        <v>-0.80528678689336175</v>
      </c>
      <c r="MO15" s="45">
        <f t="shared" ref="MO15" si="392">MO8-MN8</f>
        <v>-0.41729941342521215</v>
      </c>
      <c r="MP15" s="45">
        <f t="shared" ref="MP15" si="393">MP8-MO8</f>
        <v>-0.70985925518300519</v>
      </c>
      <c r="MQ15" s="45">
        <f t="shared" ref="MQ15" si="394">MQ8-MP8</f>
        <v>-0.56723072222399651</v>
      </c>
      <c r="MR15" s="45">
        <f t="shared" ref="MR15" si="395">MR8-MQ8</f>
        <v>-0.30494633314401653</v>
      </c>
      <c r="MS15" s="45">
        <f t="shared" ref="MS15" si="396">MS8-MR8</f>
        <v>-1.0348614164919354</v>
      </c>
      <c r="MT15" s="45">
        <f t="shared" ref="MT15" si="397">MT8-MS8</f>
        <v>-0.84330693538305468</v>
      </c>
      <c r="MU15" s="45">
        <f t="shared" ref="MU15" si="398">MU8-MT8</f>
        <v>-0.91342246158194484</v>
      </c>
      <c r="MV15" s="45">
        <f t="shared" ref="MV15" si="399">MV8-MU8</f>
        <v>-1.0151716038290601</v>
      </c>
      <c r="MW15" s="45">
        <f t="shared" ref="MW15" si="400">MW8-MV8</f>
        <v>0</v>
      </c>
      <c r="MX15" s="45">
        <f t="shared" ref="MX15" si="401">MX8-MW8</f>
        <v>-2.2618590870919775</v>
      </c>
      <c r="MY15" s="45">
        <f t="shared" ref="MY15" si="402">MY8-MX8</f>
        <v>-0.43391480842200281</v>
      </c>
      <c r="MZ15" s="45">
        <f t="shared" ref="MZ15" si="403">MZ8-MY8</f>
        <v>-0.54812612682701456</v>
      </c>
      <c r="NA15" s="45">
        <f t="shared" ref="NA15" si="404">NA8-MZ8</f>
        <v>0.5958373915960351</v>
      </c>
      <c r="NB15" s="45">
        <f t="shared" ref="NB15" si="405">NB8-NA8</f>
        <v>-0.3557011761450326</v>
      </c>
      <c r="NC15" s="45">
        <f t="shared" ref="NC15" si="406">NC8-NB8</f>
        <v>-1.2552791373350374</v>
      </c>
      <c r="ND15" s="45">
        <f t="shared" ref="ND15" si="407">ND8-NC8</f>
        <v>-0.91158336001495854</v>
      </c>
      <c r="NE15" s="45">
        <f t="shared" ref="NE15" si="408">NE8-ND8</f>
        <v>-0.71353343765605359</v>
      </c>
      <c r="NF15" s="45">
        <f t="shared" ref="NF15" si="409">NF8-NE8</f>
        <v>-0.16798538294193577</v>
      </c>
      <c r="NG15" s="45">
        <f t="shared" ref="NG15" si="410">NG8-NF8</f>
        <v>-0.6759118186860178</v>
      </c>
      <c r="NH15" s="45">
        <f t="shared" ref="NH15" si="411">NH8-NG8</f>
        <v>-2.1872679276179952</v>
      </c>
      <c r="NI15" s="45">
        <f t="shared" ref="NI15" si="412">NI8-NH8</f>
        <v>-9.2105061401014154E-2</v>
      </c>
      <c r="NJ15" s="45">
        <f t="shared" ref="NJ15" si="413">NJ8-NI8</f>
        <v>-0.49570828895093655</v>
      </c>
      <c r="NK15" s="45">
        <f t="shared" ref="NK15" si="414">NK8-NJ8</f>
        <v>-8.2136451545011369E-2</v>
      </c>
      <c r="NL15" s="45">
        <f t="shared" ref="NL15" si="415">NL8-NK8</f>
        <v>-1.1507193689630526</v>
      </c>
      <c r="NM15" s="45">
        <f t="shared" ref="NM15" si="416">NM8-NL8</f>
        <v>-1.9262297717149863</v>
      </c>
      <c r="NN15" s="45">
        <f t="shared" ref="NN15" si="417">NN8-NM8</f>
        <v>-0.50685983927502321</v>
      </c>
      <c r="NO15" s="45">
        <f t="shared" ref="NO15" si="418">NO8-NN8</f>
        <v>-0.42325631114897533</v>
      </c>
      <c r="NP15" s="45">
        <f t="shared" ref="NP15" si="419">NP8-NO8</f>
        <v>-0.61828407569498722</v>
      </c>
      <c r="NQ15" s="45">
        <f t="shared" ref="NQ15" si="420">NQ8-NP8</f>
        <v>-0.60987428969201574</v>
      </c>
      <c r="NR15" s="45">
        <f t="shared" ref="NR15" si="421">NR8-NQ8</f>
        <v>-1.8392506176260213</v>
      </c>
      <c r="NS15" s="45">
        <f t="shared" ref="NS15" si="422">NS8-NR8</f>
        <v>0.63447990226802631</v>
      </c>
      <c r="NT15" s="45">
        <f t="shared" ref="NT15" si="423">NT8-NS8</f>
        <v>0.76290528369202093</v>
      </c>
      <c r="NU15" s="45">
        <f t="shared" ref="NU15" si="424">NU8-NT8</f>
        <v>-0.6343149584230332</v>
      </c>
      <c r="NV15" s="45">
        <f t="shared" ref="NV15" si="425">NV8-NU8</f>
        <v>-0.54511682220197599</v>
      </c>
      <c r="NW15" s="45">
        <f t="shared" ref="NW15" si="426">NW8-NV8</f>
        <v>-0.97060940791499206</v>
      </c>
      <c r="NX15" s="45">
        <f t="shared" ref="NX15" si="427">NX8-NW8</f>
        <v>9.0669908558993484E-2</v>
      </c>
      <c r="NY15" s="45">
        <f t="shared" ref="NY15" si="428">NY8-NX8</f>
        <v>-4.1587035133034078E-2</v>
      </c>
      <c r="NZ15" s="45">
        <f t="shared" ref="NZ15" si="429">NZ8-NY8</f>
        <v>-0.31859756466195677</v>
      </c>
      <c r="OA15" s="45">
        <f t="shared" ref="OA15" si="430">OA8-NZ8</f>
        <v>-0.13692216643499933</v>
      </c>
      <c r="OB15" s="45">
        <f t="shared" ref="OB15" si="431">OB8-OA8</f>
        <v>-1.6668124895130632</v>
      </c>
      <c r="OC15" s="45">
        <f t="shared" ref="OC15" si="432">OC8-OB8</f>
        <v>-0.45010682199398389</v>
      </c>
      <c r="OD15" s="45">
        <f t="shared" ref="OD15" si="433">OD8-OC8</f>
        <v>-0.19005174551398341</v>
      </c>
      <c r="OE15" s="45">
        <f t="shared" ref="OE15" si="434">OE8-OD8</f>
        <v>-0.37356203308496561</v>
      </c>
      <c r="OF15" s="45">
        <f t="shared" ref="OF15" si="435">OF8-OE8</f>
        <v>0.32893856316496795</v>
      </c>
      <c r="OG15" s="45">
        <f t="shared" ref="OG15" si="436">OG8-OF8</f>
        <v>-0.38551985996298299</v>
      </c>
      <c r="OH15" s="45">
        <f t="shared" ref="OH15" si="437">OH8-OG8</f>
        <v>-0.46795951300003935</v>
      </c>
      <c r="OI15" s="45">
        <f t="shared" ref="OI15" si="438">OI8-OH8</f>
        <v>0.70110303212504732</v>
      </c>
      <c r="OJ15" s="45">
        <f t="shared" ref="OJ15" si="439">OJ8-OI8</f>
        <v>-0.55462855452003623</v>
      </c>
      <c r="OK15" s="45">
        <f t="shared" ref="OK15" si="440">OK8-OJ8</f>
        <v>-0.2822907213709982</v>
      </c>
      <c r="OL15" s="45">
        <f t="shared" ref="OL15" si="441">OL8-OK8</f>
        <v>-1.2780746190279615</v>
      </c>
      <c r="OM15" s="45">
        <f t="shared" ref="OM15" si="442">OM8-OL8</f>
        <v>8.3667503701008172E-2</v>
      </c>
      <c r="ON15" s="45">
        <f t="shared" ref="ON15" si="443">ON8-OM8</f>
        <v>-1.2685479589350166</v>
      </c>
      <c r="OO15" s="45">
        <f t="shared" ref="OO15" si="444">OO8-ON8</f>
        <v>-0.16148800176904388</v>
      </c>
      <c r="OP15" s="45">
        <f t="shared" ref="OP15" si="445">OP8-OO8</f>
        <v>-0.13540184516000409</v>
      </c>
      <c r="OQ15" s="45">
        <f t="shared" ref="OQ15" si="446">OQ8-OP8</f>
        <v>-0.19531059556595665</v>
      </c>
      <c r="OR15" s="45">
        <f t="shared" ref="OR15" si="447">OR8-OQ8</f>
        <v>0.39133725047497592</v>
      </c>
      <c r="OS15" s="45">
        <f t="shared" ref="OS15" si="448">OS8-OR8</f>
        <v>0.36556150548597088</v>
      </c>
      <c r="OT15" s="45">
        <f t="shared" ref="OT15" si="449">OT8-OS8</f>
        <v>-7.8160359834953397E-2</v>
      </c>
      <c r="OU15" s="45">
        <f t="shared" ref="OU15" si="450">OU8-OT8</f>
        <v>1.5635992269200187</v>
      </c>
      <c r="OV15" s="45">
        <f t="shared" ref="OV15" si="451">OV8-OU8</f>
        <v>-0.90910719407600027</v>
      </c>
      <c r="OW15" s="45">
        <f t="shared" ref="OW15" si="452">OW8-OV8</f>
        <v>-0.87317532313903712</v>
      </c>
      <c r="OX15" s="45">
        <f t="shared" ref="OX15" si="453">OX8-OW8</f>
        <v>0.5600150679990179</v>
      </c>
      <c r="OY15" s="45">
        <f t="shared" ref="OY15" si="454">OY8-OX8</f>
        <v>-0.21908800840128606</v>
      </c>
      <c r="OZ15" s="45">
        <f t="shared" ref="OZ15" si="455">OZ8-OY8</f>
        <v>4.4285947369587575E-2</v>
      </c>
      <c r="PA15" s="45">
        <f t="shared" ref="PA15" si="456">PA8-OZ8</f>
        <v>-0.44697030541249205</v>
      </c>
      <c r="PB15" s="45">
        <f t="shared" ref="PB15" si="457">PB8-PA8</f>
        <v>1.1527408828000034</v>
      </c>
      <c r="PC15" s="45">
        <f t="shared" ref="PC15" si="458">PC8-PB8</f>
        <v>0.63803955923680178</v>
      </c>
      <c r="PD15" s="45">
        <f t="shared" ref="PD15" si="459">PD8-PC8</f>
        <v>-0.11459628393475896</v>
      </c>
      <c r="PE15" s="45">
        <f t="shared" ref="PE15" si="460">PE8-PD8</f>
        <v>0.51211024709988351</v>
      </c>
      <c r="PF15" s="45">
        <f t="shared" ref="PF15" si="461">PF8-PE8</f>
        <v>-0.64483950300746073</v>
      </c>
      <c r="PG15" s="45">
        <f t="shared" ref="PG15" si="462">PG8-PF8</f>
        <v>0.52307853928289205</v>
      </c>
      <c r="PH15" s="45">
        <f t="shared" ref="PH15" si="463">PH8-PG8</f>
        <v>0.18911446775780405</v>
      </c>
      <c r="PI15" s="45">
        <f t="shared" ref="PI15" si="464">PI8-PH8</f>
        <v>0.12332903464101719</v>
      </c>
      <c r="PJ15" s="45">
        <f t="shared" ref="PJ15" si="465">PJ8-PI8</f>
        <v>-0.27592979805103823</v>
      </c>
      <c r="PK15" s="45">
        <f t="shared" ref="PK15" si="466">PK8-PJ8</f>
        <v>-1.0160903103969758</v>
      </c>
      <c r="PL15" s="45">
        <f t="shared" ref="PL15" si="467">PL8-PK8</f>
        <v>0.82001145397816799</v>
      </c>
      <c r="PM15" s="45">
        <f t="shared" ref="PM15" si="468">PM8-PL8</f>
        <v>0.11507672051675399</v>
      </c>
      <c r="PN15" s="45">
        <f t="shared" ref="PN15" si="469">PN8-PM8</f>
        <v>-8.2266986015213206E-2</v>
      </c>
      <c r="PO15" s="45">
        <f t="shared" ref="PO15" si="470">PO8-PN8</f>
        <v>0.74410536345448008</v>
      </c>
      <c r="PP15" s="45">
        <f t="shared" ref="PP15" si="471">PP8-PO8</f>
        <v>-7.1505754341046668E-2</v>
      </c>
      <c r="PQ15" s="45">
        <f t="shared" ref="PQ15" si="472">PQ8-PP8</f>
        <v>0.54220067147088002</v>
      </c>
      <c r="PR15" s="45">
        <f t="shared" ref="PR15" si="473">PR8-PQ8</f>
        <v>0.13157650275343258</v>
      </c>
      <c r="PS15" s="45">
        <f t="shared" ref="PS15" si="474">PS8-PR8</f>
        <v>0.43339369864736454</v>
      </c>
      <c r="PT15" s="45">
        <f t="shared" ref="PT15" si="475">PT8-PS8</f>
        <v>0.5690145995889111</v>
      </c>
      <c r="PU15" s="45">
        <f t="shared" ref="PU15" si="476">PU8-PT8</f>
        <v>-0.53998812347788316</v>
      </c>
      <c r="PV15" s="45">
        <f t="shared" ref="PV15" si="477">PV8-PU8</f>
        <v>0.73482789337481336</v>
      </c>
      <c r="PW15" s="45">
        <f t="shared" ref="PW15" si="478">PW8-PV8</f>
        <v>-0.46398211806155132</v>
      </c>
      <c r="PY15" s="126" t="s">
        <v>178</v>
      </c>
      <c r="QC15" s="231" t="s">
        <v>256</v>
      </c>
      <c r="QD15" s="372">
        <f>RT4</f>
        <v>2.6055267568304998</v>
      </c>
      <c r="QE15" s="372">
        <v>0.56583920533321896</v>
      </c>
      <c r="QF15" s="372">
        <v>-3.6205648764885012</v>
      </c>
      <c r="QG15" s="372">
        <v>-1.5558708704972199</v>
      </c>
      <c r="QH15" s="372">
        <v>0.28160025860965732</v>
      </c>
      <c r="QI15" s="372">
        <v>-0.11300264890277845</v>
      </c>
      <c r="QJ15" s="372">
        <v>-2.1479690364652697</v>
      </c>
      <c r="QK15" s="372">
        <v>-5.500704588466121</v>
      </c>
      <c r="QL15" s="372">
        <v>-1.6550877573019136</v>
      </c>
      <c r="QM15" s="372">
        <f>RB4</f>
        <v>-0.73985986846936669</v>
      </c>
      <c r="QN15" s="373">
        <f>QZ4</f>
        <v>-0.16422985663569989</v>
      </c>
      <c r="QO15" s="373">
        <f>QX4</f>
        <v>-5.2503288897725042E-2</v>
      </c>
      <c r="QP15" s="373">
        <f>QT4</f>
        <v>1.4713497168164622</v>
      </c>
      <c r="QQ15" s="373">
        <f>QR4</f>
        <v>1.0807601130876918</v>
      </c>
      <c r="QR15" s="373">
        <f>QP4</f>
        <v>0.62992447789508788</v>
      </c>
      <c r="QS15" s="373">
        <f>QN4</f>
        <v>-0.48120506470895918</v>
      </c>
      <c r="QT15" s="373">
        <f>QL4</f>
        <v>-0.95035314449273756</v>
      </c>
      <c r="QU15" s="373">
        <f>QJ4</f>
        <v>-0.12228133293808696</v>
      </c>
      <c r="QV15" s="373">
        <f>QH4</f>
        <v>1.0063271598907022</v>
      </c>
      <c r="QW15" s="373">
        <v>1.2597674050687289</v>
      </c>
      <c r="QX15" s="373">
        <f>QD4</f>
        <v>1.2585778412100694</v>
      </c>
    </row>
    <row r="16" spans="1:490" x14ac:dyDescent="0.25">
      <c r="A16" s="38" t="s">
        <v>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45">
        <f>AS8/B8*100-100</f>
        <v>-0.25316491890428949</v>
      </c>
      <c r="AT16" s="45">
        <f t="shared" ref="AT16:BY16" si="479">AT8/AS8*100-100</f>
        <v>-2.6109947883156792E-2</v>
      </c>
      <c r="AU16" s="45">
        <f t="shared" si="479"/>
        <v>-3.3044504165573585E-2</v>
      </c>
      <c r="AV16" s="45">
        <f t="shared" si="479"/>
        <v>-9.1035049408660029E-2</v>
      </c>
      <c r="AW16" s="45">
        <f t="shared" si="479"/>
        <v>-7.3953465849115219E-2</v>
      </c>
      <c r="AX16" s="45">
        <f t="shared" si="479"/>
        <v>-0.1454778159442327</v>
      </c>
      <c r="AY16" s="45">
        <f t="shared" si="479"/>
        <v>-7.056807700305967E-2</v>
      </c>
      <c r="AZ16" s="45">
        <f t="shared" si="479"/>
        <v>7.9076378377209267E-2</v>
      </c>
      <c r="BA16" s="45">
        <f t="shared" si="479"/>
        <v>-1.5446325856174781E-2</v>
      </c>
      <c r="BB16" s="45">
        <f t="shared" si="479"/>
        <v>-6.9174074817496489E-2</v>
      </c>
      <c r="BC16" s="45">
        <f t="shared" si="479"/>
        <v>-0.2393718563768914</v>
      </c>
      <c r="BD16" s="45">
        <f t="shared" si="479"/>
        <v>-4.2285113350445158E-2</v>
      </c>
      <c r="BE16" s="45">
        <f t="shared" si="479"/>
        <v>-0.17983769577624287</v>
      </c>
      <c r="BF16" s="45">
        <f t="shared" si="479"/>
        <v>-0.17872915287247793</v>
      </c>
      <c r="BG16" s="45">
        <f t="shared" si="479"/>
        <v>-0.26347318994685054</v>
      </c>
      <c r="BH16" s="45">
        <f t="shared" si="479"/>
        <v>-0.20581261030433495</v>
      </c>
      <c r="BI16" s="45">
        <f t="shared" si="479"/>
        <v>-0.20430003800380803</v>
      </c>
      <c r="BJ16" s="45">
        <f t="shared" si="479"/>
        <v>-0.16466539621455922</v>
      </c>
      <c r="BK16" s="45">
        <f t="shared" si="479"/>
        <v>-0.18212143675448544</v>
      </c>
      <c r="BL16" s="45">
        <f t="shared" si="479"/>
        <v>-0.18654163269921753</v>
      </c>
      <c r="BM16" s="45">
        <f t="shared" si="479"/>
        <v>-0.41099097098572202</v>
      </c>
      <c r="BN16" s="45">
        <f t="shared" si="479"/>
        <v>-9.1547211476921575E-2</v>
      </c>
      <c r="BO16" s="45">
        <f t="shared" si="479"/>
        <v>-0.18798066736238184</v>
      </c>
      <c r="BP16" s="45">
        <f t="shared" si="479"/>
        <v>-0.15972176736465826</v>
      </c>
      <c r="BQ16" s="45">
        <f t="shared" si="479"/>
        <v>-0.21284913168442188</v>
      </c>
      <c r="BR16" s="45">
        <f t="shared" si="479"/>
        <v>-4.1730220991951228E-2</v>
      </c>
      <c r="BS16" s="45">
        <f t="shared" si="479"/>
        <v>-0.41986169520323813</v>
      </c>
      <c r="BT16" s="45">
        <f t="shared" si="479"/>
        <v>-0.11286308559488134</v>
      </c>
      <c r="BU16" s="45">
        <f t="shared" si="479"/>
        <v>-0.14284826346572288</v>
      </c>
      <c r="BV16" s="45">
        <f t="shared" si="479"/>
        <v>-0.18616077775418205</v>
      </c>
      <c r="BW16" s="45">
        <f t="shared" si="479"/>
        <v>-0.11026381189270751</v>
      </c>
      <c r="BX16" s="45">
        <f t="shared" si="479"/>
        <v>-0.35150565539056799</v>
      </c>
      <c r="BY16" s="45">
        <f t="shared" si="479"/>
        <v>-0.31219839488376522</v>
      </c>
      <c r="BZ16" s="45">
        <f t="shared" ref="BZ16:DE16" si="480">BZ8/BY8*100-100</f>
        <v>-0.13628871275491861</v>
      </c>
      <c r="CA16" s="45">
        <f t="shared" si="480"/>
        <v>-0.22836018717616469</v>
      </c>
      <c r="CB16" s="45">
        <f t="shared" si="480"/>
        <v>-0.13330286025799865</v>
      </c>
      <c r="CC16" s="45">
        <f t="shared" si="480"/>
        <v>-0.29928182656915681</v>
      </c>
      <c r="CD16" s="45">
        <f t="shared" si="480"/>
        <v>-4.7514773211148054E-2</v>
      </c>
      <c r="CE16" s="45">
        <f t="shared" si="480"/>
        <v>-5.2745967521630632E-2</v>
      </c>
      <c r="CF16" s="45">
        <f t="shared" si="480"/>
        <v>-5.0791333313640052E-3</v>
      </c>
      <c r="CG16" s="45">
        <f t="shared" si="480"/>
        <v>-3.3681688581140179E-2</v>
      </c>
      <c r="CH16" s="45">
        <f t="shared" si="480"/>
        <v>-0.36029207082960113</v>
      </c>
      <c r="CI16" s="45">
        <f t="shared" si="480"/>
        <v>-0.14134133328239784</v>
      </c>
      <c r="CJ16" s="45">
        <f t="shared" si="480"/>
        <v>-0.29353900157043711</v>
      </c>
      <c r="CK16" s="45">
        <f t="shared" si="480"/>
        <v>-8.4903430009518388E-2</v>
      </c>
      <c r="CL16" s="45">
        <f t="shared" si="480"/>
        <v>-0.17677788348365198</v>
      </c>
      <c r="CM16" s="45">
        <f t="shared" si="480"/>
        <v>-0.15137727547032398</v>
      </c>
      <c r="CN16" s="45">
        <f t="shared" si="480"/>
        <v>-4.7651481466914447E-2</v>
      </c>
      <c r="CO16" s="45">
        <f t="shared" si="480"/>
        <v>-0.19907248253990417</v>
      </c>
      <c r="CP16" s="45">
        <f t="shared" si="480"/>
        <v>-1.499704889693021E-2</v>
      </c>
      <c r="CQ16" s="45">
        <f t="shared" si="480"/>
        <v>1.6806602235803325E-2</v>
      </c>
      <c r="CR16" s="45">
        <f t="shared" si="480"/>
        <v>1.5518718417666832E-2</v>
      </c>
      <c r="CS16" s="45">
        <f t="shared" si="480"/>
        <v>-8.6225719794370548E-2</v>
      </c>
      <c r="CT16" s="45">
        <f t="shared" si="480"/>
        <v>-0.24811736039247023</v>
      </c>
      <c r="CU16" s="45">
        <f t="shared" si="480"/>
        <v>-3.5077425295227727E-2</v>
      </c>
      <c r="CV16" s="45">
        <f t="shared" si="480"/>
        <v>-4.5586457566088256E-2</v>
      </c>
      <c r="CW16" s="45">
        <f t="shared" si="480"/>
        <v>6.551561346248036E-2</v>
      </c>
      <c r="CX16" s="45">
        <f t="shared" si="480"/>
        <v>-4.6590275138271409E-2</v>
      </c>
      <c r="CY16" s="45">
        <f t="shared" si="480"/>
        <v>-0.34160822480677666</v>
      </c>
      <c r="CZ16" s="45">
        <f t="shared" si="480"/>
        <v>-2.6957458591155614E-2</v>
      </c>
      <c r="DA16" s="45">
        <f t="shared" si="480"/>
        <v>-4.2417507950744948E-3</v>
      </c>
      <c r="DB16" s="45">
        <f t="shared" si="480"/>
        <v>-8.7590055306790759E-2</v>
      </c>
      <c r="DC16" s="45">
        <f t="shared" si="480"/>
        <v>5.7436894885327661E-2</v>
      </c>
      <c r="DD16" s="45">
        <f t="shared" si="480"/>
        <v>-0.12681955253796673</v>
      </c>
      <c r="DE16" s="45">
        <f t="shared" si="480"/>
        <v>-2.4725596513860637E-2</v>
      </c>
      <c r="DF16" s="45">
        <f t="shared" ref="DF16:EP16" si="481">DF8/DE8*100-100</f>
        <v>-4.4406548935555179E-2</v>
      </c>
      <c r="DG16" s="45">
        <f t="shared" si="481"/>
        <v>-0.17534674934626082</v>
      </c>
      <c r="DH16" s="45">
        <f t="shared" si="481"/>
        <v>-0.11239664979258635</v>
      </c>
      <c r="DI16" s="45">
        <f t="shared" si="481"/>
        <v>-0.30925977447044772</v>
      </c>
      <c r="DJ16" s="45">
        <f t="shared" si="481"/>
        <v>-5.5189373533721664E-2</v>
      </c>
      <c r="DK16" s="45">
        <f t="shared" si="481"/>
        <v>-2.3638249807646616E-2</v>
      </c>
      <c r="DL16" s="70">
        <f t="shared" si="481"/>
        <v>-2.2707601700872715E-2</v>
      </c>
      <c r="DM16" s="70">
        <f t="shared" si="481"/>
        <v>-4.3278920929765263E-2</v>
      </c>
      <c r="DN16" s="70">
        <f t="shared" si="481"/>
        <v>-0.34879534517456534</v>
      </c>
      <c r="DO16" s="70">
        <f t="shared" si="481"/>
        <v>-4.9006277533806042E-2</v>
      </c>
      <c r="DP16" s="70">
        <f t="shared" si="481"/>
        <v>-0.44179007731861475</v>
      </c>
      <c r="DQ16" s="70">
        <f t="shared" si="481"/>
        <v>-0.10386312230427563</v>
      </c>
      <c r="DR16" s="70">
        <f t="shared" si="481"/>
        <v>-0.16732938271810838</v>
      </c>
      <c r="DS16" s="70">
        <f t="shared" si="481"/>
        <v>-0.37706471030141131</v>
      </c>
      <c r="DT16" s="70">
        <f t="shared" si="481"/>
        <v>-0.20329360121013451</v>
      </c>
      <c r="DU16" s="70">
        <f t="shared" si="481"/>
        <v>-0.14838487638991182</v>
      </c>
      <c r="DV16" s="70">
        <f t="shared" si="481"/>
        <v>-0.26658424971141415</v>
      </c>
      <c r="DW16" s="70">
        <f t="shared" si="481"/>
        <v>-0.1075607034720889</v>
      </c>
      <c r="DX16" s="70">
        <f t="shared" si="481"/>
        <v>-0.13924932916403066</v>
      </c>
      <c r="DY16" s="70">
        <f t="shared" si="481"/>
        <v>-8.0137836689587516E-2</v>
      </c>
      <c r="DZ16" s="70">
        <f t="shared" si="481"/>
        <v>-4.3602549122141454E-2</v>
      </c>
      <c r="EA16" s="70">
        <f t="shared" si="481"/>
        <v>1.536240516723808E-2</v>
      </c>
      <c r="EB16" s="70">
        <f t="shared" si="481"/>
        <v>-0.21194819802822451</v>
      </c>
      <c r="EC16" s="70">
        <f t="shared" si="481"/>
        <v>2.6250414100601915E-2</v>
      </c>
      <c r="ED16" s="70">
        <f t="shared" si="481"/>
        <v>-0.11715964594823447</v>
      </c>
      <c r="EE16" s="70">
        <f t="shared" si="481"/>
        <v>-3.4420457264189963E-2</v>
      </c>
      <c r="EF16" s="70">
        <f t="shared" si="481"/>
        <v>-2.1630700030144112E-2</v>
      </c>
      <c r="EG16" s="70">
        <f t="shared" si="481"/>
        <v>-0.2085962867520692</v>
      </c>
      <c r="EH16" s="70">
        <f t="shared" si="481"/>
        <v>-0.1993015106605327</v>
      </c>
      <c r="EI16" s="70">
        <f t="shared" si="481"/>
        <v>-9.0501014916227973E-2</v>
      </c>
      <c r="EJ16" s="70">
        <f t="shared" si="481"/>
        <v>0.44172380223849927</v>
      </c>
      <c r="EK16" s="70">
        <f t="shared" si="481"/>
        <v>0.39057724503707902</v>
      </c>
      <c r="EL16" s="70">
        <f t="shared" si="481"/>
        <v>-0.26021768504962495</v>
      </c>
      <c r="EM16" s="70">
        <f t="shared" si="481"/>
        <v>0.11116803274109088</v>
      </c>
      <c r="EN16" s="70">
        <f t="shared" si="481"/>
        <v>-8.9959045658531522E-2</v>
      </c>
      <c r="EO16" s="70">
        <f t="shared" si="481"/>
        <v>-0.11131290798418547</v>
      </c>
      <c r="EP16" s="70">
        <f t="shared" si="481"/>
        <v>-6.9069001407342512E-2</v>
      </c>
      <c r="EQ16" s="70">
        <f t="shared" ref="EQ16:FV16" si="482">EQ8/EP8*100-100</f>
        <v>-0.27371784712424585</v>
      </c>
      <c r="ER16" s="70">
        <f t="shared" si="482"/>
        <v>-3.1741547639995815E-2</v>
      </c>
      <c r="ES16" s="70">
        <f t="shared" si="482"/>
        <v>4.6062677002495889E-2</v>
      </c>
      <c r="ET16" s="70">
        <f t="shared" si="482"/>
        <v>1.4009912115284351E-2</v>
      </c>
      <c r="EU16" s="70">
        <f t="shared" si="482"/>
        <v>-1.3408796422538671E-2</v>
      </c>
      <c r="EV16" s="70">
        <f t="shared" si="482"/>
        <v>-0.33691458962155707</v>
      </c>
      <c r="EW16" s="70">
        <f t="shared" si="482"/>
        <v>-8.230510356199261E-2</v>
      </c>
      <c r="EX16" s="70">
        <f t="shared" si="482"/>
        <v>-0.1041040104855</v>
      </c>
      <c r="EY16" s="70">
        <f t="shared" si="482"/>
        <v>-0.19007850065145249</v>
      </c>
      <c r="EZ16" s="70">
        <f t="shared" si="482"/>
        <v>-0.13629677382108696</v>
      </c>
      <c r="FA16" s="70">
        <f t="shared" si="482"/>
        <v>-0.3735879771135302</v>
      </c>
      <c r="FB16" s="70">
        <f t="shared" si="482"/>
        <v>-0.20399964726280473</v>
      </c>
      <c r="FC16" s="70">
        <f t="shared" si="482"/>
        <v>-1.1223519248915181E-4</v>
      </c>
      <c r="FD16" s="70">
        <f t="shared" si="482"/>
        <v>-0.1812542366984502</v>
      </c>
      <c r="FE16" s="70">
        <f t="shared" si="482"/>
        <v>-0.26665133306063638</v>
      </c>
      <c r="FF16" s="70">
        <f t="shared" si="482"/>
        <v>-0.54675378101481442</v>
      </c>
      <c r="FG16" s="70">
        <f t="shared" si="482"/>
        <v>-0.30923908088203689</v>
      </c>
      <c r="FH16" s="70">
        <f t="shared" si="482"/>
        <v>-0.20155411391129974</v>
      </c>
      <c r="FI16" s="70">
        <f t="shared" si="482"/>
        <v>-0.40191988474845175</v>
      </c>
      <c r="FJ16" s="70">
        <f t="shared" si="482"/>
        <v>-0.77094248397774834</v>
      </c>
      <c r="FK16" s="70">
        <f t="shared" si="482"/>
        <v>-0.75824425889875613</v>
      </c>
      <c r="FL16" s="70">
        <f t="shared" si="482"/>
        <v>-0.38050855828439012</v>
      </c>
      <c r="FM16" s="70">
        <f t="shared" si="482"/>
        <v>-0.28879048107170036</v>
      </c>
      <c r="FN16" s="70">
        <f t="shared" si="482"/>
        <v>-0.7174698755402602</v>
      </c>
      <c r="FO16" s="70">
        <f t="shared" si="482"/>
        <v>-0.59599796693554197</v>
      </c>
      <c r="FP16" s="70">
        <f t="shared" si="482"/>
        <v>-0.60418938358704111</v>
      </c>
      <c r="FQ16" s="70">
        <f t="shared" si="482"/>
        <v>-0.39142459786219774</v>
      </c>
      <c r="FR16" s="70">
        <f t="shared" si="482"/>
        <v>-0.29432170730837015</v>
      </c>
      <c r="FS16" s="70">
        <f t="shared" si="482"/>
        <v>-2.1886854051487887</v>
      </c>
      <c r="FT16" s="70">
        <f t="shared" si="482"/>
        <v>-0.3308833005589662</v>
      </c>
      <c r="FU16" s="70">
        <f t="shared" si="482"/>
        <v>-0.55528573896934574</v>
      </c>
      <c r="FV16" s="70">
        <f t="shared" si="482"/>
        <v>-0.22565198264922515</v>
      </c>
      <c r="FW16" s="70">
        <f t="shared" ref="FW16:GY16" si="483">FW8/FV8*100-100</f>
        <v>-0.15990170937804749</v>
      </c>
      <c r="FX16" s="70">
        <f t="shared" si="483"/>
        <v>-0.18973598349184329</v>
      </c>
      <c r="FY16" s="70">
        <f t="shared" si="483"/>
        <v>-0.18606394510379687</v>
      </c>
      <c r="FZ16" s="70">
        <f t="shared" si="483"/>
        <v>-0.3658189655133981</v>
      </c>
      <c r="GA16" s="70">
        <f t="shared" si="483"/>
        <v>-0.17379776713467265</v>
      </c>
      <c r="GB16" s="70">
        <f t="shared" si="483"/>
        <v>-0.27892296467251754</v>
      </c>
      <c r="GC16" s="70">
        <f t="shared" si="483"/>
        <v>-0.16857332675461123</v>
      </c>
      <c r="GD16" s="70">
        <f t="shared" si="483"/>
        <v>-0.21743276803739775</v>
      </c>
      <c r="GE16" s="70">
        <f t="shared" si="483"/>
        <v>-0.54395329264347936</v>
      </c>
      <c r="GF16" s="70">
        <f t="shared" si="483"/>
        <v>-0.12113299922449983</v>
      </c>
      <c r="GG16" s="70">
        <f t="shared" si="483"/>
        <v>-0.27218609226216017</v>
      </c>
      <c r="GH16" s="70">
        <f t="shared" si="483"/>
        <v>-3.2233007347599596E-3</v>
      </c>
      <c r="GI16" s="70">
        <f t="shared" si="483"/>
        <v>-0.15685915713669374</v>
      </c>
      <c r="GJ16" s="70">
        <f t="shared" si="483"/>
        <v>-0.34834654870691395</v>
      </c>
      <c r="GK16" s="70">
        <f t="shared" si="483"/>
        <v>-7.8850792462176855E-2</v>
      </c>
      <c r="GL16" s="70">
        <f t="shared" si="483"/>
        <v>-1.9043682096594239E-2</v>
      </c>
      <c r="GM16" s="70">
        <f t="shared" si="483"/>
        <v>-4.6784341675660812E-2</v>
      </c>
      <c r="GN16" s="70">
        <f t="shared" si="483"/>
        <v>-8.8212459340766713E-2</v>
      </c>
      <c r="GO16" s="70">
        <f t="shared" si="483"/>
        <v>-0.20813438427332187</v>
      </c>
      <c r="GP16" s="70">
        <f t="shared" si="483"/>
        <v>-3.6118447267909914E-3</v>
      </c>
      <c r="GQ16" s="70">
        <f t="shared" si="483"/>
        <v>-6.6142427496203027E-2</v>
      </c>
      <c r="GR16" s="70">
        <f t="shared" si="483"/>
        <v>-6.6856810181249671E-2</v>
      </c>
      <c r="GS16" s="70">
        <f t="shared" si="483"/>
        <v>-9.9266361551187288E-2</v>
      </c>
      <c r="GT16" s="70">
        <f t="shared" si="483"/>
        <v>-0.18456035971584583</v>
      </c>
      <c r="GU16" s="70">
        <f t="shared" si="483"/>
        <v>2.0106607977865565E-2</v>
      </c>
      <c r="GV16" s="70">
        <f t="shared" si="483"/>
        <v>-7.4119510409957456E-2</v>
      </c>
      <c r="GW16" s="70">
        <f t="shared" si="483"/>
        <v>-6.1730823965618242E-2</v>
      </c>
      <c r="GX16" s="70">
        <f t="shared" si="483"/>
        <v>-9.5528729650908417E-2</v>
      </c>
      <c r="GY16" s="70">
        <f t="shared" si="483"/>
        <v>-0.18760660594476519</v>
      </c>
      <c r="GZ16" s="45">
        <v>-1.813816361384113E-2</v>
      </c>
      <c r="HA16" s="45">
        <v>-1.813816361384113E-2</v>
      </c>
      <c r="HB16" s="45">
        <f t="shared" ref="HB16:IG16" si="484">HB8/HA8*100-100</f>
        <v>-3.8899080782954343E-2</v>
      </c>
      <c r="HC16" s="45">
        <f t="shared" si="484"/>
        <v>-0.1481358340561485</v>
      </c>
      <c r="HD16" s="45">
        <f t="shared" si="484"/>
        <v>-0.34898613026859948</v>
      </c>
      <c r="HE16" s="45">
        <f t="shared" si="484"/>
        <v>-3.9986904718446681E-2</v>
      </c>
      <c r="HF16" s="45">
        <f t="shared" si="484"/>
        <v>-1.7507205203031617E-2</v>
      </c>
      <c r="HG16" s="45">
        <f t="shared" si="484"/>
        <v>-2.0796147906196438E-2</v>
      </c>
      <c r="HH16" s="45">
        <f t="shared" si="484"/>
        <v>-0.12136122801888405</v>
      </c>
      <c r="HI16" s="45">
        <f t="shared" si="484"/>
        <v>-7.0961228835500378E-2</v>
      </c>
      <c r="HJ16" s="45">
        <f t="shared" si="484"/>
        <v>-3.273747649373604E-3</v>
      </c>
      <c r="HK16" s="45">
        <f t="shared" si="484"/>
        <v>-6.2464181819777309E-2</v>
      </c>
      <c r="HL16" s="45">
        <f t="shared" si="484"/>
        <v>5.9007171055611707E-3</v>
      </c>
      <c r="HM16" s="45">
        <f t="shared" si="484"/>
        <v>-6.9328250532592506E-2</v>
      </c>
      <c r="HN16" s="45">
        <f t="shared" si="484"/>
        <v>-0.20446772107544575</v>
      </c>
      <c r="HO16" s="45">
        <f t="shared" si="484"/>
        <v>-9.0365911700885704E-2</v>
      </c>
      <c r="HP16" s="45">
        <f t="shared" si="484"/>
        <v>-5.2553385132128483E-2</v>
      </c>
      <c r="HQ16" s="45">
        <f t="shared" si="484"/>
        <v>7.918033287040771E-3</v>
      </c>
      <c r="HR16" s="45">
        <f t="shared" si="484"/>
        <v>-8.9698183157523204E-2</v>
      </c>
      <c r="HS16" s="45">
        <f t="shared" si="484"/>
        <v>-0.26682095605090694</v>
      </c>
      <c r="HT16" s="45">
        <f t="shared" si="484"/>
        <v>-3.6691702979666729E-2</v>
      </c>
      <c r="HU16" s="45">
        <f t="shared" si="484"/>
        <v>-4.8334540529666015E-2</v>
      </c>
      <c r="HV16" s="45">
        <f t="shared" si="484"/>
        <v>-7.8880097522969095E-2</v>
      </c>
      <c r="HW16" s="45">
        <f t="shared" si="484"/>
        <v>6.2564602743634623E-2</v>
      </c>
      <c r="HX16" s="45">
        <f t="shared" si="484"/>
        <v>-0.2013059726230324</v>
      </c>
      <c r="HY16" s="45">
        <f t="shared" si="484"/>
        <v>-4.112944294726617E-2</v>
      </c>
      <c r="HZ16" s="45">
        <f t="shared" si="484"/>
        <v>4.2291832872919599E-2</v>
      </c>
      <c r="IA16" s="45">
        <f t="shared" si="484"/>
        <v>-1.2592582552542808E-2</v>
      </c>
      <c r="IB16" s="45">
        <f t="shared" si="484"/>
        <v>-0.12581724489531609</v>
      </c>
      <c r="IC16" s="45">
        <f t="shared" si="484"/>
        <v>-0.23359449837947466</v>
      </c>
      <c r="ID16" s="45">
        <f t="shared" si="484"/>
        <v>5.5335582130908278E-2</v>
      </c>
      <c r="IE16" s="45">
        <f t="shared" si="484"/>
        <v>-0.32383050831784033</v>
      </c>
      <c r="IF16" s="45">
        <f t="shared" si="484"/>
        <v>-6.0704703260867632E-2</v>
      </c>
      <c r="IG16" s="45">
        <f t="shared" si="484"/>
        <v>-9.7672749214041232E-2</v>
      </c>
      <c r="IH16" s="45">
        <f t="shared" ref="IH16:JM16" si="485">IH8/IG8*100-100</f>
        <v>-0.68078437520478019</v>
      </c>
      <c r="II16" s="45">
        <f t="shared" si="485"/>
        <v>-1.4366635031127828</v>
      </c>
      <c r="IJ16" s="45">
        <f t="shared" si="485"/>
        <v>-2.8089681478860484E-2</v>
      </c>
      <c r="IK16" s="45">
        <f t="shared" si="485"/>
        <v>-6.6345998369854442E-3</v>
      </c>
      <c r="IL16" s="45">
        <f t="shared" si="485"/>
        <v>-2.4668709252011922E-2</v>
      </c>
      <c r="IM16" s="45">
        <f t="shared" si="485"/>
        <v>-0.22437419674074022</v>
      </c>
      <c r="IN16" s="45">
        <f t="shared" si="485"/>
        <v>0.46522858949002455</v>
      </c>
      <c r="IO16" s="45">
        <f t="shared" si="485"/>
        <v>0.68303326486800131</v>
      </c>
      <c r="IP16" s="45">
        <f t="shared" si="485"/>
        <v>-9.0188382651717802E-2</v>
      </c>
      <c r="IQ16" s="45">
        <f t="shared" si="485"/>
        <v>-3.2400351869654287E-2</v>
      </c>
      <c r="IR16" s="45">
        <f t="shared" si="485"/>
        <v>-0.24624982346495017</v>
      </c>
      <c r="IS16" s="45">
        <f t="shared" si="485"/>
        <v>9.0669696119221044E-2</v>
      </c>
      <c r="IT16" s="45">
        <f t="shared" si="485"/>
        <v>-2.5024740158713144E-2</v>
      </c>
      <c r="IU16" s="45">
        <f t="shared" si="485"/>
        <v>-3.2258003794908063E-2</v>
      </c>
      <c r="IV16" s="45">
        <f t="shared" si="485"/>
        <v>-0.37884607880423005</v>
      </c>
      <c r="IW16" s="45">
        <f t="shared" si="485"/>
        <v>0.41661294832562135</v>
      </c>
      <c r="IX16" s="45">
        <f t="shared" si="485"/>
        <v>-0.13290566036442897</v>
      </c>
      <c r="IY16" s="45">
        <f t="shared" si="485"/>
        <v>0.21820326999564088</v>
      </c>
      <c r="IZ16" s="45">
        <f t="shared" si="485"/>
        <v>-0.41346017691454051</v>
      </c>
      <c r="JA16" s="45">
        <f t="shared" si="485"/>
        <v>5.1450960897000186E-2</v>
      </c>
      <c r="JB16" s="45">
        <f t="shared" si="485"/>
        <v>-2.677285170615562E-2</v>
      </c>
      <c r="JC16" s="45">
        <f t="shared" si="485"/>
        <v>-0.62438597487087577</v>
      </c>
      <c r="JD16" s="45">
        <f t="shared" si="485"/>
        <v>8.7699643554046247E-2</v>
      </c>
      <c r="JE16" s="45">
        <f t="shared" si="485"/>
        <v>0.10629496308864361</v>
      </c>
      <c r="JF16" s="45">
        <f t="shared" si="485"/>
        <v>-0.1075527600279429</v>
      </c>
      <c r="JG16" s="45">
        <f t="shared" si="485"/>
        <v>2.9027884429623896E-2</v>
      </c>
      <c r="JH16" s="45">
        <f t="shared" si="485"/>
        <v>-4.9340555828990773E-2</v>
      </c>
      <c r="JI16" s="45">
        <f t="shared" si="485"/>
        <v>-0.19197092068743871</v>
      </c>
      <c r="JJ16" s="45">
        <f t="shared" si="485"/>
        <v>-2.4037734504062769E-2</v>
      </c>
      <c r="JK16" s="45">
        <f t="shared" si="485"/>
        <v>-0.10752812609652551</v>
      </c>
      <c r="JL16" s="45">
        <f t="shared" si="485"/>
        <v>0.15396435445231305</v>
      </c>
      <c r="JM16" s="45">
        <f t="shared" si="485"/>
        <v>2.3830233946853241E-2</v>
      </c>
      <c r="JN16" s="45">
        <f t="shared" ref="JN16:JY16" si="486">JN8/JM8*100-100</f>
        <v>-0.25482883632004416</v>
      </c>
      <c r="JO16" s="45">
        <f t="shared" si="486"/>
        <v>3.837140527890881E-2</v>
      </c>
      <c r="JP16" s="45">
        <f t="shared" si="486"/>
        <v>4.8362874186395288E-2</v>
      </c>
      <c r="JQ16" s="45">
        <f t="shared" si="486"/>
        <v>5.8710541970725671E-2</v>
      </c>
      <c r="JR16" s="45">
        <f t="shared" si="486"/>
        <v>0.20375037616180691</v>
      </c>
      <c r="JS16" s="45">
        <f t="shared" si="486"/>
        <v>-0.2475746713168121</v>
      </c>
      <c r="JT16" s="45">
        <f t="shared" si="486"/>
        <v>-6.1060266704657806E-3</v>
      </c>
      <c r="JU16" s="45">
        <f t="shared" si="486"/>
        <v>0.10092196615228488</v>
      </c>
      <c r="JV16" s="45">
        <f t="shared" si="486"/>
        <v>4.8445227637955668E-2</v>
      </c>
      <c r="JW16" s="45">
        <f t="shared" si="486"/>
        <v>-1.8475532601129885E-2</v>
      </c>
      <c r="JX16" s="45">
        <f t="shared" si="486"/>
        <v>-0.28978398996044064</v>
      </c>
      <c r="JY16" s="45">
        <f t="shared" si="486"/>
        <v>-5.3454327938467827E-2</v>
      </c>
      <c r="JZ16" s="45">
        <f t="shared" ref="JZ16" si="487">JZ8/JY8*100-100</f>
        <v>0.15053764524370195</v>
      </c>
      <c r="KA16" s="45">
        <f t="shared" ref="KA16" si="488">KA8/JZ8*100-100</f>
        <v>4.7033824655656531E-2</v>
      </c>
      <c r="KB16" s="45">
        <f t="shared" ref="KB16" si="489">KB8/KA8*100-100</f>
        <v>5.6300605599645337E-2</v>
      </c>
      <c r="KC16" s="45">
        <f t="shared" ref="KC16" si="490">KC8/KB8*100-100</f>
        <v>-0.20492006260262485</v>
      </c>
      <c r="KD16" s="45">
        <f t="shared" ref="KD16" si="491">KD8/KC8*100-100</f>
        <v>-4.4493750974453405E-2</v>
      </c>
      <c r="KE16" s="45">
        <f t="shared" ref="KE16" si="492">KE8/KD8*100-100</f>
        <v>1.3983397653845486E-2</v>
      </c>
      <c r="KF16" s="45">
        <f t="shared" ref="KF16" si="493">KF8/KE8*100-100</f>
        <v>-6.7632443401521414E-2</v>
      </c>
      <c r="KG16" s="45">
        <f t="shared" ref="KG16" si="494">KG8/KF8*100-100</f>
        <v>5.0033324077489283E-2</v>
      </c>
      <c r="KH16" s="45">
        <f t="shared" ref="KH16" si="495">KH8/KG8*100-100</f>
        <v>-0.26590186532510529</v>
      </c>
      <c r="KI16" s="45">
        <f t="shared" ref="KI16" si="496">KI8/KH8*100-100</f>
        <v>5.0408156516908775E-2</v>
      </c>
      <c r="KJ16" s="45">
        <f t="shared" ref="KJ16" si="497">KJ8/KI8*100-100</f>
        <v>-8.9113868230086268E-2</v>
      </c>
      <c r="KK16" s="45">
        <f t="shared" ref="KK16" si="498">KK8/KJ8*100-100</f>
        <v>-0.18855563239551998</v>
      </c>
      <c r="KL16" s="45">
        <f t="shared" ref="KL16" si="499">KL8/KK8*100-100</f>
        <v>0.16737643072777075</v>
      </c>
      <c r="KM16" s="45">
        <f t="shared" ref="KM16" si="500">KM8/KL8*100-100</f>
        <v>-0.17662370336451261</v>
      </c>
      <c r="KN16" s="45">
        <f t="shared" ref="KN16" si="501">KN8/KM8*100-100</f>
        <v>-1.2402526740430631E-2</v>
      </c>
      <c r="KO16" s="45">
        <f t="shared" ref="KO16" si="502">KO8/KN8*100-100</f>
        <v>4.6612721729101736</v>
      </c>
      <c r="KP16" s="45">
        <f t="shared" ref="KP16" si="503">KP8/KO8*100-100</f>
        <v>-4.5393304543345607</v>
      </c>
      <c r="KQ16" s="45">
        <f t="shared" ref="KQ16" si="504">KQ8/KP8*100-100</f>
        <v>-3.5409498605460499E-2</v>
      </c>
      <c r="KR16" s="45">
        <f t="shared" ref="KR16" si="505">KR8/KQ8*100-100</f>
        <v>-0.31831986747438634</v>
      </c>
      <c r="KS16" s="45">
        <f t="shared" ref="KS16" si="506">KS8/KR8*100-100</f>
        <v>0.12952526129927833</v>
      </c>
      <c r="KT16" s="45">
        <f t="shared" ref="KT16" si="507">KT8/KS8*100-100</f>
        <v>4.4386103505473784E-3</v>
      </c>
      <c r="KU16" s="45">
        <f t="shared" ref="KU16" si="508">KU8/KT8*100-100</f>
        <v>0.10326892164474089</v>
      </c>
      <c r="KV16" s="45">
        <f t="shared" ref="KV16" si="509">KV8/KU8*100-100</f>
        <v>-0.19107640284258309</v>
      </c>
      <c r="KW16" s="45">
        <f t="shared" ref="KW16" si="510">KW8/KV8*100-100</f>
        <v>4.3093828814193103E-2</v>
      </c>
      <c r="KX16" s="45">
        <f t="shared" ref="KX16" si="511">KX8/KW8*100-100</f>
        <v>1.5348800707613464E-2</v>
      </c>
      <c r="KY16" s="45">
        <f t="shared" ref="KY16" si="512">KY8/KX8*100-100</f>
        <v>-0.133263734547171</v>
      </c>
      <c r="KZ16" s="45">
        <f t="shared" ref="KZ16" si="513">KZ8/KY8*100-100</f>
        <v>2.3735203548241657E-2</v>
      </c>
      <c r="LA16" s="45">
        <f t="shared" ref="LA16" si="514">LA8/KZ8*100-100</f>
        <v>-0.2988177110274961</v>
      </c>
      <c r="LB16" s="45">
        <f t="shared" ref="LB16" si="515">LB8/LA8*100-100</f>
        <v>-8.2685638646864845E-2</v>
      </c>
      <c r="LC16" s="45">
        <f t="shared" ref="LC16" si="516">LC8/LB8*100-100</f>
        <v>0.19812240942856363</v>
      </c>
      <c r="LD16" s="45">
        <f t="shared" ref="LD16" si="517">LD8/LC8*100-100</f>
        <v>2.0600058183930514E-3</v>
      </c>
      <c r="LE16" s="45">
        <f t="shared" ref="LE16" si="518">LE8/LD8*100-100</f>
        <v>-5.5676804630152787E-2</v>
      </c>
      <c r="LF16" s="45">
        <f t="shared" ref="LF16" si="519">LF8/LE8*100-100</f>
        <v>-0.1996661002790745</v>
      </c>
      <c r="LG16" s="45">
        <f t="shared" ref="LG16" si="520">LG8/LF8*100-100</f>
        <v>0.15374800490388907</v>
      </c>
      <c r="LH16" s="45">
        <f t="shared" ref="LH16" si="521">LH8/LG8*100-100</f>
        <v>0.18442421157054412</v>
      </c>
      <c r="LI16" s="45">
        <f t="shared" ref="LI16" si="522">LI8/LH8*100-100</f>
        <v>-4.2316111449906657E-2</v>
      </c>
      <c r="LJ16" s="45">
        <f t="shared" ref="LJ16" si="523">LJ8/LI8*100-100</f>
        <v>-0.10896590224884051</v>
      </c>
      <c r="LK16" s="45">
        <f t="shared" ref="LK16" si="524">LK8/LJ8*100-100</f>
        <v>-0.47845140039547118</v>
      </c>
      <c r="LL16" s="45">
        <f t="shared" ref="LL16" si="525">LL8/LK8*100-100</f>
        <v>-8.349489016438838E-3</v>
      </c>
      <c r="LM16" s="45">
        <f t="shared" ref="LM16" si="526">LM8/LL8*100-100</f>
        <v>-4.4809298579934875E-2</v>
      </c>
      <c r="LN16" s="45">
        <f t="shared" ref="LN16" si="527">LN8/LM8*100-100</f>
        <v>0.12262190117986904</v>
      </c>
      <c r="LO16" s="45">
        <f t="shared" ref="LO16" si="528">LO8/LN8*100-100</f>
        <v>-0.18531124629774354</v>
      </c>
      <c r="LP16" s="45">
        <f t="shared" ref="LP16" si="529">LP8/LO8*100-100</f>
        <v>-0.22779616823544302</v>
      </c>
      <c r="LQ16" s="45">
        <f t="shared" ref="LQ16" si="530">LQ8/LP8*100-100</f>
        <v>-7.5939471321916585E-2</v>
      </c>
      <c r="LR16" s="45">
        <f t="shared" ref="LR16" si="531">LR8/LQ8*100-100</f>
        <v>-1.3283746268626828E-2</v>
      </c>
      <c r="LS16" s="45">
        <f t="shared" ref="LS16" si="532">LS8/LR8*100-100</f>
        <v>9.5406529514008298E-2</v>
      </c>
      <c r="LT16" s="45">
        <f t="shared" ref="LT16" si="533">LT8/LS8*100-100</f>
        <v>-4.1918583201095316E-2</v>
      </c>
      <c r="LU16" s="45">
        <f t="shared" ref="LU16" si="534">LU8/LT8*100-100</f>
        <v>-0.15224776805720808</v>
      </c>
      <c r="LV16" s="45">
        <f t="shared" ref="LV16" si="535">LV8/LU8*100-100</f>
        <v>-3.3723609463123694E-2</v>
      </c>
      <c r="LW16" s="45">
        <f t="shared" ref="LW16" si="536">LW8/LV8*100-100</f>
        <v>-0.11977285489034273</v>
      </c>
      <c r="LX16" s="45">
        <f t="shared" ref="LX16" si="537">LX8/LW8*100-100</f>
        <v>-0.12712294529553958</v>
      </c>
      <c r="LY16" s="45">
        <f t="shared" ref="LY16" si="538">LY8/LX8*100-100</f>
        <v>-0.30576796545747698</v>
      </c>
      <c r="LZ16" s="45">
        <f t="shared" ref="LZ16" si="539">LZ8/LY8*100-100</f>
        <v>-0.37290822865945472</v>
      </c>
      <c r="MA16" s="45">
        <f t="shared" ref="MA16" si="540">MA8/LZ8*100-100</f>
        <v>-8.3943155516109869E-2</v>
      </c>
      <c r="MB16" s="45">
        <f t="shared" ref="MB16" si="541">MB8/MA8*100-100</f>
        <v>-6.2697471961016049E-2</v>
      </c>
      <c r="MC16" s="45">
        <f t="shared" ref="MC16" si="542">MC8/MB8*100-100</f>
        <v>-4.4934161292545127E-2</v>
      </c>
      <c r="MD16" s="45">
        <f t="shared" ref="MD16" si="543">MD8/MC8*100-100</f>
        <v>-8.1451994618078061E-2</v>
      </c>
      <c r="ME16" s="45">
        <f t="shared" ref="ME16" si="544">ME8/MD8*100-100</f>
        <v>-0.48195576793006012</v>
      </c>
      <c r="MF16" s="45">
        <f t="shared" ref="MF16" si="545">MF8/ME8*100-100</f>
        <v>-0.11957342124111392</v>
      </c>
      <c r="MG16" s="45">
        <f t="shared" ref="MG16" si="546">MG8/MF8*100-100</f>
        <v>-6.40159953035635E-2</v>
      </c>
      <c r="MH16" s="45">
        <f t="shared" ref="MH16" si="547">MH8/MG8*100-100</f>
        <v>-0.22779200065275518</v>
      </c>
      <c r="MI16" s="45">
        <f t="shared" ref="MI16" si="548">MI8/MH8*100-100</f>
        <v>5.2060808093742139E-2</v>
      </c>
      <c r="MJ16" s="45">
        <f t="shared" ref="MJ16" si="549">MJ8/MI8*100-100</f>
        <v>-0.39802927701124702</v>
      </c>
      <c r="MK16" s="45">
        <f t="shared" ref="MK16" si="550">MK8/MJ8*100-100</f>
        <v>-0.28462837816051945</v>
      </c>
      <c r="ML16" s="45">
        <f t="shared" ref="ML16" si="551">ML8/MK8*100-100</f>
        <v>3.4411655595320667E-2</v>
      </c>
      <c r="MM16" s="45">
        <f t="shared" ref="MM16" si="552">MM8/ML8*100-100</f>
        <v>-2.006869947189216E-2</v>
      </c>
      <c r="MN16" s="45">
        <f t="shared" ref="MN16" si="553">MN8/MM8*100-100</f>
        <v>-0.19657406930431875</v>
      </c>
      <c r="MO16" s="45">
        <f t="shared" ref="MO16" si="554">MO8/MN8*100-100</f>
        <v>-0.10206526785455594</v>
      </c>
      <c r="MP16" s="45">
        <f t="shared" ref="MP16" si="555">MP8/MO8*100-100</f>
        <v>-0.17379846829643952</v>
      </c>
      <c r="MQ16" s="45">
        <f t="shared" ref="MQ16" si="556">MQ8/MP8*100-100</f>
        <v>-0.13911978390044055</v>
      </c>
      <c r="MR16" s="45">
        <f t="shared" ref="MR16" si="557">MR8/MQ8*100-100</f>
        <v>-7.4895750174817977E-2</v>
      </c>
      <c r="MS16" s="45">
        <f t="shared" ref="MS16" si="558">MS8/MR8*100-100</f>
        <v>-0.2543556240385243</v>
      </c>
      <c r="MT16" s="45">
        <f t="shared" ref="MT16" si="559">MT8/MS8*100-100</f>
        <v>-0.20780255416259763</v>
      </c>
      <c r="MU16" s="45">
        <f t="shared" ref="MU16" si="560">MU8/MT8*100-100</f>
        <v>-0.22554869063971239</v>
      </c>
      <c r="MV16" s="45">
        <f t="shared" ref="MV16" si="561">MV8/MU8*100-100</f>
        <v>-0.25123997205756154</v>
      </c>
      <c r="MW16" s="45">
        <f t="shared" ref="MW16" si="562">MW8/MV8*100-100</f>
        <v>0</v>
      </c>
      <c r="MX16" s="45">
        <f t="shared" ref="MX16" si="563">MX8/MW8*100-100</f>
        <v>-0.56118662859032042</v>
      </c>
      <c r="MY16" s="45">
        <f t="shared" ref="MY16" si="564">MY8/MX8*100-100</f>
        <v>-0.10826555538930904</v>
      </c>
      <c r="MZ16" s="45">
        <f t="shared" ref="MZ16" si="565">MZ8/MY8*100-100</f>
        <v>-0.13691050927108961</v>
      </c>
      <c r="NA16" s="45">
        <f t="shared" ref="NA16" si="566">NA8/MZ8*100-100</f>
        <v>0.1490318313873189</v>
      </c>
      <c r="NB16" s="45">
        <f t="shared" ref="NB16" si="567">NB8/NA8*100-100</f>
        <v>-8.8836170834170503E-2</v>
      </c>
      <c r="NC16" s="45">
        <f t="shared" ref="NC16" si="568">NC8/NB8*100-100</f>
        <v>-0.31378401983445769</v>
      </c>
      <c r="ND16" s="45">
        <f t="shared" ref="ND16" si="569">ND8/NC8*100-100</f>
        <v>-0.22858713774394346</v>
      </c>
      <c r="NE16" s="45">
        <f t="shared" ref="NE16" si="570">NE8/ND8*100-100</f>
        <v>-0.1793344016975027</v>
      </c>
      <c r="NF16" s="45">
        <f t="shared" ref="NF16" si="571">NF8/NE8*100-100</f>
        <v>-4.2296098684275307E-2</v>
      </c>
      <c r="NG16" s="45">
        <f t="shared" ref="NG16" si="572">NG8/NF8*100-100</f>
        <v>-0.17025606271492677</v>
      </c>
      <c r="NH16" s="45">
        <f t="shared" ref="NH16" si="573">NH8/NG8*100-100</f>
        <v>-0.55189260282888597</v>
      </c>
      <c r="NI16" s="45">
        <f t="shared" ref="NI16" si="574">NI8/NH8*100-100</f>
        <v>-2.3368969525932926E-2</v>
      </c>
      <c r="NJ16" s="45">
        <f t="shared" ref="NJ16" si="575">NJ8/NI8*100-100</f>
        <v>-0.1258009002007725</v>
      </c>
      <c r="NK16" s="45">
        <f t="shared" ref="NK16" si="576">NK8/NJ8*100-100</f>
        <v>-2.0870852783048122E-2</v>
      </c>
      <c r="NL16" s="45">
        <f t="shared" ref="NL16" si="577">NL8/NK8*100-100</f>
        <v>-0.29245855629213224</v>
      </c>
      <c r="NM16" s="45">
        <f t="shared" ref="NM16" si="578">NM8/NL8*100-100</f>
        <v>-0.49099265108519319</v>
      </c>
      <c r="NN16" s="45">
        <f t="shared" ref="NN16" si="579">NN8/NM8*100-100</f>
        <v>-0.12983518121760085</v>
      </c>
      <c r="NO16" s="45">
        <f t="shared" ref="NO16" si="580">NO8/NN8*100-100</f>
        <v>-0.10856058698368543</v>
      </c>
      <c r="NP16" s="45">
        <f t="shared" ref="NP16" si="581">NP8/NO8*100-100</f>
        <v>-0.15875540862396065</v>
      </c>
      <c r="NQ16" s="45">
        <f t="shared" ref="NQ16" si="582">NQ8/NP8*100-100</f>
        <v>-0.15684504682099032</v>
      </c>
      <c r="NR16" s="45">
        <f t="shared" ref="NR16" si="583">NR8/NQ8*100-100</f>
        <v>-0.47375422662304345</v>
      </c>
      <c r="NS16" s="45">
        <f t="shared" ref="NS16" si="584">NS8/NR8*100-100</f>
        <v>0.16420729032734016</v>
      </c>
      <c r="NT16" s="45">
        <f t="shared" ref="NT16" si="585">NT8/NS8*100-100</f>
        <v>0.19712087988908422</v>
      </c>
      <c r="NU16" s="45">
        <f t="shared" ref="NU16" si="586">NU8/NT8*100-100</f>
        <v>-0.16357303692285541</v>
      </c>
      <c r="NV16" s="45">
        <f t="shared" ref="NV16" si="587">NV8/NU8*100-100</f>
        <v>-0.14080151205099867</v>
      </c>
      <c r="NW16" s="45">
        <f t="shared" ref="NW16" si="588">NW8/NV8*100-100</f>
        <v>-0.25105805204125886</v>
      </c>
      <c r="NX16" s="45">
        <f t="shared" ref="NX16" si="589">NX8/NW8*100-100</f>
        <v>2.3511727426097195E-2</v>
      </c>
      <c r="NY16" s="45">
        <f t="shared" ref="NY16" si="590">NY8/NX8*100-100</f>
        <v>-1.0781451204707082E-2</v>
      </c>
      <c r="NZ16" s="45">
        <f t="shared" ref="NZ16" si="591">NZ8/NY8*100-100</f>
        <v>-8.2605419287702375E-2</v>
      </c>
      <c r="OA16" s="45">
        <f t="shared" ref="OA16" si="592">OA8/NZ8*100-100</f>
        <v>-3.5530289759435618E-2</v>
      </c>
      <c r="OB16" s="45">
        <f t="shared" ref="OB16" si="593">OB8/OA8*100-100</f>
        <v>-0.43267924846752237</v>
      </c>
      <c r="OC16" s="45">
        <f t="shared" ref="OC16" si="594">OC8/OB8*100-100</f>
        <v>-0.11734864929202615</v>
      </c>
      <c r="OD16" s="45">
        <f t="shared" ref="OD16" si="595">OD8/OC8*100-100</f>
        <v>-4.9607152690640532E-2</v>
      </c>
      <c r="OE16" s="45">
        <f t="shared" ref="OE16" si="596">OE8/OD8*100-100</f>
        <v>-9.7555253710609691E-2</v>
      </c>
      <c r="OF16" s="45">
        <f t="shared" ref="OF16" si="597">OF8/OE8*100-100</f>
        <v>8.5985774471694754E-2</v>
      </c>
      <c r="OG16" s="45">
        <f t="shared" ref="OG16" si="598">OG8/OF8*100-100</f>
        <v>-0.10068975885859288</v>
      </c>
      <c r="OH16" s="45">
        <f t="shared" ref="OH16" si="599">OH8/OG8*100-100</f>
        <v>-0.12234446775157437</v>
      </c>
      <c r="OI16" s="45">
        <f t="shared" ref="OI16" si="600">OI8/OH8*100-100</f>
        <v>0.18352260345638172</v>
      </c>
      <c r="OJ16" s="45">
        <f t="shared" ref="OJ16" si="601">OJ8/OI8*100-100</f>
        <v>-0.14491510076520342</v>
      </c>
      <c r="OK16" s="45">
        <f t="shared" ref="OK16" si="602">OK8/OJ8*100-100</f>
        <v>-7.3864852746012843E-2</v>
      </c>
      <c r="OL16" s="45">
        <f t="shared" ref="OL16" si="603">OL8/OK8*100-100</f>
        <v>-0.33467120910418657</v>
      </c>
      <c r="OM16" s="45">
        <f t="shared" ref="OM16" si="604">OM8/OL8*100-100</f>
        <v>2.1982387039457763E-2</v>
      </c>
      <c r="ON16" s="45">
        <f t="shared" ref="ON16" si="605">ON8/OM8*100-100</f>
        <v>-0.33321878124944249</v>
      </c>
      <c r="OO16" s="45">
        <f t="shared" ref="OO16" si="606">OO8/ON8*100-100</f>
        <v>-4.2561057348692088E-2</v>
      </c>
      <c r="OP16" s="45">
        <f t="shared" ref="OP16" si="607">OP8/OO8*100-100</f>
        <v>-3.5701101049184558E-2</v>
      </c>
      <c r="OQ16" s="45">
        <f t="shared" ref="OQ16" si="608">OQ8/OP8*100-100</f>
        <v>-5.1515498600764431E-2</v>
      </c>
      <c r="OR16" s="45">
        <f t="shared" ref="OR16" si="609">OR8/OQ8*100-100</f>
        <v>0.10327306802795988</v>
      </c>
      <c r="OS16" s="45">
        <f t="shared" ref="OS16" si="610">OS8/OR8*100-100</f>
        <v>9.6371378071410163E-2</v>
      </c>
      <c r="OT16" s="45">
        <f t="shared" ref="OT16" si="611">OT8/OS8*100-100</f>
        <v>-2.0585234947873232E-2</v>
      </c>
      <c r="OU16" s="45">
        <f t="shared" ref="OU16" si="612">OU8/OT8*100-100</f>
        <v>0.41189273775144386</v>
      </c>
      <c r="OV16" s="45">
        <f t="shared" ref="OV16" si="613">OV8/OU8*100-100</f>
        <v>-0.23850013476437937</v>
      </c>
      <c r="OW16" s="45">
        <f t="shared" ref="OW16" si="614">OW8/OV8*100-100</f>
        <v>-0.22962121887654519</v>
      </c>
      <c r="OX16" s="45">
        <f t="shared" ref="OX16" si="615">OX8/OW8*100-100</f>
        <v>0.14760757853045448</v>
      </c>
      <c r="OY16" s="45">
        <f t="shared" ref="OY16" si="616">OY8/OX8*100-100</f>
        <v>-5.7661637548065414E-2</v>
      </c>
      <c r="OZ16" s="45">
        <f t="shared" ref="OZ16" si="617">OZ8/OY8*100-100</f>
        <v>1.1662315804443324E-2</v>
      </c>
      <c r="PA16" s="45">
        <f t="shared" ref="PA16" si="618">PA8/OZ8*100-100</f>
        <v>-0.11769198390979341</v>
      </c>
      <c r="PB16" s="45">
        <f t="shared" ref="PB16" si="619">PB8/PA8*100-100</f>
        <v>0.30388645221646016</v>
      </c>
      <c r="PC16" s="45">
        <f t="shared" ref="PC16" si="620">PC8/PB8*100-100</f>
        <v>0.16769089721921659</v>
      </c>
      <c r="PD16" s="45">
        <f t="shared" ref="PD16" si="621">PD8/PC8*100-100</f>
        <v>-3.0068014740038507E-2</v>
      </c>
      <c r="PE16" s="45">
        <f t="shared" ref="PE16" si="622">PE8/PD8*100-100</f>
        <v>0.13440898113397282</v>
      </c>
      <c r="PF16" s="45">
        <f t="shared" ref="PF16" si="623">PF8/PE8*100-100</f>
        <v>-0.16901806243012629</v>
      </c>
      <c r="PG16" s="45">
        <f t="shared" ref="PG16" si="624">PG8/PF8*100-100</f>
        <v>0.13733557293204512</v>
      </c>
      <c r="PH16" s="45">
        <f t="shared" ref="PH16" si="625">PH8/PG8*100-100</f>
        <v>4.9584377407981606E-2</v>
      </c>
      <c r="PI16" s="45">
        <f t="shared" ref="PI16" si="626">PI8/PH8*100-100</f>
        <v>3.2319910759028403E-2</v>
      </c>
      <c r="PJ16" s="45">
        <f t="shared" ref="PJ16" si="627">PJ8/PI8*100-100</f>
        <v>-7.2287479649702391E-2</v>
      </c>
      <c r="PK16" s="45">
        <f t="shared" ref="PK16" si="628">PK8/PJ8*100-100</f>
        <v>-0.26638566097804528</v>
      </c>
      <c r="PL16" s="45">
        <f t="shared" ref="PL16" si="629">PL8/PK8*100-100</f>
        <v>0.21555440112524593</v>
      </c>
      <c r="PM16" s="45">
        <f t="shared" ref="PM16" si="630">PM8/PL8*100-100</f>
        <v>3.0184870661287277E-2</v>
      </c>
      <c r="PN16" s="45">
        <f t="shared" ref="PN16" si="631">PN8/PM8*100-100</f>
        <v>-2.1572295346601322E-2</v>
      </c>
      <c r="PO16" s="45">
        <f t="shared" ref="PO16" si="632">PO8/PN8*100-100</f>
        <v>0.19516363722820529</v>
      </c>
      <c r="PP16" s="45">
        <f t="shared" ref="PP16" si="633">PP8/PO8*100-100</f>
        <v>-1.8717968070831148E-2</v>
      </c>
      <c r="PQ16" s="45">
        <f t="shared" ref="PQ16" si="634">PQ8/PP8*100-100</f>
        <v>0.14195773434826719</v>
      </c>
      <c r="PR16" s="45">
        <f t="shared" ref="PR16" si="635">PR8/PQ8*100-100</f>
        <v>3.4400223935989516E-2</v>
      </c>
      <c r="PS16" s="45">
        <f t="shared" ref="PS16" si="636">PS8/PR8*100-100</f>
        <v>0.11327032610886079</v>
      </c>
      <c r="PT16" s="45">
        <f t="shared" ref="PT16" si="637">PT8/PS8*100-100</f>
        <v>0.14854749050341809</v>
      </c>
      <c r="PU16" s="45">
        <f t="shared" ref="PU16" si="638">PU8/PT8*100-100</f>
        <v>-0.14076071463840378</v>
      </c>
      <c r="PV16" s="45">
        <f t="shared" ref="PV16" si="639">PV8/PU8*100-100</f>
        <v>0.19182033055575687</v>
      </c>
      <c r="PW16" s="45">
        <f t="shared" ref="PW16" si="640">PW8/PV8*100-100</f>
        <v>-0.12088654841552682</v>
      </c>
      <c r="PY16" s="126" t="s">
        <v>179</v>
      </c>
      <c r="QC16" s="231" t="s">
        <v>372</v>
      </c>
      <c r="QD16" s="372">
        <f>RT5</f>
        <v>-0.29599124895437967</v>
      </c>
      <c r="QE16" s="372">
        <v>-0.41142303969022009</v>
      </c>
      <c r="QF16" s="372">
        <v>-2.2746051032806633</v>
      </c>
      <c r="QG16" s="372">
        <v>-3.2078380663450616</v>
      </c>
      <c r="QH16" s="372">
        <v>-1.2126194635700358</v>
      </c>
      <c r="QI16" s="372">
        <v>-2.2919157904287601</v>
      </c>
      <c r="QJ16" s="372">
        <v>-1.2908248348300333</v>
      </c>
      <c r="QK16" s="372">
        <v>-7.4824574144084011</v>
      </c>
      <c r="QL16" s="372">
        <v>-5.8900506257726164</v>
      </c>
      <c r="QM16" s="372">
        <f>RB5</f>
        <v>-2.1254394973864663</v>
      </c>
      <c r="QN16" s="373">
        <f>QZ5</f>
        <v>-1.5221283873265463</v>
      </c>
      <c r="QO16" s="373">
        <f>QX5</f>
        <v>-0.61520688837448745</v>
      </c>
      <c r="QP16" s="373">
        <f>QT5</f>
        <v>-1.3871939024617319</v>
      </c>
      <c r="QQ16" s="373">
        <f>QR5</f>
        <v>-0.97093048152673589</v>
      </c>
      <c r="QR16" s="373">
        <f>QP5</f>
        <v>-2.0274511379898428</v>
      </c>
      <c r="QS16" s="373">
        <f>QN5</f>
        <v>-1.5441639750050484</v>
      </c>
      <c r="QT16" s="373">
        <f>QL5</f>
        <v>-3.2309728042388883</v>
      </c>
      <c r="QU16" s="373">
        <f>QJ5</f>
        <v>-4.9727788126169798</v>
      </c>
      <c r="QV16" s="373">
        <f>QH5</f>
        <v>-2.4075126992630658</v>
      </c>
      <c r="QW16" s="373">
        <v>-0.6994334143795129</v>
      </c>
      <c r="QX16" s="373">
        <f>QD5</f>
        <v>0.16988591390996532</v>
      </c>
    </row>
    <row r="17" spans="1:466" x14ac:dyDescent="0.25">
      <c r="A17" s="39" t="s">
        <v>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6">
        <f>AS9-B9</f>
        <v>16.49946802868908</v>
      </c>
      <c r="AT17" s="46">
        <f t="shared" ref="AT17:BY17" si="641">AT9-AS9</f>
        <v>8.5564884634004557</v>
      </c>
      <c r="AU17" s="46">
        <f t="shared" si="641"/>
        <v>4.2817686298594708</v>
      </c>
      <c r="AV17" s="46">
        <f t="shared" si="641"/>
        <v>3.0325133603701033</v>
      </c>
      <c r="AW17" s="46">
        <f t="shared" si="641"/>
        <v>-1.256648575638792</v>
      </c>
      <c r="AX17" s="46">
        <f t="shared" si="641"/>
        <v>-3.3213485021406086</v>
      </c>
      <c r="AY17" s="46">
        <f t="shared" si="641"/>
        <v>0.51356641762959043</v>
      </c>
      <c r="AZ17" s="46">
        <f t="shared" si="641"/>
        <v>1.4709112698501485</v>
      </c>
      <c r="BA17" s="46">
        <f t="shared" si="641"/>
        <v>5.246254050330208</v>
      </c>
      <c r="BB17" s="46">
        <f t="shared" si="641"/>
        <v>-0.6999999999998181</v>
      </c>
      <c r="BC17" s="46">
        <f t="shared" si="641"/>
        <v>-5.7520000000004075</v>
      </c>
      <c r="BD17" s="46">
        <f t="shared" si="641"/>
        <v>-2.229099999999562</v>
      </c>
      <c r="BE17" s="46">
        <f t="shared" si="641"/>
        <v>-4.257010000000264</v>
      </c>
      <c r="BF17" s="46">
        <f t="shared" si="641"/>
        <v>-7.9509399999997186</v>
      </c>
      <c r="BG17" s="46">
        <f t="shared" si="641"/>
        <v>-10.223610000000008</v>
      </c>
      <c r="BH17" s="46">
        <f t="shared" si="641"/>
        <v>-29.601470000000518</v>
      </c>
      <c r="BI17" s="46">
        <f t="shared" si="641"/>
        <v>-11.50086999999985</v>
      </c>
      <c r="BJ17" s="46">
        <f t="shared" si="641"/>
        <v>-6.407999999999447</v>
      </c>
      <c r="BK17" s="46">
        <f t="shared" si="641"/>
        <v>-12.494000000000597</v>
      </c>
      <c r="BL17" s="46">
        <f t="shared" si="641"/>
        <v>-15.122179999999389</v>
      </c>
      <c r="BM17" s="46">
        <f t="shared" si="641"/>
        <v>-19.152001253400158</v>
      </c>
      <c r="BN17" s="46">
        <f t="shared" si="641"/>
        <v>-10.246387781689918</v>
      </c>
      <c r="BO17" s="46">
        <f t="shared" si="641"/>
        <v>-9.325210964910184</v>
      </c>
      <c r="BP17" s="46">
        <f t="shared" si="641"/>
        <v>-10.487487932079603</v>
      </c>
      <c r="BQ17" s="46">
        <f t="shared" si="641"/>
        <v>-11.455659113839829</v>
      </c>
      <c r="BR17" s="46">
        <f t="shared" si="641"/>
        <v>-7.1143591879308588</v>
      </c>
      <c r="BS17" s="46">
        <f t="shared" si="641"/>
        <v>-12.891953327610281</v>
      </c>
      <c r="BT17" s="46">
        <f t="shared" si="641"/>
        <v>-8.0456554128704738</v>
      </c>
      <c r="BU17" s="46">
        <f t="shared" si="641"/>
        <v>-8.2384279096795581</v>
      </c>
      <c r="BV17" s="46">
        <f t="shared" si="641"/>
        <v>-2.395190756629745</v>
      </c>
      <c r="BW17" s="46">
        <f t="shared" si="641"/>
        <v>-13.837114340281914</v>
      </c>
      <c r="BX17" s="46">
        <f t="shared" si="641"/>
        <v>-15.78111733258811</v>
      </c>
      <c r="BY17" s="46">
        <f t="shared" si="641"/>
        <v>-4.67856285696962</v>
      </c>
      <c r="BZ17" s="46">
        <f t="shared" ref="BZ17:DE17" si="642">BZ9-BY9</f>
        <v>-4.8631144910204966</v>
      </c>
      <c r="CA17" s="46">
        <f t="shared" si="642"/>
        <v>-6.056465121079782</v>
      </c>
      <c r="CB17" s="46">
        <f t="shared" si="642"/>
        <v>-4.0155014474994459</v>
      </c>
      <c r="CC17" s="46">
        <f t="shared" si="642"/>
        <v>-20.698976823089652</v>
      </c>
      <c r="CD17" s="46">
        <f t="shared" si="642"/>
        <v>-2.9203866604502764</v>
      </c>
      <c r="CE17" s="46">
        <f t="shared" si="642"/>
        <v>-4.2464509602405087</v>
      </c>
      <c r="CF17" s="46">
        <f t="shared" si="642"/>
        <v>-3.9574922658594005</v>
      </c>
      <c r="CG17" s="46">
        <f t="shared" si="642"/>
        <v>-3.5414991022007598</v>
      </c>
      <c r="CH17" s="46">
        <f t="shared" si="642"/>
        <v>-22.108588961330497</v>
      </c>
      <c r="CI17" s="46">
        <f t="shared" si="642"/>
        <v>4.6358582202401521</v>
      </c>
      <c r="CJ17" s="46">
        <f t="shared" si="642"/>
        <v>-22.253849472759612</v>
      </c>
      <c r="CK17" s="46">
        <f t="shared" si="642"/>
        <v>0.61329416059015784</v>
      </c>
      <c r="CL17" s="46">
        <f t="shared" si="642"/>
        <v>-2.1349609634999069</v>
      </c>
      <c r="CM17" s="46">
        <f t="shared" si="642"/>
        <v>-2.5076477606999106</v>
      </c>
      <c r="CN17" s="46">
        <f t="shared" si="642"/>
        <v>-2.9358795687903694</v>
      </c>
      <c r="CO17" s="46">
        <f t="shared" si="642"/>
        <v>-13.565010951780096</v>
      </c>
      <c r="CP17" s="46">
        <f t="shared" si="642"/>
        <v>1.3242339536209329</v>
      </c>
      <c r="CQ17" s="46">
        <f t="shared" si="642"/>
        <v>-3.0515123870400203</v>
      </c>
      <c r="CR17" s="46">
        <f t="shared" si="642"/>
        <v>-2.9342685944911864</v>
      </c>
      <c r="CS17" s="46">
        <f t="shared" si="642"/>
        <v>-0.79783359819975885</v>
      </c>
      <c r="CT17" s="46">
        <f t="shared" si="642"/>
        <v>-8.2739991843791358</v>
      </c>
      <c r="CU17" s="46">
        <f t="shared" si="642"/>
        <v>-0.5898542965105662</v>
      </c>
      <c r="CV17" s="46">
        <f t="shared" si="642"/>
        <v>-0.29206731140038755</v>
      </c>
      <c r="CW17" s="46">
        <f t="shared" si="642"/>
        <v>-6.5105311697898287</v>
      </c>
      <c r="CX17" s="46">
        <f t="shared" si="642"/>
        <v>-1.2750811027108284</v>
      </c>
      <c r="CY17" s="46">
        <f t="shared" si="642"/>
        <v>-8.6992964135797592</v>
      </c>
      <c r="CZ17" s="46">
        <f t="shared" si="642"/>
        <v>-0.38905981603966211</v>
      </c>
      <c r="DA17" s="46">
        <f t="shared" si="642"/>
        <v>-0.58118104677032534</v>
      </c>
      <c r="DB17" s="46">
        <f t="shared" si="642"/>
        <v>-1.8169045167496733</v>
      </c>
      <c r="DC17" s="46">
        <f t="shared" si="642"/>
        <v>4.1403972649322895</v>
      </c>
      <c r="DD17" s="46">
        <f t="shared" si="642"/>
        <v>-12.48753446999217</v>
      </c>
      <c r="DE17" s="46">
        <f t="shared" si="642"/>
        <v>-0.9198048783100603</v>
      </c>
      <c r="DF17" s="46">
        <f t="shared" ref="DF17:EP17" si="643">DF9-DE9</f>
        <v>-1.6149864268991223</v>
      </c>
      <c r="DG17" s="46">
        <f t="shared" si="643"/>
        <v>-2.1275696619704831</v>
      </c>
      <c r="DH17" s="46">
        <f t="shared" si="643"/>
        <v>-2.8222207645803792</v>
      </c>
      <c r="DI17" s="46">
        <f t="shared" si="643"/>
        <v>-10.694185239190119</v>
      </c>
      <c r="DJ17" s="46">
        <f t="shared" si="643"/>
        <v>-1.2422999999998865</v>
      </c>
      <c r="DK17" s="46">
        <f t="shared" si="643"/>
        <v>-6.7721299999993789</v>
      </c>
      <c r="DL17" s="71">
        <f t="shared" si="643"/>
        <v>-2.7339525285615309</v>
      </c>
      <c r="DM17" s="71">
        <f t="shared" si="643"/>
        <v>-3.1642585561612577</v>
      </c>
      <c r="DN17" s="71">
        <f t="shared" si="643"/>
        <v>-10.502937215600468</v>
      </c>
      <c r="DO17" s="71">
        <f t="shared" si="643"/>
        <v>-3.2266598075239017</v>
      </c>
      <c r="DP17" s="71">
        <f t="shared" si="643"/>
        <v>-3.9671345252372703</v>
      </c>
      <c r="DQ17" s="71">
        <f t="shared" si="643"/>
        <v>-4.3614901722239665</v>
      </c>
      <c r="DR17" s="71">
        <f t="shared" si="643"/>
        <v>-5.8620111469090261</v>
      </c>
      <c r="DS17" s="71">
        <f t="shared" si="643"/>
        <v>-23.627793359312818</v>
      </c>
      <c r="DT17" s="71">
        <f t="shared" si="643"/>
        <v>-8.6654654356489118</v>
      </c>
      <c r="DU17" s="71">
        <f t="shared" si="643"/>
        <v>-5.7054227956195973</v>
      </c>
      <c r="DV17" s="71">
        <f t="shared" si="643"/>
        <v>-4.0185563917921172</v>
      </c>
      <c r="DW17" s="71">
        <f t="shared" si="643"/>
        <v>-6.2071469112597697</v>
      </c>
      <c r="DX17" s="71">
        <f t="shared" si="643"/>
        <v>-10.698779731269497</v>
      </c>
      <c r="DY17" s="71">
        <f t="shared" si="643"/>
        <v>2.1157170976102861</v>
      </c>
      <c r="DZ17" s="71">
        <f t="shared" si="643"/>
        <v>-4.8281706433608633</v>
      </c>
      <c r="EA17" s="71">
        <f t="shared" si="643"/>
        <v>-0.63988582869933452</v>
      </c>
      <c r="EB17" s="71">
        <f t="shared" si="643"/>
        <v>-14.8552892921698</v>
      </c>
      <c r="EC17" s="71">
        <f t="shared" si="643"/>
        <v>0.80621778129989252</v>
      </c>
      <c r="ED17" s="71">
        <f t="shared" si="643"/>
        <v>-4.2258211758608013</v>
      </c>
      <c r="EE17" s="71">
        <f t="shared" si="643"/>
        <v>-1.7080884026399872</v>
      </c>
      <c r="EF17" s="71">
        <f t="shared" si="643"/>
        <v>0.17441590762064152</v>
      </c>
      <c r="EG17" s="71">
        <f t="shared" si="643"/>
        <v>-14.262755138280227</v>
      </c>
      <c r="EH17" s="71">
        <f t="shared" si="643"/>
        <v>-6.0552850072899673</v>
      </c>
      <c r="EI17" s="71">
        <f t="shared" si="643"/>
        <v>-3.7630634864199237</v>
      </c>
      <c r="EJ17" s="71">
        <f t="shared" si="643"/>
        <v>5.6554653129396684</v>
      </c>
      <c r="EK17" s="71">
        <f t="shared" si="643"/>
        <v>3.1653000937503748</v>
      </c>
      <c r="EL17" s="71">
        <f t="shared" si="643"/>
        <v>-5.7376886938900498</v>
      </c>
      <c r="EM17" s="71">
        <f t="shared" si="643"/>
        <v>-4.9505360917191865</v>
      </c>
      <c r="EN17" s="71">
        <f t="shared" si="643"/>
        <v>-1.9836581440613372</v>
      </c>
      <c r="EO17" s="71">
        <f t="shared" si="643"/>
        <v>-3.8152662072197927</v>
      </c>
      <c r="EP17" s="71">
        <f t="shared" si="643"/>
        <v>-6.5293302170694005</v>
      </c>
      <c r="EQ17" s="71">
        <f t="shared" ref="EQ17:FV17" si="644">EQ9-EP9</f>
        <v>-11.548753911240055</v>
      </c>
      <c r="ER17" s="71">
        <f t="shared" si="644"/>
        <v>-1.8176570719397205</v>
      </c>
      <c r="ES17" s="71">
        <f t="shared" si="644"/>
        <v>-3.3643995310603714</v>
      </c>
      <c r="ET17" s="71">
        <f t="shared" si="644"/>
        <v>-3.3044484919610113</v>
      </c>
      <c r="EU17" s="71">
        <f t="shared" si="644"/>
        <v>-6.2531871769788268</v>
      </c>
      <c r="EV17" s="71">
        <f t="shared" si="644"/>
        <v>-13.977578745260871</v>
      </c>
      <c r="EW17" s="71">
        <f t="shared" si="644"/>
        <v>-5.2744227757293629</v>
      </c>
      <c r="EX17" s="71">
        <f t="shared" si="644"/>
        <v>-7.5814304879004339</v>
      </c>
      <c r="EY17" s="71">
        <f t="shared" si="644"/>
        <v>-7.9039011347495034</v>
      </c>
      <c r="EZ17" s="71">
        <f t="shared" si="644"/>
        <v>-8.248557669820002</v>
      </c>
      <c r="FA17" s="71">
        <f t="shared" si="644"/>
        <v>-16.123531827580337</v>
      </c>
      <c r="FB17" s="71">
        <f t="shared" si="644"/>
        <v>-5.5259255421697162</v>
      </c>
      <c r="FC17" s="71">
        <f t="shared" si="644"/>
        <v>-7.5065924103500947</v>
      </c>
      <c r="FD17" s="71">
        <f t="shared" si="644"/>
        <v>-9.1279098299701218</v>
      </c>
      <c r="FE17" s="71">
        <f t="shared" si="644"/>
        <v>-11.232979408739993</v>
      </c>
      <c r="FF17" s="71">
        <f t="shared" si="644"/>
        <v>-28.774872270499145</v>
      </c>
      <c r="FG17" s="71">
        <f t="shared" si="644"/>
        <v>-18.994304282190569</v>
      </c>
      <c r="FH17" s="71">
        <f t="shared" si="644"/>
        <v>-14.325490594140319</v>
      </c>
      <c r="FI17" s="71">
        <f t="shared" si="644"/>
        <v>-27.18517558252006</v>
      </c>
      <c r="FJ17" s="71">
        <f t="shared" si="644"/>
        <v>-26.87755032053974</v>
      </c>
      <c r="FK17" s="71">
        <f t="shared" si="644"/>
        <v>-35.406314993650085</v>
      </c>
      <c r="FL17" s="71">
        <f t="shared" si="644"/>
        <v>-19.459802502439743</v>
      </c>
      <c r="FM17" s="71">
        <f t="shared" si="644"/>
        <v>-21.912916276010037</v>
      </c>
      <c r="FN17" s="71">
        <f t="shared" si="644"/>
        <v>-24.066183962720061</v>
      </c>
      <c r="FO17" s="71">
        <f t="shared" si="644"/>
        <v>-27.821668326730105</v>
      </c>
      <c r="FP17" s="71">
        <f t="shared" si="644"/>
        <v>-33.907928483309661</v>
      </c>
      <c r="FQ17" s="71">
        <f t="shared" si="644"/>
        <v>-19.876198817190016</v>
      </c>
      <c r="FR17" s="71">
        <f t="shared" si="644"/>
        <v>-17.301193342430452</v>
      </c>
      <c r="FS17" s="71">
        <f t="shared" si="644"/>
        <v>-15.026791948001119</v>
      </c>
      <c r="FT17" s="71">
        <f t="shared" si="644"/>
        <v>-18.191855632960142</v>
      </c>
      <c r="FU17" s="71">
        <f t="shared" si="644"/>
        <v>-25.002399177088591</v>
      </c>
      <c r="FV17" s="71">
        <f t="shared" si="644"/>
        <v>-10.249613455929648</v>
      </c>
      <c r="FW17" s="71">
        <f t="shared" ref="FW17:GY17" si="645">FW9-FV9</f>
        <v>-7.3067466546608557</v>
      </c>
      <c r="FX17" s="71">
        <f t="shared" si="645"/>
        <v>-9.8266978104202281</v>
      </c>
      <c r="FY17" s="71">
        <f t="shared" si="645"/>
        <v>-9.6588233342999956</v>
      </c>
      <c r="FZ17" s="71">
        <f t="shared" si="645"/>
        <v>-23.461516833879614</v>
      </c>
      <c r="GA17" s="71">
        <f t="shared" si="645"/>
        <v>-7.394768878530158</v>
      </c>
      <c r="GB17" s="71">
        <f t="shared" si="645"/>
        <v>-9.2782843091999894</v>
      </c>
      <c r="GC17" s="71">
        <f t="shared" si="645"/>
        <v>-6.0037573239087578</v>
      </c>
      <c r="GD17" s="71">
        <f t="shared" si="645"/>
        <v>-8.2550863687811216</v>
      </c>
      <c r="GE17" s="71">
        <f t="shared" si="645"/>
        <v>-22.549115019340206</v>
      </c>
      <c r="GF17" s="71">
        <f t="shared" si="645"/>
        <v>-3.2232248165091733</v>
      </c>
      <c r="GG17" s="71">
        <f t="shared" si="645"/>
        <v>-3.8446672001809929</v>
      </c>
      <c r="GH17" s="71">
        <f t="shared" si="645"/>
        <v>-4.9833534168692495</v>
      </c>
      <c r="GI17" s="71">
        <f t="shared" si="645"/>
        <v>-4.8506926679701792</v>
      </c>
      <c r="GJ17" s="71">
        <f t="shared" si="645"/>
        <v>-12.976929961770111</v>
      </c>
      <c r="GK17" s="71">
        <f t="shared" si="645"/>
        <v>-3.6413363253295756</v>
      </c>
      <c r="GL17" s="71">
        <f t="shared" si="645"/>
        <v>0.91818466570930468</v>
      </c>
      <c r="GM17" s="71">
        <f t="shared" si="645"/>
        <v>-7.698153984709279</v>
      </c>
      <c r="GN17" s="71">
        <f t="shared" si="645"/>
        <v>-6.233546062700043</v>
      </c>
      <c r="GO17" s="71">
        <f t="shared" si="645"/>
        <v>-7.7820559868796408</v>
      </c>
      <c r="GP17" s="71">
        <f t="shared" si="645"/>
        <v>-0.72571551316104888</v>
      </c>
      <c r="GQ17" s="71">
        <f t="shared" si="645"/>
        <v>-3.3987617728698751</v>
      </c>
      <c r="GR17" s="71">
        <f t="shared" si="645"/>
        <v>-1.4806072018900522</v>
      </c>
      <c r="GS17" s="71">
        <f t="shared" si="645"/>
        <v>-3.506925545750164</v>
      </c>
      <c r="GT17" s="71">
        <f t="shared" si="645"/>
        <v>-12.691954680259187</v>
      </c>
      <c r="GU17" s="71">
        <f t="shared" si="645"/>
        <v>-1.2292453656100406</v>
      </c>
      <c r="GV17" s="71">
        <f t="shared" si="645"/>
        <v>-2.1483790316397062</v>
      </c>
      <c r="GW17" s="71">
        <f t="shared" si="645"/>
        <v>-3.8657220134209638</v>
      </c>
      <c r="GX17" s="71">
        <f t="shared" si="645"/>
        <v>-5.3215954167399104</v>
      </c>
      <c r="GY17" s="71">
        <f t="shared" si="645"/>
        <v>-10.166349663079927</v>
      </c>
      <c r="GZ17" s="46">
        <v>-5.8038529499299329</v>
      </c>
      <c r="HA17" s="46">
        <v>-5.8038529499299329</v>
      </c>
      <c r="HB17" s="46">
        <f t="shared" ref="HB17:IG17" si="646">HB9-HA9</f>
        <v>-2.5180551565881615</v>
      </c>
      <c r="HC17" s="46">
        <f t="shared" si="646"/>
        <v>-3.8040760229323496</v>
      </c>
      <c r="HD17" s="46">
        <f t="shared" si="646"/>
        <v>-9.4123036340006365</v>
      </c>
      <c r="HE17" s="46">
        <f t="shared" si="646"/>
        <v>-1.4401410553937239</v>
      </c>
      <c r="HF17" s="46">
        <f t="shared" si="646"/>
        <v>-1.4027679682376402</v>
      </c>
      <c r="HG17" s="46">
        <f t="shared" si="646"/>
        <v>-3.049943171537052</v>
      </c>
      <c r="HH17" s="46">
        <f t="shared" si="646"/>
        <v>-0.35969339410075918</v>
      </c>
      <c r="HI17" s="46">
        <f t="shared" si="646"/>
        <v>-12.961015986199527</v>
      </c>
      <c r="HJ17" s="46">
        <f t="shared" si="646"/>
        <v>-3.0489570186000492</v>
      </c>
      <c r="HK17" s="46">
        <f t="shared" si="646"/>
        <v>-1.7733839233405888</v>
      </c>
      <c r="HL17" s="46">
        <f t="shared" si="646"/>
        <v>-1.5414646771896514</v>
      </c>
      <c r="HM17" s="46">
        <f t="shared" si="646"/>
        <v>-2.7836515435901674</v>
      </c>
      <c r="HN17" s="46">
        <f t="shared" si="646"/>
        <v>-7.9253587759894799</v>
      </c>
      <c r="HO17" s="46">
        <f t="shared" si="646"/>
        <v>-3.0860685607804044</v>
      </c>
      <c r="HP17" s="46">
        <f t="shared" si="646"/>
        <v>0.72788006212067557</v>
      </c>
      <c r="HQ17" s="46">
        <f t="shared" si="646"/>
        <v>-0.16166974496081821</v>
      </c>
      <c r="HR17" s="46">
        <f t="shared" si="646"/>
        <v>-3.2278001720596876</v>
      </c>
      <c r="HS17" s="46">
        <f t="shared" si="646"/>
        <v>-6.3356925383704947</v>
      </c>
      <c r="HT17" s="46">
        <f t="shared" si="646"/>
        <v>-2.9467334166292858</v>
      </c>
      <c r="HU17" s="46">
        <f t="shared" si="646"/>
        <v>-0.92024657081037731</v>
      </c>
      <c r="HV17" s="46">
        <f t="shared" si="646"/>
        <v>-2.1387190290997751</v>
      </c>
      <c r="HW17" s="46">
        <f t="shared" si="646"/>
        <v>-6.6136771115507145</v>
      </c>
      <c r="HX17" s="46">
        <f t="shared" si="646"/>
        <v>-9.9473810495192083</v>
      </c>
      <c r="HY17" s="46">
        <f t="shared" si="646"/>
        <v>-0.58742613131016697</v>
      </c>
      <c r="HZ17" s="46">
        <f t="shared" si="646"/>
        <v>-1.0185833989303319</v>
      </c>
      <c r="IA17" s="46">
        <f t="shared" si="646"/>
        <v>-1.9834824399199533</v>
      </c>
      <c r="IB17" s="46">
        <f t="shared" si="646"/>
        <v>-1.4498371761796989</v>
      </c>
      <c r="IC17" s="46">
        <f t="shared" si="646"/>
        <v>-5.6916855789304464</v>
      </c>
      <c r="ID17" s="46">
        <f t="shared" si="646"/>
        <v>-3.2198017615196477</v>
      </c>
      <c r="IE17" s="46">
        <f t="shared" si="646"/>
        <v>-1.0138279334300933</v>
      </c>
      <c r="IF17" s="46">
        <f t="shared" si="646"/>
        <v>-1.9091968010798155</v>
      </c>
      <c r="IG17" s="46">
        <f t="shared" si="646"/>
        <v>-3.9009407617204488</v>
      </c>
      <c r="IH17" s="46">
        <f t="shared" ref="IH17:JM17" si="647">IH9-IG9</f>
        <v>-10.618239065189755</v>
      </c>
      <c r="II17" s="46">
        <f t="shared" si="647"/>
        <v>7.0101518408600896</v>
      </c>
      <c r="IJ17" s="46">
        <f t="shared" si="647"/>
        <v>0.60422222877969034</v>
      </c>
      <c r="IK17" s="46">
        <f t="shared" si="647"/>
        <v>-0.78213912813680508</v>
      </c>
      <c r="IL17" s="46">
        <f t="shared" si="647"/>
        <v>-5.7421909817994674</v>
      </c>
      <c r="IM17" s="46">
        <f t="shared" si="647"/>
        <v>-9.4328866670994103</v>
      </c>
      <c r="IN17" s="46">
        <f t="shared" si="647"/>
        <v>0.93211220418879748</v>
      </c>
      <c r="IO17" s="46">
        <f t="shared" si="647"/>
        <v>0.59601909212733517</v>
      </c>
      <c r="IP17" s="46">
        <f t="shared" si="647"/>
        <v>0.28260594047969789</v>
      </c>
      <c r="IQ17" s="46">
        <f t="shared" si="647"/>
        <v>-1.869940985769972</v>
      </c>
      <c r="IR17" s="46">
        <f t="shared" si="647"/>
        <v>-4.5353836815102113</v>
      </c>
      <c r="IS17" s="46">
        <f t="shared" si="647"/>
        <v>0.7215785386006246</v>
      </c>
      <c r="IT17" s="46">
        <f t="shared" si="647"/>
        <v>2.3702350039498015</v>
      </c>
      <c r="IU17" s="46">
        <f t="shared" si="647"/>
        <v>-0.77313503961977403</v>
      </c>
      <c r="IV17" s="46">
        <f t="shared" si="647"/>
        <v>-10.962905651229903</v>
      </c>
      <c r="IW17" s="46">
        <f t="shared" si="647"/>
        <v>1.9697840581193304</v>
      </c>
      <c r="IX17" s="46">
        <f t="shared" si="647"/>
        <v>2.3858447510701808</v>
      </c>
      <c r="IY17" s="46">
        <f t="shared" si="647"/>
        <v>2.2054943946300227</v>
      </c>
      <c r="IZ17" s="46">
        <f t="shared" si="647"/>
        <v>-11.609213230440218</v>
      </c>
      <c r="JA17" s="46">
        <f t="shared" si="647"/>
        <v>1.0827225953003108</v>
      </c>
      <c r="JB17" s="46">
        <f t="shared" si="647"/>
        <v>0.94768249530034154</v>
      </c>
      <c r="JC17" s="46">
        <f t="shared" si="647"/>
        <v>-17.578141934260657</v>
      </c>
      <c r="JD17" s="46">
        <f t="shared" si="647"/>
        <v>1.1651819471903764</v>
      </c>
      <c r="JE17" s="46">
        <f t="shared" si="647"/>
        <v>2.499976557789978</v>
      </c>
      <c r="JF17" s="46">
        <f t="shared" si="647"/>
        <v>0.55953759845897366</v>
      </c>
      <c r="JG17" s="46">
        <f t="shared" si="647"/>
        <v>-1.9350000015733713</v>
      </c>
      <c r="JH17" s="46">
        <f t="shared" si="647"/>
        <v>-2.3509962965422346</v>
      </c>
      <c r="JI17" s="46">
        <f t="shared" si="647"/>
        <v>-5.4528330382904642</v>
      </c>
      <c r="JJ17" s="46">
        <f t="shared" si="647"/>
        <v>-4.3068228698357416</v>
      </c>
      <c r="JK17" s="46">
        <f t="shared" si="647"/>
        <v>-3.3318455356243248</v>
      </c>
      <c r="JL17" s="46">
        <f t="shared" si="647"/>
        <v>-2.0657046726228145</v>
      </c>
      <c r="JM17" s="46">
        <f t="shared" si="647"/>
        <v>-2.3988064880604725</v>
      </c>
      <c r="JN17" s="46">
        <f t="shared" ref="JN17:JS17" si="648">JN9-JM9</f>
        <v>-6.0742857487593938</v>
      </c>
      <c r="JO17" s="46">
        <f t="shared" si="648"/>
        <v>1.4748280998596783</v>
      </c>
      <c r="JP17" s="46">
        <f t="shared" si="648"/>
        <v>2.5538835656802803</v>
      </c>
      <c r="JQ17" s="46">
        <f t="shared" si="648"/>
        <v>-2.4606647095401968</v>
      </c>
      <c r="JR17" s="46">
        <f t="shared" si="648"/>
        <v>3.6487176640002872</v>
      </c>
      <c r="JS17" s="46">
        <f t="shared" si="648"/>
        <v>-13.887868389080268</v>
      </c>
      <c r="JT17" s="46">
        <f t="shared" ref="JT17:JY17" si="649">JT9-JS9</f>
        <v>1.1285133122501065</v>
      </c>
      <c r="JU17" s="46">
        <f t="shared" si="649"/>
        <v>-1.0364415859098699</v>
      </c>
      <c r="JV17" s="46">
        <f t="shared" si="649"/>
        <v>0.21289129235992732</v>
      </c>
      <c r="JW17" s="46">
        <f t="shared" si="649"/>
        <v>-0.88048404458049845</v>
      </c>
      <c r="JX17" s="46">
        <f t="shared" si="649"/>
        <v>-8.636957478952354</v>
      </c>
      <c r="JY17" s="46">
        <f t="shared" si="649"/>
        <v>0.14935102330991867</v>
      </c>
      <c r="JZ17" s="46">
        <f t="shared" ref="JZ17" si="650">JZ9-JY9</f>
        <v>-1.1063624270218497</v>
      </c>
      <c r="KA17" s="46">
        <f t="shared" ref="KA17" si="651">KA9-JZ9</f>
        <v>-0.57689245456549543</v>
      </c>
      <c r="KB17" s="46">
        <f t="shared" ref="KB17" si="652">KB9-KA9</f>
        <v>-2.4461897339897405</v>
      </c>
      <c r="KC17" s="46">
        <f t="shared" ref="KC17" si="653">KC9-KB9</f>
        <v>-8.4607397624927216</v>
      </c>
      <c r="KD17" s="46">
        <f t="shared" ref="KD17" si="654">KD9-KC9</f>
        <v>-3.0406456113755667</v>
      </c>
      <c r="KE17" s="46">
        <f t="shared" ref="KE17" si="655">KE9-KD9</f>
        <v>1.2235181314922556</v>
      </c>
      <c r="KF17" s="46">
        <f t="shared" ref="KF17" si="656">KF9-KE9</f>
        <v>-1.079306581633773</v>
      </c>
      <c r="KG17" s="46">
        <f t="shared" ref="KG17" si="657">KG9-KF9</f>
        <v>-0.73564421985929584</v>
      </c>
      <c r="KH17" s="46">
        <f t="shared" ref="KH17" si="658">KH9-KG9</f>
        <v>-9.4268369260744294</v>
      </c>
      <c r="KI17" s="46">
        <f t="shared" ref="KI17" si="659">KI9-KH9</f>
        <v>-1.3489067404402704</v>
      </c>
      <c r="KJ17" s="46">
        <f t="shared" ref="KJ17" si="660">KJ9-KI9</f>
        <v>-0.82580732845508464</v>
      </c>
      <c r="KK17" s="46">
        <f t="shared" ref="KK17" si="661">KK9-KJ9</f>
        <v>-0.92840420425090997</v>
      </c>
      <c r="KL17" s="46">
        <f t="shared" ref="KL17" si="662">KL9-KK9</f>
        <v>2.0021077065998725</v>
      </c>
      <c r="KM17" s="46">
        <f t="shared" ref="KM17" si="663">KM9-KL9</f>
        <v>-17.932140166784848</v>
      </c>
      <c r="KN17" s="46">
        <f t="shared" ref="KN17" si="664">KN9-KM9</f>
        <v>4.0113746018346319</v>
      </c>
      <c r="KO17" s="46">
        <f t="shared" ref="KO17" si="665">KO9-KN9</f>
        <v>-5.8569999999999709</v>
      </c>
      <c r="KP17" s="46">
        <f t="shared" ref="KP17" si="666">KP9-KO9</f>
        <v>0.51299999999991996</v>
      </c>
      <c r="KQ17" s="46">
        <f t="shared" ref="KQ17" si="667">KQ9-KP9</f>
        <v>0.45654907975995229</v>
      </c>
      <c r="KR17" s="46">
        <f t="shared" ref="KR17" si="668">KR9-KQ9</f>
        <v>-12.403750765259701</v>
      </c>
      <c r="KS17" s="46">
        <f t="shared" ref="KS17" si="669">KS9-KR9</f>
        <v>0.92780739759973585</v>
      </c>
      <c r="KT17" s="46">
        <f t="shared" ref="KT17" si="670">KT9-KS9</f>
        <v>1.4852296687399758</v>
      </c>
      <c r="KU17" s="46">
        <f t="shared" ref="KU17" si="671">KU9-KT9</f>
        <v>7.082665833968349E-2</v>
      </c>
      <c r="KV17" s="46">
        <f t="shared" ref="KV17" si="672">KV9-KU9</f>
        <v>-10.462965205029832</v>
      </c>
      <c r="KW17" s="46">
        <f t="shared" ref="KW17" si="673">KW9-KV9</f>
        <v>-0.59596360362002088</v>
      </c>
      <c r="KX17" s="46">
        <f t="shared" ref="KX17" si="674">KX9-KW9</f>
        <v>-1.0297711964226437</v>
      </c>
      <c r="KY17" s="46">
        <f t="shared" ref="KY17" si="675">KY9-KX9</f>
        <v>-1.0288923024868382</v>
      </c>
      <c r="KZ17" s="46">
        <f t="shared" ref="KZ17" si="676">KZ9-KY9</f>
        <v>-1.6018664395601263</v>
      </c>
      <c r="LA17" s="46">
        <f t="shared" ref="LA17" si="677">LA9-KZ9</f>
        <v>-11.495434395980283</v>
      </c>
      <c r="LB17" s="46">
        <f t="shared" ref="LB17" si="678">LB9-LA9</f>
        <v>-1.7665856741400603</v>
      </c>
      <c r="LC17" s="46">
        <f t="shared" ref="LC17" si="679">LC9-LB9</f>
        <v>1.8752927940113295E-2</v>
      </c>
      <c r="LD17" s="46">
        <f t="shared" ref="LD17" si="680">LD9-LC9</f>
        <v>0.19681293660005394</v>
      </c>
      <c r="LE17" s="46">
        <f t="shared" ref="LE17" si="681">LE9-LD9</f>
        <v>-0.17497527468958651</v>
      </c>
      <c r="LF17" s="46">
        <f t="shared" ref="LF17" si="682">LF9-LE9</f>
        <v>-9.4852521455004535</v>
      </c>
      <c r="LG17" s="46">
        <f t="shared" ref="LG17" si="683">LG9-LF9</f>
        <v>0.65937615284019557</v>
      </c>
      <c r="LH17" s="46">
        <f t="shared" ref="LH17" si="684">LH9-LG9</f>
        <v>2.783311539909846</v>
      </c>
      <c r="LI17" s="46">
        <f t="shared" ref="LI17" si="685">LI9-LH9</f>
        <v>-2.2498941975900379</v>
      </c>
      <c r="LJ17" s="46">
        <f t="shared" ref="LJ17" si="686">LJ9-LI9</f>
        <v>-3.236729109280077</v>
      </c>
      <c r="LK17" s="46">
        <f t="shared" ref="LK17" si="687">LK9-LJ9</f>
        <v>-8.4218050911299542</v>
      </c>
      <c r="LL17" s="46">
        <f t="shared" ref="LL17" si="688">LL9-LK9</f>
        <v>-0.21250015357009033</v>
      </c>
      <c r="LM17" s="46">
        <f t="shared" ref="LM17" si="689">LM9-LL9</f>
        <v>0.52127754407001703</v>
      </c>
      <c r="LN17" s="46">
        <f t="shared" ref="LN17" si="690">LN9-LM9</f>
        <v>-2.3858210595899436</v>
      </c>
      <c r="LO17" s="46">
        <f t="shared" ref="LO17" si="691">LO9-LN9</f>
        <v>-3.6675584857398462</v>
      </c>
      <c r="LP17" s="46">
        <f t="shared" ref="LP17" si="692">LP9-LO9</f>
        <v>-9.3660808924601042</v>
      </c>
      <c r="LQ17" s="46">
        <f t="shared" ref="LQ17" si="693">LQ9-LP9</f>
        <v>-1.7714608587798466</v>
      </c>
      <c r="LR17" s="46">
        <f t="shared" ref="LR17" si="694">LR9-LQ9</f>
        <v>-0.92798746029984613</v>
      </c>
      <c r="LS17" s="46">
        <f t="shared" ref="LS17" si="695">LS9-LR9</f>
        <v>-2.9212168159401699</v>
      </c>
      <c r="LT17" s="46">
        <f t="shared" ref="LT17" si="696">LT9-LS9</f>
        <v>-0.3997212056697208</v>
      </c>
      <c r="LU17" s="46">
        <f t="shared" ref="LU17" si="697">LU9-LT9</f>
        <v>-10.558429462530512</v>
      </c>
      <c r="LV17" s="46">
        <f t="shared" ref="LV17" si="698">LV9-LU9</f>
        <v>-1.6886565327195058</v>
      </c>
      <c r="LW17" s="46">
        <f t="shared" ref="LW17" si="699">LW9-LV9</f>
        <v>0.21347958767000819</v>
      </c>
      <c r="LX17" s="46">
        <f t="shared" ref="LX17" si="700">LX9-LW9</f>
        <v>-2.2013984680193062</v>
      </c>
      <c r="LY17" s="46">
        <f t="shared" ref="LY17" si="701">LY9-LX9</f>
        <v>-3.1062158507352251</v>
      </c>
      <c r="LZ17" s="46">
        <f t="shared" ref="LZ17" si="702">LZ9-LY9</f>
        <v>-10.450996705721082</v>
      </c>
      <c r="MA17" s="46">
        <f t="shared" ref="MA17" si="703">MA9-LZ9</f>
        <v>-2.7344592005401864</v>
      </c>
      <c r="MB17" s="46">
        <f t="shared" ref="MB17" si="704">MB9-MA9</f>
        <v>-3.3323847026108524</v>
      </c>
      <c r="MC17" s="46">
        <f t="shared" ref="MC17" si="705">MC9-MB9</f>
        <v>-4.1321136639053293</v>
      </c>
      <c r="MD17" s="46">
        <f t="shared" ref="MD17" si="706">MD9-MC9</f>
        <v>-0.70838291998143177</v>
      </c>
      <c r="ME17" s="46">
        <f t="shared" ref="ME17" si="707">ME9-MD9</f>
        <v>-12.705054150118485</v>
      </c>
      <c r="MF17" s="46">
        <f t="shared" ref="MF17" si="708">MF9-ME9</f>
        <v>-4.9662183064665442</v>
      </c>
      <c r="MG17" s="46">
        <f t="shared" ref="MG17" si="709">MG9-MF9</f>
        <v>-1.3491584559492367</v>
      </c>
      <c r="MH17" s="46">
        <f t="shared" ref="MH17" si="710">MH9-MG9</f>
        <v>-3.54868586050452</v>
      </c>
      <c r="MI17" s="46">
        <f t="shared" ref="MI17" si="711">MI9-MH9</f>
        <v>-2.5628756943938242</v>
      </c>
      <c r="MJ17" s="46">
        <f t="shared" ref="MJ17" si="712">MJ9-MI9</f>
        <v>-20.221845654468325</v>
      </c>
      <c r="MK17" s="46">
        <f t="shared" ref="MK17" si="713">MK9-MJ9</f>
        <v>-5.312536481135794</v>
      </c>
      <c r="ML17" s="46">
        <f t="shared" ref="ML17" si="714">ML9-MK9</f>
        <v>-0.14523552031050713</v>
      </c>
      <c r="MM17" s="46">
        <f t="shared" ref="MM17" si="715">MM9-ML9</f>
        <v>-2.0963129319493419</v>
      </c>
      <c r="MN17" s="46">
        <f t="shared" ref="MN17" si="716">MN9-MM9</f>
        <v>-9.0508310349191561</v>
      </c>
      <c r="MO17" s="46">
        <f t="shared" ref="MO17" si="717">MO9-MN9</f>
        <v>-1.5637871729609287</v>
      </c>
      <c r="MP17" s="46">
        <f t="shared" ref="MP17" si="718">MP9-MO9</f>
        <v>-1.7117045969803257</v>
      </c>
      <c r="MQ17" s="46">
        <f t="shared" ref="MQ17" si="719">MQ9-MP9</f>
        <v>-4.5868606176195499</v>
      </c>
      <c r="MR17" s="46">
        <f t="shared" ref="MR17" si="720">MR9-MQ9</f>
        <v>-5.9896761750806036</v>
      </c>
      <c r="MS17" s="46">
        <f t="shared" ref="MS17" si="721">MS9-MR9</f>
        <v>-14.267453935719914</v>
      </c>
      <c r="MT17" s="46">
        <f t="shared" ref="MT17" si="722">MT9-MS9</f>
        <v>-3.4448952257598648</v>
      </c>
      <c r="MU17" s="46">
        <f t="shared" ref="MU17" si="723">MU9-MT9</f>
        <v>-6.1341888990200459</v>
      </c>
      <c r="MV17" s="46">
        <f t="shared" ref="MV17" si="724">MV9-MU9</f>
        <v>-12.124215544139588</v>
      </c>
      <c r="MW17" s="46">
        <f t="shared" ref="MW17" si="725">MW9-MV9</f>
        <v>0</v>
      </c>
      <c r="MX17" s="46">
        <f t="shared" ref="MX17" si="726">MX9-MW9</f>
        <v>-14.968132418780442</v>
      </c>
      <c r="MY17" s="46">
        <f t="shared" ref="MY17" si="727">MY9-MX9</f>
        <v>-6.5484205430698239</v>
      </c>
      <c r="MZ17" s="46">
        <f t="shared" ref="MZ17" si="728">MZ9-MY9</f>
        <v>-6.6572812487797819</v>
      </c>
      <c r="NA17" s="46">
        <f t="shared" ref="NA17" si="729">NA9-MZ9</f>
        <v>-5.6477293309003471</v>
      </c>
      <c r="NB17" s="46">
        <f t="shared" ref="NB17" si="730">NB9-NA9</f>
        <v>-8.793459466980039</v>
      </c>
      <c r="NC17" s="46">
        <f t="shared" ref="NC17" si="731">NC9-NB9</f>
        <v>-15.936482051419716</v>
      </c>
      <c r="ND17" s="46">
        <f t="shared" ref="ND17" si="732">ND9-NC9</f>
        <v>-10.255903887840304</v>
      </c>
      <c r="NE17" s="46">
        <f t="shared" ref="NE17" si="733">NE9-ND9</f>
        <v>-7.6129604112697962</v>
      </c>
      <c r="NF17" s="46">
        <f t="shared" ref="NF17" si="734">NF9-NE9</f>
        <v>-11.963740819450322</v>
      </c>
      <c r="NG17" s="46">
        <f t="shared" ref="NG17" si="735">NG9-NF9</f>
        <v>-7.2488051039499624</v>
      </c>
      <c r="NH17" s="46">
        <f t="shared" ref="NH17" si="736">NH9-NG9</f>
        <v>-17.526562251069663</v>
      </c>
      <c r="NI17" s="46">
        <f t="shared" ref="NI17" si="737">NI9-NH9</f>
        <v>-5.2249669560001166</v>
      </c>
      <c r="NJ17" s="46">
        <f t="shared" ref="NJ17" si="738">NJ9-NI9</f>
        <v>-8.4552041946599275</v>
      </c>
      <c r="NK17" s="46">
        <f t="shared" ref="NK17" si="739">NK9-NJ9</f>
        <v>-5.5845355953601938</v>
      </c>
      <c r="NL17" s="46">
        <f t="shared" ref="NL17" si="740">NL9-NK9</f>
        <v>-6.8500636163998934</v>
      </c>
      <c r="NM17" s="46">
        <f t="shared" ref="NM17" si="741">NM9-NL9</f>
        <v>-23.046789172150056</v>
      </c>
      <c r="NN17" s="46">
        <f t="shared" ref="NN17" si="742">NN9-NM9</f>
        <v>-7.5280416238097132</v>
      </c>
      <c r="NO17" s="46">
        <f t="shared" ref="NO17" si="743">NO9-NN9</f>
        <v>-5.4029773674601529</v>
      </c>
      <c r="NP17" s="46">
        <f t="shared" ref="NP17" si="744">NP9-NO9</f>
        <v>-4.4520178468601443</v>
      </c>
      <c r="NQ17" s="46">
        <f t="shared" ref="NQ17" si="745">NQ9-NP9</f>
        <v>-3.9464988879299199</v>
      </c>
      <c r="NR17" s="46">
        <f t="shared" ref="NR17" si="746">NR9-NQ9</f>
        <v>-14.677727543620222</v>
      </c>
      <c r="NS17" s="46">
        <f t="shared" ref="NS17" si="747">NS9-NR9</f>
        <v>-4.1896852297300029</v>
      </c>
      <c r="NT17" s="46">
        <f t="shared" ref="NT17" si="748">NT9-NS9</f>
        <v>-0.66335496425017482</v>
      </c>
      <c r="NU17" s="46">
        <f t="shared" ref="NU17" si="749">NU9-NT9</f>
        <v>-7.0613131938998777</v>
      </c>
      <c r="NV17" s="46">
        <f t="shared" ref="NV17" si="750">NV9-NU9</f>
        <v>-4.7699320752499261</v>
      </c>
      <c r="NW17" s="46">
        <f t="shared" ref="NW17" si="751">NW9-NV9</f>
        <v>-15.926428197479709</v>
      </c>
      <c r="NX17" s="46">
        <f t="shared" ref="NX17" si="752">NX9-NW9</f>
        <v>-3.8412696178302213</v>
      </c>
      <c r="NY17" s="46">
        <f t="shared" ref="NY17" si="753">NY9-NX9</f>
        <v>0.19937892690995795</v>
      </c>
      <c r="NZ17" s="46">
        <f t="shared" ref="NZ17" si="754">NZ9-NY9</f>
        <v>-2.3329775788097322</v>
      </c>
      <c r="OA17" s="46">
        <f t="shared" ref="OA17" si="755">OA9-NZ9</f>
        <v>-1.8515517635300967</v>
      </c>
      <c r="OB17" s="46">
        <f t="shared" ref="OB17" si="756">OB9-OA9</f>
        <v>-13.562922789150434</v>
      </c>
      <c r="OC17" s="46">
        <f t="shared" ref="OC17" si="757">OC9-OB9</f>
        <v>-3.5684902675693593</v>
      </c>
      <c r="OD17" s="46">
        <f t="shared" ref="OD17" si="758">OD9-OC9</f>
        <v>-0.54445284717985487</v>
      </c>
      <c r="OE17" s="46">
        <f t="shared" ref="OE17" si="759">OE9-OD9</f>
        <v>-3.1497065602306975</v>
      </c>
      <c r="OF17" s="46">
        <f t="shared" ref="OF17" si="760">OF9-OE9</f>
        <v>-3.3199490816700745</v>
      </c>
      <c r="OG17" s="46">
        <f t="shared" ref="OG17" si="761">OG9-OF9</f>
        <v>-10.557233687379721</v>
      </c>
      <c r="OH17" s="46">
        <f t="shared" ref="OH17" si="762">OH9-OG9</f>
        <v>-1.5483730821697463</v>
      </c>
      <c r="OI17" s="46">
        <f t="shared" ref="OI17" si="763">OI9-OH9</f>
        <v>-5.1665963150699099</v>
      </c>
      <c r="OJ17" s="46">
        <f t="shared" ref="OJ17" si="764">OJ9-OI9</f>
        <v>-2.6780045550904106</v>
      </c>
      <c r="OK17" s="46">
        <f t="shared" ref="OK17" si="765">OK9-OJ9</f>
        <v>-1.6922081160300877</v>
      </c>
      <c r="OL17" s="46">
        <f t="shared" ref="OL17" si="766">OL9-OK9</f>
        <v>-6.5911747711297721</v>
      </c>
      <c r="OM17" s="46">
        <f t="shared" ref="OM17" si="767">OM9-OL9</f>
        <v>-1.3167044085398629</v>
      </c>
      <c r="ON17" s="46">
        <f t="shared" ref="ON17" si="768">ON9-OM9</f>
        <v>4.8560169969732669E-2</v>
      </c>
      <c r="OO17" s="46">
        <f t="shared" ref="OO17" si="769">OO9-ON9</f>
        <v>-0.13073923633965023</v>
      </c>
      <c r="OP17" s="46">
        <f t="shared" ref="OP17" si="770">OP9-OO9</f>
        <v>2.7594996951897883</v>
      </c>
      <c r="OQ17" s="46">
        <f t="shared" ref="OQ17" si="771">OQ9-OP9</f>
        <v>-8.7697252369798662</v>
      </c>
      <c r="OR17" s="46">
        <f t="shared" ref="OR17" si="772">OR9-OQ9</f>
        <v>0.40221683378968009</v>
      </c>
      <c r="OS17" s="46">
        <f t="shared" ref="OS17" si="773">OS9-OR9</f>
        <v>-0.45528726485963489</v>
      </c>
      <c r="OT17" s="46">
        <f t="shared" ref="OT17" si="774">OT9-OS9</f>
        <v>-2.2750579148300858</v>
      </c>
      <c r="OU17" s="46">
        <f t="shared" ref="OU17" si="775">OU9-OT9</f>
        <v>3.8332737099608494E-2</v>
      </c>
      <c r="OV17" s="46">
        <f t="shared" ref="OV17" si="776">OV9-OU9</f>
        <v>-5.9479415274499843</v>
      </c>
      <c r="OW17" s="46">
        <f t="shared" ref="OW17" si="777">OW9-OV9</f>
        <v>-2.4026190834297267</v>
      </c>
      <c r="OX17" s="46">
        <f t="shared" ref="OX17" si="778">OX9-OW9</f>
        <v>-0.49977719112030172</v>
      </c>
      <c r="OY17" s="46">
        <f t="shared" ref="OY17" si="779">OY9-OX9</f>
        <v>-2.9459322992543093</v>
      </c>
      <c r="OZ17" s="46">
        <f t="shared" ref="OZ17" si="780">OZ9-OY9</f>
        <v>2.2941119543725108</v>
      </c>
      <c r="PA17" s="46">
        <f t="shared" ref="PA17" si="781">PA9-OZ9</f>
        <v>-5.2951403879192185</v>
      </c>
      <c r="PB17" s="46">
        <f t="shared" ref="PB17" si="782">PB9-PA9</f>
        <v>1.6957462603104432</v>
      </c>
      <c r="PC17" s="46">
        <f t="shared" ref="PC17" si="783">PC9-PB9</f>
        <v>1.0862937412553038</v>
      </c>
      <c r="PD17" s="46">
        <f t="shared" ref="PD17" si="784">PD9-PC9</f>
        <v>-0.4316359138720145</v>
      </c>
      <c r="PE17" s="46">
        <f t="shared" ref="PE17" si="785">PE9-PD9</f>
        <v>-3.0845825684964439</v>
      </c>
      <c r="PF17" s="46">
        <f t="shared" ref="PF17" si="786">PF9-PE9</f>
        <v>-5.1361035099334913</v>
      </c>
      <c r="PG17" s="46">
        <f t="shared" ref="PG17" si="787">PG9-PF9</f>
        <v>0.28976736841059392</v>
      </c>
      <c r="PH17" s="46">
        <f t="shared" ref="PH17" si="788">PH9-PG9</f>
        <v>-5.7916445908631431E-2</v>
      </c>
      <c r="PI17" s="46">
        <f t="shared" ref="PI17" si="789">PI9-PH9</f>
        <v>-1.6993752869557284</v>
      </c>
      <c r="PJ17" s="46">
        <f t="shared" ref="PJ17" si="790">PJ9-PI9</f>
        <v>1.1491454477318257</v>
      </c>
      <c r="PK17" s="46">
        <f t="shared" ref="PK17" si="791">PK9-PJ9</f>
        <v>1.0843995283203185</v>
      </c>
      <c r="PL17" s="46">
        <f t="shared" ref="PL17" si="792">PL9-PK9</f>
        <v>4.2493807617288439</v>
      </c>
      <c r="PM17" s="46">
        <f t="shared" ref="PM17" si="793">PM9-PL9</f>
        <v>1.434134245853329</v>
      </c>
      <c r="PN17" s="46">
        <f t="shared" ref="PN17" si="794">PN9-PM9</f>
        <v>-1.6593053167189282</v>
      </c>
      <c r="PO17" s="46">
        <f t="shared" ref="PO17" si="795">PO9-PN9</f>
        <v>-0.25304119307747897</v>
      </c>
      <c r="PP17" s="46">
        <f t="shared" ref="PP17" si="796">PP9-PO9</f>
        <v>-8.6924344472690791</v>
      </c>
      <c r="PQ17" s="46">
        <f t="shared" ref="PQ17" si="797">PQ9-PP9</f>
        <v>1.8401212733942884</v>
      </c>
      <c r="PR17" s="46">
        <f t="shared" ref="PR17" si="798">PR9-PQ9</f>
        <v>5.2852310009229768</v>
      </c>
      <c r="PS17" s="46">
        <f t="shared" ref="PS17" si="799">PS9-PR9</f>
        <v>1.2284482259201468</v>
      </c>
      <c r="PT17" s="46">
        <f t="shared" ref="PT17" si="800">PT9-PS9</f>
        <v>-0.46512855651144491</v>
      </c>
      <c r="PU17" s="46">
        <f t="shared" ref="PU17" si="801">PU9-PT9</f>
        <v>-2.2979528645778373</v>
      </c>
      <c r="PV17" s="46">
        <f t="shared" ref="PV17" si="802">PV9-PU9</f>
        <v>2.5064135874808926</v>
      </c>
      <c r="PW17" s="46">
        <f t="shared" ref="PW17" si="803">PW9-PV9</f>
        <v>1.1118141487136199</v>
      </c>
      <c r="PY17" s="127" t="s">
        <v>183</v>
      </c>
      <c r="QG17" s="42" t="s">
        <v>256</v>
      </c>
      <c r="QH17" s="395">
        <f>RK4</f>
        <v>14.147000000000844</v>
      </c>
      <c r="QI17" s="395">
        <f>RI4</f>
        <v>-5.693000000000211</v>
      </c>
      <c r="QJ17" s="395">
        <f>RG4</f>
        <v>-108.09100000000035</v>
      </c>
      <c r="QK17" s="395">
        <f>RE4</f>
        <v>-270.86300000000028</v>
      </c>
      <c r="QL17" s="395">
        <f>RC4</f>
        <v>-77.015999999999622</v>
      </c>
      <c r="QM17" s="395">
        <f>RA4</f>
        <v>-33.858000000000175</v>
      </c>
      <c r="QN17" s="396">
        <f>QY4</f>
        <v>-7.4600000000000364</v>
      </c>
      <c r="QO17" s="396">
        <f>QW4</f>
        <v>-2.3809999999994034</v>
      </c>
      <c r="QP17" s="396">
        <f>QS4</f>
        <v>66.6899999999996</v>
      </c>
      <c r="QQ17" s="396">
        <f>QQ4</f>
        <v>49.707000000000335</v>
      </c>
      <c r="QR17" s="397">
        <f>QO4</f>
        <v>29.284999999999854</v>
      </c>
      <c r="QS17" s="397">
        <f>QM4</f>
        <v>-22.511999999999716</v>
      </c>
      <c r="QT17" s="397">
        <f>QK4</f>
        <v>-44.246000000000095</v>
      </c>
      <c r="QU17" s="397">
        <f>QI4</f>
        <v>-5.6390000000001237</v>
      </c>
      <c r="QV17" s="397">
        <f>QG4</f>
        <v>46.349999999999454</v>
      </c>
      <c r="QW17" s="397">
        <v>58.606999999999971</v>
      </c>
      <c r="QX17" s="397">
        <f>QC4</f>
        <v>59.289273730400055</v>
      </c>
    </row>
    <row r="18" spans="1:466" x14ac:dyDescent="0.25">
      <c r="A18" s="40" t="s">
        <v>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6">
        <f>AS9/B9*100-100</f>
        <v>0.30414270369469421</v>
      </c>
      <c r="AT18" s="46">
        <f t="shared" ref="AT18:BY18" si="804">AT9/AS9*100-100</f>
        <v>0.15724764826910587</v>
      </c>
      <c r="AU18" s="46">
        <f t="shared" si="804"/>
        <v>7.8565052386394996E-2</v>
      </c>
      <c r="AV18" s="46">
        <f t="shared" si="804"/>
        <v>5.5599112806532958E-2</v>
      </c>
      <c r="AW18" s="46">
        <f t="shared" si="804"/>
        <v>-2.3027011891258553E-2</v>
      </c>
      <c r="AX18" s="46">
        <f t="shared" si="804"/>
        <v>-6.0874892328826036E-2</v>
      </c>
      <c r="AY18" s="46">
        <f t="shared" si="804"/>
        <v>9.4185670216972994E-3</v>
      </c>
      <c r="AZ18" s="46">
        <f t="shared" si="804"/>
        <v>2.6973281719307352E-2</v>
      </c>
      <c r="BA18" s="46">
        <f t="shared" si="804"/>
        <v>9.6178832894949551E-2</v>
      </c>
      <c r="BB18" s="46">
        <f t="shared" si="804"/>
        <v>-1.2820670143753432E-2</v>
      </c>
      <c r="BC18" s="46">
        <f t="shared" si="804"/>
        <v>-0.10536278631083462</v>
      </c>
      <c r="BD18" s="46">
        <f t="shared" si="804"/>
        <v>-4.0874810052500266E-2</v>
      </c>
      <c r="BE18" s="46">
        <f t="shared" si="804"/>
        <v>-7.8092336918061278E-2</v>
      </c>
      <c r="BF18" s="46">
        <f t="shared" si="804"/>
        <v>-0.14596929427264627</v>
      </c>
      <c r="BG18" s="46">
        <f t="shared" si="804"/>
        <v>-0.18796704152390475</v>
      </c>
      <c r="BH18" s="46">
        <f t="shared" si="804"/>
        <v>-0.54526523528315352</v>
      </c>
      <c r="BI18" s="46">
        <f t="shared" si="804"/>
        <v>-0.21300988674310872</v>
      </c>
      <c r="BJ18" s="46">
        <f t="shared" si="804"/>
        <v>-0.11893718268105147</v>
      </c>
      <c r="BK18" s="46">
        <f t="shared" si="804"/>
        <v>-0.23217395020915887</v>
      </c>
      <c r="BL18" s="46">
        <f t="shared" si="804"/>
        <v>-0.28166694481612353</v>
      </c>
      <c r="BM18" s="46">
        <f t="shared" si="804"/>
        <v>-0.35773434001498572</v>
      </c>
      <c r="BN18" s="46">
        <f t="shared" si="804"/>
        <v>-0.19207624815466318</v>
      </c>
      <c r="BO18" s="46">
        <f t="shared" si="804"/>
        <v>-0.17514450664546644</v>
      </c>
      <c r="BP18" s="46">
        <f t="shared" si="804"/>
        <v>-0.19731978727962485</v>
      </c>
      <c r="BQ18" s="46">
        <f t="shared" si="804"/>
        <v>-0.21596185137120472</v>
      </c>
      <c r="BR18" s="46">
        <f t="shared" si="804"/>
        <v>-0.13441002832354343</v>
      </c>
      <c r="BS18" s="46">
        <f t="shared" si="804"/>
        <v>-0.24389266387308339</v>
      </c>
      <c r="BT18" s="46">
        <f t="shared" si="804"/>
        <v>-0.1525815235402348</v>
      </c>
      <c r="BU18" s="46">
        <f t="shared" si="804"/>
        <v>-0.15647610378661625</v>
      </c>
      <c r="BV18" s="46">
        <f t="shared" si="804"/>
        <v>-4.5564214145571214E-2</v>
      </c>
      <c r="BW18" s="46">
        <f t="shared" si="804"/>
        <v>-0.26334630849943608</v>
      </c>
      <c r="BX18" s="46">
        <f t="shared" si="804"/>
        <v>-0.30113737557113041</v>
      </c>
      <c r="BY18" s="46">
        <f t="shared" si="804"/>
        <v>-8.9546615751814329E-2</v>
      </c>
      <c r="BZ18" s="46">
        <f t="shared" ref="BZ18:DE18" si="805">BZ9/BY9*100-100</f>
        <v>-9.3162315231367643E-2</v>
      </c>
      <c r="CA18" s="46">
        <f t="shared" si="805"/>
        <v>-0.11613143341733689</v>
      </c>
      <c r="CB18" s="46">
        <f t="shared" si="805"/>
        <v>-7.7085909072934555E-2</v>
      </c>
      <c r="CC18" s="46">
        <f t="shared" si="805"/>
        <v>-0.39766649256071673</v>
      </c>
      <c r="CD18" s="46">
        <f t="shared" si="805"/>
        <v>-5.6330157208762444E-2</v>
      </c>
      <c r="CE18" s="46">
        <f t="shared" si="805"/>
        <v>-8.1954240142863455E-2</v>
      </c>
      <c r="CF18" s="46">
        <f t="shared" si="805"/>
        <v>-7.6440137292124177E-2</v>
      </c>
      <c r="CG18" s="46">
        <f t="shared" si="805"/>
        <v>-6.8457434869230838E-2</v>
      </c>
      <c r="CH18" s="46">
        <f t="shared" si="805"/>
        <v>-0.42765339093966759</v>
      </c>
      <c r="CI18" s="46">
        <f t="shared" si="805"/>
        <v>9.0057999938579769E-2</v>
      </c>
      <c r="CJ18" s="46">
        <f t="shared" si="805"/>
        <v>-0.43192302642793834</v>
      </c>
      <c r="CK18" s="46">
        <f t="shared" si="805"/>
        <v>1.1955009392210059E-2</v>
      </c>
      <c r="CL18" s="46">
        <f t="shared" si="805"/>
        <v>-4.1612050205387163E-2</v>
      </c>
      <c r="CM18" s="46">
        <f t="shared" si="805"/>
        <v>-4.8896352612672445E-2</v>
      </c>
      <c r="CN18" s="46">
        <f t="shared" si="805"/>
        <v>-5.72744034416246E-2</v>
      </c>
      <c r="CO18" s="46">
        <f t="shared" si="805"/>
        <v>-0.26478373092616891</v>
      </c>
      <c r="CP18" s="46">
        <f t="shared" si="805"/>
        <v>2.5917155466956387E-2</v>
      </c>
      <c r="CQ18" s="46">
        <f t="shared" si="805"/>
        <v>-5.9706994419187254E-2</v>
      </c>
      <c r="CR18" s="46">
        <f t="shared" si="805"/>
        <v>-5.7447260025469404E-2</v>
      </c>
      <c r="CS18" s="46">
        <f t="shared" si="805"/>
        <v>-1.5629005265452633E-2</v>
      </c>
      <c r="CT18" s="46">
        <f t="shared" si="805"/>
        <v>-0.16210722489098828</v>
      </c>
      <c r="CU18" s="46">
        <f t="shared" si="805"/>
        <v>-1.1575406160602597E-2</v>
      </c>
      <c r="CV18" s="46">
        <f t="shared" si="805"/>
        <v>-5.732244661231789E-3</v>
      </c>
      <c r="CW18" s="46">
        <f t="shared" si="805"/>
        <v>-0.12778594343446059</v>
      </c>
      <c r="CX18" s="46">
        <f t="shared" si="805"/>
        <v>-2.5058772466124424E-2</v>
      </c>
      <c r="CY18" s="46">
        <f t="shared" si="805"/>
        <v>-0.17100742000999958</v>
      </c>
      <c r="CZ18" s="46">
        <f t="shared" si="805"/>
        <v>-7.6610891217825383E-3</v>
      </c>
      <c r="DA18" s="46">
        <f t="shared" si="805"/>
        <v>-1.1445080540838148E-2</v>
      </c>
      <c r="DB18" s="46">
        <f t="shared" si="805"/>
        <v>-3.5784027848180244E-2</v>
      </c>
      <c r="DC18" s="46">
        <f t="shared" si="805"/>
        <v>8.157452760528372E-2</v>
      </c>
      <c r="DD18" s="46">
        <f t="shared" si="805"/>
        <v>-0.24583013816948096</v>
      </c>
      <c r="DE18" s="46">
        <f t="shared" si="805"/>
        <v>-1.815194115340546E-2</v>
      </c>
      <c r="DF18" s="46">
        <f t="shared" ref="DF18:EP18" si="806">DF9/DE9*100-100</f>
        <v>-3.1876826823634019E-2</v>
      </c>
      <c r="DG18" s="46">
        <f t="shared" si="806"/>
        <v>-4.2007656752744538E-2</v>
      </c>
      <c r="DH18" s="46">
        <f t="shared" si="806"/>
        <v>-5.574656676866141E-2</v>
      </c>
      <c r="DI18" s="46">
        <f t="shared" si="806"/>
        <v>-0.21135718557371774</v>
      </c>
      <c r="DJ18" s="46">
        <f t="shared" si="806"/>
        <v>-2.4604507935620745E-2</v>
      </c>
      <c r="DK18" s="46">
        <f t="shared" si="806"/>
        <v>-0.13415916739833733</v>
      </c>
      <c r="DL18" s="71">
        <f t="shared" si="806"/>
        <v>-5.4233680011549268E-2</v>
      </c>
      <c r="DM18" s="71">
        <f t="shared" si="806"/>
        <v>-6.2803762977921451E-2</v>
      </c>
      <c r="DN18" s="71">
        <f t="shared" si="806"/>
        <v>-0.20859183810874526</v>
      </c>
      <c r="DO18" s="71">
        <f t="shared" si="806"/>
        <v>-6.4216490926909842E-2</v>
      </c>
      <c r="DP18" s="71">
        <f t="shared" si="806"/>
        <v>-7.9004039344184207E-2</v>
      </c>
      <c r="DQ18" s="71">
        <f t="shared" si="806"/>
        <v>-8.692616362048966E-2</v>
      </c>
      <c r="DR18" s="71">
        <f t="shared" si="806"/>
        <v>-0.11693376533028754</v>
      </c>
      <c r="DS18" s="71">
        <f t="shared" si="806"/>
        <v>-0.47187241793031376</v>
      </c>
      <c r="DT18" s="71">
        <f t="shared" si="806"/>
        <v>-0.17387914221453116</v>
      </c>
      <c r="DU18" s="71">
        <f t="shared" si="806"/>
        <v>-0.11468304947644015</v>
      </c>
      <c r="DV18" s="71">
        <f t="shared" si="806"/>
        <v>-8.0868579509001393E-2</v>
      </c>
      <c r="DW18" s="71">
        <f t="shared" si="806"/>
        <v>-0.1250124083243378</v>
      </c>
      <c r="DX18" s="71">
        <f t="shared" si="806"/>
        <v>-0.21574393977797968</v>
      </c>
      <c r="DY18" s="71">
        <f t="shared" si="806"/>
        <v>4.2756281814476438E-2</v>
      </c>
      <c r="DZ18" s="71">
        <f t="shared" si="806"/>
        <v>-9.7530241099491377E-2</v>
      </c>
      <c r="EA18" s="71">
        <f t="shared" si="806"/>
        <v>-1.2938470918228973E-2</v>
      </c>
      <c r="EB18" s="71">
        <f t="shared" si="806"/>
        <v>-0.30041234144884754</v>
      </c>
      <c r="EC18" s="71">
        <f t="shared" si="806"/>
        <v>1.6352933354468746E-2</v>
      </c>
      <c r="ED18" s="71">
        <f t="shared" si="806"/>
        <v>-8.5700507831063533E-2</v>
      </c>
      <c r="EE18" s="71">
        <f t="shared" si="806"/>
        <v>-3.4670090593820646E-2</v>
      </c>
      <c r="EF18" s="71">
        <f t="shared" si="806"/>
        <v>3.5414516846117294E-3</v>
      </c>
      <c r="EG18" s="71">
        <f t="shared" si="806"/>
        <v>-0.28958980947648172</v>
      </c>
      <c r="EH18" s="71">
        <f t="shared" si="806"/>
        <v>-0.12330308286324509</v>
      </c>
      <c r="EI18" s="71">
        <f t="shared" si="806"/>
        <v>-7.6721435515182179E-2</v>
      </c>
      <c r="EJ18" s="71">
        <f t="shared" si="806"/>
        <v>0.11539230344359908</v>
      </c>
      <c r="EK18" s="71">
        <f t="shared" si="806"/>
        <v>6.4509330824890299E-2</v>
      </c>
      <c r="EL18" s="71">
        <f t="shared" si="806"/>
        <v>-0.1168596435842062</v>
      </c>
      <c r="EM18" s="71">
        <f t="shared" si="806"/>
        <v>-0.10094565233920605</v>
      </c>
      <c r="EN18" s="71">
        <f t="shared" si="806"/>
        <v>-4.0489353307364695E-2</v>
      </c>
      <c r="EO18" s="71">
        <f t="shared" si="806"/>
        <v>-7.7906686809782855E-2</v>
      </c>
      <c r="EP18" s="71">
        <f t="shared" si="806"/>
        <v>-0.13343107929661358</v>
      </c>
      <c r="EQ18" s="71">
        <f t="shared" ref="EQ18:FV18" si="807">EQ9/EP9*100-100</f>
        <v>-0.2363215701983421</v>
      </c>
      <c r="ER18" s="71">
        <f t="shared" si="807"/>
        <v>-3.7282732344309011E-2</v>
      </c>
      <c r="ES18" s="71">
        <f t="shared" si="807"/>
        <v>-6.9034358471697033E-2</v>
      </c>
      <c r="ET18" s="71">
        <f t="shared" si="807"/>
        <v>-6.785105928722146E-2</v>
      </c>
      <c r="EU18" s="71">
        <f t="shared" si="807"/>
        <v>-0.12848541972931571</v>
      </c>
      <c r="EV18" s="71">
        <f t="shared" si="807"/>
        <v>-0.28756943916917521</v>
      </c>
      <c r="EW18" s="71">
        <f t="shared" si="807"/>
        <v>-0.10882694011456806</v>
      </c>
      <c r="EX18" s="71">
        <f t="shared" si="807"/>
        <v>-0.15659775236058238</v>
      </c>
      <c r="EY18" s="71">
        <f t="shared" si="807"/>
        <v>-0.16351458433780408</v>
      </c>
      <c r="EZ18" s="71">
        <f t="shared" si="807"/>
        <v>-0.17092426717863418</v>
      </c>
      <c r="FA18" s="71">
        <f t="shared" si="807"/>
        <v>-0.33467929114647177</v>
      </c>
      <c r="FB18" s="71">
        <f t="shared" si="807"/>
        <v>-0.11508788830496997</v>
      </c>
      <c r="FC18" s="71">
        <f t="shared" si="807"/>
        <v>-0.15651916999274817</v>
      </c>
      <c r="FD18" s="71">
        <f t="shared" si="807"/>
        <v>-0.19062345147973758</v>
      </c>
      <c r="FE18" s="71">
        <f t="shared" si="807"/>
        <v>-0.23503287196822953</v>
      </c>
      <c r="FF18" s="71">
        <f t="shared" si="807"/>
        <v>-0.60348848156223767</v>
      </c>
      <c r="FG18" s="71">
        <f t="shared" si="807"/>
        <v>-0.40078165049905579</v>
      </c>
      <c r="FH18" s="71">
        <f t="shared" si="807"/>
        <v>-0.30348554621141943</v>
      </c>
      <c r="FI18" s="71">
        <f t="shared" si="807"/>
        <v>-0.57767114623584348</v>
      </c>
      <c r="FJ18" s="71">
        <f t="shared" si="807"/>
        <v>-0.57445271354824001</v>
      </c>
      <c r="FK18" s="71">
        <f t="shared" si="807"/>
        <v>-0.76110984598007292</v>
      </c>
      <c r="FL18" s="71">
        <f t="shared" si="807"/>
        <v>-0.42152480974326068</v>
      </c>
      <c r="FM18" s="71">
        <f t="shared" si="807"/>
        <v>-0.47667175676845375</v>
      </c>
      <c r="FN18" s="71">
        <f t="shared" si="807"/>
        <v>-0.52601918238222822</v>
      </c>
      <c r="FO18" s="71">
        <f t="shared" si="807"/>
        <v>-0.61131917801337465</v>
      </c>
      <c r="FP18" s="71">
        <f t="shared" si="807"/>
        <v>-0.74963384090324325</v>
      </c>
      <c r="FQ18" s="71">
        <f t="shared" si="807"/>
        <v>-0.44274038652035586</v>
      </c>
      <c r="FR18" s="71">
        <f t="shared" si="807"/>
        <v>-0.38709622248930486</v>
      </c>
      <c r="FS18" s="71">
        <f t="shared" si="807"/>
        <v>-0.33751536395899961</v>
      </c>
      <c r="FT18" s="71">
        <f t="shared" si="807"/>
        <v>-0.40998933941561688</v>
      </c>
      <c r="FU18" s="71">
        <f t="shared" si="807"/>
        <v>-0.56579807978047825</v>
      </c>
      <c r="FV18" s="71">
        <f t="shared" si="807"/>
        <v>-0.23326601993500162</v>
      </c>
      <c r="FW18" s="71">
        <f t="shared" ref="FW18:GY18" si="808">FW9/FV9*100-100</f>
        <v>-0.16667953740608255</v>
      </c>
      <c r="FX18" s="71">
        <f t="shared" si="808"/>
        <v>-0.22453824400201938</v>
      </c>
      <c r="FY18" s="71">
        <f t="shared" si="808"/>
        <v>-0.22119901938336284</v>
      </c>
      <c r="FZ18" s="71">
        <f t="shared" si="808"/>
        <v>-0.53848893107468143</v>
      </c>
      <c r="GA18" s="71">
        <f t="shared" si="808"/>
        <v>-0.17064369470600127</v>
      </c>
      <c r="GB18" s="71">
        <f t="shared" si="808"/>
        <v>-0.21447419494717224</v>
      </c>
      <c r="GC18" s="71">
        <f t="shared" si="808"/>
        <v>-0.139079445151296</v>
      </c>
      <c r="GD18" s="71">
        <f t="shared" si="808"/>
        <v>-0.19149872033003135</v>
      </c>
      <c r="GE18" s="71">
        <f t="shared" si="808"/>
        <v>-0.52409042141214002</v>
      </c>
      <c r="GF18" s="71">
        <f t="shared" si="808"/>
        <v>-7.5309436794896101E-2</v>
      </c>
      <c r="GG18" s="71">
        <f t="shared" si="808"/>
        <v>-8.989690545178064E-2</v>
      </c>
      <c r="GH18" s="71">
        <f t="shared" si="808"/>
        <v>-0.11662677609332661</v>
      </c>
      <c r="GI18" s="71">
        <f t="shared" si="808"/>
        <v>-0.11365463222043104</v>
      </c>
      <c r="GJ18" s="71">
        <f t="shared" si="808"/>
        <v>-0.30440320369156382</v>
      </c>
      <c r="GK18" s="71">
        <f t="shared" si="808"/>
        <v>-8.5676570547818187E-2</v>
      </c>
      <c r="GL18" s="71">
        <f t="shared" si="808"/>
        <v>2.1622383422297276E-2</v>
      </c>
      <c r="GM18" s="71">
        <f t="shared" si="808"/>
        <v>-0.18124508076917323</v>
      </c>
      <c r="GN18" s="71">
        <f t="shared" si="808"/>
        <v>-0.14702888329986763</v>
      </c>
      <c r="GO18" s="71">
        <f t="shared" si="808"/>
        <v>-0.18382342128555251</v>
      </c>
      <c r="GP18" s="71">
        <f t="shared" si="808"/>
        <v>-1.7174020238698517E-2</v>
      </c>
      <c r="GQ18" s="71">
        <f t="shared" si="808"/>
        <v>-8.0445337989701216E-2</v>
      </c>
      <c r="GR18" s="71">
        <f t="shared" si="808"/>
        <v>-3.5072726093986262E-2</v>
      </c>
      <c r="GS18" s="71">
        <f t="shared" si="808"/>
        <v>-8.3101441510706309E-2</v>
      </c>
      <c r="GT18" s="71">
        <f t="shared" si="808"/>
        <v>-0.30100352346397585</v>
      </c>
      <c r="GU18" s="71">
        <f t="shared" si="808"/>
        <v>-2.9240908336774396E-2</v>
      </c>
      <c r="GV18" s="71">
        <f t="shared" si="808"/>
        <v>-5.1119923465620332E-2</v>
      </c>
      <c r="GW18" s="71">
        <f t="shared" si="808"/>
        <v>-9.2030541664172461E-2</v>
      </c>
      <c r="GX18" s="71">
        <f t="shared" si="808"/>
        <v>-0.12680695640841577</v>
      </c>
      <c r="GY18" s="71">
        <f t="shared" si="808"/>
        <v>-0.24255896635033025</v>
      </c>
      <c r="GZ18" s="46">
        <v>-0.13888051837847115</v>
      </c>
      <c r="HA18" s="46">
        <v>-0.13888051837847115</v>
      </c>
      <c r="HB18" s="46">
        <f t="shared" ref="HB18:IG18" si="809">HB9/HA9*100-100</f>
        <v>-6.03383926720511E-2</v>
      </c>
      <c r="HC18" s="46">
        <f t="shared" si="809"/>
        <v>-9.120944458280178E-2</v>
      </c>
      <c r="HD18" s="46">
        <f t="shared" si="809"/>
        <v>-0.22588263778830253</v>
      </c>
      <c r="HE18" s="46">
        <f t="shared" si="809"/>
        <v>-3.4639694944914368E-2</v>
      </c>
      <c r="HF18" s="46">
        <f t="shared" si="809"/>
        <v>-3.3752452289562029E-2</v>
      </c>
      <c r="HG18" s="46">
        <f t="shared" si="809"/>
        <v>-7.3410443675697934E-2</v>
      </c>
      <c r="HH18" s="46">
        <f t="shared" si="809"/>
        <v>-8.6639811350011087E-3</v>
      </c>
      <c r="HI18" s="46">
        <f t="shared" si="809"/>
        <v>-0.31222071300331322</v>
      </c>
      <c r="HJ18" s="46">
        <f t="shared" si="809"/>
        <v>-7.3677018952594153E-2</v>
      </c>
      <c r="HK18" s="46">
        <f t="shared" si="809"/>
        <v>-4.2884821191194078E-2</v>
      </c>
      <c r="HL18" s="46">
        <f t="shared" si="809"/>
        <v>-3.729243146088379E-2</v>
      </c>
      <c r="HM18" s="46">
        <f t="shared" si="809"/>
        <v>-6.7369601995892481E-2</v>
      </c>
      <c r="HN18" s="46">
        <f t="shared" si="809"/>
        <v>-0.19193789376650727</v>
      </c>
      <c r="HO18" s="46">
        <f t="shared" si="809"/>
        <v>-7.4882742239836375E-2</v>
      </c>
      <c r="HP18" s="46">
        <f t="shared" si="809"/>
        <v>1.7675077502261161E-2</v>
      </c>
      <c r="HQ18" s="46">
        <f t="shared" si="809"/>
        <v>-3.9251250859564379E-3</v>
      </c>
      <c r="HR18" s="46">
        <f t="shared" si="809"/>
        <v>-7.8369745340367558E-2</v>
      </c>
      <c r="HS18" s="46">
        <f t="shared" si="809"/>
        <v>-0.15394882462845771</v>
      </c>
      <c r="HT18" s="46">
        <f t="shared" si="809"/>
        <v>-7.1712066668567331E-2</v>
      </c>
      <c r="HU18" s="46">
        <f t="shared" si="809"/>
        <v>-2.2411305283199567E-2</v>
      </c>
      <c r="HV18" s="46">
        <f t="shared" si="809"/>
        <v>-5.2097156432054703E-2</v>
      </c>
      <c r="HW18" s="46">
        <f t="shared" si="809"/>
        <v>-0.16118684252707283</v>
      </c>
      <c r="HX18" s="46">
        <f t="shared" si="809"/>
        <v>-0.2428264242420255</v>
      </c>
      <c r="HY18" s="46">
        <f t="shared" si="809"/>
        <v>-1.4374618132023897E-2</v>
      </c>
      <c r="HZ18" s="46">
        <f t="shared" si="809"/>
        <v>-2.4928840602356672E-2</v>
      </c>
      <c r="IA18" s="46">
        <f t="shared" si="809"/>
        <v>-4.8555913047309218E-2</v>
      </c>
      <c r="IB18" s="46">
        <f t="shared" si="809"/>
        <v>-3.5509448191035631E-2</v>
      </c>
      <c r="IC18" s="46">
        <f t="shared" si="809"/>
        <v>-0.13945042288436582</v>
      </c>
      <c r="ID18" s="46">
        <f t="shared" si="809"/>
        <v>-7.8997639902837591E-2</v>
      </c>
      <c r="IE18" s="46">
        <f t="shared" si="809"/>
        <v>-2.4893872103575632E-2</v>
      </c>
      <c r="IF18" s="46">
        <f t="shared" si="809"/>
        <v>-4.6890733378532445E-2</v>
      </c>
      <c r="IG18" s="46">
        <f t="shared" si="809"/>
        <v>-9.585380873080851E-2</v>
      </c>
      <c r="IH18" s="46">
        <f t="shared" ref="IH18:JM18" si="810">IH9/IG9*100-100</f>
        <v>-0.26116141040465379</v>
      </c>
      <c r="II18" s="46">
        <f t="shared" si="810"/>
        <v>0.17286999700073125</v>
      </c>
      <c r="IJ18" s="46">
        <f t="shared" si="810"/>
        <v>1.4874376884009166E-2</v>
      </c>
      <c r="IK18" s="46">
        <f t="shared" si="810"/>
        <v>-1.9251363837526014E-2</v>
      </c>
      <c r="IL18" s="46">
        <f t="shared" si="810"/>
        <v>-0.14136397139206736</v>
      </c>
      <c r="IM18" s="46">
        <f t="shared" si="810"/>
        <v>-0.23255200677533594</v>
      </c>
      <c r="IN18" s="46">
        <f t="shared" si="810"/>
        <v>2.3033227965001402E-2</v>
      </c>
      <c r="IO18" s="46">
        <f t="shared" si="810"/>
        <v>1.4724710425724652E-2</v>
      </c>
      <c r="IP18" s="46">
        <f t="shared" si="810"/>
        <v>6.9807797188587983E-3</v>
      </c>
      <c r="IQ18" s="46">
        <f t="shared" si="810"/>
        <v>-4.618705078908647E-2</v>
      </c>
      <c r="IR18" s="46">
        <f t="shared" si="810"/>
        <v>-0.11207454862616828</v>
      </c>
      <c r="IS18" s="46">
        <f t="shared" si="810"/>
        <v>1.7851042323684396E-2</v>
      </c>
      <c r="IT18" s="46">
        <f t="shared" si="810"/>
        <v>5.8626485508568749E-2</v>
      </c>
      <c r="IU18" s="46">
        <f t="shared" si="810"/>
        <v>-1.9111873944311242E-2</v>
      </c>
      <c r="IV18" s="46">
        <f t="shared" si="810"/>
        <v>-0.27105448764150708</v>
      </c>
      <c r="IW18" s="46">
        <f t="shared" si="810"/>
        <v>4.8834676677216748E-2</v>
      </c>
      <c r="IX18" s="46">
        <f t="shared" si="810"/>
        <v>5.9120737664414946E-2</v>
      </c>
      <c r="IY18" s="46">
        <f t="shared" si="810"/>
        <v>5.4619401876649931E-2</v>
      </c>
      <c r="IZ18" s="46">
        <f t="shared" si="810"/>
        <v>-0.28734697230869699</v>
      </c>
      <c r="JA18" s="46">
        <f t="shared" si="810"/>
        <v>2.68763795711493E-2</v>
      </c>
      <c r="JB18" s="46">
        <f t="shared" si="810"/>
        <v>2.3517963806085618E-2</v>
      </c>
      <c r="JC18" s="46">
        <f t="shared" si="810"/>
        <v>-0.43612170419947915</v>
      </c>
      <c r="JD18" s="46">
        <f t="shared" si="810"/>
        <v>2.9035323932390611E-2</v>
      </c>
      <c r="JE18" s="46">
        <f t="shared" si="810"/>
        <v>6.2279165428407168E-2</v>
      </c>
      <c r="JF18" s="46">
        <f t="shared" si="810"/>
        <v>1.3930468789169481E-2</v>
      </c>
      <c r="JG18" s="46">
        <f t="shared" si="810"/>
        <v>-4.8167813395693315E-2</v>
      </c>
      <c r="JH18" s="46">
        <f t="shared" si="810"/>
        <v>-5.8551381635354005E-2</v>
      </c>
      <c r="JI18" s="46">
        <f t="shared" si="810"/>
        <v>-0.13588194746847648</v>
      </c>
      <c r="JJ18" s="46">
        <f t="shared" si="810"/>
        <v>-0.10746996368288819</v>
      </c>
      <c r="JK18" s="46">
        <f t="shared" si="810"/>
        <v>-8.3230391595364495E-2</v>
      </c>
      <c r="JL18" s="46">
        <f t="shared" si="810"/>
        <v>-5.1644838784710601E-2</v>
      </c>
      <c r="JM18" s="46">
        <f t="shared" si="810"/>
        <v>-6.0003731300923846E-2</v>
      </c>
      <c r="JN18" s="46">
        <f t="shared" ref="JN18:JY18" si="811">JN9/JM9*100-100</f>
        <v>-0.15203337348069113</v>
      </c>
      <c r="JO18" s="46">
        <f t="shared" si="811"/>
        <v>3.6969697114301425E-2</v>
      </c>
      <c r="JP18" s="46">
        <f t="shared" si="811"/>
        <v>6.3994854299423309E-2</v>
      </c>
      <c r="JQ18" s="46">
        <f t="shared" si="811"/>
        <v>-6.1619556000735543E-2</v>
      </c>
      <c r="JR18" s="46">
        <f t="shared" si="811"/>
        <v>9.1426917157704679E-2</v>
      </c>
      <c r="JS18" s="46">
        <f t="shared" si="811"/>
        <v>-0.34767425147282438</v>
      </c>
      <c r="JT18" s="46">
        <f t="shared" si="811"/>
        <v>2.8350203695580944E-2</v>
      </c>
      <c r="JU18" s="46">
        <f t="shared" si="811"/>
        <v>-2.6029823385599116E-2</v>
      </c>
      <c r="JV18" s="46">
        <f t="shared" si="811"/>
        <v>5.3480732922679408E-3</v>
      </c>
      <c r="JW18" s="46">
        <f t="shared" si="811"/>
        <v>-2.2117585596419076E-2</v>
      </c>
      <c r="JX18" s="46">
        <f t="shared" si="811"/>
        <v>-0.21700666557300963</v>
      </c>
      <c r="JY18" s="46">
        <f t="shared" si="811"/>
        <v>3.7606591011893897E-3</v>
      </c>
      <c r="JZ18" s="46">
        <f t="shared" ref="JZ18" si="812">JZ9/JY9*100-100</f>
        <v>-2.7857160775653256E-2</v>
      </c>
      <c r="KA18" s="46">
        <f t="shared" ref="KA18" si="813">KA9/JZ9*100-100</f>
        <v>-1.4529654587747132E-2</v>
      </c>
      <c r="KB18" s="46">
        <f t="shared" ref="KB18" si="814">KB9/KA9*100-100</f>
        <v>-6.1618862462736956E-2</v>
      </c>
      <c r="KC18" s="46">
        <f t="shared" ref="KC18" si="815">KC9/KB9*100-100</f>
        <v>-0.21325516785185528</v>
      </c>
      <c r="KD18" s="46">
        <f t="shared" ref="KD18" si="816">KD9/KC9*100-100</f>
        <v>-7.6804059860080542E-2</v>
      </c>
      <c r="KE18" s="46">
        <f t="shared" ref="KE18" si="817">KE9/KD9*100-100</f>
        <v>3.0928756906092758E-2</v>
      </c>
      <c r="KF18" s="46">
        <f t="shared" ref="KF18" si="818">KF9/KE9*100-100</f>
        <v>-2.7274863123409432E-2</v>
      </c>
      <c r="KG18" s="46">
        <f t="shared" ref="KG18" si="819">KG9/KF9*100-100</f>
        <v>-1.8595336885454117E-2</v>
      </c>
      <c r="KH18" s="46">
        <f t="shared" ref="KH18" si="820">KH9/KG9*100-100</f>
        <v>-0.23833234390842506</v>
      </c>
      <c r="KI18" s="46">
        <f t="shared" ref="KI18" si="821">KI9/KH9*100-100</f>
        <v>-3.4184970877902288E-2</v>
      </c>
      <c r="KJ18" s="46">
        <f t="shared" ref="KJ18" si="822">KJ9/KI9*100-100</f>
        <v>-2.0935363737891066E-2</v>
      </c>
      <c r="KK18" s="46">
        <f t="shared" ref="KK18" si="823">KK9/KJ9*100-100</f>
        <v>-2.3541265609665629E-2</v>
      </c>
      <c r="KL18" s="46">
        <f t="shared" ref="KL18" si="824">KL9/KK9*100-100</f>
        <v>5.0778795702825619E-2</v>
      </c>
      <c r="KM18" s="46">
        <f t="shared" ref="KM18" si="825">KM9/KL9*100-100</f>
        <v>-0.45457611295033473</v>
      </c>
      <c r="KN18" s="46">
        <f t="shared" ref="KN18" si="826">KN9/KM9*100-100</f>
        <v>0.10215188992607693</v>
      </c>
      <c r="KO18" s="46">
        <f t="shared" ref="KO18" si="827">KO9/KN9*100-100</f>
        <v>-0.14899956345698229</v>
      </c>
      <c r="KP18" s="46">
        <f t="shared" ref="KP18" si="828">KP9/KO9*100-100</f>
        <v>1.3069973786159039E-2</v>
      </c>
      <c r="KQ18" s="46">
        <f t="shared" ref="KQ18" si="829">KQ9/KP9*100-100</f>
        <v>1.1630223606445611E-2</v>
      </c>
      <c r="KR18" s="46">
        <f t="shared" ref="KR18" si="830">KR9/KQ9*100-100</f>
        <v>-0.3159389115654534</v>
      </c>
      <c r="KS18" s="46">
        <f t="shared" ref="KS18" si="831">KS9/KR9*100-100</f>
        <v>2.3707305420202829E-2</v>
      </c>
      <c r="KT18" s="46">
        <f t="shared" ref="KT18" si="832">KT9/KS9*100-100</f>
        <v>3.7941546828818673E-2</v>
      </c>
      <c r="KU18" s="46">
        <f t="shared" ref="KU18" si="833">KU9/KT9*100-100</f>
        <v>1.8086453727761409E-3</v>
      </c>
      <c r="KV18" s="46">
        <f t="shared" ref="KV18" si="834">KV9/KU9*100-100</f>
        <v>-0.26717978497340766</v>
      </c>
      <c r="KW18" s="46">
        <f t="shared" ref="KW18" si="835">KW9/KV9*100-100</f>
        <v>-1.5259153871340914E-2</v>
      </c>
      <c r="KX18" s="46">
        <f t="shared" ref="KX18" si="836">KX9/KW9*100-100</f>
        <v>-2.6370461461922901E-2</v>
      </c>
      <c r="KY18" s="46">
        <f t="shared" ref="KY18" si="837">KY9/KX9*100-100</f>
        <v>-2.6354904587122974E-2</v>
      </c>
      <c r="KZ18" s="46">
        <f t="shared" ref="KZ18" si="838">KZ9/KY9*100-100</f>
        <v>-4.1042358142647117E-2</v>
      </c>
      <c r="LA18" s="46">
        <f t="shared" ref="LA18" si="839">LA9/KZ9*100-100</f>
        <v>-0.29465218889160383</v>
      </c>
      <c r="LB18" s="46">
        <f t="shared" ref="LB18" si="840">LB9/LA9*100-100</f>
        <v>-4.5415127300046265E-2</v>
      </c>
      <c r="LC18" s="46">
        <f t="shared" ref="LC18" si="841">LC9/LB9*100-100</f>
        <v>4.8231658580277781E-4</v>
      </c>
      <c r="LD18" s="46">
        <f t="shared" ref="LD18" si="842">LD9/LC9*100-100</f>
        <v>5.0619127894009353E-3</v>
      </c>
      <c r="LE18" s="46">
        <f t="shared" ref="LE18" si="843">LE9/LD9*100-100</f>
        <v>-4.5000332015803224E-3</v>
      </c>
      <c r="LF18" s="46">
        <f t="shared" ref="LF18" si="844">LF9/LE9*100-100</f>
        <v>-0.24395372737205889</v>
      </c>
      <c r="LG18" s="46">
        <f t="shared" ref="LG18" si="845">LG9/LF9*100-100</f>
        <v>1.7000143456002093E-2</v>
      </c>
      <c r="LH18" s="46">
        <f t="shared" ref="LH18" si="846">LH9/LG9*100-100</f>
        <v>7.1747594629513856E-2</v>
      </c>
      <c r="LI18" s="46">
        <f t="shared" ref="LI18" si="847">LI9/LH9*100-100</f>
        <v>-5.7955697513037308E-2</v>
      </c>
      <c r="LJ18" s="46">
        <f t="shared" ref="LJ18" si="848">LJ9/LI9*100-100</f>
        <v>-8.3424222226497591E-2</v>
      </c>
      <c r="LK18" s="46">
        <f t="shared" ref="LK18" si="849">LK9/LJ9*100-100</f>
        <v>-0.21724683442036508</v>
      </c>
      <c r="LL18" s="46">
        <f t="shared" ref="LL18" si="850">LL9/LK9*100-100</f>
        <v>-5.4935367776636213E-3</v>
      </c>
      <c r="LM18" s="46">
        <f t="shared" ref="LM18" si="851">LM9/LL9*100-100</f>
        <v>1.3476765246139166E-2</v>
      </c>
      <c r="LN18" s="46">
        <f t="shared" ref="LN18" si="852">LN9/LM9*100-100</f>
        <v>-6.1673129956218986E-2</v>
      </c>
      <c r="LO18" s="46">
        <f t="shared" ref="LO18" si="853">LO9/LN9*100-100</f>
        <v>-9.4864363203413404E-2</v>
      </c>
      <c r="LP18" s="46">
        <f t="shared" ref="LP18" si="854">LP9/LO9*100-100</f>
        <v>-0.24249128682569676</v>
      </c>
      <c r="LQ18" s="46">
        <f t="shared" ref="LQ18" si="855">LQ9/LP9*100-100</f>
        <v>-4.5975260629930403E-2</v>
      </c>
      <c r="LR18" s="46">
        <f t="shared" ref="LR18" si="856">LR9/LQ9*100-100</f>
        <v>-2.4095417778170258E-2</v>
      </c>
      <c r="LS18" s="46">
        <f t="shared" ref="LS18" si="857">LS9/LR9*100-100</f>
        <v>-7.5868378580963736E-2</v>
      </c>
      <c r="LT18" s="46">
        <f t="shared" ref="LT18" si="858">LT9/LS9*100-100</f>
        <v>-1.0389240900593677E-2</v>
      </c>
      <c r="LU18" s="46">
        <f t="shared" ref="LU18" si="859">LU9/LT9*100-100</f>
        <v>-0.27445495317020629</v>
      </c>
      <c r="LV18" s="46">
        <f t="shared" ref="LV18" si="860">LV9/LU9*100-100</f>
        <v>-4.4015603006045012E-2</v>
      </c>
      <c r="LW18" s="46">
        <f t="shared" ref="LW18" si="861">LW9/LV9*100-100</f>
        <v>5.5668931582033565E-3</v>
      </c>
      <c r="LX18" s="46">
        <f t="shared" ref="LX18" si="862">LX9/LW9*100-100</f>
        <v>-5.7402527435371553E-2</v>
      </c>
      <c r="LY18" s="46">
        <f t="shared" ref="LY18" si="863">LY9/LX9*100-100</f>
        <v>-8.1042597848608011E-2</v>
      </c>
      <c r="LZ18" s="46">
        <f t="shared" ref="LZ18" si="864">LZ9/LY9*100-100</f>
        <v>-0.27289246205035056</v>
      </c>
      <c r="MA18" s="46">
        <f t="shared" ref="MA18" si="865">MA9/LZ9*100-100</f>
        <v>-7.1596543068210394E-2</v>
      </c>
      <c r="MB18" s="46">
        <f t="shared" ref="MB18" si="866">MB9/MA9*100-100</f>
        <v>-8.7314583968691295E-2</v>
      </c>
      <c r="MC18" s="46">
        <f t="shared" ref="MC18" si="867">MC9/MB9*100-100</f>
        <v>-0.10836356501359035</v>
      </c>
      <c r="MD18" s="46">
        <f t="shared" ref="MD18" si="868">MD9/MC9*100-100</f>
        <v>-1.8597303488192551E-2</v>
      </c>
      <c r="ME18" s="46">
        <f t="shared" ref="ME18" si="869">ME9/MD9*100-100</f>
        <v>-0.33361010130657576</v>
      </c>
      <c r="MF18" s="46">
        <f t="shared" ref="MF18" si="870">MF9/ME9*100-100</f>
        <v>-0.13083976353649973</v>
      </c>
      <c r="MG18" s="46">
        <f t="shared" ref="MG18" si="871">MG9/MF9*100-100</f>
        <v>-3.5591435586482589E-2</v>
      </c>
      <c r="MH18" s="46">
        <f t="shared" ref="MH18" si="872">MH9/MG9*100-100</f>
        <v>-9.3649335744899531E-2</v>
      </c>
      <c r="MI18" s="46">
        <f t="shared" ref="MI18" si="873">MI9/MH9*100-100</f>
        <v>-6.7697338053434919E-2</v>
      </c>
      <c r="MJ18" s="46">
        <f t="shared" ref="MJ18" si="874">MJ9/MI9*100-100</f>
        <v>-0.53451382955861959</v>
      </c>
      <c r="MK18" s="46">
        <f t="shared" ref="MK18" si="875">MK9/MJ9*100-100</f>
        <v>-0.14117820982390583</v>
      </c>
      <c r="ML18" s="46">
        <f t="shared" ref="ML18" si="876">ML9/MK9*100-100</f>
        <v>-3.8650236222395051E-3</v>
      </c>
      <c r="MM18" s="46">
        <f t="shared" ref="MM18" si="877">MM9/ML9*100-100</f>
        <v>-5.578946632444115E-2</v>
      </c>
      <c r="MN18" s="46">
        <f t="shared" ref="MN18" si="878">MN9/MM9*100-100</f>
        <v>-0.24100547522620275</v>
      </c>
      <c r="MO18" s="46">
        <f t="shared" ref="MO18" si="879">MO9/MN9*100-100</f>
        <v>-4.1741113955637843E-2</v>
      </c>
      <c r="MP18" s="46">
        <f t="shared" ref="MP18" si="880">MP9/MO9*100-100</f>
        <v>-4.5708452986687576E-2</v>
      </c>
      <c r="MQ18" s="46">
        <f t="shared" ref="MQ18" si="881">MQ9/MP9*100-100</f>
        <v>-0.12254110823617737</v>
      </c>
      <c r="MR18" s="46">
        <f t="shared" ref="MR18" si="882">MR9/MQ9*100-100</f>
        <v>-0.16021461090480216</v>
      </c>
      <c r="MS18" s="46">
        <f t="shared" ref="MS18" si="883">MS9/MR9*100-100</f>
        <v>-0.38224482658571901</v>
      </c>
      <c r="MT18" s="46">
        <f t="shared" ref="MT18" si="884">MT9/MS9*100-100</f>
        <v>-9.2647649141611055E-2</v>
      </c>
      <c r="MU18" s="46">
        <f t="shared" ref="MU18" si="885">MU9/MT9*100-100</f>
        <v>-0.16512699670474262</v>
      </c>
      <c r="MV18" s="46">
        <f t="shared" ref="MV18" si="886">MV9/MU9*100-100</f>
        <v>-0.32691309347403319</v>
      </c>
      <c r="MW18" s="46">
        <f t="shared" ref="MW18" si="887">MW9/MV9*100-100</f>
        <v>0</v>
      </c>
      <c r="MX18" s="46">
        <f t="shared" ref="MX18" si="888">MX9/MW9*100-100</f>
        <v>-0.40491920403074744</v>
      </c>
      <c r="MY18" s="46">
        <f t="shared" ref="MY18" si="889">MY9/MX9*100-100</f>
        <v>-0.17786865943340047</v>
      </c>
      <c r="MZ18" s="46">
        <f t="shared" ref="MZ18" si="890">MZ9/MY9*100-100</f>
        <v>-0.1811477466481648</v>
      </c>
      <c r="NA18" s="46">
        <f t="shared" ref="NA18" si="891">NA9/MZ9*100-100</f>
        <v>-0.15395625352365983</v>
      </c>
      <c r="NB18" s="46">
        <f t="shared" ref="NB18" si="892">NB9/NA9*100-100</f>
        <v>-0.24007799977901811</v>
      </c>
      <c r="NC18" s="46">
        <f t="shared" ref="NC18" si="893">NC9/NB9*100-100</f>
        <v>-0.4361430487287663</v>
      </c>
      <c r="ND18" s="46">
        <f t="shared" ref="ND18" si="894">ND9/NC9*100-100</f>
        <v>-0.28190886119551806</v>
      </c>
      <c r="NE18" s="46">
        <f t="shared" ref="NE18" si="895">NE9/ND9*100-100</f>
        <v>-0.2098526220368484</v>
      </c>
      <c r="NF18" s="46">
        <f t="shared" ref="NF18" si="896">NF9/NE9*100-100</f>
        <v>-0.33047617889374692</v>
      </c>
      <c r="NG18" s="46">
        <f t="shared" ref="NG18" si="897">NG9/NF9*100-100</f>
        <v>-0.20089873601251895</v>
      </c>
      <c r="NH18" s="46">
        <f t="shared" ref="NH18" si="898">NH9/NG9*100-100</f>
        <v>-0.48672190319599906</v>
      </c>
      <c r="NI18" s="46">
        <f t="shared" ref="NI18" si="899">NI9/NH9*100-100</f>
        <v>-0.14580978391455801</v>
      </c>
      <c r="NJ18" s="46">
        <f t="shared" ref="NJ18" si="900">NJ9/NI9*100-100</f>
        <v>-0.23629847805882775</v>
      </c>
      <c r="NK18" s="46">
        <f t="shared" ref="NK18" si="901">NK9/NJ9*100-100</f>
        <v>-0.15644127009798581</v>
      </c>
      <c r="NL18" s="46">
        <f t="shared" ref="NL18" si="902">NL9/NK9*100-100</f>
        <v>-0.19219355604697341</v>
      </c>
      <c r="NM18" s="46">
        <f t="shared" ref="NM18" si="903">NM9/NL9*100-100</f>
        <v>-0.64787337969026737</v>
      </c>
      <c r="NN18" s="46">
        <f t="shared" ref="NN18" si="904">NN9/NM9*100-100</f>
        <v>-0.21300242647440371</v>
      </c>
      <c r="NO18" s="46">
        <f t="shared" ref="NO18" si="905">NO9/NN9*100-100</f>
        <v>-0.15320104647173594</v>
      </c>
      <c r="NP18" s="46">
        <f t="shared" ref="NP18" si="906">NP9/NO9*100-100</f>
        <v>-0.12643034819782883</v>
      </c>
      <c r="NQ18" s="46">
        <f t="shared" ref="NQ18" si="907">NQ9/NP9*100-100</f>
        <v>-0.11221627533490164</v>
      </c>
      <c r="NR18" s="46">
        <f t="shared" ref="NR18" si="908">NR9/NQ9*100-100</f>
        <v>-0.41782104348637006</v>
      </c>
      <c r="NS18" s="46">
        <f t="shared" ref="NS18" si="909">NS9/NR9*100-100</f>
        <v>-0.11976536942543703</v>
      </c>
      <c r="NT18" s="46">
        <f t="shared" ref="NT18" si="910">NT9/NS9*100-100</f>
        <v>-1.8985248776800745E-2</v>
      </c>
      <c r="NU18" s="46">
        <f t="shared" ref="NU18" si="911">NU9/NT9*100-100</f>
        <v>-0.20213347530419412</v>
      </c>
      <c r="NV18" s="46">
        <f t="shared" ref="NV18" si="912">NV9/NU9*100-100</f>
        <v>-0.13681814759230804</v>
      </c>
      <c r="NW18" s="46">
        <f t="shared" ref="NW18" si="913">NW9/NV9*100-100</f>
        <v>-0.45745091432993945</v>
      </c>
      <c r="NX18" s="46">
        <f t="shared" ref="NX18" si="914">NX9/NW9*100-100</f>
        <v>-0.11083888423934241</v>
      </c>
      <c r="NY18" s="46">
        <f t="shared" ref="NY18" si="915">NY9/NX9*100-100</f>
        <v>5.7594132659062325E-3</v>
      </c>
      <c r="NZ18" s="46">
        <f t="shared" ref="NZ18" si="916">NZ9/NY9*100-100</f>
        <v>-6.738830628179926E-2</v>
      </c>
      <c r="OA18" s="46">
        <f t="shared" ref="OA18" si="917">OA9/NZ9*100-100</f>
        <v>-5.3518335341280476E-2</v>
      </c>
      <c r="OB18" s="46">
        <f t="shared" ref="OB18" si="918">OB9/OA9*100-100</f>
        <v>-0.39224057531028222</v>
      </c>
      <c r="OC18" s="46">
        <f t="shared" ref="OC18" si="919">OC9/OB9*100-100</f>
        <v>-0.10360735179023095</v>
      </c>
      <c r="OD18" s="46">
        <f t="shared" ref="OD18" si="920">OD9/OC9*100-100</f>
        <v>-1.5824009105372738E-2</v>
      </c>
      <c r="OE18" s="46">
        <f t="shared" ref="OE18" si="921">OE9/OD9*100-100</f>
        <v>-9.1557742120016883E-2</v>
      </c>
      <c r="OF18" s="46">
        <f t="shared" ref="OF18" si="922">OF9/OE9*100-100</f>
        <v>-9.65949038290006E-2</v>
      </c>
      <c r="OG18" s="46">
        <f t="shared" ref="OG18" si="923">OG9/OF9*100-100</f>
        <v>-0.30746284075603114</v>
      </c>
      <c r="OH18" s="46">
        <f t="shared" ref="OH18" si="924">OH9/OG9*100-100</f>
        <v>-4.5233007484227983E-2</v>
      </c>
      <c r="OI18" s="46">
        <f t="shared" ref="OI18" si="925">OI9/OH9*100-100</f>
        <v>-0.15100136405614251</v>
      </c>
      <c r="OJ18" s="46">
        <f t="shared" ref="OJ18" si="926">OJ9/OI9*100-100</f>
        <v>-7.8386980976191012E-2</v>
      </c>
      <c r="OK18" s="46">
        <f t="shared" ref="OK18" si="927">OK9/OJ9*100-100</f>
        <v>-4.9570918302379141E-2</v>
      </c>
      <c r="OL18" s="46">
        <f t="shared" ref="OL18" si="928">OL9/OK9*100-100</f>
        <v>-0.19317519321540999</v>
      </c>
      <c r="OM18" s="46">
        <f t="shared" ref="OM18" si="929">OM9/OL9*100-100</f>
        <v>-3.8664872109322346E-2</v>
      </c>
      <c r="ON18" s="46">
        <f t="shared" ref="ON18" si="930">ON9/OM9*100-100</f>
        <v>1.4265153144492615E-3</v>
      </c>
      <c r="OO18" s="46">
        <f t="shared" ref="OO18" si="931">OO9/ON9*100-100</f>
        <v>-3.8405726858030675E-3</v>
      </c>
      <c r="OP18" s="46">
        <f t="shared" ref="OP18" si="932">OP9/OO9*100-100</f>
        <v>8.1065688421986692E-2</v>
      </c>
      <c r="OQ18" s="46">
        <f t="shared" ref="OQ18" si="933">OQ9/OP9*100-100</f>
        <v>-0.2574191134638113</v>
      </c>
      <c r="OR18" s="46">
        <f t="shared" ref="OR18" si="934">OR9/OQ9*100-100</f>
        <v>1.1836803686350095E-2</v>
      </c>
      <c r="OS18" s="46">
        <f t="shared" ref="OS18" si="935">OS9/OR9*100-100</f>
        <v>-1.339702293695666E-2</v>
      </c>
      <c r="OT18" s="46">
        <f t="shared" ref="OT18" si="936">OT9/OS9*100-100</f>
        <v>-6.6953524174280687E-2</v>
      </c>
      <c r="OU18" s="46">
        <f t="shared" ref="OU18" si="937">OU9/OT9*100-100</f>
        <v>1.1288641685638368E-3</v>
      </c>
      <c r="OV18" s="46">
        <f t="shared" ref="OV18" si="938">OV9/OU9*100-100</f>
        <v>-0.17515947931997289</v>
      </c>
      <c r="OW18" s="46">
        <f t="shared" ref="OW18" si="939">OW9/OV9*100-100</f>
        <v>-7.0878293431192674E-2</v>
      </c>
      <c r="OX18" s="46">
        <f t="shared" ref="OX18" si="940">OX9/OW9*100-100</f>
        <v>-1.4754098943257077E-2</v>
      </c>
      <c r="OY18" s="46">
        <f t="shared" ref="OY18" si="941">OY9/OX9*100-100</f>
        <v>-8.6980740915436172E-2</v>
      </c>
      <c r="OZ18" s="46">
        <f t="shared" ref="OZ18" si="942">OZ9/OY9*100-100</f>
        <v>6.7794250787329702E-2</v>
      </c>
      <c r="PA18" s="46">
        <f t="shared" ref="PA18" si="943">PA9/OZ9*100-100</f>
        <v>-0.15637287088540575</v>
      </c>
      <c r="PB18" s="46">
        <f t="shared" ref="PB18" si="944">PB9/PA9*100-100</f>
        <v>5.0156179611150264E-2</v>
      </c>
      <c r="PC18" s="46">
        <f t="shared" ref="PC18" si="945">PC9/PB9*100-100</f>
        <v>3.2113902713774678E-2</v>
      </c>
      <c r="PD18" s="46">
        <f t="shared" ref="PD18" si="946">PD9/PC9*100-100</f>
        <v>-1.2756276848179482E-2</v>
      </c>
      <c r="PE18" s="46">
        <f t="shared" ref="PE18" si="947">PE9/PD9*100-100</f>
        <v>-9.1171304086103078E-2</v>
      </c>
      <c r="PF18" s="46">
        <f t="shared" ref="PF18" si="948">PF9/PE9*100-100</f>
        <v>-0.15194683806980436</v>
      </c>
      <c r="PG18" s="46">
        <f t="shared" ref="PG18" si="949">PG9/PF9*100-100</f>
        <v>8.5855431379684433E-3</v>
      </c>
      <c r="PH18" s="46">
        <f t="shared" ref="PH18" si="950">PH9/PG9*100-100</f>
        <v>-1.7158642121444245E-3</v>
      </c>
      <c r="PI18" s="46">
        <f t="shared" ref="PI18" si="951">PI9/PH9*100-100</f>
        <v>-5.0347482926810017E-2</v>
      </c>
      <c r="PJ18" s="46">
        <f t="shared" ref="PJ18" si="952">PJ9/PI9*100-100</f>
        <v>3.4062943753426111E-2</v>
      </c>
      <c r="PK18" s="46">
        <f t="shared" ref="PK18" si="953">PK9/PJ9*100-100</f>
        <v>3.2132801275025713E-2</v>
      </c>
      <c r="PL18" s="46">
        <f t="shared" ref="PL18" si="954">PL9/PK9*100-100</f>
        <v>0.12587671103905507</v>
      </c>
      <c r="PM18" s="46">
        <f t="shared" ref="PM18" si="955">PM9/PL9*100-100</f>
        <v>4.2429040851772015E-2</v>
      </c>
      <c r="PN18" s="46">
        <f t="shared" ref="PN18" si="956">PN9/PM9*100-100</f>
        <v>-4.9069935214490101E-2</v>
      </c>
      <c r="PO18" s="46">
        <f t="shared" ref="PO18" si="957">PO9/PN9*100-100</f>
        <v>-7.4867540596414983E-3</v>
      </c>
      <c r="PP18" s="46">
        <f t="shared" ref="PP18" si="958">PP9/PO9*100-100</f>
        <v>-0.25720314822356727</v>
      </c>
      <c r="PQ18" s="46">
        <f t="shared" ref="PQ18" si="959">PQ9/PP9*100-100</f>
        <v>5.4588323950753193E-2</v>
      </c>
      <c r="PR18" s="46">
        <f t="shared" ref="PR18" si="960">PR9/PQ9*100-100</f>
        <v>0.1567040707136016</v>
      </c>
      <c r="PS18" s="46">
        <f t="shared" ref="PS18" si="961">PS9/PR9*100-100</f>
        <v>3.6365799303709423E-2</v>
      </c>
      <c r="PT18" s="46">
        <f t="shared" ref="PT18" si="962">PT9/PS9*100-100</f>
        <v>-1.376421278807527E-2</v>
      </c>
      <c r="PU18" s="46">
        <f t="shared" ref="PU18" si="963">PU9/PT9*100-100</f>
        <v>-6.8011017416225172E-2</v>
      </c>
      <c r="PV18" s="46">
        <f t="shared" ref="PV18" si="964">PV9/PU9*100-100</f>
        <v>7.4231179326659458E-2</v>
      </c>
      <c r="PW18" s="46">
        <f t="shared" ref="PW18" si="965">PW9/PV9*100-100</f>
        <v>3.2903610707805342E-2</v>
      </c>
      <c r="PY18" s="127" t="s">
        <v>180</v>
      </c>
      <c r="QG18" s="42" t="s">
        <v>372</v>
      </c>
      <c r="QH18" s="395">
        <f>RK5</f>
        <v>-70.800000000000182</v>
      </c>
      <c r="QI18" s="395">
        <f>RI5</f>
        <v>-132.19311896035015</v>
      </c>
      <c r="QJ18" s="395">
        <f>RG5</f>
        <v>-72.745813213849942</v>
      </c>
      <c r="QK18" s="395">
        <f>RE5</f>
        <v>-416.23871042277005</v>
      </c>
      <c r="QL18" s="395">
        <f>RC5</f>
        <v>-303.13866236837021</v>
      </c>
      <c r="QM18" s="395">
        <f>RA5</f>
        <v>-102.94531550373995</v>
      </c>
      <c r="QN18" s="396">
        <f>QY5</f>
        <v>-72.157080386949929</v>
      </c>
      <c r="QO18" s="396">
        <f>QW5</f>
        <v>-28.72020332791999</v>
      </c>
      <c r="QP18" s="396">
        <f>QS5</f>
        <v>-64.361095816049783</v>
      </c>
      <c r="QQ18" s="396">
        <f>QQ5</f>
        <v>-44.422982321292693</v>
      </c>
      <c r="QR18" s="397">
        <f>QO5</f>
        <v>-91.861317655847415</v>
      </c>
      <c r="QS18" s="397">
        <f>QM5</f>
        <v>-68.545681284571401</v>
      </c>
      <c r="QT18" s="397">
        <f>QK5</f>
        <v>-141.20869772284823</v>
      </c>
      <c r="QU18" s="397">
        <f>QI5</f>
        <v>-210.31181090166046</v>
      </c>
      <c r="QV18" s="397">
        <f>QG5</f>
        <v>-96.756719832959789</v>
      </c>
      <c r="QW18" s="397">
        <v>-27.433126951608301</v>
      </c>
      <c r="QX18" s="397">
        <f>QC5</f>
        <v>6.616648048643583</v>
      </c>
    </row>
    <row r="19" spans="1:466" x14ac:dyDescent="0.25">
      <c r="A19" s="42" t="s">
        <v>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7">
        <f>AS10-B10</f>
        <v>-9.9929425706013717</v>
      </c>
      <c r="AT19" s="47">
        <f t="shared" ref="AT19:DD19" si="966">AT10-AS10</f>
        <v>7.3343001982993883</v>
      </c>
      <c r="AU19" s="47">
        <f t="shared" si="966"/>
        <v>11.825791473602294</v>
      </c>
      <c r="AV19" s="47">
        <f t="shared" si="966"/>
        <v>10.173783709598865</v>
      </c>
      <c r="AW19" s="47">
        <f t="shared" si="966"/>
        <v>-1.4372720905994356</v>
      </c>
      <c r="AX19" s="47">
        <f t="shared" si="966"/>
        <v>1.3892411428987543</v>
      </c>
      <c r="AY19" s="47">
        <f t="shared" si="966"/>
        <v>18.627742711700193</v>
      </c>
      <c r="AZ19" s="47">
        <f t="shared" si="966"/>
        <v>79.270129333701334</v>
      </c>
      <c r="BA19" s="47">
        <f t="shared" si="966"/>
        <v>26.68887561379961</v>
      </c>
      <c r="BB19" s="47">
        <f t="shared" si="966"/>
        <v>7.2219999999997526</v>
      </c>
      <c r="BC19" s="47">
        <f t="shared" si="966"/>
        <v>-12.847999999999956</v>
      </c>
      <c r="BD19" s="47">
        <f t="shared" si="966"/>
        <v>17.807090000000244</v>
      </c>
      <c r="BE19" s="47">
        <f t="shared" si="966"/>
        <v>3.8532900000009249</v>
      </c>
      <c r="BF19" s="47">
        <f t="shared" si="966"/>
        <v>9.4001199999984237</v>
      </c>
      <c r="BG19" s="47">
        <f t="shared" si="966"/>
        <v>26.73975000000064</v>
      </c>
      <c r="BH19" s="47">
        <f t="shared" si="966"/>
        <v>-3.0463600000002771</v>
      </c>
      <c r="BI19" s="47">
        <f t="shared" si="966"/>
        <v>24.320109999998749</v>
      </c>
      <c r="BJ19" s="47">
        <f t="shared" si="966"/>
        <v>-0.41100000000005821</v>
      </c>
      <c r="BK19" s="47">
        <f t="shared" si="966"/>
        <v>-5.4279999999998836</v>
      </c>
      <c r="BL19" s="47">
        <f t="shared" si="966"/>
        <v>-25.52668999999878</v>
      </c>
      <c r="BM19" s="47">
        <f t="shared" si="966"/>
        <v>-12.381953625199458</v>
      </c>
      <c r="BN19" s="47">
        <f t="shared" si="966"/>
        <v>30.591367551600342</v>
      </c>
      <c r="BO19" s="47">
        <f t="shared" si="966"/>
        <v>2.911836073599261</v>
      </c>
      <c r="BP19" s="47">
        <f t="shared" si="966"/>
        <v>13.264858659500533</v>
      </c>
      <c r="BQ19" s="47">
        <f t="shared" si="966"/>
        <v>-4.1704150776822644</v>
      </c>
      <c r="BR19" s="47">
        <f t="shared" si="966"/>
        <v>-1.979173278219605</v>
      </c>
      <c r="BS19" s="47">
        <f t="shared" si="966"/>
        <v>-3.6887753124992742</v>
      </c>
      <c r="BT19" s="47">
        <f t="shared" si="966"/>
        <v>-10.528072669898393</v>
      </c>
      <c r="BU19" s="47">
        <f t="shared" si="966"/>
        <v>-19.556091204101904</v>
      </c>
      <c r="BV19" s="47">
        <f t="shared" si="966"/>
        <v>-3.9474219061994518</v>
      </c>
      <c r="BW19" s="47">
        <f t="shared" si="966"/>
        <v>2.4378500737111608</v>
      </c>
      <c r="BX19" s="47">
        <f t="shared" si="966"/>
        <v>-27.611574093813033</v>
      </c>
      <c r="BY19" s="47">
        <f t="shared" si="966"/>
        <v>-8.5446557679988473</v>
      </c>
      <c r="BZ19" s="47">
        <f t="shared" si="966"/>
        <v>-11.422767859099622</v>
      </c>
      <c r="CA19" s="47">
        <f t="shared" si="966"/>
        <v>-25.635069466999994</v>
      </c>
      <c r="CB19" s="47">
        <f t="shared" si="966"/>
        <v>-5.0855716410769674</v>
      </c>
      <c r="CC19" s="47">
        <f t="shared" si="966"/>
        <v>-24.128788098823861</v>
      </c>
      <c r="CD19" s="47">
        <f t="shared" si="966"/>
        <v>-9.0051341428988962</v>
      </c>
      <c r="CE19" s="47">
        <f t="shared" si="966"/>
        <v>3.6759542412000883</v>
      </c>
      <c r="CF19" s="47">
        <f t="shared" si="966"/>
        <v>2.9786278442988987</v>
      </c>
      <c r="CG19" s="47">
        <f t="shared" si="966"/>
        <v>-5.4740006098982121</v>
      </c>
      <c r="CH19" s="47">
        <f t="shared" si="966"/>
        <v>-75.126205361400935</v>
      </c>
      <c r="CI19" s="47">
        <f t="shared" si="966"/>
        <v>34.831345742099074</v>
      </c>
      <c r="CJ19" s="47">
        <f t="shared" si="966"/>
        <v>-53.600242148098914</v>
      </c>
      <c r="CK19" s="47">
        <f t="shared" si="966"/>
        <v>9.3745485919989733</v>
      </c>
      <c r="CL19" s="47">
        <f t="shared" si="966"/>
        <v>-16.481483873600155</v>
      </c>
      <c r="CM19" s="47">
        <f t="shared" si="966"/>
        <v>22.337459661101093</v>
      </c>
      <c r="CN19" s="47">
        <f t="shared" si="966"/>
        <v>1.9822963591013831</v>
      </c>
      <c r="CO19" s="47">
        <f t="shared" si="966"/>
        <v>-49.556892951000918</v>
      </c>
      <c r="CP19" s="47">
        <f t="shared" si="966"/>
        <v>14.331360919099097</v>
      </c>
      <c r="CQ19" s="47">
        <f t="shared" si="966"/>
        <v>1.6799542762000783</v>
      </c>
      <c r="CR19" s="47">
        <f t="shared" si="966"/>
        <v>-11.834809511899948</v>
      </c>
      <c r="CS19" s="47">
        <f t="shared" si="966"/>
        <v>9.0733491497012437</v>
      </c>
      <c r="CT19" s="47">
        <f t="shared" si="966"/>
        <v>2.2314598756984196</v>
      </c>
      <c r="CU19" s="47">
        <f t="shared" si="966"/>
        <v>-26.135343654699682</v>
      </c>
      <c r="CV19" s="47">
        <f t="shared" si="966"/>
        <v>4.5195575050001935</v>
      </c>
      <c r="CW19" s="47">
        <f t="shared" si="966"/>
        <v>-8.4685969904003287</v>
      </c>
      <c r="CX19" s="47">
        <f t="shared" si="966"/>
        <v>-0.80516260103286186</v>
      </c>
      <c r="CY19" s="47">
        <f t="shared" si="966"/>
        <v>-25.636552127067262</v>
      </c>
      <c r="CZ19" s="47">
        <f t="shared" si="966"/>
        <v>-7.1246391744007269</v>
      </c>
      <c r="DA19" s="47">
        <f t="shared" si="966"/>
        <v>3.3963347667013295</v>
      </c>
      <c r="DB19" s="47">
        <f t="shared" si="966"/>
        <v>-4.0534837267987314</v>
      </c>
      <c r="DC19" s="47">
        <f t="shared" si="966"/>
        <v>28.171123529142278</v>
      </c>
      <c r="DD19" s="47">
        <f t="shared" si="966"/>
        <v>-14.914582178844284</v>
      </c>
      <c r="DE19" s="47">
        <f t="shared" ref="DE19:DL19" si="967">DE10-DD10</f>
        <v>-28.049548983699424</v>
      </c>
      <c r="DF19" s="47">
        <f t="shared" si="967"/>
        <v>-12.327455634200305</v>
      </c>
      <c r="DG19" s="47">
        <f t="shared" si="967"/>
        <v>17.268514706800488</v>
      </c>
      <c r="DH19" s="47">
        <f t="shared" si="967"/>
        <v>-6.164243256300324</v>
      </c>
      <c r="DI19" s="47">
        <f t="shared" si="967"/>
        <v>-24.903782598699763</v>
      </c>
      <c r="DJ19" s="47">
        <f t="shared" si="967"/>
        <v>-23.562819999999192</v>
      </c>
      <c r="DK19" s="47">
        <f t="shared" si="967"/>
        <v>5.4814399999995658</v>
      </c>
      <c r="DL19" s="72">
        <f t="shared" si="967"/>
        <v>-13.731508677748934</v>
      </c>
      <c r="DM19" s="72">
        <f t="shared" ref="DM19:ER19" si="968">DM10-DL10</f>
        <v>-10.831582753649855</v>
      </c>
      <c r="DN19" s="72">
        <f t="shared" si="968"/>
        <v>-40.116160287203456</v>
      </c>
      <c r="DO19" s="72">
        <f t="shared" si="968"/>
        <v>2.0745561255898792</v>
      </c>
      <c r="DP19" s="72">
        <f t="shared" si="968"/>
        <v>0.95868442939172382</v>
      </c>
      <c r="DQ19" s="72">
        <f t="shared" si="968"/>
        <v>-8.2368215700771543</v>
      </c>
      <c r="DR19" s="72">
        <f t="shared" si="968"/>
        <v>-8.0727535356636508</v>
      </c>
      <c r="DS19" s="72">
        <f t="shared" si="968"/>
        <v>-59.433373637697514</v>
      </c>
      <c r="DT19" s="72">
        <f t="shared" si="968"/>
        <v>8.0902752528054407</v>
      </c>
      <c r="DU19" s="72">
        <f t="shared" si="968"/>
        <v>-4.5097084182471008</v>
      </c>
      <c r="DV19" s="72">
        <f t="shared" si="968"/>
        <v>-3.1298074094011099</v>
      </c>
      <c r="DW19" s="72">
        <f t="shared" si="968"/>
        <v>4.8530925739014492</v>
      </c>
      <c r="DX19" s="72">
        <f t="shared" si="968"/>
        <v>-53.833859130199926</v>
      </c>
      <c r="DY19" s="72">
        <f t="shared" si="968"/>
        <v>1.7785902107989386</v>
      </c>
      <c r="DZ19" s="72">
        <f t="shared" si="968"/>
        <v>-2.8151297266995243</v>
      </c>
      <c r="EA19" s="72">
        <f t="shared" si="968"/>
        <v>-0.11852318299861508</v>
      </c>
      <c r="EB19" s="72">
        <f t="shared" si="968"/>
        <v>-63.588200535301439</v>
      </c>
      <c r="EC19" s="72">
        <f t="shared" si="968"/>
        <v>2.4490787989998353</v>
      </c>
      <c r="ED19" s="72">
        <f t="shared" si="968"/>
        <v>-14.606335088799824</v>
      </c>
      <c r="EE19" s="72">
        <f t="shared" si="968"/>
        <v>10.238723318600023</v>
      </c>
      <c r="EF19" s="72">
        <f t="shared" si="968"/>
        <v>0.12236634039982164</v>
      </c>
      <c r="EG19" s="72">
        <f t="shared" si="968"/>
        <v>-52.235206301598737</v>
      </c>
      <c r="EH19" s="72">
        <f t="shared" si="968"/>
        <v>-8.8467274235008517</v>
      </c>
      <c r="EI19" s="72">
        <f t="shared" si="968"/>
        <v>-2.6056766487981804</v>
      </c>
      <c r="EJ19" s="72">
        <f t="shared" si="968"/>
        <v>182.44445784109666</v>
      </c>
      <c r="EK19" s="72">
        <f t="shared" si="968"/>
        <v>51.165695347501241</v>
      </c>
      <c r="EL19" s="72">
        <f t="shared" si="968"/>
        <v>-11.329648276998341</v>
      </c>
      <c r="EM19" s="72">
        <f t="shared" si="968"/>
        <v>17.202313857000263</v>
      </c>
      <c r="EN19" s="72">
        <f t="shared" si="968"/>
        <v>-1.4891478721019666</v>
      </c>
      <c r="EO19" s="72">
        <f t="shared" si="968"/>
        <v>-3.0561763423993398</v>
      </c>
      <c r="EP19" s="72">
        <f t="shared" si="968"/>
        <v>1.2790336362995731</v>
      </c>
      <c r="EQ19" s="72">
        <f t="shared" si="968"/>
        <v>-36.298188520100666</v>
      </c>
      <c r="ER19" s="72">
        <f t="shared" si="968"/>
        <v>4.0729621790014789</v>
      </c>
      <c r="ES19" s="72">
        <f t="shared" ref="ES19:FX19" si="969">ES10-ER10</f>
        <v>6.8809299450986146</v>
      </c>
      <c r="ET19" s="72">
        <f t="shared" si="969"/>
        <v>-10.638697395199415</v>
      </c>
      <c r="EU19" s="72">
        <f t="shared" si="969"/>
        <v>32.777897899301024</v>
      </c>
      <c r="EV19" s="72">
        <f t="shared" si="969"/>
        <v>-75.136080358599429</v>
      </c>
      <c r="EW19" s="72">
        <f t="shared" si="969"/>
        <v>-9.3427158023023367</v>
      </c>
      <c r="EX19" s="72">
        <f t="shared" si="969"/>
        <v>-1.9293257838980935</v>
      </c>
      <c r="EY19" s="72">
        <f t="shared" si="969"/>
        <v>-8.3721173914000246</v>
      </c>
      <c r="EZ19" s="72">
        <f t="shared" si="969"/>
        <v>0.5820000812982471</v>
      </c>
      <c r="FA19" s="72">
        <f t="shared" si="969"/>
        <v>-67.497110824699121</v>
      </c>
      <c r="FB19" s="72">
        <f t="shared" si="969"/>
        <v>-34.539653728399571</v>
      </c>
      <c r="FC19" s="72">
        <f t="shared" si="969"/>
        <v>-13.875341179800671</v>
      </c>
      <c r="FD19" s="72">
        <f t="shared" si="969"/>
        <v>4.4196882696996909</v>
      </c>
      <c r="FE19" s="72">
        <f t="shared" si="969"/>
        <v>-4.8692296769986569</v>
      </c>
      <c r="FF19" s="72">
        <f t="shared" si="969"/>
        <v>-76.010156453899981</v>
      </c>
      <c r="FG19" s="72">
        <f t="shared" si="969"/>
        <v>-30.312594118699053</v>
      </c>
      <c r="FH19" s="72">
        <f t="shared" si="969"/>
        <v>-10.561166771300122</v>
      </c>
      <c r="FI19" s="72">
        <f t="shared" si="969"/>
        <v>-17.766642436601614</v>
      </c>
      <c r="FJ19" s="72">
        <f t="shared" si="969"/>
        <v>5.371945318300277</v>
      </c>
      <c r="FK19" s="72">
        <f t="shared" si="969"/>
        <v>-90.26000540719906</v>
      </c>
      <c r="FL19" s="72">
        <f t="shared" si="969"/>
        <v>-17.193180893802491</v>
      </c>
      <c r="FM19" s="72">
        <f t="shared" si="969"/>
        <v>-9.4717881172982743</v>
      </c>
      <c r="FN19" s="72">
        <f t="shared" si="969"/>
        <v>-34.918606078899757</v>
      </c>
      <c r="FO19" s="72">
        <f t="shared" si="969"/>
        <v>-23.846372349300509</v>
      </c>
      <c r="FP19" s="72">
        <f t="shared" si="969"/>
        <v>-25.687207900400608</v>
      </c>
      <c r="FQ19" s="72">
        <f t="shared" si="969"/>
        <v>-28.250539327800652</v>
      </c>
      <c r="FR19" s="72">
        <f t="shared" si="969"/>
        <v>-30.75553188179947</v>
      </c>
      <c r="FS19" s="72">
        <f t="shared" si="969"/>
        <v>-30.43982311956097</v>
      </c>
      <c r="FT19" s="72">
        <f t="shared" si="969"/>
        <v>-32.565805967222332</v>
      </c>
      <c r="FU19" s="72">
        <f t="shared" si="969"/>
        <v>-61.931307729217224</v>
      </c>
      <c r="FV19" s="72">
        <f t="shared" si="969"/>
        <v>4.4112174277015583</v>
      </c>
      <c r="FW19" s="72">
        <f t="shared" si="969"/>
        <v>9.9759036799005116</v>
      </c>
      <c r="FX19" s="72">
        <f t="shared" si="969"/>
        <v>-9.2167240953003784</v>
      </c>
      <c r="FY19" s="72">
        <f t="shared" ref="FY19:GY19" si="970">FY10-FX10</f>
        <v>-15.547822129599808</v>
      </c>
      <c r="FZ19" s="72">
        <f t="shared" si="970"/>
        <v>-67.35827046760096</v>
      </c>
      <c r="GA19" s="72">
        <f t="shared" si="970"/>
        <v>-3.4596126729993557</v>
      </c>
      <c r="GB19" s="72">
        <f t="shared" si="970"/>
        <v>-9.3178785688014614</v>
      </c>
      <c r="GC19" s="72">
        <f t="shared" si="970"/>
        <v>-5.6017966952986171</v>
      </c>
      <c r="GD19" s="72">
        <f t="shared" si="970"/>
        <v>-11.3777971883992</v>
      </c>
      <c r="GE19" s="72">
        <f t="shared" si="970"/>
        <v>-34.049134242401124</v>
      </c>
      <c r="GF19" s="72">
        <f t="shared" si="970"/>
        <v>3.4474520649000624</v>
      </c>
      <c r="GG19" s="72">
        <f t="shared" si="970"/>
        <v>-8.6346923907003656</v>
      </c>
      <c r="GH19" s="72">
        <f t="shared" si="970"/>
        <v>5.9748955906998162</v>
      </c>
      <c r="GI19" s="72">
        <f t="shared" si="970"/>
        <v>-4.4212409335996199</v>
      </c>
      <c r="GJ19" s="72">
        <f t="shared" si="970"/>
        <v>-24.986993919201268</v>
      </c>
      <c r="GK19" s="72">
        <f t="shared" si="970"/>
        <v>2.021825517200341</v>
      </c>
      <c r="GL19" s="72">
        <f t="shared" si="970"/>
        <v>22.805594021700017</v>
      </c>
      <c r="GM19" s="72">
        <f t="shared" si="970"/>
        <v>30.225631696701384</v>
      </c>
      <c r="GN19" s="72">
        <f t="shared" si="970"/>
        <v>0.33692393749879557</v>
      </c>
      <c r="GO19" s="72">
        <f t="shared" si="970"/>
        <v>-13.278051111699824</v>
      </c>
      <c r="GP19" s="72">
        <f t="shared" si="970"/>
        <v>-4.1424696849007887</v>
      </c>
      <c r="GQ19" s="72">
        <f t="shared" si="970"/>
        <v>-3.1615146054991783</v>
      </c>
      <c r="GR19" s="72">
        <f t="shared" si="970"/>
        <v>-6.9201302137989842</v>
      </c>
      <c r="GS19" s="72">
        <f t="shared" si="970"/>
        <v>-5.596121742601099</v>
      </c>
      <c r="GT19" s="72">
        <f t="shared" si="970"/>
        <v>-37.448427633398751</v>
      </c>
      <c r="GU19" s="72">
        <f t="shared" si="970"/>
        <v>-0.66291123300106847</v>
      </c>
      <c r="GV19" s="72">
        <f t="shared" si="970"/>
        <v>11.548414813500131</v>
      </c>
      <c r="GW19" s="72">
        <f t="shared" si="970"/>
        <v>-11.175479685900427</v>
      </c>
      <c r="GX19" s="72">
        <f t="shared" si="970"/>
        <v>-0.78802636719774455</v>
      </c>
      <c r="GY19" s="72">
        <f t="shared" si="970"/>
        <v>-16.055883003800773</v>
      </c>
      <c r="GZ19" s="47">
        <v>0.58797366030012199</v>
      </c>
      <c r="HA19" s="47">
        <v>0.58797366030012199</v>
      </c>
      <c r="HB19" s="47">
        <f t="shared" ref="HB19:IG19" si="971">HB10-HA10</f>
        <v>-4.1054387312142353</v>
      </c>
      <c r="HC19" s="47">
        <f t="shared" si="971"/>
        <v>3.5678538406136795</v>
      </c>
      <c r="HD19" s="47">
        <f t="shared" si="971"/>
        <v>-11.197228780862133</v>
      </c>
      <c r="HE19" s="47">
        <f t="shared" si="971"/>
        <v>-1.0314103186374268</v>
      </c>
      <c r="HF19" s="47">
        <f t="shared" si="971"/>
        <v>-3.7690330395489582</v>
      </c>
      <c r="HG19" s="47">
        <f t="shared" si="971"/>
        <v>-5.1121637006508536</v>
      </c>
      <c r="HH19" s="47">
        <f t="shared" si="971"/>
        <v>24.819686113198259</v>
      </c>
      <c r="HI19" s="47">
        <f t="shared" si="971"/>
        <v>-23.067517680798119</v>
      </c>
      <c r="HJ19" s="47">
        <f t="shared" si="971"/>
        <v>9.7177805229985097</v>
      </c>
      <c r="HK19" s="47">
        <f t="shared" si="971"/>
        <v>-3.8809280281984684</v>
      </c>
      <c r="HL19" s="47">
        <f t="shared" si="971"/>
        <v>2.8784491101996537</v>
      </c>
      <c r="HM19" s="47">
        <f t="shared" si="971"/>
        <v>-11.051983683000799</v>
      </c>
      <c r="HN19" s="47">
        <f t="shared" si="971"/>
        <v>-12.721871437799564</v>
      </c>
      <c r="HO19" s="47">
        <f t="shared" si="971"/>
        <v>-5.9845049990999541</v>
      </c>
      <c r="HP19" s="47">
        <f t="shared" si="971"/>
        <v>25.536317424599474</v>
      </c>
      <c r="HQ19" s="47">
        <f t="shared" si="971"/>
        <v>-8.4822961065001437</v>
      </c>
      <c r="HR19" s="47">
        <f t="shared" si="971"/>
        <v>-4.8015932490998239</v>
      </c>
      <c r="HS19" s="47">
        <f t="shared" si="971"/>
        <v>-33.399297983298311</v>
      </c>
      <c r="HT19" s="47">
        <f t="shared" si="971"/>
        <v>-4.8237114006005868</v>
      </c>
      <c r="HU19" s="47">
        <f t="shared" si="971"/>
        <v>-6.368334500300989</v>
      </c>
      <c r="HV19" s="47">
        <f t="shared" si="971"/>
        <v>-0.83822372499889752</v>
      </c>
      <c r="HW19" s="47">
        <f t="shared" si="971"/>
        <v>-6.7801991741016536</v>
      </c>
      <c r="HX19" s="47">
        <f t="shared" si="971"/>
        <v>-34.799273830398306</v>
      </c>
      <c r="HY19" s="47">
        <f t="shared" si="971"/>
        <v>19.379073734600752</v>
      </c>
      <c r="HZ19" s="47">
        <f t="shared" si="971"/>
        <v>6.4800513577993115</v>
      </c>
      <c r="IA19" s="47">
        <f t="shared" si="971"/>
        <v>-11.084270505800305</v>
      </c>
      <c r="IB19" s="47">
        <f t="shared" si="971"/>
        <v>-5.9843428456006222</v>
      </c>
      <c r="IC19" s="47">
        <f t="shared" si="971"/>
        <v>2.9670895871004177</v>
      </c>
      <c r="ID19" s="47">
        <f t="shared" si="971"/>
        <v>0.44919005949850543</v>
      </c>
      <c r="IE19" s="47">
        <f t="shared" si="971"/>
        <v>3.6858641778017045</v>
      </c>
      <c r="IF19" s="47">
        <f t="shared" si="971"/>
        <v>9.1179745211993577</v>
      </c>
      <c r="IG19" s="47">
        <f t="shared" si="971"/>
        <v>-4.4474040586010233</v>
      </c>
      <c r="IH19" s="47">
        <f t="shared" ref="IH19:JM19" si="972">IH10-IG10</f>
        <v>-14.060941498999455</v>
      </c>
      <c r="II19" s="47">
        <f t="shared" si="972"/>
        <v>1.62522210339921</v>
      </c>
      <c r="IJ19" s="47">
        <f t="shared" si="972"/>
        <v>-2.6888698924976779</v>
      </c>
      <c r="IK19" s="47">
        <f t="shared" si="972"/>
        <v>-1.5445365016130381</v>
      </c>
      <c r="IL19" s="47">
        <f t="shared" si="972"/>
        <v>0.68007457999920007</v>
      </c>
      <c r="IM19" s="47">
        <f t="shared" si="972"/>
        <v>-35.10032026085355</v>
      </c>
      <c r="IN19" s="47">
        <f t="shared" si="972"/>
        <v>15.219899029445514</v>
      </c>
      <c r="IO19" s="47">
        <f t="shared" si="972"/>
        <v>9.7987483240522124</v>
      </c>
      <c r="IP19" s="47">
        <f t="shared" si="972"/>
        <v>4.0306791911680193</v>
      </c>
      <c r="IQ19" s="47">
        <f t="shared" si="972"/>
        <v>5.6036847341001703</v>
      </c>
      <c r="IR19" s="47">
        <f t="shared" si="972"/>
        <v>-18.1966037666989</v>
      </c>
      <c r="IS19" s="47">
        <f t="shared" si="972"/>
        <v>3.8148968257992237</v>
      </c>
      <c r="IT19" s="47">
        <f t="shared" si="972"/>
        <v>-2.471023865899042</v>
      </c>
      <c r="IU19" s="47">
        <f t="shared" si="972"/>
        <v>12.530920981598683</v>
      </c>
      <c r="IV19" s="47">
        <f t="shared" si="972"/>
        <v>-25.678865328400207</v>
      </c>
      <c r="IW19" s="47">
        <f t="shared" si="972"/>
        <v>17.107058394101841</v>
      </c>
      <c r="IX19" s="47">
        <f t="shared" si="972"/>
        <v>27.883138881599734</v>
      </c>
      <c r="IY19" s="47">
        <f t="shared" si="972"/>
        <v>27.78488262979954</v>
      </c>
      <c r="IZ19" s="47">
        <f t="shared" si="972"/>
        <v>-46.289999468899623</v>
      </c>
      <c r="JA19" s="47">
        <f t="shared" si="972"/>
        <v>5.2697113009980967</v>
      </c>
      <c r="JB19" s="47">
        <f t="shared" si="972"/>
        <v>10.555173285902129</v>
      </c>
      <c r="JC19" s="47">
        <f t="shared" si="972"/>
        <v>-32.197215914800836</v>
      </c>
      <c r="JD19" s="47">
        <f t="shared" si="972"/>
        <v>2.2033831290991657</v>
      </c>
      <c r="JE19" s="47">
        <f t="shared" si="972"/>
        <v>-4.1718385141994077</v>
      </c>
      <c r="JF19" s="47">
        <f t="shared" si="972"/>
        <v>-3.923163773428314</v>
      </c>
      <c r="JG19" s="47">
        <f t="shared" si="972"/>
        <v>-8.9870821292133769</v>
      </c>
      <c r="JH19" s="47">
        <f t="shared" si="972"/>
        <v>7.8418079145849333</v>
      </c>
      <c r="JI19" s="47">
        <f t="shared" si="972"/>
        <v>-24.046905089684515</v>
      </c>
      <c r="JJ19" s="47">
        <f t="shared" si="972"/>
        <v>3.7698409214572166</v>
      </c>
      <c r="JK19" s="47">
        <f t="shared" si="972"/>
        <v>6.1988424721857882</v>
      </c>
      <c r="JL19" s="47">
        <f t="shared" si="972"/>
        <v>24.616871167398131</v>
      </c>
      <c r="JM19" s="47">
        <f t="shared" si="972"/>
        <v>7.3427241943991248</v>
      </c>
      <c r="JN19" s="47">
        <f t="shared" ref="JN19:JY19" si="973">JN10-JM10</f>
        <v>-21.790085633198032</v>
      </c>
      <c r="JO19" s="47">
        <f t="shared" si="973"/>
        <v>-3.6437097302004986</v>
      </c>
      <c r="JP19" s="47">
        <f t="shared" si="973"/>
        <v>20.597557914799836</v>
      </c>
      <c r="JQ19" s="47">
        <f t="shared" si="973"/>
        <v>13.615313501601122</v>
      </c>
      <c r="JR19" s="47">
        <f t="shared" si="973"/>
        <v>30.932839361597871</v>
      </c>
      <c r="JS19" s="47">
        <f t="shared" si="973"/>
        <v>-26.421767856998486</v>
      </c>
      <c r="JT19" s="47">
        <f t="shared" si="973"/>
        <v>-5.189651193401005</v>
      </c>
      <c r="JU19" s="47">
        <f t="shared" si="973"/>
        <v>7.3532920360994467</v>
      </c>
      <c r="JV19" s="47">
        <f t="shared" si="973"/>
        <v>7.6845320723987243</v>
      </c>
      <c r="JW19" s="47">
        <f t="shared" si="973"/>
        <v>8.959940866650868</v>
      </c>
      <c r="JX19" s="47">
        <f t="shared" si="973"/>
        <v>-27.40389924221563</v>
      </c>
      <c r="JY19" s="47">
        <f t="shared" si="973"/>
        <v>-2.2627811615675455</v>
      </c>
      <c r="JZ19" s="47">
        <f t="shared" ref="JZ19" si="974">JZ10-JY10</f>
        <v>18.53675005034529</v>
      </c>
      <c r="KA19" s="47">
        <f t="shared" ref="KA19" si="975">KA10-JZ10</f>
        <v>-1.9100807858103508</v>
      </c>
      <c r="KB19" s="47">
        <f t="shared" ref="KB19" si="976">KB10-KA10</f>
        <v>-2.9805058616002498</v>
      </c>
      <c r="KC19" s="47">
        <f t="shared" ref="KC19" si="977">KC10-KB10</f>
        <v>-27.23822673916402</v>
      </c>
      <c r="KD19" s="47">
        <f t="shared" ref="KD19" si="978">KD10-KC10</f>
        <v>-21.193732008950974</v>
      </c>
      <c r="KE19" s="47">
        <f t="shared" ref="KE19" si="979">KE10-KD10</f>
        <v>-0.95593125226150732</v>
      </c>
      <c r="KF19" s="47">
        <f t="shared" ref="KF19" si="980">KF10-KE10</f>
        <v>7.73077242942054</v>
      </c>
      <c r="KG19" s="47">
        <f t="shared" ref="KG19" si="981">KG10-KF10</f>
        <v>1.2274814715165121</v>
      </c>
      <c r="KH19" s="47">
        <f t="shared" ref="KH19" si="982">KH10-KG10</f>
        <v>-21.705934457051626</v>
      </c>
      <c r="KI19" s="47">
        <f t="shared" ref="KI19" si="983">KI10-KH10</f>
        <v>4.116266319539136</v>
      </c>
      <c r="KJ19" s="47">
        <f t="shared" ref="KJ19" si="984">KJ10-KI10</f>
        <v>9.0096387025132572</v>
      </c>
      <c r="KK19" s="47">
        <f t="shared" ref="KK19" si="985">KK10-KJ10</f>
        <v>-9.7880643746175338</v>
      </c>
      <c r="KL19" s="47">
        <f t="shared" ref="KL19" si="986">KL10-KK10</f>
        <v>30.443527996932971</v>
      </c>
      <c r="KM19" s="47">
        <f t="shared" ref="KM19" si="987">KM10-KL10</f>
        <v>-28.452834477597207</v>
      </c>
      <c r="KN19" s="47">
        <f t="shared" ref="KN19" si="988">KN10-KM10</f>
        <v>7.5502104342194798</v>
      </c>
      <c r="KO19" s="47">
        <f t="shared" ref="KO19" si="989">KO10-KN10</f>
        <v>-9.4419999999990978</v>
      </c>
      <c r="KP19" s="47">
        <f t="shared" ref="KP19" si="990">KP10-KO10</f>
        <v>2.043999999999869</v>
      </c>
      <c r="KQ19" s="47">
        <f t="shared" ref="KQ19" si="991">KQ10-KP10</f>
        <v>-1.2510782225999719</v>
      </c>
      <c r="KR19" s="47">
        <f t="shared" ref="KR19" si="992">KR10-KQ10</f>
        <v>-17.154056883300655</v>
      </c>
      <c r="KS19" s="47">
        <f t="shared" ref="KS19" si="993">KS10-KR10</f>
        <v>8.4641424533001555</v>
      </c>
      <c r="KT19" s="47">
        <f t="shared" ref="KT19" si="994">KT10-KS10</f>
        <v>0.33666169119896949</v>
      </c>
      <c r="KU19" s="47">
        <f t="shared" ref="KU19" si="995">KU10-KT10</f>
        <v>14.321162028301842</v>
      </c>
      <c r="KV19" s="47">
        <f t="shared" ref="KV19" si="996">KV10-KU10</f>
        <v>-42.387933373300257</v>
      </c>
      <c r="KW19" s="47">
        <f t="shared" ref="KW19" si="997">KW10-KV10</f>
        <v>15.582820555300714</v>
      </c>
      <c r="KX19" s="47">
        <f t="shared" ref="KX19" si="998">KX10-KW10</f>
        <v>7.9674961095661274</v>
      </c>
      <c r="KY19" s="47">
        <f t="shared" ref="KY19" si="999">KY10-KX10</f>
        <v>11.116332384732232</v>
      </c>
      <c r="KZ19" s="47">
        <f t="shared" ref="KZ19" si="1000">KZ10-KY10</f>
        <v>-14.690250326699243</v>
      </c>
      <c r="LA19" s="47">
        <f t="shared" ref="LA19" si="1001">LA10-KZ10</f>
        <v>-10.03912709980068</v>
      </c>
      <c r="LB19" s="47">
        <f t="shared" ref="LB19" si="1002">LB10-LA10</f>
        <v>-9.1159703332996287</v>
      </c>
      <c r="LC19" s="47">
        <f t="shared" ref="LC19" si="1003">LC10-LB10</f>
        <v>21.166015808701559</v>
      </c>
      <c r="LD19" s="47">
        <f t="shared" ref="LD19" si="1004">LD10-LC10</f>
        <v>-12.046798005801975</v>
      </c>
      <c r="LE19" s="47">
        <f t="shared" ref="LE19" si="1005">LE10-LD10</f>
        <v>-0.30155737630047952</v>
      </c>
      <c r="LF19" s="47">
        <f t="shared" ref="LF19" si="1006">LF10-LE10</f>
        <v>11.367267901699961</v>
      </c>
      <c r="LG19" s="47">
        <f t="shared" ref="LG19" si="1007">LG10-LF10</f>
        <v>27.680604222399779</v>
      </c>
      <c r="LH19" s="47">
        <f t="shared" ref="LH19" si="1008">LH10-LG10</f>
        <v>39.661621814602768</v>
      </c>
      <c r="LI19" s="47">
        <f t="shared" ref="LI19" si="1009">LI10-LH10</f>
        <v>-27.975776940100332</v>
      </c>
      <c r="LJ19" s="47">
        <f t="shared" ref="LJ19" si="1010">LJ10-LI10</f>
        <v>-11.23585284480032</v>
      </c>
      <c r="LK19" s="47">
        <f t="shared" ref="LK19" si="1011">LK10-LJ10</f>
        <v>-30.461053468601676</v>
      </c>
      <c r="LL19" s="47">
        <f t="shared" ref="LL19" si="1012">LL10-LK10</f>
        <v>22.032441433000713</v>
      </c>
      <c r="LM19" s="47">
        <f t="shared" ref="LM19" si="1013">LM10-LL10</f>
        <v>14.330846480199398</v>
      </c>
      <c r="LN19" s="47">
        <f t="shared" ref="LN19" si="1014">LN10-LM10</f>
        <v>-2.1819849560979492</v>
      </c>
      <c r="LO19" s="47">
        <f t="shared" ref="LO19" si="1015">LO10-LN10</f>
        <v>12.050835066998843</v>
      </c>
      <c r="LP19" s="47">
        <f t="shared" ref="LP19" si="1016">LP10-LO10</f>
        <v>-86.191827404400101</v>
      </c>
      <c r="LQ19" s="47">
        <f t="shared" ref="LQ19" si="1017">LQ10-LP10</f>
        <v>65.380861624400495</v>
      </c>
      <c r="LR19" s="47">
        <f t="shared" ref="LR19" si="1018">LR10-LQ10</f>
        <v>2.785902272000385</v>
      </c>
      <c r="LS19" s="47">
        <f t="shared" ref="LS19" si="1019">LS10-LR10</f>
        <v>2.608765218699773</v>
      </c>
      <c r="LT19" s="47">
        <f t="shared" ref="LT19" si="1020">LT10-LS10</f>
        <v>5.0225946915998065</v>
      </c>
      <c r="LU19" s="47">
        <f t="shared" ref="LU19" si="1021">LU10-LT10</f>
        <v>-22.519741793099456</v>
      </c>
      <c r="LV19" s="47">
        <f t="shared" ref="LV19" si="1022">LV10-LU10</f>
        <v>-12.8698869346008</v>
      </c>
      <c r="LW19" s="47">
        <f t="shared" ref="LW19" si="1023">LW10-LV10</f>
        <v>37.673382705499534</v>
      </c>
      <c r="LX19" s="47">
        <f t="shared" ref="LX19" si="1024">LX10-LW10</f>
        <v>-2.9762780037453922</v>
      </c>
      <c r="LY19" s="47">
        <f t="shared" ref="LY19" si="1025">LY10-LX10</f>
        <v>-8.2176714537999942</v>
      </c>
      <c r="LZ19" s="47">
        <f t="shared" ref="LZ19" si="1026">LZ10-LY10</f>
        <v>-30.699808369707171</v>
      </c>
      <c r="MA19" s="47">
        <f t="shared" ref="MA19" si="1027">MA10-LZ10</f>
        <v>-0.48799974067878793</v>
      </c>
      <c r="MB19" s="47">
        <f t="shared" ref="MB19" si="1028">MB10-MA10</f>
        <v>10.140991502417819</v>
      </c>
      <c r="MC19" s="47">
        <f t="shared" ref="MC19" si="1029">MC10-MB10</f>
        <v>-73.086112725586645</v>
      </c>
      <c r="MD19" s="47">
        <f t="shared" ref="MD19" si="1030">MD10-MC10</f>
        <v>12.274353412090932</v>
      </c>
      <c r="ME19" s="47">
        <f t="shared" ref="ME19" si="1031">ME10-MD10</f>
        <v>-12.513296263372467</v>
      </c>
      <c r="MF19" s="47">
        <f t="shared" ref="MF19" si="1032">MF10-ME10</f>
        <v>2.8451684525680321</v>
      </c>
      <c r="MG19" s="47">
        <f t="shared" ref="MG19" si="1033">MG10-MF10</f>
        <v>12.127167778447983</v>
      </c>
      <c r="MH19" s="47">
        <f t="shared" ref="MH19" si="1034">MH10-MG10</f>
        <v>83.110295156191569</v>
      </c>
      <c r="MI19" s="47">
        <f t="shared" ref="MI19" si="1035">MI10-MH10</f>
        <v>-8.0508398821893934</v>
      </c>
      <c r="MJ19" s="47">
        <f t="shared" ref="MJ19" si="1036">MJ10-MI10</f>
        <v>-31.725107394955558</v>
      </c>
      <c r="MK19" s="47">
        <f t="shared" ref="MK19" si="1037">MK10-MJ10</f>
        <v>5.4858553889771429</v>
      </c>
      <c r="ML19" s="47">
        <f t="shared" ref="ML19" si="1038">ML10-MK10</f>
        <v>-13.395643297224524</v>
      </c>
      <c r="MM19" s="47">
        <f t="shared" ref="MM19" si="1039">MM10-ML10</f>
        <v>-8.6679383221435273</v>
      </c>
      <c r="MN19" s="47">
        <f t="shared" ref="MN19" si="1040">MN10-MM10</f>
        <v>-15.873094695587497</v>
      </c>
      <c r="MO19" s="47">
        <f t="shared" ref="MO19" si="1041">MO10-MN10</f>
        <v>11.238912855096714</v>
      </c>
      <c r="MP19" s="47">
        <f t="shared" ref="MP19" si="1042">MP10-MO10</f>
        <v>3.9164835417013819</v>
      </c>
      <c r="MQ19" s="47">
        <f t="shared" ref="MQ19" si="1043">MQ10-MP10</f>
        <v>-11.714614552798594</v>
      </c>
      <c r="MR19" s="47">
        <f t="shared" ref="MR19" si="1044">MR10-MQ10</f>
        <v>-15.672614839000744</v>
      </c>
      <c r="MS19" s="47">
        <f t="shared" ref="MS19" si="1045">MS10-MR10</f>
        <v>-35.208419819800838</v>
      </c>
      <c r="MT19" s="47">
        <f t="shared" ref="MT19" si="1046">MT10-MS10</f>
        <v>2.6422819249000895</v>
      </c>
      <c r="MU19" s="47">
        <f t="shared" ref="MU19" si="1047">MU10-MT10</f>
        <v>12.927959994998673</v>
      </c>
      <c r="MV19" s="47">
        <f t="shared" ref="MV19" si="1048">MV10-MU10</f>
        <v>-1.0487694344974443</v>
      </c>
      <c r="MW19" s="47">
        <f t="shared" ref="MW19" si="1049">MW10-MV10</f>
        <v>0</v>
      </c>
      <c r="MX19" s="47">
        <f t="shared" ref="MX19" si="1050">MX10-MW10</f>
        <v>8.9021376036980655</v>
      </c>
      <c r="MY19" s="47">
        <f t="shared" ref="MY19" si="1051">MY10-MX10</f>
        <v>-2.473315102599372</v>
      </c>
      <c r="MZ19" s="47">
        <f t="shared" ref="MZ19" si="1052">MZ10-MY10</f>
        <v>17.092355241300538</v>
      </c>
      <c r="NA19" s="47">
        <f t="shared" ref="NA19" si="1053">NA10-MZ10</f>
        <v>-8.3320125518002897</v>
      </c>
      <c r="NB19" s="47">
        <f t="shared" ref="NB19" si="1054">NB10-NA10</f>
        <v>-16.438666742700661</v>
      </c>
      <c r="NC19" s="47">
        <f t="shared" ref="NC19" si="1055">NC10-NB10</f>
        <v>-38.064392097199743</v>
      </c>
      <c r="ND19" s="47">
        <f t="shared" ref="ND19" si="1056">ND10-NC10</f>
        <v>-20.186863983399235</v>
      </c>
      <c r="NE19" s="47">
        <f t="shared" ref="NE19" si="1057">NE10-ND10</f>
        <v>-9.5983286176997353</v>
      </c>
      <c r="NF19" s="47">
        <f t="shared" ref="NF19" si="1058">NF10-NE10</f>
        <v>-9.7696391534009308</v>
      </c>
      <c r="NG19" s="47">
        <f t="shared" ref="NG19" si="1059">NG10-NF10</f>
        <v>-10.313744289998795</v>
      </c>
      <c r="NH19" s="47">
        <f t="shared" ref="NH19" si="1060">NH10-NG10</f>
        <v>-17.233013858600316</v>
      </c>
      <c r="NI19" s="47">
        <f t="shared" ref="NI19" si="1061">NI10-NH10</f>
        <v>-6.466941447901263</v>
      </c>
      <c r="NJ19" s="47">
        <f t="shared" ref="NJ19" si="1062">NJ10-NI10</f>
        <v>-2.4693626201005827</v>
      </c>
      <c r="NK19" s="47">
        <f t="shared" ref="NK19" si="1063">NK10-NJ10</f>
        <v>4.9184725405011704</v>
      </c>
      <c r="NL19" s="47">
        <f t="shared" ref="NL19" si="1064">NL10-NK10</f>
        <v>-2.414658901599978</v>
      </c>
      <c r="NM19" s="47">
        <f t="shared" ref="NM19" si="1065">NM10-NL10</f>
        <v>-54.08633716660006</v>
      </c>
      <c r="NN19" s="47">
        <f t="shared" ref="NN19" si="1066">NN10-NM10</f>
        <v>-4.198431109500234</v>
      </c>
      <c r="NO19" s="47">
        <f t="shared" ref="NO19" si="1067">NO10-NN10</f>
        <v>5.2425257605009392</v>
      </c>
      <c r="NP19" s="47">
        <f t="shared" ref="NP19" si="1068">NP10-NO10</f>
        <v>-2.0759154726019915</v>
      </c>
      <c r="NQ19" s="47">
        <f t="shared" ref="NQ19" si="1069">NQ10-NP10</f>
        <v>15.336202483202214</v>
      </c>
      <c r="NR19" s="47">
        <f t="shared" ref="NR19" si="1070">NR10-NQ10</f>
        <v>-32.356198998202672</v>
      </c>
      <c r="NS19" s="47">
        <f t="shared" ref="NS19" si="1071">NS10-NR10</f>
        <v>1.5747736983012146</v>
      </c>
      <c r="NT19" s="47">
        <f t="shared" ref="NT19" si="1072">NT10-NS10</f>
        <v>39.092033633200117</v>
      </c>
      <c r="NU19" s="47">
        <f t="shared" ref="NU19" si="1073">NU10-NT10</f>
        <v>5.8617537386999174</v>
      </c>
      <c r="NV19" s="47">
        <f t="shared" ref="NV19" si="1074">NV10-NU10</f>
        <v>2.8888786832994811</v>
      </c>
      <c r="NW19" s="47">
        <f t="shared" ref="NW19" si="1075">NW10-NV10</f>
        <v>-15.849070901498635</v>
      </c>
      <c r="NX19" s="47">
        <f t="shared" ref="NX19" si="1076">NX10-NW10</f>
        <v>10.228847135800606</v>
      </c>
      <c r="NY19" s="47">
        <f t="shared" ref="NY19" si="1077">NY10-NX10</f>
        <v>40.246302736897633</v>
      </c>
      <c r="NZ19" s="47">
        <f t="shared" ref="NZ19" si="1078">NZ10-NY10</f>
        <v>21.491762258499875</v>
      </c>
      <c r="OA19" s="47">
        <f t="shared" ref="OA19" si="1079">OA10-NZ10</f>
        <v>6.2431759619012155</v>
      </c>
      <c r="OB19" s="47">
        <f t="shared" ref="OB19" si="1080">OB10-OA10</f>
        <v>-15.751613009000721</v>
      </c>
      <c r="OC19" s="47">
        <f t="shared" ref="OC19" si="1081">OC10-OB10</f>
        <v>7.8978909351008042</v>
      </c>
      <c r="OD19" s="47">
        <f t="shared" ref="OD19" si="1082">OD10-OC10</f>
        <v>-6.3039684530012892</v>
      </c>
      <c r="OE19" s="47">
        <f t="shared" ref="OE19" si="1083">OE10-OD10</f>
        <v>-2.3557614117980847</v>
      </c>
      <c r="OF19" s="47">
        <f t="shared" ref="OF19" si="1084">OF10-OE10</f>
        <v>7.9439713056999608</v>
      </c>
      <c r="OG19" s="47">
        <f t="shared" ref="OG19" si="1085">OG10-OF10</f>
        <v>-17.820905971100728</v>
      </c>
      <c r="OH19" s="47">
        <f t="shared" ref="OH19" si="1086">OH10-OG10</f>
        <v>3.1905412740998145</v>
      </c>
      <c r="OI19" s="47">
        <f t="shared" ref="OI19" si="1087">OI10-OH10</f>
        <v>9.5177568547005649</v>
      </c>
      <c r="OJ19" s="47">
        <f t="shared" ref="OJ19" si="1088">OJ10-OI10</f>
        <v>-8.4277998956004012</v>
      </c>
      <c r="OK19" s="47">
        <f t="shared" ref="OK19" si="1089">OK10-OJ10</f>
        <v>25.029710570399402</v>
      </c>
      <c r="OL19" s="47">
        <f t="shared" ref="OL19" si="1090">OL10-OK10</f>
        <v>-10.034811555300621</v>
      </c>
      <c r="OM19" s="47">
        <f t="shared" ref="OM19" si="1091">OM10-OL10</f>
        <v>19.35426393940179</v>
      </c>
      <c r="ON19" s="47">
        <f t="shared" ref="ON19" si="1092">ON10-OM10</f>
        <v>-26.052362471200468</v>
      </c>
      <c r="OO19" s="47">
        <f t="shared" ref="OO19" si="1093">OO10-ON10</f>
        <v>5.8409916424006951</v>
      </c>
      <c r="OP19" s="47">
        <f t="shared" ref="OP19" si="1094">OP10-OO10</f>
        <v>53.602657716799513</v>
      </c>
      <c r="OQ19" s="47">
        <f t="shared" ref="OQ19" si="1095">OQ10-OP10</f>
        <v>-24.733520435100218</v>
      </c>
      <c r="OR19" s="47">
        <f t="shared" ref="OR19" si="1096">OR10-OQ10</f>
        <v>16.562889788699977</v>
      </c>
      <c r="OS19" s="47">
        <f t="shared" ref="OS19" si="1097">OS10-OR10</f>
        <v>14.390702479300671</v>
      </c>
      <c r="OT19" s="47">
        <f t="shared" ref="OT19" si="1098">OT10-OS10</f>
        <v>9.1256964698914089E-2</v>
      </c>
      <c r="OU19" s="47">
        <f t="shared" ref="OU19" si="1099">OU10-OT10</f>
        <v>10.493735353202283</v>
      </c>
      <c r="OV19" s="47">
        <f t="shared" ref="OV19" si="1100">OV10-OU10</f>
        <v>-0.71430328060159809</v>
      </c>
      <c r="OW19" s="47">
        <f t="shared" ref="OW19" si="1101">OW10-OV10</f>
        <v>5.5786904307988152</v>
      </c>
      <c r="OX19" s="47">
        <f t="shared" ref="OX19" si="1102">OX10-OW10</f>
        <v>-2.5113207642989437</v>
      </c>
      <c r="OY19" s="47">
        <f t="shared" ref="OY19" si="1103">OY10-OX10</f>
        <v>3.5227864641365159</v>
      </c>
      <c r="OZ19" s="47">
        <f t="shared" ref="OZ19" si="1104">OZ10-OY10</f>
        <v>33.118631706558517</v>
      </c>
      <c r="PA19" s="47">
        <f t="shared" ref="PA19" si="1105">PA10-OZ10</f>
        <v>-18.176063616816464</v>
      </c>
      <c r="PB19" s="47">
        <f t="shared" ref="PB19" si="1106">PB10-PA10</f>
        <v>21.75770103195282</v>
      </c>
      <c r="PC19" s="47">
        <f t="shared" ref="PC19" si="1107">PC10-PB10</f>
        <v>9.7625399899625336</v>
      </c>
      <c r="PD19" s="47">
        <f t="shared" ref="PD19" si="1108">PD10-PC10</f>
        <v>3.1804053394480434</v>
      </c>
      <c r="PE19" s="47">
        <f t="shared" ref="PE19" si="1109">PE10-PD10</f>
        <v>33.52889978836356</v>
      </c>
      <c r="PF19" s="47">
        <f t="shared" ref="PF19" si="1110">PF10-PE10</f>
        <v>-8.6904523646990128</v>
      </c>
      <c r="PG19" s="47">
        <f t="shared" ref="PG19" si="1111">PG10-PF10</f>
        <v>-2.4699971177960833</v>
      </c>
      <c r="PH19" s="47">
        <f t="shared" ref="PH19" si="1112">PH10-PG10</f>
        <v>26.990550343429277</v>
      </c>
      <c r="PI19" s="47">
        <f t="shared" ref="PI19" si="1113">PI10-PH10</f>
        <v>12.624663922610125</v>
      </c>
      <c r="PJ19" s="47">
        <f t="shared" ref="PJ19" si="1114">PJ10-PI10</f>
        <v>-21.724560342434415</v>
      </c>
      <c r="PK19" s="47">
        <f t="shared" ref="PK19" si="1115">PK10-PJ10</f>
        <v>8.3161442572982196</v>
      </c>
      <c r="PL19" s="47">
        <f t="shared" ref="PL19" si="1116">PL10-PK10</f>
        <v>54.847765943148261</v>
      </c>
      <c r="PM19" s="47">
        <f t="shared" ref="PM19" si="1117">PM10-PL10</f>
        <v>29.055751893236447</v>
      </c>
      <c r="PN19" s="47">
        <f t="shared" ref="PN19" si="1118">PN10-PM10</f>
        <v>4.2744491452322109</v>
      </c>
      <c r="PO19" s="47">
        <f t="shared" ref="PO19" si="1119">PO10-PN10</f>
        <v>15.464172872709241</v>
      </c>
      <c r="PP19" s="47">
        <f t="shared" ref="PP19" si="1120">PP10-PO10</f>
        <v>-6.7705441683046956</v>
      </c>
      <c r="PQ19" s="47">
        <f t="shared" ref="PQ19" si="1121">PQ10-PP10</f>
        <v>7.0028025557476212</v>
      </c>
      <c r="PR19" s="47">
        <f t="shared" ref="PR19" si="1122">PR10-PQ10</f>
        <v>16.199606576688893</v>
      </c>
      <c r="PS19" s="47">
        <f t="shared" ref="PS19" si="1123">PS10-PR10</f>
        <v>12.49672602094688</v>
      </c>
      <c r="PT19" s="47">
        <f t="shared" ref="PT19" si="1124">PT10-PS10</f>
        <v>4.0150497129179712</v>
      </c>
      <c r="PU19" s="47">
        <f t="shared" ref="PU19" si="1125">PU10-PT10</f>
        <v>6.7646480670355231</v>
      </c>
      <c r="PV19" s="47">
        <f t="shared" ref="PV19" si="1126">PV10-PU10</f>
        <v>16.416030649346794</v>
      </c>
      <c r="PW19" s="47">
        <f t="shared" ref="PW19" si="1127">PW10-PV10</f>
        <v>19.261163962582941</v>
      </c>
      <c r="PY19" s="128" t="s">
        <v>181</v>
      </c>
    </row>
    <row r="20" spans="1:466" x14ac:dyDescent="0.25">
      <c r="A20" s="44" t="s">
        <v>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7">
        <f>AS10/B10*100-100</f>
        <v>-7.818565587001558E-2</v>
      </c>
      <c r="AT20" s="47">
        <f t="shared" ref="AT20:DD20" si="1128">AT10/AS10*100-100</f>
        <v>5.7429106957073373E-2</v>
      </c>
      <c r="AU20" s="47">
        <f t="shared" si="1128"/>
        <v>9.2545276603715365E-2</v>
      </c>
      <c r="AV20" s="47">
        <f t="shared" si="1128"/>
        <v>7.9543520491199615E-2</v>
      </c>
      <c r="AW20" s="47">
        <f t="shared" si="1128"/>
        <v>-1.122835110876963E-2</v>
      </c>
      <c r="AX20" s="47">
        <f t="shared" si="1128"/>
        <v>1.0854339358417064E-2</v>
      </c>
      <c r="AY20" s="47">
        <f t="shared" si="1128"/>
        <v>0.14552541702406074</v>
      </c>
      <c r="AZ20" s="47">
        <f t="shared" si="1128"/>
        <v>0.6183817144996766</v>
      </c>
      <c r="BA20" s="47">
        <f t="shared" si="1128"/>
        <v>0.2069188336668617</v>
      </c>
      <c r="BB20" s="47">
        <f t="shared" si="1128"/>
        <v>5.5876541779014133E-2</v>
      </c>
      <c r="BC20" s="47">
        <f t="shared" si="1128"/>
        <v>-9.9349334545820511E-2</v>
      </c>
      <c r="BD20" s="47">
        <f t="shared" si="1128"/>
        <v>0.13783327374548549</v>
      </c>
      <c r="BE20" s="47">
        <f t="shared" si="1128"/>
        <v>2.978479552450608E-2</v>
      </c>
      <c r="BF20" s="47">
        <f t="shared" si="1128"/>
        <v>7.2638520659424444E-2</v>
      </c>
      <c r="BG20" s="47">
        <f t="shared" si="1128"/>
        <v>0.20647885589259829</v>
      </c>
      <c r="BH20" s="47">
        <f t="shared" si="1128"/>
        <v>-2.3474895358432946E-2</v>
      </c>
      <c r="BI20" s="47">
        <f t="shared" si="1128"/>
        <v>0.1874519393071381</v>
      </c>
      <c r="BJ20" s="47">
        <f t="shared" si="1128"/>
        <v>-3.1619346762710165E-3</v>
      </c>
      <c r="BK20" s="47">
        <f t="shared" si="1128"/>
        <v>-4.1760399324203945E-2</v>
      </c>
      <c r="BL20" s="47">
        <f t="shared" si="1128"/>
        <v>-0.19647201946470716</v>
      </c>
      <c r="BM20" s="47">
        <f t="shared" si="1128"/>
        <v>-9.5488151112661512E-2</v>
      </c>
      <c r="BN20" s="47">
        <f t="shared" si="1128"/>
        <v>0.2361424698352721</v>
      </c>
      <c r="BO20" s="47">
        <f t="shared" si="1128"/>
        <v>2.2424242767684177E-2</v>
      </c>
      <c r="BP20" s="47">
        <f t="shared" si="1128"/>
        <v>0.1021306544729299</v>
      </c>
      <c r="BQ20" s="47">
        <f t="shared" si="1128"/>
        <v>-3.2076682744104801E-2</v>
      </c>
      <c r="BR20" s="47">
        <f t="shared" si="1128"/>
        <v>-1.522766503450157E-2</v>
      </c>
      <c r="BS20" s="47">
        <f t="shared" si="1128"/>
        <v>-2.8385584205878445E-2</v>
      </c>
      <c r="BT20" s="47">
        <f t="shared" si="1128"/>
        <v>-8.1037829929456962E-2</v>
      </c>
      <c r="BU20" s="47">
        <f t="shared" si="1128"/>
        <v>-0.15065136405434032</v>
      </c>
      <c r="BV20" s="47">
        <f t="shared" si="1128"/>
        <v>-3.0455050576122744E-2</v>
      </c>
      <c r="BW20" s="47">
        <f t="shared" si="1128"/>
        <v>1.8814169665887448E-2</v>
      </c>
      <c r="BX20" s="47">
        <f t="shared" si="1128"/>
        <v>-0.21305293800364211</v>
      </c>
      <c r="BY20" s="47">
        <f t="shared" si="1128"/>
        <v>-6.6071961072779573E-2</v>
      </c>
      <c r="BZ20" s="47">
        <f t="shared" si="1128"/>
        <v>-8.8385499067598516E-2</v>
      </c>
      <c r="CA20" s="47">
        <f t="shared" si="1128"/>
        <v>-0.19853093564933033</v>
      </c>
      <c r="CB20" s="47">
        <f t="shared" si="1128"/>
        <v>-3.9463584804309448E-2</v>
      </c>
      <c r="CC20" s="47">
        <f t="shared" si="1128"/>
        <v>-0.18731117493682348</v>
      </c>
      <c r="CD20" s="47">
        <f t="shared" si="1128"/>
        <v>-7.0037818445001676E-2</v>
      </c>
      <c r="CE20" s="47">
        <f t="shared" si="1128"/>
        <v>2.8609930122527771E-2</v>
      </c>
      <c r="CF20" s="47">
        <f t="shared" si="1128"/>
        <v>2.3176012257991374E-2</v>
      </c>
      <c r="CG20" s="47">
        <f t="shared" si="1128"/>
        <v>-4.258206003332532E-2</v>
      </c>
      <c r="CH20" s="47">
        <f t="shared" si="1128"/>
        <v>-0.58465309148236599</v>
      </c>
      <c r="CI20" s="47">
        <f t="shared" si="1128"/>
        <v>0.27266137419654513</v>
      </c>
      <c r="CJ20" s="47">
        <f t="shared" si="1128"/>
        <v>-0.41844422151238803</v>
      </c>
      <c r="CK20" s="47">
        <f t="shared" si="1128"/>
        <v>7.3492374707839758E-2</v>
      </c>
      <c r="CL20" s="47">
        <f t="shared" si="1128"/>
        <v>-0.12911276145320016</v>
      </c>
      <c r="CM20" s="47">
        <f t="shared" si="1128"/>
        <v>0.17521356783272779</v>
      </c>
      <c r="CN20" s="47">
        <f t="shared" si="1128"/>
        <v>1.5521806255108572E-2</v>
      </c>
      <c r="CO20" s="47">
        <f t="shared" si="1128"/>
        <v>-0.38798089413602099</v>
      </c>
      <c r="CP20" s="47">
        <f t="shared" si="1128"/>
        <v>0.11263722955739297</v>
      </c>
      <c r="CQ20" s="47">
        <f t="shared" si="1128"/>
        <v>1.3188733301831235E-2</v>
      </c>
      <c r="CR20" s="47">
        <f t="shared" si="1128"/>
        <v>-9.2898696988569895E-2</v>
      </c>
      <c r="CS20" s="47">
        <f t="shared" si="1128"/>
        <v>7.1288522714496594E-2</v>
      </c>
      <c r="CT20" s="47">
        <f t="shared" si="1128"/>
        <v>1.7519898354507291E-2</v>
      </c>
      <c r="CU20" s="47">
        <f t="shared" si="1128"/>
        <v>-0.20516091806850056</v>
      </c>
      <c r="CV20" s="47">
        <f t="shared" si="1128"/>
        <v>3.5551199064911998E-2</v>
      </c>
      <c r="CW20" s="47">
        <f t="shared" si="1128"/>
        <v>-6.6590984084385241E-2</v>
      </c>
      <c r="CX20" s="47">
        <f t="shared" si="1128"/>
        <v>-6.3354411131513189E-3</v>
      </c>
      <c r="CY20" s="47">
        <f t="shared" si="1128"/>
        <v>-0.2017346021044375</v>
      </c>
      <c r="CZ20" s="47">
        <f t="shared" si="1128"/>
        <v>-5.6177274021422363E-2</v>
      </c>
      <c r="DA20" s="47">
        <f t="shared" si="1128"/>
        <v>2.6794911137102417E-2</v>
      </c>
      <c r="DB20" s="47">
        <f t="shared" si="1128"/>
        <v>-3.1970829975207948E-2</v>
      </c>
      <c r="DC20" s="47">
        <f t="shared" si="1128"/>
        <v>0.22226368723666212</v>
      </c>
      <c r="DD20" s="47">
        <f t="shared" si="1128"/>
        <v>-0.11741166058357067</v>
      </c>
      <c r="DE20" s="47">
        <f t="shared" ref="DE20:DL20" si="1129">DE10/DD10*100-100</f>
        <v>-0.22107326914427006</v>
      </c>
      <c r="DF20" s="47">
        <f t="shared" si="1129"/>
        <v>-9.7374439539620994E-2</v>
      </c>
      <c r="DG20" s="47">
        <f t="shared" si="1129"/>
        <v>0.13653676394847025</v>
      </c>
      <c r="DH20" s="47">
        <f t="shared" si="1129"/>
        <v>-4.8672294727296617E-2</v>
      </c>
      <c r="DI20" s="47">
        <f t="shared" si="1129"/>
        <v>-0.19673371929407324</v>
      </c>
      <c r="DJ20" s="47">
        <f t="shared" si="1129"/>
        <v>-0.18650736951312297</v>
      </c>
      <c r="DK20" s="47">
        <f t="shared" si="1129"/>
        <v>4.3468448903951185E-2</v>
      </c>
      <c r="DL20" s="72">
        <f t="shared" si="1129"/>
        <v>-0.10884512799169954</v>
      </c>
      <c r="DM20" s="72">
        <f t="shared" ref="DM20:ER20" si="1130">DM10/DL10*100-100</f>
        <v>-8.5951928744307793E-2</v>
      </c>
      <c r="DN20" s="72">
        <f t="shared" si="1130"/>
        <v>-0.31860787603737606</v>
      </c>
      <c r="DO20" s="72">
        <f t="shared" si="1130"/>
        <v>1.6529063334800753E-2</v>
      </c>
      <c r="DP20" s="72">
        <f t="shared" si="1130"/>
        <v>7.6370731395769553E-3</v>
      </c>
      <c r="DQ20" s="72">
        <f t="shared" si="1130"/>
        <v>-6.5611167856587826E-2</v>
      </c>
      <c r="DR20" s="72">
        <f t="shared" si="1130"/>
        <v>-6.4346487159497201E-2</v>
      </c>
      <c r="DS20" s="72">
        <f t="shared" si="1130"/>
        <v>-0.47403791066312806</v>
      </c>
      <c r="DT20" s="72">
        <f t="shared" si="1130"/>
        <v>6.4835013493123483E-2</v>
      </c>
      <c r="DU20" s="72">
        <f t="shared" si="1130"/>
        <v>-3.6117134546003626E-2</v>
      </c>
      <c r="DV20" s="72">
        <f t="shared" si="1130"/>
        <v>-2.5074906460304192E-2</v>
      </c>
      <c r="DW20" s="72">
        <f t="shared" si="1130"/>
        <v>3.8891007633992558E-2</v>
      </c>
      <c r="DX20" s="72">
        <f t="shared" si="1130"/>
        <v>-0.43123824001216349</v>
      </c>
      <c r="DY20" s="72">
        <f t="shared" si="1130"/>
        <v>1.4309173269722919E-2</v>
      </c>
      <c r="DZ20" s="72">
        <f t="shared" si="1130"/>
        <v>-2.2645135214062861E-2</v>
      </c>
      <c r="EA20" s="72">
        <f t="shared" si="1130"/>
        <v>-9.5362618874617056E-4</v>
      </c>
      <c r="EB20" s="72">
        <f t="shared" si="1130"/>
        <v>-0.51162945568965768</v>
      </c>
      <c r="EC20" s="72">
        <f t="shared" si="1130"/>
        <v>1.9806577861601227E-2</v>
      </c>
      <c r="ED20" s="72">
        <f t="shared" si="1130"/>
        <v>-0.11810327374706731</v>
      </c>
      <c r="EE20" s="72">
        <f t="shared" si="1130"/>
        <v>8.2885717779149104E-2</v>
      </c>
      <c r="EF20" s="72">
        <f t="shared" si="1130"/>
        <v>9.8977401610511606E-4</v>
      </c>
      <c r="EG20" s="72">
        <f t="shared" si="1130"/>
        <v>-0.42250620584236742</v>
      </c>
      <c r="EH20" s="72">
        <f t="shared" si="1130"/>
        <v>-7.1860665171485039E-2</v>
      </c>
      <c r="EI20" s="72">
        <f t="shared" si="1130"/>
        <v>-2.118074865104802E-2</v>
      </c>
      <c r="EJ20" s="72">
        <f t="shared" si="1130"/>
        <v>1.4833493900033403</v>
      </c>
      <c r="EK20" s="72">
        <f t="shared" si="1130"/>
        <v>0.40991788787874839</v>
      </c>
      <c r="EL20" s="72">
        <f t="shared" si="1130"/>
        <v>-9.0397788386027855E-2</v>
      </c>
      <c r="EM20" s="72">
        <f t="shared" si="1130"/>
        <v>0.13737921014576671</v>
      </c>
      <c r="EN20" s="72">
        <f t="shared" si="1130"/>
        <v>-1.1876152135442908E-2</v>
      </c>
      <c r="EO20" s="72">
        <f t="shared" si="1130"/>
        <v>-2.4376307356433813E-2</v>
      </c>
      <c r="EP20" s="72">
        <f t="shared" si="1130"/>
        <v>1.0204162152476215E-2</v>
      </c>
      <c r="EQ20" s="72">
        <f t="shared" si="1130"/>
        <v>-0.28955830353761769</v>
      </c>
      <c r="ER20" s="72">
        <f t="shared" si="1130"/>
        <v>3.2585231355980682E-2</v>
      </c>
      <c r="ES20" s="72">
        <f t="shared" ref="ES20:FX20" si="1131">ES10/ER10*100-100</f>
        <v>5.5032098660760198E-2</v>
      </c>
      <c r="ET20" s="72">
        <f t="shared" si="1131"/>
        <v>-8.5039061611539069E-2</v>
      </c>
      <c r="EU20" s="72">
        <f t="shared" si="1131"/>
        <v>0.26222891515929803</v>
      </c>
      <c r="EV20" s="72">
        <f t="shared" si="1131"/>
        <v>-0.59952964205396597</v>
      </c>
      <c r="EW20" s="72">
        <f t="shared" si="1131"/>
        <v>-7.4997506406006664E-2</v>
      </c>
      <c r="EX20" s="72">
        <f t="shared" si="1131"/>
        <v>-1.5499050244784485E-2</v>
      </c>
      <c r="EY20" s="72">
        <f t="shared" si="1131"/>
        <v>-6.7267013094621575E-2</v>
      </c>
      <c r="EZ20" s="72">
        <f t="shared" si="1131"/>
        <v>4.6793132037521445E-3</v>
      </c>
      <c r="FA20" s="72">
        <f t="shared" si="1131"/>
        <v>-0.54265515347712778</v>
      </c>
      <c r="FB20" s="72">
        <f t="shared" si="1131"/>
        <v>-0.2792028625538876</v>
      </c>
      <c r="FC20" s="72">
        <f t="shared" si="1131"/>
        <v>-0.11247598796762759</v>
      </c>
      <c r="FD20" s="72">
        <f t="shared" si="1131"/>
        <v>3.5867122532479812E-2</v>
      </c>
      <c r="FE20" s="72">
        <f t="shared" si="1131"/>
        <v>-3.9501120676590062E-2</v>
      </c>
      <c r="FF20" s="72">
        <f t="shared" si="1131"/>
        <v>-0.61686817965413354</v>
      </c>
      <c r="FG20" s="72">
        <f t="shared" si="1131"/>
        <v>-0.24753189571839584</v>
      </c>
      <c r="FH20" s="72">
        <f t="shared" si="1131"/>
        <v>-8.6456234050515945E-2</v>
      </c>
      <c r="FI20" s="72">
        <f t="shared" si="1131"/>
        <v>-0.14556783156209008</v>
      </c>
      <c r="FJ20" s="72">
        <f t="shared" si="1131"/>
        <v>4.4078244291441138E-2</v>
      </c>
      <c r="FK20" s="72">
        <f t="shared" si="1131"/>
        <v>-0.74028111810758901</v>
      </c>
      <c r="FL20" s="72">
        <f t="shared" si="1131"/>
        <v>-0.14206415375807069</v>
      </c>
      <c r="FM20" s="72">
        <f t="shared" si="1131"/>
        <v>-7.8375020238766524E-2</v>
      </c>
      <c r="FN20" s="72">
        <f t="shared" si="1131"/>
        <v>-0.28916325325481296</v>
      </c>
      <c r="FO20" s="72">
        <f t="shared" si="1131"/>
        <v>-0.19804604032324846</v>
      </c>
      <c r="FP20" s="72">
        <f t="shared" si="1131"/>
        <v>-0.21375766622728065</v>
      </c>
      <c r="FQ20" s="72">
        <f t="shared" si="1131"/>
        <v>-0.23559218128885107</v>
      </c>
      <c r="FR20" s="72">
        <f t="shared" si="1131"/>
        <v>-0.25708796284590107</v>
      </c>
      <c r="FS20" s="72">
        <f t="shared" si="1131"/>
        <v>-0.25510477158900358</v>
      </c>
      <c r="FT20" s="72">
        <f t="shared" si="1131"/>
        <v>-0.27361985592261817</v>
      </c>
      <c r="FU20" s="72">
        <f t="shared" si="1131"/>
        <v>-0.52177825277478007</v>
      </c>
      <c r="FV20" s="72">
        <f t="shared" si="1131"/>
        <v>3.7359940408478565E-2</v>
      </c>
      <c r="FW20" s="72">
        <f t="shared" si="1131"/>
        <v>8.4457405449157363E-2</v>
      </c>
      <c r="FX20" s="72">
        <f t="shared" si="1131"/>
        <v>-7.7964237599275066E-2</v>
      </c>
      <c r="FY20" s="72">
        <f t="shared" ref="FY20:GY20" si="1132">FY10/FX10*100-100</f>
        <v>-0.13162159198863321</v>
      </c>
      <c r="FZ20" s="72">
        <f t="shared" si="1132"/>
        <v>-0.57097948567336232</v>
      </c>
      <c r="GA20" s="72">
        <f t="shared" si="1132"/>
        <v>-2.9494694065462568E-2</v>
      </c>
      <c r="GB20" s="72">
        <f t="shared" si="1132"/>
        <v>-7.9462381282752403E-2</v>
      </c>
      <c r="GC20" s="72">
        <f t="shared" si="1132"/>
        <v>-4.7809820169192108E-2</v>
      </c>
      <c r="GD20" s="72">
        <f t="shared" si="1132"/>
        <v>-9.7152871264071905E-2</v>
      </c>
      <c r="GE20" s="72">
        <f t="shared" si="1132"/>
        <v>-0.29102189247703336</v>
      </c>
      <c r="GF20" s="72">
        <f t="shared" si="1132"/>
        <v>2.955177406656162E-2</v>
      </c>
      <c r="GG20" s="72">
        <f t="shared" si="1132"/>
        <v>-7.3995254679786626E-2</v>
      </c>
      <c r="GH20" s="72">
        <f t="shared" si="1132"/>
        <v>5.1239961595726413E-2</v>
      </c>
      <c r="GI20" s="72">
        <f t="shared" si="1132"/>
        <v>-3.7896594256139338E-2</v>
      </c>
      <c r="GJ20" s="72">
        <f t="shared" si="1132"/>
        <v>-0.21425680520111712</v>
      </c>
      <c r="GK20" s="72">
        <f t="shared" si="1132"/>
        <v>1.7373838928051555E-2</v>
      </c>
      <c r="GL20" s="72">
        <f t="shared" si="1132"/>
        <v>0.19593772411623434</v>
      </c>
      <c r="GM20" s="72">
        <f t="shared" si="1132"/>
        <v>0.25918027262224541</v>
      </c>
      <c r="GN20" s="72">
        <f t="shared" si="1132"/>
        <v>2.8816038402794675E-3</v>
      </c>
      <c r="GO20" s="72">
        <f t="shared" si="1132"/>
        <v>-0.11355969786229991</v>
      </c>
      <c r="GP20" s="72">
        <f t="shared" si="1132"/>
        <v>-3.5468489615084309E-2</v>
      </c>
      <c r="GQ20" s="72">
        <f t="shared" si="1132"/>
        <v>-2.7078999458268527E-2</v>
      </c>
      <c r="GR20" s="72">
        <f t="shared" si="1132"/>
        <v>-5.9288342088009927E-2</v>
      </c>
      <c r="GS20" s="72">
        <f t="shared" si="1132"/>
        <v>-4.7973317896548906E-2</v>
      </c>
      <c r="GT20" s="72">
        <f t="shared" si="1132"/>
        <v>-0.32118450468338722</v>
      </c>
      <c r="GU20" s="72">
        <f t="shared" si="1132"/>
        <v>-5.7039210684308728E-3</v>
      </c>
      <c r="GV20" s="72">
        <f t="shared" si="1132"/>
        <v>9.9372285067047983E-2</v>
      </c>
      <c r="GW20" s="72">
        <f t="shared" si="1132"/>
        <v>-9.6067772469126567E-2</v>
      </c>
      <c r="GX20" s="72">
        <f t="shared" si="1132"/>
        <v>-6.7806248048896123E-3</v>
      </c>
      <c r="GY20" s="72">
        <f t="shared" si="1132"/>
        <v>-0.13816327166897224</v>
      </c>
      <c r="GZ20" s="47">
        <v>5.066736822840312E-3</v>
      </c>
      <c r="HA20" s="47">
        <v>5.066736822840312E-3</v>
      </c>
      <c r="HB20" s="47">
        <f t="shared" ref="HB20:IG20" si="1133">HB10/HA10*100-100</f>
        <v>-3.5375944723796238E-2</v>
      </c>
      <c r="HC20" s="47">
        <f t="shared" si="1133"/>
        <v>3.0754536722810144E-2</v>
      </c>
      <c r="HD20" s="47">
        <f t="shared" si="1133"/>
        <v>-9.6489296825339466E-2</v>
      </c>
      <c r="HE20" s="47">
        <f t="shared" si="1133"/>
        <v>-8.896502632964598E-3</v>
      </c>
      <c r="HF20" s="47">
        <f t="shared" si="1133"/>
        <v>-3.2512953501367292E-2</v>
      </c>
      <c r="HG20" s="47">
        <f t="shared" si="1133"/>
        <v>-4.4113595397732297E-2</v>
      </c>
      <c r="HH20" s="47">
        <f t="shared" si="1133"/>
        <v>0.21426716001215595</v>
      </c>
      <c r="HI20" s="47">
        <f t="shared" si="1133"/>
        <v>-0.19871499298675133</v>
      </c>
      <c r="HJ20" s="47">
        <f t="shared" si="1133"/>
        <v>8.3880445168688311E-2</v>
      </c>
      <c r="HK20" s="47">
        <f t="shared" si="1133"/>
        <v>-3.3470723012413828E-2</v>
      </c>
      <c r="HL20" s="47">
        <f t="shared" si="1133"/>
        <v>2.4833243473423749E-2</v>
      </c>
      <c r="HM20" s="47">
        <f t="shared" si="1133"/>
        <v>-9.532510445887965E-2</v>
      </c>
      <c r="HN20" s="47">
        <f t="shared" si="1133"/>
        <v>-0.10983284830948037</v>
      </c>
      <c r="HO20" s="47">
        <f t="shared" si="1133"/>
        <v>-5.1723361051642769E-2</v>
      </c>
      <c r="HP20" s="47">
        <f t="shared" si="1133"/>
        <v>0.22082155407619553</v>
      </c>
      <c r="HQ20" s="47">
        <f t="shared" si="1133"/>
        <v>-7.3187795248301768E-2</v>
      </c>
      <c r="HR20" s="47">
        <f t="shared" si="1133"/>
        <v>-4.1459930500195696E-2</v>
      </c>
      <c r="HS20" s="47">
        <f t="shared" si="1133"/>
        <v>-0.28850984424576609</v>
      </c>
      <c r="HT20" s="47">
        <f t="shared" si="1133"/>
        <v>-4.1788752588288958E-2</v>
      </c>
      <c r="HU20" s="47">
        <f t="shared" si="1133"/>
        <v>-5.5193188279787364E-2</v>
      </c>
      <c r="HV20" s="47">
        <f t="shared" si="1133"/>
        <v>-7.2687432926841211E-3</v>
      </c>
      <c r="HW20" s="47">
        <f t="shared" si="1133"/>
        <v>-5.8799468869025873E-2</v>
      </c>
      <c r="HX20" s="47">
        <f t="shared" si="1133"/>
        <v>-0.30196497415739998</v>
      </c>
      <c r="HY20" s="47">
        <f t="shared" si="1133"/>
        <v>0.1686680428723264</v>
      </c>
      <c r="HZ20" s="47">
        <f t="shared" si="1133"/>
        <v>5.6304919184896107E-2</v>
      </c>
      <c r="IA20" s="47">
        <f t="shared" si="1133"/>
        <v>-9.6256606613593476E-2</v>
      </c>
      <c r="IB20" s="47">
        <f t="shared" si="1133"/>
        <v>-5.2018537298152978E-2</v>
      </c>
      <c r="IC20" s="47">
        <f t="shared" si="1133"/>
        <v>2.5804669524845281E-2</v>
      </c>
      <c r="ID20" s="47">
        <f t="shared" si="1133"/>
        <v>3.9055816818205358E-3</v>
      </c>
      <c r="IE20" s="47">
        <f t="shared" si="1133"/>
        <v>3.2046304467954201E-2</v>
      </c>
      <c r="IF20" s="47">
        <f t="shared" si="1133"/>
        <v>7.9249740381186484E-2</v>
      </c>
      <c r="IG20" s="47">
        <f t="shared" si="1133"/>
        <v>-3.8624424450773631E-2</v>
      </c>
      <c r="IH20" s="47">
        <f t="shared" ref="IH20:JM20" si="1134">IH10/IG10*100-100</f>
        <v>-0.12216241523036331</v>
      </c>
      <c r="II20" s="47">
        <f t="shared" si="1134"/>
        <v>1.4137310553536508E-2</v>
      </c>
      <c r="IJ20" s="47">
        <f t="shared" si="1134"/>
        <v>-2.338635151318158E-2</v>
      </c>
      <c r="IK20" s="47">
        <f t="shared" si="1134"/>
        <v>-1.3436694363562651E-2</v>
      </c>
      <c r="IL20" s="47">
        <f t="shared" si="1134"/>
        <v>5.9171034613427764E-3</v>
      </c>
      <c r="IM20" s="47">
        <f t="shared" si="1134"/>
        <v>-0.30537818054212096</v>
      </c>
      <c r="IN20" s="47">
        <f t="shared" si="1134"/>
        <v>0.13282106713251096</v>
      </c>
      <c r="IO20" s="47">
        <f t="shared" si="1134"/>
        <v>8.5398323569634726E-2</v>
      </c>
      <c r="IP20" s="47">
        <f t="shared" si="1134"/>
        <v>3.5098313873760389E-2</v>
      </c>
      <c r="IQ20" s="47">
        <f t="shared" si="1134"/>
        <v>4.8778597655356748E-2</v>
      </c>
      <c r="IR20" s="47">
        <f t="shared" si="1134"/>
        <v>-0.15831941050134901</v>
      </c>
      <c r="IS20" s="47">
        <f t="shared" si="1134"/>
        <v>3.3244112244901203E-2</v>
      </c>
      <c r="IT20" s="47">
        <f t="shared" si="1134"/>
        <v>-2.1526059168593292E-2</v>
      </c>
      <c r="IU20" s="47">
        <f t="shared" si="1134"/>
        <v>0.10918527635195119</v>
      </c>
      <c r="IV20" s="47">
        <f t="shared" si="1134"/>
        <v>-0.22350281066061939</v>
      </c>
      <c r="IW20" s="47">
        <f t="shared" si="1134"/>
        <v>0.14922934880885919</v>
      </c>
      <c r="IX20" s="47">
        <f t="shared" si="1134"/>
        <v>0.24286948740449077</v>
      </c>
      <c r="IY20" s="47">
        <f t="shared" si="1134"/>
        <v>0.24142729632185933</v>
      </c>
      <c r="IZ20" s="47">
        <f t="shared" si="1134"/>
        <v>-0.40125248803212799</v>
      </c>
      <c r="JA20" s="47">
        <f t="shared" si="1134"/>
        <v>4.5863110800524964E-2</v>
      </c>
      <c r="JB20" s="47">
        <f t="shared" si="1134"/>
        <v>9.1821190179899759E-2</v>
      </c>
      <c r="JC20" s="47">
        <f t="shared" si="1134"/>
        <v>-0.27983193706178611</v>
      </c>
      <c r="JD20" s="47">
        <f t="shared" si="1134"/>
        <v>1.9203747048450737E-2</v>
      </c>
      <c r="JE20" s="47">
        <f t="shared" si="1134"/>
        <v>-3.6352983001890493E-2</v>
      </c>
      <c r="JF20" s="47">
        <f t="shared" si="1134"/>
        <v>-3.4198488386323334E-2</v>
      </c>
      <c r="JG20" s="47">
        <f t="shared" si="1134"/>
        <v>-7.8367813517786544E-2</v>
      </c>
      <c r="JH20" s="47">
        <f t="shared" si="1134"/>
        <v>6.8434594779034796E-2</v>
      </c>
      <c r="JI20" s="47">
        <f t="shared" si="1134"/>
        <v>-0.20971117966462316</v>
      </c>
      <c r="JJ20" s="47">
        <f t="shared" si="1134"/>
        <v>3.2945578568472911E-2</v>
      </c>
      <c r="JK20" s="47">
        <f t="shared" si="1134"/>
        <v>5.4155386178564413E-2</v>
      </c>
      <c r="JL20" s="47">
        <f t="shared" si="1134"/>
        <v>0.21494570902389398</v>
      </c>
      <c r="JM20" s="47">
        <f t="shared" si="1134"/>
        <v>6.3976525019057817E-2</v>
      </c>
      <c r="JN20" s="47">
        <f t="shared" ref="JN20:JY20" si="1135">JN10/JM10*100-100</f>
        <v>-0.18973375885258292</v>
      </c>
      <c r="JO20" s="47">
        <f t="shared" si="1135"/>
        <v>-3.1787343280470282E-2</v>
      </c>
      <c r="JP20" s="47">
        <f t="shared" si="1135"/>
        <v>0.17974808198937353</v>
      </c>
      <c r="JQ20" s="47">
        <f t="shared" si="1135"/>
        <v>0.11860315520175391</v>
      </c>
      <c r="JR20" s="47">
        <f t="shared" si="1135"/>
        <v>0.26913712045404736</v>
      </c>
      <c r="JS20" s="47">
        <f t="shared" si="1135"/>
        <v>-0.229270622530521</v>
      </c>
      <c r="JT20" s="47">
        <f t="shared" si="1135"/>
        <v>-4.513584314736363E-2</v>
      </c>
      <c r="JU20" s="47">
        <f t="shared" si="1135"/>
        <v>6.3982509759426875E-2</v>
      </c>
      <c r="JV20" s="47">
        <f t="shared" si="1135"/>
        <v>6.6821943238281278E-2</v>
      </c>
      <c r="JW20" s="47">
        <f t="shared" si="1135"/>
        <v>7.7860414239111719E-2</v>
      </c>
      <c r="JX20" s="47">
        <f t="shared" si="1135"/>
        <v>-0.23795011370182806</v>
      </c>
      <c r="JY20" s="47">
        <f t="shared" si="1135"/>
        <v>-1.9694762350340511E-2</v>
      </c>
      <c r="JZ20" s="47">
        <f t="shared" ref="JZ20" si="1136">JZ10/JY10*100-100</f>
        <v>0.16137168206094543</v>
      </c>
      <c r="KA20" s="47">
        <f t="shared" ref="KA20" si="1137">KA10/JZ10*100-100</f>
        <v>-1.6601418755641362E-2</v>
      </c>
      <c r="KB20" s="47">
        <f t="shared" ref="KB20" si="1138">KB10/KA10*100-100</f>
        <v>-2.5909292491476776E-2</v>
      </c>
      <c r="KC20" s="47">
        <f t="shared" ref="KC20" si="1139">KC10/KB10*100-100</f>
        <v>-0.23684103020879377</v>
      </c>
      <c r="KD20" s="47">
        <f t="shared" ref="KD20" si="1140">KD10/KC10*100-100</f>
        <v>-0.18472061112213112</v>
      </c>
      <c r="KE20" s="47">
        <f t="shared" ref="KE20" si="1141">KE10/KD10*100-100</f>
        <v>-8.3471371962531293E-3</v>
      </c>
      <c r="KF20" s="47">
        <f t="shared" ref="KF20" si="1142">KF10/KE10*100-100</f>
        <v>6.751029929274921E-2</v>
      </c>
      <c r="KG20" s="47">
        <f t="shared" ref="KG20" si="1143">KG10/KF10*100-100</f>
        <v>1.071196129807106E-2</v>
      </c>
      <c r="KH20" s="47">
        <f t="shared" ref="KH20" si="1144">KH10/KG10*100-100</f>
        <v>-0.18940263554976866</v>
      </c>
      <c r="KI20" s="47">
        <f t="shared" ref="KI20" si="1145">KI10/KH10*100-100</f>
        <v>3.5986063450366146E-2</v>
      </c>
      <c r="KJ20" s="47">
        <f t="shared" ref="KJ20" si="1146">KJ10/KI10*100-100</f>
        <v>7.8737567566264488E-2</v>
      </c>
      <c r="KK20" s="47">
        <f t="shared" ref="KK20" si="1147">KK10/KJ10*100-100</f>
        <v>-8.5473131787310308E-2</v>
      </c>
      <c r="KL20" s="47">
        <f t="shared" ref="KL20" si="1148">KL10/KK10*100-100</f>
        <v>0.26607198144792221</v>
      </c>
      <c r="KM20" s="47">
        <f t="shared" ref="KM20" si="1149">KM10/KL10*100-100</f>
        <v>-0.24801371627619062</v>
      </c>
      <c r="KN20" s="47">
        <f t="shared" ref="KN20" si="1150">KN10/KM10*100-100</f>
        <v>6.5976255965495056E-2</v>
      </c>
      <c r="KO20" s="47">
        <f t="shared" ref="KO20" si="1151">KO10/KN10*100-100</f>
        <v>-8.2452944535944539E-2</v>
      </c>
      <c r="KP20" s="47">
        <f t="shared" ref="KP20" si="1152">KP10/KO10*100-100</f>
        <v>1.786410658752402E-2</v>
      </c>
      <c r="KQ20" s="47">
        <f t="shared" ref="KQ20" si="1153">KQ10/KP10*100-100</f>
        <v>-1.0932193205121621E-2</v>
      </c>
      <c r="KR20" s="47">
        <f t="shared" ref="KR20" si="1154">KR10/KQ10*100-100</f>
        <v>-0.14991226308271166</v>
      </c>
      <c r="KS20" s="47">
        <f t="shared" ref="KS20" si="1155">KS10/KR10*100-100</f>
        <v>7.4080657400372729E-2</v>
      </c>
      <c r="KT20" s="47">
        <f t="shared" ref="KT20" si="1156">KT10/KS10*100-100</f>
        <v>2.9443806523090643E-3</v>
      </c>
      <c r="KU20" s="47">
        <f t="shared" ref="KU20" si="1157">KU10/KT10*100-100</f>
        <v>0.12524653674050512</v>
      </c>
      <c r="KV20" s="47">
        <f t="shared" ref="KV20" si="1158">KV10/KU10*100-100</f>
        <v>-0.37024236551910406</v>
      </c>
      <c r="KW20" s="47">
        <f t="shared" ref="KW20" si="1159">KW10/KV10*100-100</f>
        <v>0.13661577958963278</v>
      </c>
      <c r="KX20" s="47">
        <f t="shared" ref="KX20" si="1160">KX10/KW10*100-100</f>
        <v>6.9756349569559006E-2</v>
      </c>
      <c r="KY20" s="47">
        <f t="shared" ref="KY20" si="1161">KY10/KX10*100-100</f>
        <v>9.7256932313129596E-2</v>
      </c>
      <c r="KZ20" s="47">
        <f t="shared" ref="KZ20" si="1162">KZ10/KY10*100-100</f>
        <v>-0.12840030728739293</v>
      </c>
      <c r="LA20" s="47">
        <f t="shared" ref="LA20" si="1163">LA10/KZ10*100-100</f>
        <v>-8.7859921944627217E-2</v>
      </c>
      <c r="LB20" s="47">
        <f t="shared" ref="LB20" si="1164">LB10/LA10*100-100</f>
        <v>-7.9850842396723465E-2</v>
      </c>
      <c r="LC20" s="47">
        <f t="shared" ref="LC20" si="1165">LC10/LB10*100-100</f>
        <v>0.18555071896675202</v>
      </c>
      <c r="LD20" s="47">
        <f t="shared" ref="LD20" si="1166">LD10/LC10*100-100</f>
        <v>-0.10541200255178751</v>
      </c>
      <c r="LE20" s="47">
        <f t="shared" ref="LE20" si="1167">LE10/LD10*100-100</f>
        <v>-2.6414745549203644E-3</v>
      </c>
      <c r="LF20" s="47">
        <f t="shared" ref="LF20" si="1168">LF10/LE10*100-100</f>
        <v>9.9573561917225106E-2</v>
      </c>
      <c r="LG20" s="47">
        <f t="shared" ref="LG20" si="1169">LG10/LF10*100-100</f>
        <v>0.24223187222347065</v>
      </c>
      <c r="LH20" s="47">
        <f t="shared" ref="LH20" si="1170">LH10/LG10*100-100</f>
        <v>0.34623858288003362</v>
      </c>
      <c r="LI20" s="47">
        <f t="shared" ref="LI20" si="1171">LI10/LH10*100-100</f>
        <v>-0.24338065252842966</v>
      </c>
      <c r="LJ20" s="47">
        <f t="shared" ref="LJ20" si="1172">LJ10/LI10*100-100</f>
        <v>-9.7986944262743236E-2</v>
      </c>
      <c r="LK20" s="47">
        <f t="shared" ref="LK20" si="1173">LK10/LJ10*100-100</f>
        <v>-0.26590888635406884</v>
      </c>
      <c r="LL20" s="47">
        <f t="shared" ref="LL20" si="1174">LL10/LK10*100-100</f>
        <v>0.1928443513257605</v>
      </c>
      <c r="LM20" s="47">
        <f t="shared" ref="LM20" si="1175">LM10/LL10*100-100</f>
        <v>0.1251928239183826</v>
      </c>
      <c r="LN20" s="47">
        <f t="shared" ref="LN20" si="1176">LN10/LM10*100-100</f>
        <v>-1.9037765743931345E-2</v>
      </c>
      <c r="LO20" s="47">
        <f t="shared" ref="LO20" si="1177">LO10/LN10*100-100</f>
        <v>0.10516326399383047</v>
      </c>
      <c r="LP20" s="47">
        <f t="shared" ref="LP20" si="1178">LP10/LO10*100-100</f>
        <v>-0.75137462588887161</v>
      </c>
      <c r="LQ20" s="47">
        <f t="shared" ref="LQ20" si="1179">LQ10/LP10*100-100</f>
        <v>0.57427059009300763</v>
      </c>
      <c r="LR20" s="47">
        <f t="shared" ref="LR20" si="1180">LR10/LQ10*100-100</f>
        <v>2.4330157583534628E-2</v>
      </c>
      <c r="LS20" s="47">
        <f t="shared" ref="LS20" si="1181">LS10/LR10*100-100</f>
        <v>2.2777622354695382E-2</v>
      </c>
      <c r="LT20" s="47">
        <f t="shared" ref="LT20" si="1182">LT10/LS10*100-100</f>
        <v>4.3843237409959102E-2</v>
      </c>
      <c r="LU20" s="47">
        <f t="shared" ref="LU20" si="1183">LU10/LT10*100-100</f>
        <v>-0.19649319824463873</v>
      </c>
      <c r="LV20" s="47">
        <f t="shared" ref="LV20" si="1184">LV10/LU10*100-100</f>
        <v>-0.11251567890937508</v>
      </c>
      <c r="LW20" s="47">
        <f t="shared" ref="LW20" si="1185">LW10/LV10*100-100</f>
        <v>0.32973257592952621</v>
      </c>
      <c r="LX20" s="47">
        <f t="shared" ref="LX20" si="1186">LX10/LW10*100-100</f>
        <v>-2.5963968766973267E-2</v>
      </c>
      <c r="LY20" s="47">
        <f t="shared" ref="LY20" si="1187">LY10/LX10*100-100</f>
        <v>-7.1706600216700167E-2</v>
      </c>
      <c r="LZ20" s="47">
        <f t="shared" ref="LZ20" si="1188">LZ10/LY10*100-100</f>
        <v>-0.26807576386607934</v>
      </c>
      <c r="MA20" s="47">
        <f t="shared" ref="MA20" si="1189">MA10/LZ10*100-100</f>
        <v>-4.2727480077786595E-3</v>
      </c>
      <c r="MB20" s="47">
        <f t="shared" ref="MB20" si="1190">MB10/MA10*100-100</f>
        <v>8.8794622380831356E-2</v>
      </c>
      <c r="MC20" s="47">
        <f t="shared" ref="MC20" si="1191">MC10/MB10*100-100</f>
        <v>-0.63937499877162907</v>
      </c>
      <c r="MD20" s="47">
        <f t="shared" ref="MD20" si="1192">MD10/MC10*100-100</f>
        <v>0.10806998614711461</v>
      </c>
      <c r="ME20" s="47">
        <f t="shared" ref="ME20" si="1193">ME10/MD10*100-100</f>
        <v>-0.11005483083599188</v>
      </c>
      <c r="MF20" s="47">
        <f t="shared" ref="MF20" si="1194">MF10/ME10*100-100</f>
        <v>2.5050915002779561E-2</v>
      </c>
      <c r="MG20" s="47">
        <f t="shared" ref="MG20" si="1195">MG10/MF10*100-100</f>
        <v>0.10674958953234182</v>
      </c>
      <c r="MH20" s="47">
        <f t="shared" ref="MH20" si="1196">MH10/MG10*100-100</f>
        <v>0.73079958504926879</v>
      </c>
      <c r="MI20" s="47">
        <f t="shared" ref="MI20" si="1197">MI10/MH10*100-100</f>
        <v>-7.027848251455282E-2</v>
      </c>
      <c r="MJ20" s="47">
        <f t="shared" ref="MJ20" si="1198">MJ10/MI10*100-100</f>
        <v>-0.27713387220107677</v>
      </c>
      <c r="MK20" s="47">
        <f t="shared" ref="MK20" si="1199">MK10/MJ10*100-100</f>
        <v>4.8054726744538812E-2</v>
      </c>
      <c r="ML20" s="47">
        <f t="shared" ref="ML20" si="1200">ML10/MK10*100-100</f>
        <v>-0.1172861370517353</v>
      </c>
      <c r="MM20" s="47">
        <f t="shared" ref="MM20" si="1201">MM10/ML10*100-100</f>
        <v>-7.5981626595222451E-2</v>
      </c>
      <c r="MN20" s="47">
        <f t="shared" ref="MN20" si="1202">MN10/MM10*100-100</f>
        <v>-0.13924656506938504</v>
      </c>
      <c r="MO20" s="47">
        <f t="shared" ref="MO20" si="1203">MO10/MN10*100-100</f>
        <v>9.8730730195654814E-2</v>
      </c>
      <c r="MP20" s="47">
        <f t="shared" ref="MP20" si="1204">MP10/MO10*100-100</f>
        <v>3.4371285915455019E-2</v>
      </c>
      <c r="MQ20" s="47">
        <f t="shared" ref="MQ20" si="1205">MQ10/MP10*100-100</f>
        <v>-0.10277281002608163</v>
      </c>
      <c r="MR20" s="47">
        <f t="shared" ref="MR20" si="1206">MR10/MQ10*100-100</f>
        <v>-0.13763796871518252</v>
      </c>
      <c r="MS20" s="47">
        <f t="shared" ref="MS20" si="1207">MS10/MR10*100-100</f>
        <v>-0.3096289027520811</v>
      </c>
      <c r="MT20" s="47">
        <f t="shared" ref="MT20" si="1208">MT10/MS10*100-100</f>
        <v>2.3308852891304355E-2</v>
      </c>
      <c r="MU20" s="47">
        <f t="shared" ref="MU20" si="1209">MU10/MT10*100-100</f>
        <v>0.11401724141964564</v>
      </c>
      <c r="MV20" s="47">
        <f t="shared" ref="MV20" si="1210">MV10/MU10*100-100</f>
        <v>-9.2390148035548236E-3</v>
      </c>
      <c r="MW20" s="47">
        <f t="shared" ref="MW20" si="1211">MW10/MV10*100-100</f>
        <v>0</v>
      </c>
      <c r="MX20" s="47">
        <f t="shared" ref="MX20" si="1212">MX10/MW10*100-100</f>
        <v>7.842961275477478E-2</v>
      </c>
      <c r="MY20" s="47">
        <f t="shared" ref="MY20" si="1213">MY10/MX10*100-100</f>
        <v>-2.177332399398324E-2</v>
      </c>
      <c r="MZ20" s="47">
        <f t="shared" ref="MZ20" si="1214">MZ10/MY10*100-100</f>
        <v>0.15050182517330768</v>
      </c>
      <c r="NA20" s="47">
        <f t="shared" ref="NA20" si="1215">NA10/MZ10*100-100</f>
        <v>-7.3254893628899254E-2</v>
      </c>
      <c r="NB20" s="47">
        <f t="shared" ref="NB20" si="1216">NB10/NA10*100-100</f>
        <v>-0.14463439266650369</v>
      </c>
      <c r="NC20" s="47">
        <f t="shared" ref="NC20" si="1217">NC10/NB10*100-100</f>
        <v>-0.33539182855525951</v>
      </c>
      <c r="ND20" s="47">
        <f t="shared" ref="ND20" si="1218">ND10/NC10*100-100</f>
        <v>-0.17846845833531688</v>
      </c>
      <c r="NE20" s="47">
        <f t="shared" ref="NE20" si="1219">NE10/ND10*100-100</f>
        <v>-8.5008822617609781E-2</v>
      </c>
      <c r="NF20" s="47">
        <f t="shared" ref="NF20" si="1220">NF10/NE10*100-100</f>
        <v>-8.6599673607551608E-2</v>
      </c>
      <c r="NG20" s="47">
        <f t="shared" ref="NG20" si="1221">NG10/NF10*100-100</f>
        <v>-9.1501950601383442E-2</v>
      </c>
      <c r="NH20" s="47">
        <f t="shared" ref="NH20" si="1222">NH10/NG10*100-100</f>
        <v>-0.15302866857953745</v>
      </c>
      <c r="NI20" s="47">
        <f t="shared" ref="NI20" si="1223">NI10/NH10*100-100</f>
        <v>-5.7514267812948106E-2</v>
      </c>
      <c r="NJ20" s="47">
        <f t="shared" ref="NJ20" si="1224">NJ10/NI10*100-100</f>
        <v>-2.1974114816927681E-2</v>
      </c>
      <c r="NK20" s="47">
        <f t="shared" ref="NK20" si="1225">NK10/NJ10*100-100</f>
        <v>4.3777626700119754E-2</v>
      </c>
      <c r="NL20" s="47">
        <f t="shared" ref="NL20" si="1226">NL10/NK10*100-100</f>
        <v>-2.1482640985141188E-2</v>
      </c>
      <c r="NM20" s="47">
        <f t="shared" ref="NM20" si="1227">NM10/NL10*100-100</f>
        <v>-0.48129656199105852</v>
      </c>
      <c r="NN20" s="47">
        <f t="shared" ref="NN20" si="1228">NN10/NM10*100-100</f>
        <v>-3.7541144654539949E-2</v>
      </c>
      <c r="NO20" s="47">
        <f t="shared" ref="NO20" si="1229">NO10/NN10*100-100</f>
        <v>4.6894738874229347E-2</v>
      </c>
      <c r="NP20" s="47">
        <f t="shared" ref="NP20" si="1230">NP10/NO10*100-100</f>
        <v>-1.856049699243556E-2</v>
      </c>
      <c r="NQ20" s="47">
        <f t="shared" ref="NQ20" si="1231">NQ10/NP10*100-100</f>
        <v>0.1371444963092614</v>
      </c>
      <c r="NR20" s="47">
        <f t="shared" ref="NR20" si="1232">NR10/NQ10*100-100</f>
        <v>-0.28895009710387853</v>
      </c>
      <c r="NS20" s="47">
        <f t="shared" ref="NS20" si="1233">NS10/NR10*100-100</f>
        <v>1.4103932164033495E-2</v>
      </c>
      <c r="NT20" s="47">
        <f t="shared" ref="NT20" si="1234">NT10/NS10*100-100</f>
        <v>0.35006530770174038</v>
      </c>
      <c r="NU20" s="47">
        <f t="shared" ref="NU20" si="1235">NU10/NT10*100-100</f>
        <v>5.2308313650598848E-2</v>
      </c>
      <c r="NV20" s="47">
        <f t="shared" ref="NV20" si="1236">NV10/NU10*100-100</f>
        <v>2.5765901467138974E-2</v>
      </c>
      <c r="NW20" s="47">
        <f t="shared" ref="NW20" si="1237">NW10/NV10*100-100</f>
        <v>-0.14132140943812033</v>
      </c>
      <c r="NX20" s="47">
        <f t="shared" ref="NX20" si="1238">NX10/NW10*100-100</f>
        <v>9.1336638790977531E-2</v>
      </c>
      <c r="NY20" s="47">
        <f t="shared" ref="NY20" si="1239">NY10/NX10*100-100</f>
        <v>0.35904413573442184</v>
      </c>
      <c r="NZ20" s="47">
        <f t="shared" ref="NZ20" si="1240">NZ10/NY10*100-100</f>
        <v>0.19104574067590363</v>
      </c>
      <c r="OA20" s="47">
        <f t="shared" ref="OA20" si="1241">OA10/NZ10*100-100</f>
        <v>5.5391356114171231E-2</v>
      </c>
      <c r="OB20" s="47">
        <f t="shared" ref="OB20" si="1242">OB10/OA10*100-100</f>
        <v>-0.13967573348423912</v>
      </c>
      <c r="OC20" s="47">
        <f t="shared" ref="OC20" si="1243">OC10/OB10*100-100</f>
        <v>7.0131654957663159E-2</v>
      </c>
      <c r="OD20" s="47">
        <f t="shared" ref="OD20" si="1244">OD10/OC10*100-100</f>
        <v>-5.5938718812555521E-2</v>
      </c>
      <c r="OE20" s="47">
        <f t="shared" ref="OE20" si="1245">OE10/OD10*100-100</f>
        <v>-2.0915718808595329E-2</v>
      </c>
      <c r="OF20" s="47">
        <f t="shared" ref="OF20" si="1246">OF10/OE10*100-100</f>
        <v>7.0545611608935133E-2</v>
      </c>
      <c r="OG20" s="47">
        <f t="shared" ref="OG20" si="1247">OG10/OF10*100-100</f>
        <v>-0.1581451389963604</v>
      </c>
      <c r="OH20" s="47">
        <f t="shared" ref="OH20" si="1248">OH10/OG10*100-100</f>
        <v>2.8358143447235307E-2</v>
      </c>
      <c r="OI20" s="47">
        <f t="shared" ref="OI20" si="1249">OI10/OH10*100-100</f>
        <v>8.4571667436165399E-2</v>
      </c>
      <c r="OJ20" s="47">
        <f t="shared" ref="OJ20" si="1250">OJ10/OI10*100-100</f>
        <v>-7.4823387804983099E-2</v>
      </c>
      <c r="OK20" s="47">
        <f t="shared" ref="OK20" si="1251">OK10/OJ10*100-100</f>
        <v>0.22238426533078837</v>
      </c>
      <c r="OL20" s="47">
        <f t="shared" ref="OL20" si="1252">OL10/OK10*100-100</f>
        <v>-8.895957901053464E-2</v>
      </c>
      <c r="OM20" s="47">
        <f t="shared" ref="OM20" si="1253">OM10/OL10*100-100</f>
        <v>0.17173019995617267</v>
      </c>
      <c r="ON20" s="47">
        <f t="shared" ref="ON20" si="1254">ON10/OM10*100-100</f>
        <v>-0.23076606952528778</v>
      </c>
      <c r="OO20" s="47">
        <f t="shared" ref="OO20" si="1255">OO10/ON10*100-100</f>
        <v>5.1857883582357545E-2</v>
      </c>
      <c r="OP20" s="47">
        <f t="shared" ref="OP20" si="1256">OP10/OO10*100-100</f>
        <v>0.47565204620386226</v>
      </c>
      <c r="OQ20" s="47">
        <f t="shared" ref="OQ20" si="1257">OQ10/OP10*100-100</f>
        <v>-0.21843797844100266</v>
      </c>
      <c r="OR20" s="47">
        <f t="shared" ref="OR20" si="1258">OR10/OQ10*100-100</f>
        <v>0.14659799363533921</v>
      </c>
      <c r="OS20" s="47">
        <f t="shared" ref="OS20" si="1259">OS10/OR10*100-100</f>
        <v>0.12718553119306364</v>
      </c>
      <c r="OT20" s="47">
        <f t="shared" ref="OT20" si="1260">OT10/OS10*100-100</f>
        <v>8.0550775238918959E-4</v>
      </c>
      <c r="OU20" s="47">
        <f t="shared" ref="OU20" si="1261">OU10/OT10*100-100</f>
        <v>9.2625446387700094E-2</v>
      </c>
      <c r="OV20" s="47">
        <f t="shared" ref="OV20" si="1262">OV10/OU10*100-100</f>
        <v>-6.2991328873067687E-3</v>
      </c>
      <c r="OW20" s="47">
        <f t="shared" ref="OW20" si="1263">OW10/OV10*100-100</f>
        <v>4.9199166554842577E-2</v>
      </c>
      <c r="OX20" s="47">
        <f t="shared" ref="OX20" si="1264">OX10/OW10*100-100</f>
        <v>-2.2136759873021106E-2</v>
      </c>
      <c r="OY20" s="47">
        <f t="shared" ref="OY20" si="1265">OY10/OX10*100-100</f>
        <v>3.1059491044842957E-2</v>
      </c>
      <c r="OZ20" s="47">
        <f t="shared" ref="OZ20" si="1266">OZ10/OY10*100-100</f>
        <v>0.2919076877901432</v>
      </c>
      <c r="PA20" s="47">
        <f t="shared" ref="PA20" si="1267">PA10/OZ10*100-100</f>
        <v>-0.15973757573507896</v>
      </c>
      <c r="PB20" s="47">
        <f t="shared" ref="PB20" si="1268">PB10/PA10*100-100</f>
        <v>0.19152018211512711</v>
      </c>
      <c r="PC20" s="47">
        <f t="shared" ref="PC20" si="1269">PC10/PB10*100-100</f>
        <v>8.5769603201384825E-2</v>
      </c>
      <c r="PD20" s="47">
        <f t="shared" ref="PD20" si="1270">PD10/PC10*100-100</f>
        <v>2.7917769415978455E-2</v>
      </c>
      <c r="PE20" s="47">
        <f t="shared" ref="PE20" si="1271">PE10/PD10*100-100</f>
        <v>0.29423634450817815</v>
      </c>
      <c r="PF20" s="47">
        <f t="shared" ref="PF20" si="1272">PF10/PE10*100-100</f>
        <v>-7.604022986937764E-2</v>
      </c>
      <c r="PG20" s="47">
        <f t="shared" ref="PG20" si="1273">PG10/PF10*100-100</f>
        <v>-2.162857208350033E-2</v>
      </c>
      <c r="PH20" s="47">
        <f t="shared" ref="PH20" si="1274">PH10/PG10*100-100</f>
        <v>0.23639434526614878</v>
      </c>
      <c r="PI20" s="47">
        <f t="shared" ref="PI20" si="1275">PI10/PH10*100-100</f>
        <v>0.11031123158365119</v>
      </c>
      <c r="PJ20" s="47">
        <f t="shared" ref="PJ20" si="1276">PJ10/PI10*100-100</f>
        <v>-0.18961473879566881</v>
      </c>
      <c r="PK20" s="47">
        <f t="shared" ref="PK20" si="1277">PK10/PJ10*100-100</f>
        <v>7.2722261903805929E-2</v>
      </c>
      <c r="PL20" s="47">
        <f t="shared" ref="PL20" si="1278">PL10/PK10*100-100</f>
        <v>0.47927921224048475</v>
      </c>
      <c r="PM20" s="47">
        <f t="shared" ref="PM20" si="1279">PM10/PL10*100-100</f>
        <v>0.2526883721153439</v>
      </c>
      <c r="PN20" s="47">
        <f t="shared" ref="PN20" si="1280">PN10/PM10*100-100</f>
        <v>3.7079790025543957E-2</v>
      </c>
      <c r="PO20" s="47">
        <f t="shared" ref="PO20" si="1281">PO10/PN10*100-100</f>
        <v>0.13409815482306442</v>
      </c>
      <c r="PP20" s="47">
        <f t="shared" ref="PP20" si="1282">PP10/PO10*100-100</f>
        <v>-5.86324026155296E-2</v>
      </c>
      <c r="PQ20" s="47">
        <f t="shared" ref="PQ20" si="1283">PQ10/PP10*100-100</f>
        <v>6.0679320503169265E-2</v>
      </c>
      <c r="PR20" s="47">
        <f t="shared" ref="PR20" si="1284">PR10/PQ10*100-100</f>
        <v>0.14028455138065965</v>
      </c>
      <c r="PS20" s="47">
        <f t="shared" ref="PS20" si="1285">PS10/PR10*100-100</f>
        <v>0.10806692837877563</v>
      </c>
      <c r="PT20" s="47">
        <f t="shared" ref="PT20" si="1286">PT10/PS10*100-100</f>
        <v>3.4683140143741298E-2</v>
      </c>
      <c r="PU20" s="47">
        <f t="shared" ref="PU20" si="1287">PU10/PT10*100-100</f>
        <v>5.8414691870865454E-2</v>
      </c>
      <c r="PV20" s="47">
        <f t="shared" ref="PV20" si="1288">PV10/PU10*100-100</f>
        <v>0.14167441222971888</v>
      </c>
      <c r="PW20" s="47">
        <f t="shared" ref="PW20" si="1289">PW10/PV10*100-100</f>
        <v>0.16599344747707789</v>
      </c>
      <c r="PY20" s="128" t="s">
        <v>182</v>
      </c>
    </row>
    <row r="22" spans="1:466" x14ac:dyDescent="0.25">
      <c r="CI22" s="15" t="s">
        <v>214</v>
      </c>
      <c r="CQ22" s="15" t="s">
        <v>7</v>
      </c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  <c r="FY22" s="85"/>
      <c r="FZ22" s="85"/>
      <c r="GA22" s="85">
        <f>GA4-B4</f>
        <v>-528.72405352013993</v>
      </c>
      <c r="GB22" s="85"/>
      <c r="GC22" s="85"/>
      <c r="GD22" s="85"/>
      <c r="GE22" s="85"/>
      <c r="GF22" s="85"/>
      <c r="GG22" s="85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U22" s="85"/>
      <c r="GV22" s="85"/>
      <c r="GW22" s="85"/>
      <c r="GX22" s="85"/>
      <c r="GY22" s="85"/>
      <c r="GZ22" s="85"/>
      <c r="HA22" s="85"/>
      <c r="HB22" s="85"/>
      <c r="HC22" s="85"/>
      <c r="HD22" s="85"/>
      <c r="HE22" s="85"/>
      <c r="HF22" s="85"/>
      <c r="HG22" s="85"/>
      <c r="HH22" s="85"/>
      <c r="HI22" s="263">
        <f>HI5-HH5</f>
        <v>-16.802305462750155</v>
      </c>
      <c r="HJ22" s="263">
        <f t="shared" ref="HJ22:HR22" si="1290">HJ5-HI5</f>
        <v>-6.9145378978500958</v>
      </c>
      <c r="HK22" s="263">
        <f t="shared" si="1290"/>
        <v>-0.20939743912003905</v>
      </c>
      <c r="HL22" s="263">
        <f t="shared" si="1290"/>
        <v>0.31795726305062999</v>
      </c>
      <c r="HM22" s="263">
        <f t="shared" si="1290"/>
        <v>2.4220517159101291</v>
      </c>
      <c r="HN22" s="263">
        <f t="shared" si="1290"/>
        <v>-3.6309221082201475</v>
      </c>
      <c r="HO22" s="263">
        <f t="shared" si="1290"/>
        <v>-1.6238385394599391</v>
      </c>
      <c r="HP22" s="263">
        <f t="shared" si="1290"/>
        <v>-0.15878834776049189</v>
      </c>
      <c r="HQ22" s="263">
        <f t="shared" si="1290"/>
        <v>-0.75235006706952845</v>
      </c>
      <c r="HR22" s="263">
        <f t="shared" si="1290"/>
        <v>-6.8571696039398375</v>
      </c>
      <c r="HS22" s="263">
        <f>HS5-HR5</f>
        <v>-9.3113657493004212</v>
      </c>
      <c r="HT22" s="263">
        <f t="shared" ref="HT22:JJ22" si="1291">HT5-HS5</f>
        <v>-0.98254219683985866</v>
      </c>
      <c r="HU22" s="263">
        <f t="shared" si="1291"/>
        <v>0.69223857366978336</v>
      </c>
      <c r="HV22" s="263">
        <f t="shared" si="1291"/>
        <v>-1.1354011385901686</v>
      </c>
      <c r="HW22" s="263">
        <f t="shared" si="1291"/>
        <v>-8.3065363371697458</v>
      </c>
      <c r="HX22" s="263">
        <f t="shared" si="1291"/>
        <v>-9.7229633892902712</v>
      </c>
      <c r="HY22" s="263">
        <f t="shared" si="1291"/>
        <v>-5.948433663979813E-2</v>
      </c>
      <c r="HZ22" s="263">
        <f t="shared" si="1291"/>
        <v>-1.2511310693598716</v>
      </c>
      <c r="IA22" s="263">
        <f t="shared" si="1291"/>
        <v>-0.22290102129045408</v>
      </c>
      <c r="IB22" s="263">
        <f t="shared" si="1291"/>
        <v>-1.1990962600393686</v>
      </c>
      <c r="IC22" s="263">
        <f t="shared" si="1291"/>
        <v>-6.4485969748902789</v>
      </c>
      <c r="ID22" s="263">
        <f t="shared" si="1291"/>
        <v>-1.9406164202200671</v>
      </c>
      <c r="IE22" s="263">
        <f t="shared" si="1291"/>
        <v>-3.2744293094901877</v>
      </c>
      <c r="IF22" s="263">
        <f t="shared" si="1291"/>
        <v>3.6434689109701139</v>
      </c>
      <c r="IG22" s="263">
        <f t="shared" si="1291"/>
        <v>-1.821857673089653</v>
      </c>
      <c r="IH22" s="263">
        <f t="shared" si="1291"/>
        <v>-10.764885690579831</v>
      </c>
      <c r="II22" s="263">
        <f t="shared" si="1291"/>
        <v>-3.0975348477704756</v>
      </c>
      <c r="IJ22" s="263">
        <f t="shared" si="1291"/>
        <v>2.05471315342038</v>
      </c>
      <c r="IK22" s="263">
        <f t="shared" si="1291"/>
        <v>0.93003603679517255</v>
      </c>
      <c r="IL22" s="263">
        <f t="shared" si="1291"/>
        <v>-9.0144057174384216</v>
      </c>
      <c r="IM22" s="263">
        <f t="shared" si="1291"/>
        <v>-8.0111537754673918</v>
      </c>
      <c r="IN22" s="263">
        <f t="shared" si="1291"/>
        <v>4.432711910373655</v>
      </c>
      <c r="IO22" s="263">
        <f t="shared" si="1291"/>
        <v>3.2115144203544332</v>
      </c>
      <c r="IP22" s="263">
        <f t="shared" si="1291"/>
        <v>1.5022032203023628</v>
      </c>
      <c r="IQ22" s="263">
        <f t="shared" si="1291"/>
        <v>1.2339697246698051</v>
      </c>
      <c r="IR22" s="263">
        <f t="shared" si="1291"/>
        <v>-5.8475021652402575</v>
      </c>
      <c r="IS22" s="263">
        <f t="shared" si="1291"/>
        <v>-2.3060930604196983</v>
      </c>
      <c r="IT22" s="263">
        <f t="shared" si="1291"/>
        <v>1.0578211334204752</v>
      </c>
      <c r="IU22" s="263">
        <f t="shared" si="1291"/>
        <v>-2.6873098413107073</v>
      </c>
      <c r="IV22" s="263">
        <f t="shared" si="1291"/>
        <v>-13.771566731259554</v>
      </c>
      <c r="IW22" s="263">
        <f t="shared" si="1291"/>
        <v>8.0892647133496212</v>
      </c>
      <c r="IX22" s="263">
        <f t="shared" si="1291"/>
        <v>3.0382016554704023</v>
      </c>
      <c r="IY22" s="263">
        <f t="shared" si="1291"/>
        <v>4.6232470252398343</v>
      </c>
      <c r="IZ22" s="263">
        <f t="shared" si="1291"/>
        <v>-14.356300454100165</v>
      </c>
      <c r="JA22" s="263">
        <f t="shared" si="1291"/>
        <v>1.5586782574901008</v>
      </c>
      <c r="JB22" s="263">
        <f t="shared" si="1291"/>
        <v>-0.79624395559949335</v>
      </c>
      <c r="JC22" s="263">
        <f t="shared" si="1291"/>
        <v>-16.990399224230714</v>
      </c>
      <c r="JD22" s="263">
        <f t="shared" si="1291"/>
        <v>-6.6825453127694345</v>
      </c>
      <c r="JE22" s="263">
        <f t="shared" si="1291"/>
        <v>2.5654293667794263</v>
      </c>
      <c r="JF22" s="263">
        <f t="shared" si="1291"/>
        <v>3.0554004869500204</v>
      </c>
      <c r="JG22" s="263">
        <f t="shared" si="1291"/>
        <v>-4.4007571032479973</v>
      </c>
      <c r="JH22" s="263">
        <f t="shared" si="1291"/>
        <v>-2.8394678948770888</v>
      </c>
      <c r="JI22" s="263">
        <f t="shared" si="1291"/>
        <v>-7.4720430835031948</v>
      </c>
      <c r="JJ22" s="263">
        <f t="shared" si="1291"/>
        <v>-6.9858824043622008</v>
      </c>
      <c r="JK22" s="263">
        <f>JK5-JJ5</f>
        <v>-2.3320686787192244</v>
      </c>
      <c r="JL22" s="263">
        <f>JL5-JK5</f>
        <v>0.74236116621977999</v>
      </c>
      <c r="JM22" s="263">
        <f>JM5-JL5</f>
        <v>-2.2786831129596976</v>
      </c>
      <c r="JN22" s="263">
        <f>JN5-JM5</f>
        <v>-8.7453083636000883</v>
      </c>
      <c r="JO22" s="263">
        <f t="shared" ref="JO22:JY22" si="1292">JO5-JN5</f>
        <v>1.6129454760102817</v>
      </c>
      <c r="JP22" s="263">
        <f t="shared" si="1292"/>
        <v>0.24007260499001859</v>
      </c>
      <c r="JQ22" s="263">
        <f t="shared" si="1292"/>
        <v>-0.60977003401058028</v>
      </c>
      <c r="JR22" s="263">
        <f t="shared" si="1292"/>
        <v>0.35348644749046798</v>
      </c>
      <c r="JS22" s="263">
        <f t="shared" si="1292"/>
        <v>-13.17678077463006</v>
      </c>
      <c r="JT22" s="263">
        <f t="shared" si="1292"/>
        <v>3.1695567970000411</v>
      </c>
      <c r="JU22" s="263">
        <f t="shared" si="1292"/>
        <v>-2.9773779720399034</v>
      </c>
      <c r="JV22" s="263">
        <f t="shared" si="1292"/>
        <v>-2.0341519612557022</v>
      </c>
      <c r="JW22" s="263">
        <f t="shared" si="1292"/>
        <v>-1.0922222025628798</v>
      </c>
      <c r="JX22" s="263">
        <f t="shared" si="1292"/>
        <v>-11.039475235434111</v>
      </c>
      <c r="JY22" s="263">
        <f t="shared" si="1292"/>
        <v>4.0719291714149222</v>
      </c>
      <c r="JZ22" s="263">
        <f t="shared" ref="JZ22" si="1293">JZ5-JY5</f>
        <v>1.6106614188211097</v>
      </c>
      <c r="KA22" s="263">
        <f t="shared" ref="KA22" si="1294">KA5-JZ5</f>
        <v>1.3025751763098015</v>
      </c>
      <c r="KB22" s="263">
        <f>KB5-KA5</f>
        <v>-1.5513801426977807</v>
      </c>
      <c r="KC22" s="263">
        <f t="shared" ref="KC22" si="1295">KC5-KB5</f>
        <v>-11.789728384119371</v>
      </c>
      <c r="KD22" s="263">
        <f t="shared" ref="KD22" si="1296">KD5-KC5</f>
        <v>0.74925667058232648</v>
      </c>
      <c r="KE22" s="263">
        <f t="shared" ref="KE22" si="1297">KE5-KD5</f>
        <v>-0.39700212708885374</v>
      </c>
      <c r="KF22" s="263">
        <f t="shared" ref="KF22" si="1298">KF5-KE5</f>
        <v>-4.5979461812803493</v>
      </c>
      <c r="KG22" s="263">
        <f t="shared" ref="KG22" si="1299">KG5-KF5</f>
        <v>-1.516723578737583</v>
      </c>
      <c r="KH22" s="263">
        <f t="shared" ref="KH22" si="1300">KH5-KG5</f>
        <v>-9.1584280973784189</v>
      </c>
      <c r="KI22" s="263">
        <f t="shared" ref="KI22" si="1301">KI5-KH5</f>
        <v>-1.4451714639317288</v>
      </c>
      <c r="KJ22" s="263">
        <f t="shared" ref="KJ22" si="1302">KJ5-KI5</f>
        <v>0.98999873653610848</v>
      </c>
      <c r="KK22" s="263">
        <f t="shared" ref="KK22" si="1303">KK5-KJ5</f>
        <v>-0.75749483056188183</v>
      </c>
      <c r="KL22" s="263">
        <f t="shared" ref="KL22" si="1304">KL5-KK5</f>
        <v>5.2169226597616216</v>
      </c>
      <c r="KM22" s="263">
        <f t="shared" ref="KM22" si="1305">KM5-KL5</f>
        <v>-23.828384451177044</v>
      </c>
      <c r="KN22" s="263">
        <f t="shared" ref="KN22" si="1306">KN5-KM5</f>
        <v>1.1513667724693732</v>
      </c>
      <c r="KO22" s="263">
        <f t="shared" ref="KO22" si="1307">KO5-KN5</f>
        <v>-9.3999999999996362</v>
      </c>
      <c r="KP22" s="263">
        <f t="shared" ref="KP22" si="1308">KP5-KO5</f>
        <v>5.3999999999996362</v>
      </c>
      <c r="KQ22" s="263">
        <f t="shared" ref="KQ22" si="1309">KQ5-KP5</f>
        <v>-2.092938942820183</v>
      </c>
      <c r="KR22" s="263">
        <f t="shared" ref="KR22" si="1310">KR5-KQ5</f>
        <v>-19.343694269669868</v>
      </c>
      <c r="KS22" s="263">
        <f t="shared" ref="KS22" si="1311">KS5-KR5</f>
        <v>-0.63827141197998571</v>
      </c>
      <c r="KT22" s="263">
        <f t="shared" ref="KT22" si="1312">KT5-KS5</f>
        <v>1.9487484502105872</v>
      </c>
      <c r="KU22" s="263">
        <f t="shared" ref="KU22" si="1313">KU5-KT5</f>
        <v>4.2084004621592612</v>
      </c>
      <c r="KV22" s="263">
        <f t="shared" ref="KV22" si="1314">KV5-KU5</f>
        <v>-12.425339159649411</v>
      </c>
      <c r="KW22" s="263">
        <f t="shared" ref="KW22" si="1315">KW5-KV5</f>
        <v>0.25761709389007592</v>
      </c>
      <c r="KX22" s="263">
        <f t="shared" ref="KX22" si="1316">KX5-KW5</f>
        <v>-0.84240066418988135</v>
      </c>
      <c r="KY22" s="263">
        <f t="shared" ref="KY22" si="1317">KY5-KX5</f>
        <v>-2.9526871844600464</v>
      </c>
      <c r="KZ22" s="263">
        <f t="shared" ref="KZ22" si="1318">KZ5-KY5</f>
        <v>-0.48738975351079716</v>
      </c>
      <c r="LA22" s="263">
        <f t="shared" ref="LA22" si="1319">LA5-KZ5</f>
        <v>-14.994201808049183</v>
      </c>
      <c r="LB22" s="263">
        <f t="shared" ref="LB22" si="1320">LB5-LA5</f>
        <v>-4.6981717033004315</v>
      </c>
      <c r="LC22" s="263">
        <f t="shared" ref="LC22" si="1321">LC5-LB5</f>
        <v>0.62400520184019115</v>
      </c>
      <c r="LD22" s="263">
        <f t="shared" ref="LD22" si="1322">LD5-LC5</f>
        <v>-5.7995206358500582</v>
      </c>
      <c r="LE22" s="263">
        <f t="shared" ref="LE22" si="1323">LE5-LD5</f>
        <v>-2.1249422651499117</v>
      </c>
      <c r="LF22" s="263">
        <f t="shared" ref="LF22" si="1324">LF5-LE5</f>
        <v>-10.238868286190154</v>
      </c>
      <c r="LG22" s="263">
        <f t="shared" ref="LG22" si="1325">LG5-LF5</f>
        <v>1.6654573252199043</v>
      </c>
      <c r="LH22" s="263">
        <f t="shared" ref="LH22" si="1326">LH5-LG5</f>
        <v>2.7498975743601477</v>
      </c>
      <c r="LI22" s="263">
        <f t="shared" ref="LI22" si="1327">LI5-LH5</f>
        <v>-3.3176750487400568</v>
      </c>
      <c r="LJ22" s="263">
        <f t="shared" ref="LJ22" si="1328">LJ5-LI5</f>
        <v>-4.2087030269703973</v>
      </c>
      <c r="LK22" s="263">
        <f t="shared" ref="LK22" si="1329">LK5-LJ5</f>
        <v>-10.199813493249167</v>
      </c>
      <c r="LL22" s="263">
        <f t="shared" ref="LL22" si="1330">LL5-LK5</f>
        <v>-2.6484903216105522</v>
      </c>
      <c r="LM22" s="263">
        <f t="shared" ref="LM22" si="1331">LM5-LL5</f>
        <v>3.4229595420601981</v>
      </c>
      <c r="LN22" s="263">
        <f t="shared" ref="LN22" si="1332">LN5-LM5</f>
        <v>-1.3167371639601697</v>
      </c>
      <c r="LO22" s="263">
        <f t="shared" ref="LO22" si="1333">LO5-LN5</f>
        <v>-3.1352685833298892</v>
      </c>
      <c r="LP22" s="263">
        <f t="shared" ref="LP22" si="1334">LP5-LO5</f>
        <v>-10.745418003099985</v>
      </c>
      <c r="LQ22" s="263">
        <f t="shared" ref="LQ22" si="1335">LQ5-LP5</f>
        <v>-2.7379383630805023</v>
      </c>
      <c r="LR22" s="263">
        <f t="shared" ref="LR22" si="1336">LR5-LQ5</f>
        <v>-0.28816187889970024</v>
      </c>
      <c r="LS22" s="263">
        <f t="shared" ref="LS22" si="1337">LS5-LR5</f>
        <v>2.7540929258702818</v>
      </c>
      <c r="LT22" s="263">
        <f t="shared" ref="LT22" si="1338">LT5-LS5</f>
        <v>-1.9105868633905629</v>
      </c>
      <c r="LU22" s="263">
        <f t="shared" ref="LU22" si="1339">LU5-LT5</f>
        <v>-9.2538321409892887</v>
      </c>
      <c r="LV22" s="263">
        <f t="shared" ref="LV22" si="1340">LV5-LU5</f>
        <v>-2.2263283335705637</v>
      </c>
      <c r="LW22" s="263">
        <f t="shared" ref="LW22" si="1341">LW5-LV5</f>
        <v>3.0798017302204244</v>
      </c>
      <c r="LX22" s="263">
        <f t="shared" ref="LX22" si="1342">LX5-LW5</f>
        <v>-5.9580162912043306</v>
      </c>
      <c r="LY22" s="263">
        <f t="shared" ref="LY22" si="1343">LY5-LX5</f>
        <v>-2.8196865683294163</v>
      </c>
      <c r="LZ22" s="263">
        <f t="shared" ref="LZ22" si="1344">LZ5-LY5</f>
        <v>-10.168152677573744</v>
      </c>
      <c r="MA22" s="263">
        <f t="shared" ref="MA22" si="1345">MA5-LZ5</f>
        <v>-0.81941868716694444</v>
      </c>
      <c r="MB22" s="263">
        <f t="shared" ref="MB22" si="1346">MB5-MA5</f>
        <v>-5.0755815498960146</v>
      </c>
      <c r="MC22" s="263">
        <f t="shared" ref="MC22" si="1347">MC5-MB5</f>
        <v>-2.8081474783311933</v>
      </c>
      <c r="MD22" s="263">
        <f t="shared" ref="MD22" si="1348">MD5-MC5</f>
        <v>1.8354209906701726</v>
      </c>
      <c r="ME22" s="263">
        <f t="shared" ref="ME22" si="1349">ME5-MD5</f>
        <v>-16.998466662837927</v>
      </c>
      <c r="MF22" s="263">
        <f t="shared" ref="MF22" si="1350">MF5-ME5</f>
        <v>-8.5351650416723714</v>
      </c>
      <c r="MG22" s="263">
        <f t="shared" ref="MG22" si="1351">MG5-MF5</f>
        <v>-2.3664722905623421</v>
      </c>
      <c r="MH22" s="263">
        <f t="shared" ref="MH22" si="1352">MH5-MG5</f>
        <v>-4.3827856070975031</v>
      </c>
      <c r="MI22" s="263">
        <f t="shared" ref="MI22" si="1353">MI5-MH5</f>
        <v>-0.42464415280210233</v>
      </c>
      <c r="MJ22" s="263">
        <f t="shared" ref="MJ22" si="1354">MJ5-MI5</f>
        <v>-19.562724161170081</v>
      </c>
      <c r="MK22" s="263">
        <f t="shared" ref="MK22" si="1355">MK5-MJ5</f>
        <v>-4.2954737841719179</v>
      </c>
      <c r="ML22" s="263">
        <f t="shared" ref="ML22" si="1356">ML5-MK5</f>
        <v>-3.9709546735175536</v>
      </c>
      <c r="MM22" s="263">
        <f t="shared" ref="MM22" si="1357">MM5-ML5</f>
        <v>-0.8183429228811292</v>
      </c>
      <c r="MN22" s="263">
        <f t="shared" ref="MN22" si="1358">MN5-MM5</f>
        <v>-8.0890876849516644</v>
      </c>
      <c r="MO22" s="263">
        <f t="shared" ref="MO22" si="1359">MO5-MN5</f>
        <v>-3.54747357060387</v>
      </c>
      <c r="MP22" s="263">
        <f t="shared" ref="MP22" si="1360">MP5-MO5</f>
        <v>-0.24136940160042286</v>
      </c>
      <c r="MQ22" s="263">
        <f t="shared" ref="MQ22" si="1361">MQ5-MP5</f>
        <v>-4.5178547811601675</v>
      </c>
      <c r="MR22" s="263">
        <f t="shared" ref="MR22" si="1362">MR5-MQ5</f>
        <v>-7.3955174808197626</v>
      </c>
      <c r="MS22" s="263">
        <f t="shared" ref="MS22" si="1363">MS5-MR5</f>
        <v>-14.854492446919721</v>
      </c>
      <c r="MT22" s="263">
        <f t="shared" ref="MT22" si="1364">MT5-MS5</f>
        <v>-4.8719318940402445</v>
      </c>
      <c r="MU22" s="263">
        <f t="shared" ref="MU22" si="1365">MU5-MT5</f>
        <v>-4.6839893211099479</v>
      </c>
      <c r="MV22" s="263">
        <f t="shared" ref="MV22" si="1366">MV5-MU5</f>
        <v>-7.6132728603697615</v>
      </c>
      <c r="MW22" s="263">
        <f t="shared" ref="MW22" si="1367">MW5-MV5</f>
        <v>-7.8152925180902457</v>
      </c>
      <c r="MX22" s="263">
        <f t="shared" ref="MX22" si="1368">MX5-MW5</f>
        <v>-16.223386466469492</v>
      </c>
      <c r="MY22" s="263">
        <f t="shared" ref="MY22" si="1369">MY5-MX5</f>
        <v>-6.6951576489000217</v>
      </c>
      <c r="MZ22" s="263">
        <f t="shared" ref="MZ22" si="1370">MZ5-MY5</f>
        <v>-6.4309890697104493</v>
      </c>
      <c r="NA22" s="263">
        <f t="shared" ref="NA22" si="1371">NA5-MZ5</f>
        <v>-6.0956974860200717</v>
      </c>
      <c r="NB22" s="263">
        <f t="shared" ref="NB22" si="1372">NB5-NA5</f>
        <v>-9.1049554353994608</v>
      </c>
      <c r="NC22" s="263">
        <f t="shared" ref="NC22" si="1373">NC5-NB5</f>
        <v>-20.775479240380264</v>
      </c>
      <c r="ND22" s="263">
        <f t="shared" ref="ND22" si="1374">ND5-NC5</f>
        <v>-9.0265589700966302</v>
      </c>
      <c r="NE22" s="263">
        <f t="shared" ref="NE22" si="1375">NE5-ND5</f>
        <v>-8.1020200704733725</v>
      </c>
      <c r="NF22" s="263">
        <f t="shared" ref="NF22" si="1376">NF5-NE5</f>
        <v>-10.61438854258995</v>
      </c>
      <c r="NG22" s="263">
        <f t="shared" ref="NG22" si="1377">NG5-NF5</f>
        <v>-9.1891966406201391</v>
      </c>
      <c r="NH22" s="263">
        <f t="shared" ref="NH22" si="1378">NH5-NG5</f>
        <v>-17.563316645179839</v>
      </c>
      <c r="NI22" s="263">
        <f t="shared" ref="NI22" si="1379">NI5-NH5</f>
        <v>-9.4296062015300777</v>
      </c>
      <c r="NJ22" s="263">
        <f t="shared" ref="NJ22" si="1380">NJ5-NI5</f>
        <v>-5.288983202770396</v>
      </c>
      <c r="NK22" s="263">
        <f t="shared" ref="NK22" si="1381">NK5-NJ5</f>
        <v>-6.1816801284594476</v>
      </c>
      <c r="NL22" s="263">
        <f t="shared" ref="NL22" si="1382">NL5-NK5</f>
        <v>-15.966432788780367</v>
      </c>
      <c r="NM22" s="263">
        <f t="shared" ref="NM22" si="1383">NM5-NL5</f>
        <v>-26.593215280209733</v>
      </c>
      <c r="NN22" s="263">
        <f t="shared" ref="NN22" si="1384">NN5-NM5</f>
        <v>-11.491819322870015</v>
      </c>
      <c r="NO22" s="263">
        <f t="shared" ref="NO22" si="1385">NO5-NN5</f>
        <v>-4.856732620350158</v>
      </c>
      <c r="NP22" s="263">
        <f t="shared" ref="NP22" si="1386">NP5-NO5</f>
        <v>-3.1055688767200991</v>
      </c>
      <c r="NQ22" s="263">
        <f t="shared" ref="NQ22" si="1387">NQ5-NP5</f>
        <v>-3.7451389862399083</v>
      </c>
      <c r="NR22" s="263">
        <f t="shared" ref="NR22" si="1388">NR5-NQ5</f>
        <v>-16.20996662610014</v>
      </c>
      <c r="NS22" s="263">
        <f t="shared" ref="NS22" si="1389">NS5-NR5</f>
        <v>-3.722411535899937</v>
      </c>
      <c r="NT22" s="263">
        <f t="shared" ref="NT22" si="1390">NT5-NS5</f>
        <v>-0.12249558235998848</v>
      </c>
      <c r="NU22" s="263">
        <f t="shared" ref="NU22" si="1391">NU5-NT5</f>
        <v>-9.0664110725601859</v>
      </c>
      <c r="NV22" s="263">
        <f t="shared" ref="NV22" si="1392">NV5-NU5</f>
        <v>-6.9330973698097296</v>
      </c>
      <c r="NW22" s="263">
        <f t="shared" ref="NW22" si="1393">NW5-NV5</f>
        <v>-19.412384245999874</v>
      </c>
      <c r="NX22" s="263">
        <f t="shared" ref="NX22" si="1394">NX5-NW5</f>
        <v>-1.429410212950188</v>
      </c>
      <c r="NY22" s="263">
        <f t="shared" ref="NY22" si="1395">NY5-NX5</f>
        <v>-0.41863766960977955</v>
      </c>
      <c r="NZ22" s="263">
        <f t="shared" ref="NZ22" si="1396">NZ5-NY5</f>
        <v>-4.9628309034001177</v>
      </c>
      <c r="OA22" s="263">
        <f t="shared" ref="OA22" si="1397">OA5-NZ5</f>
        <v>-4.1756196316600835</v>
      </c>
      <c r="OB22" s="263">
        <f t="shared" ref="OB22" si="1398">OB5-OA5</f>
        <v>-13.072275879189874</v>
      </c>
      <c r="OC22" s="263">
        <f t="shared" ref="OC22" si="1399">OC5-OB5</f>
        <v>-3.564038568290016</v>
      </c>
      <c r="OD22" s="263">
        <f t="shared" ref="OD22" si="1400">OD5-OC5</f>
        <v>-0.45903875195017463</v>
      </c>
      <c r="OE22" s="263">
        <f t="shared" ref="OE22" si="1401">OE5-OD5</f>
        <v>-5.5268696679299865</v>
      </c>
      <c r="OF22" s="263">
        <f t="shared" ref="OF22" si="1402">OF5-OE5</f>
        <v>-1.2458016566301922</v>
      </c>
      <c r="OG22" s="263">
        <f t="shared" ref="OG22" si="1403">OG5-OF5</f>
        <v>-11.778749144459653</v>
      </c>
      <c r="OH22" s="263">
        <f t="shared" ref="OH22" si="1404">OH5-OG5</f>
        <v>-3.4376364105100947</v>
      </c>
      <c r="OI22" s="263">
        <f t="shared" ref="OI22" si="1405">OI5-OH5</f>
        <v>-4.551851130200248</v>
      </c>
      <c r="OJ22" s="263">
        <f t="shared" ref="OJ22" si="1406">OJ5-OI5</f>
        <v>-4.1137385937799991</v>
      </c>
      <c r="OK22" s="263">
        <f t="shared" ref="OK22" si="1407">OK5-OJ5</f>
        <v>0.74645461134014113</v>
      </c>
      <c r="OL22" s="263">
        <f t="shared" ref="OL22" si="1408">OL5-OK5</f>
        <v>-9.0555599925000934</v>
      </c>
      <c r="OM22" s="263">
        <f t="shared" ref="OM22" si="1409">OM5-OL5</f>
        <v>-0.12971442029993341</v>
      </c>
      <c r="ON22" s="263">
        <f t="shared" ref="ON22" si="1410">ON5-OM5</f>
        <v>-1.9659092385099939</v>
      </c>
      <c r="OO22" s="263">
        <f t="shared" ref="OO22" si="1411">OO5-ON5</f>
        <v>1.2134037621599418</v>
      </c>
      <c r="OP22" s="263">
        <f t="shared" ref="OP22" si="1412">OP5-OO5</f>
        <v>6.5829963537803451</v>
      </c>
      <c r="OQ22" s="263">
        <f t="shared" ref="OQ22" si="1413">OQ5-OP5</f>
        <v>-8.3582679295500384</v>
      </c>
      <c r="OR22" s="263">
        <f t="shared" ref="OR22" si="1414">OR5-OQ5</f>
        <v>0.68942625184990902</v>
      </c>
      <c r="OS22" s="263">
        <f t="shared" ref="OS22" si="1415">OS5-OR5</f>
        <v>0.33321424671976274</v>
      </c>
      <c r="OT22" s="263">
        <f t="shared" ref="OT22" si="1416">OT5-OS5</f>
        <v>-3.301983742469929</v>
      </c>
      <c r="OU22" s="263">
        <f t="shared" ref="OU22" si="1417">OU5-OT5</f>
        <v>0.60003144324991808</v>
      </c>
      <c r="OV22" s="263">
        <f t="shared" ref="OV22" si="1418">OV5-OU5</f>
        <v>-7.0523741135798446</v>
      </c>
      <c r="OW22" s="263">
        <f t="shared" ref="OW22" si="1419">OW5-OV5</f>
        <v>-5.7006927688398719</v>
      </c>
      <c r="OX22" s="263">
        <f t="shared" ref="OX22" si="1420">OX5-OW5</f>
        <v>-2.1392890577599246</v>
      </c>
      <c r="OY22" s="263">
        <f t="shared" ref="OY22" si="1421">OY5-OX5</f>
        <v>-4.5841757023367791</v>
      </c>
      <c r="OZ22" s="263">
        <f t="shared" ref="OZ22" si="1422">OZ5-OY5</f>
        <v>4.9100443920597172</v>
      </c>
      <c r="PA22" s="263">
        <f t="shared" ref="PA22" si="1423">PA5-OZ5</f>
        <v>-7.0260427811613226</v>
      </c>
      <c r="PB22" s="263">
        <f t="shared" ref="PB22" si="1424">PB5-PA5</f>
        <v>4.929875441956483</v>
      </c>
      <c r="PC22" s="263">
        <f t="shared" ref="PC22" si="1425">PC5-PB5</f>
        <v>1.7149600138163805</v>
      </c>
      <c r="PD22" s="263">
        <f t="shared" ref="PD22" si="1426">PD5-PC5</f>
        <v>-2.3567777935918457</v>
      </c>
      <c r="PE22" s="263">
        <f t="shared" ref="PE22" si="1427">PE5-PD5</f>
        <v>-4.6173257924851896</v>
      </c>
      <c r="PF22" s="263">
        <f t="shared" ref="PF22" si="1428">PF5-PE5</f>
        <v>-6.5809197891953772</v>
      </c>
      <c r="PG22" s="263">
        <f t="shared" ref="PG22" si="1429">PG5-PF5</f>
        <v>3.2098846501912703</v>
      </c>
      <c r="PH22" s="263">
        <f t="shared" ref="PH22" si="1430">PH5-PG5</f>
        <v>0.59233430471294923</v>
      </c>
      <c r="PI22" s="263">
        <f t="shared" ref="PI22" si="1431">PI5-PH5</f>
        <v>-0.44435578547927435</v>
      </c>
      <c r="PJ22" s="263">
        <f t="shared" ref="PJ22" si="1432">PJ5-PI5</f>
        <v>0.10574774370707019</v>
      </c>
      <c r="PK22" s="263">
        <f t="shared" ref="PK22" si="1433">PK5-PJ5</f>
        <v>-0.7764208355865776</v>
      </c>
      <c r="PL22" s="263">
        <f t="shared" ref="PL22" si="1434">PL5-PK5</f>
        <v>8.4199806521642131</v>
      </c>
      <c r="PM22" s="263">
        <f t="shared" ref="PM22" si="1435">PM5-PL5</f>
        <v>4.2856247656118285</v>
      </c>
      <c r="PN22" s="263">
        <f t="shared" ref="PN22" si="1436">PN5-PM5</f>
        <v>-2.552645853269496</v>
      </c>
      <c r="PO22" s="263">
        <f t="shared" ref="PO22" si="1437">PO5-PN5</f>
        <v>2.4870341506275508</v>
      </c>
      <c r="PP22" s="263">
        <f t="shared" ref="PP22" si="1438">PP5-PO5</f>
        <v>-6.8179783751902505</v>
      </c>
      <c r="PQ22" s="263">
        <f t="shared" ref="PQ22" si="1439">PQ5-PP5</f>
        <v>1.0921063534528912</v>
      </c>
      <c r="PR22" s="263">
        <f t="shared" ref="PR22" si="1440">PR5-PQ5</f>
        <v>6.1140843626621972</v>
      </c>
      <c r="PS22" s="263">
        <f t="shared" ref="PS22" si="1441">PS5-PR5</f>
        <v>-0.23436346052358203</v>
      </c>
      <c r="PT22" s="263">
        <f t="shared" ref="PT22" si="1442">PT5-PS5</f>
        <v>0.4171600407967162</v>
      </c>
      <c r="PU22" s="263">
        <f t="shared" ref="PU22" si="1443">PU5-PT5</f>
        <v>-1.6278795329599234</v>
      </c>
      <c r="PV22" s="263">
        <f t="shared" ref="PV22" si="1444">PV5-PU5</f>
        <v>1.0428011700009847</v>
      </c>
      <c r="PW22" s="263">
        <f t="shared" ref="PW22" si="1445">PW5-PV5</f>
        <v>2.4107044274346663</v>
      </c>
      <c r="PX22" s="85"/>
      <c r="PY22" s="15"/>
    </row>
    <row r="23" spans="1:466" x14ac:dyDescent="0.25">
      <c r="A23" t="s">
        <v>151</v>
      </c>
      <c r="I23" s="15">
        <v>4700.4905098823301</v>
      </c>
      <c r="K23" s="444">
        <f>I23-B4</f>
        <v>-430.90949011766952</v>
      </c>
      <c r="L23" s="444">
        <f>K23/B4*100</f>
        <v>-8.3975034126684633</v>
      </c>
      <c r="CI23" s="15" t="s">
        <v>215</v>
      </c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5"/>
      <c r="FQ23" s="85"/>
      <c r="FR23" s="85"/>
      <c r="FS23" s="85"/>
      <c r="FT23" s="85"/>
      <c r="FU23" s="85"/>
      <c r="FV23" s="85"/>
      <c r="FW23" s="85"/>
      <c r="FX23" s="85"/>
      <c r="FY23" s="85"/>
      <c r="FZ23" s="85"/>
      <c r="GA23" s="85">
        <f>GA5-B5</f>
        <v>-1266.1752433944393</v>
      </c>
      <c r="GB23" s="85"/>
      <c r="GC23" s="85"/>
      <c r="GD23" s="85"/>
      <c r="GE23" s="85"/>
      <c r="GF23" s="85"/>
      <c r="GG23" s="85"/>
      <c r="GH23" s="85"/>
      <c r="GI23" s="85"/>
      <c r="GJ23" s="85"/>
      <c r="GK23" s="85"/>
      <c r="GL23" s="85"/>
      <c r="GM23" s="85"/>
      <c r="GN23" s="85"/>
      <c r="GO23" s="85"/>
      <c r="GP23" s="85"/>
      <c r="GQ23" s="85"/>
      <c r="GR23" s="85"/>
      <c r="GS23" s="85"/>
      <c r="GT23" s="85"/>
      <c r="GU23" s="85"/>
      <c r="GV23" s="85"/>
      <c r="GW23" s="85"/>
      <c r="GX23" s="85"/>
      <c r="GY23" s="85"/>
      <c r="GZ23" s="85"/>
      <c r="HA23" s="85"/>
      <c r="HB23" s="85"/>
      <c r="HC23" s="85"/>
      <c r="HD23" s="85"/>
      <c r="HE23" s="85"/>
      <c r="HF23" s="85"/>
      <c r="HG23" s="85"/>
      <c r="HH23" s="85"/>
      <c r="HI23" s="85"/>
      <c r="HJ23" s="85"/>
      <c r="HK23" s="85"/>
      <c r="HL23" s="85"/>
      <c r="HM23" s="85"/>
      <c r="HN23" s="85"/>
      <c r="HO23" s="85"/>
      <c r="HP23" s="85"/>
      <c r="HQ23" s="85"/>
      <c r="HR23" s="85"/>
      <c r="HS23" s="85"/>
      <c r="HT23" s="85"/>
      <c r="HU23" s="85"/>
      <c r="HV23" s="85"/>
      <c r="HW23" s="85"/>
      <c r="HX23" s="85"/>
      <c r="HY23" s="85"/>
      <c r="HZ23" s="85"/>
      <c r="IA23" s="85"/>
      <c r="IB23" s="85"/>
      <c r="IC23" s="85"/>
      <c r="ID23" s="85"/>
      <c r="IE23" s="85"/>
      <c r="IF23" s="85"/>
      <c r="IG23" s="85"/>
      <c r="IH23" s="85"/>
      <c r="II23" s="85"/>
      <c r="IJ23" s="85"/>
      <c r="IK23" s="85"/>
      <c r="IL23" s="85"/>
      <c r="IM23" s="85"/>
      <c r="IN23" s="85"/>
      <c r="IO23" s="85"/>
      <c r="IP23" s="85"/>
      <c r="IQ23" s="85"/>
      <c r="IR23" s="85"/>
      <c r="IS23" s="85"/>
      <c r="IT23" s="85"/>
      <c r="IU23" s="85"/>
      <c r="IV23" s="85"/>
      <c r="IW23" s="85"/>
      <c r="IX23" s="85"/>
      <c r="IY23" s="85"/>
      <c r="IZ23" s="85"/>
      <c r="JA23" s="85"/>
      <c r="JB23" s="85"/>
      <c r="JC23" s="85"/>
      <c r="JD23" s="85"/>
      <c r="JE23" s="85"/>
      <c r="JF23" s="85"/>
      <c r="JG23" s="85"/>
      <c r="JH23" s="85"/>
      <c r="JI23" s="85"/>
      <c r="JJ23" s="85"/>
      <c r="JK23" s="85"/>
      <c r="JL23" s="85"/>
      <c r="JM23" s="85"/>
      <c r="JN23" s="85"/>
      <c r="JO23" s="85"/>
      <c r="JP23" s="85"/>
      <c r="JQ23" s="85"/>
      <c r="JR23" s="85"/>
      <c r="JS23" s="85"/>
      <c r="JT23" s="85"/>
      <c r="JU23" s="85"/>
      <c r="JV23" s="85"/>
      <c r="JW23" s="85"/>
      <c r="JX23" s="85"/>
      <c r="JY23" s="85"/>
      <c r="JZ23" s="85"/>
      <c r="KA23" s="85"/>
      <c r="KB23" s="85"/>
      <c r="KC23" s="85"/>
      <c r="KD23" s="85"/>
      <c r="KE23" s="85"/>
      <c r="KF23" s="85"/>
      <c r="KG23" s="85"/>
      <c r="KH23" s="85"/>
      <c r="KI23" s="85"/>
      <c r="KJ23" s="85"/>
      <c r="KK23" s="85"/>
      <c r="KL23" s="85"/>
      <c r="KM23" s="85"/>
      <c r="KN23" s="85"/>
      <c r="KO23" s="85"/>
      <c r="KP23" s="85"/>
      <c r="KQ23" s="85"/>
      <c r="KR23" s="85"/>
      <c r="KS23" s="85"/>
      <c r="KT23" s="85"/>
      <c r="KU23" s="85"/>
      <c r="KV23" s="85"/>
      <c r="KW23" s="85"/>
      <c r="KX23" s="85"/>
      <c r="KY23" s="85"/>
      <c r="KZ23" s="85"/>
      <c r="LA23" s="85"/>
      <c r="LB23" s="85"/>
      <c r="LC23" s="85"/>
      <c r="LD23" s="85"/>
      <c r="LE23" s="85"/>
      <c r="LF23" s="85"/>
      <c r="LG23" s="85"/>
      <c r="LH23" s="85"/>
      <c r="LI23" s="85"/>
      <c r="LJ23" s="85"/>
      <c r="LK23" s="85"/>
      <c r="LL23" s="85"/>
      <c r="LM23" s="85"/>
      <c r="LN23" s="85"/>
      <c r="LO23" s="85"/>
      <c r="LP23" s="85"/>
      <c r="LQ23" s="85"/>
      <c r="LR23" s="85"/>
      <c r="LS23" s="85"/>
      <c r="LT23" s="85"/>
      <c r="LU23" s="85"/>
      <c r="LV23" s="85"/>
      <c r="LW23" s="85"/>
      <c r="LX23" s="85"/>
      <c r="LY23" s="85"/>
      <c r="LZ23" s="85"/>
      <c r="MA23" s="85"/>
      <c r="MB23" s="85"/>
      <c r="MC23" s="85"/>
      <c r="MD23" s="85"/>
      <c r="ME23" s="85"/>
      <c r="MF23" s="85"/>
      <c r="MG23" s="85"/>
      <c r="MH23" s="85"/>
      <c r="MI23" s="85"/>
      <c r="MJ23" s="85"/>
      <c r="MK23" s="85"/>
      <c r="ML23" s="85"/>
      <c r="MM23" s="85"/>
      <c r="MN23" s="85"/>
      <c r="MO23" s="85"/>
      <c r="MP23" s="85"/>
      <c r="MQ23" s="85"/>
      <c r="MR23" s="85"/>
      <c r="MS23" s="85"/>
      <c r="MT23" s="85"/>
      <c r="MU23" s="85"/>
      <c r="MV23" s="85"/>
      <c r="MW23" s="85"/>
      <c r="MX23" s="85"/>
      <c r="MY23" s="85"/>
      <c r="MZ23" s="85"/>
      <c r="NA23" s="85"/>
      <c r="NB23" s="85"/>
      <c r="NC23" s="85"/>
      <c r="ND23" s="85"/>
      <c r="NE23" s="85"/>
      <c r="NF23" s="85"/>
      <c r="NG23" s="85"/>
      <c r="NH23" s="85"/>
      <c r="NI23" s="85"/>
      <c r="NJ23" s="85"/>
      <c r="NK23" s="85"/>
      <c r="NL23" s="85"/>
      <c r="NM23" s="85"/>
      <c r="NN23" s="85"/>
      <c r="NO23" s="85"/>
      <c r="NP23" s="85"/>
      <c r="NQ23" s="85"/>
      <c r="NR23" s="85"/>
      <c r="NS23" s="85"/>
      <c r="NT23" s="85"/>
      <c r="NU23" s="85"/>
      <c r="NV23" s="85"/>
      <c r="NW23" s="85"/>
      <c r="NX23" s="85"/>
      <c r="NY23" s="85"/>
      <c r="NZ23" s="85"/>
      <c r="OA23" s="85"/>
      <c r="OB23" s="85"/>
      <c r="OC23" s="85"/>
      <c r="OD23" s="85"/>
      <c r="OE23" s="85"/>
      <c r="OF23" s="85"/>
      <c r="OG23" s="85"/>
      <c r="OH23" s="85"/>
      <c r="OI23" s="85"/>
      <c r="OJ23" s="85"/>
      <c r="OK23" s="85"/>
      <c r="OL23" s="85"/>
      <c r="OM23" s="85"/>
      <c r="ON23" s="85"/>
      <c r="OO23" s="85"/>
      <c r="OP23" s="85"/>
      <c r="OQ23" s="85"/>
      <c r="OR23" s="85"/>
      <c r="OS23" s="85"/>
      <c r="OT23" s="85"/>
      <c r="OU23" s="85"/>
      <c r="OV23" s="85"/>
      <c r="OW23" s="85"/>
      <c r="OX23" s="85"/>
      <c r="OY23" s="85"/>
      <c r="OZ23" s="85"/>
      <c r="PA23" s="85"/>
      <c r="PB23" s="85"/>
      <c r="PC23" s="85"/>
      <c r="PD23" s="85"/>
      <c r="PE23" s="85"/>
      <c r="PF23" s="85"/>
      <c r="PG23" s="85"/>
      <c r="PH23" s="85"/>
      <c r="PI23" s="85"/>
      <c r="PJ23" s="85"/>
      <c r="PK23" s="85"/>
      <c r="PL23" s="85"/>
      <c r="PM23" s="85"/>
      <c r="PN23" s="85"/>
      <c r="PO23" s="85"/>
      <c r="PP23" s="85"/>
      <c r="PQ23" s="85"/>
      <c r="PR23" s="85"/>
      <c r="PS23" s="85"/>
      <c r="PT23" s="85"/>
      <c r="PU23" s="85"/>
      <c r="PV23" s="85"/>
      <c r="PW23" s="85"/>
      <c r="PX23" s="85"/>
      <c r="PY23" s="15"/>
    </row>
    <row r="24" spans="1:466" x14ac:dyDescent="0.25">
      <c r="A24" t="s">
        <v>155</v>
      </c>
      <c r="I24" s="15">
        <v>5264.4714353505797</v>
      </c>
      <c r="K24" s="444">
        <f>I24-B5</f>
        <v>-951.92856464941997</v>
      </c>
      <c r="L24" s="444">
        <f>K24/B5*100</f>
        <v>-15.313180693800593</v>
      </c>
      <c r="GA24" s="444">
        <f>GA4/B4*100-100</f>
        <v>-10.303699838643254</v>
      </c>
      <c r="IQ24" s="85">
        <f>IQ4-IC4</f>
        <v>-1.3795925262193123</v>
      </c>
      <c r="IR24" s="85">
        <f>IQ4/IC4*100-100</f>
        <v>-3.0421312459168348E-2</v>
      </c>
      <c r="PY24" s="15"/>
    </row>
    <row r="25" spans="1:466" x14ac:dyDescent="0.25">
      <c r="A25" t="s">
        <v>152</v>
      </c>
      <c r="GA25" s="444">
        <f>GA5/B5*100-100</f>
        <v>-20.368303896056233</v>
      </c>
      <c r="IQ25" s="85">
        <f>IQ5-IC5</f>
        <v>-20.916266057170105</v>
      </c>
      <c r="IR25" s="85">
        <f>IQ5/IC5*100-100</f>
        <v>-0.44804108141306642</v>
      </c>
      <c r="PY25" s="15"/>
      <c r="PZ25" t="s">
        <v>7</v>
      </c>
    </row>
    <row r="26" spans="1:466" x14ac:dyDescent="0.25">
      <c r="A26" t="s">
        <v>153</v>
      </c>
      <c r="HR26" s="266">
        <f>HS4-HH4</f>
        <v>3.2694782596900041</v>
      </c>
      <c r="HS26" s="266">
        <f>(HS4-HH4)/HH4*100</f>
        <v>7.1976668346170211E-2</v>
      </c>
      <c r="PY26" s="15"/>
    </row>
    <row r="27" spans="1:466" x14ac:dyDescent="0.25">
      <c r="A27" t="s">
        <v>154</v>
      </c>
      <c r="HR27" s="266">
        <f>HS5-HH5</f>
        <v>-43.520666236509896</v>
      </c>
      <c r="HS27" s="266">
        <f>(HS5-HH5)/HH5*100</f>
        <v>-0.91805324105015063</v>
      </c>
      <c r="PX27" s="85"/>
    </row>
    <row r="28" spans="1:466" x14ac:dyDescent="0.25">
      <c r="CX28" s="15">
        <v>1000</v>
      </c>
    </row>
    <row r="29" spans="1:466" x14ac:dyDescent="0.25">
      <c r="A29">
        <v>1000</v>
      </c>
    </row>
    <row r="32" spans="1:466" x14ac:dyDescent="0.25">
      <c r="EY32" s="15" t="s">
        <v>230</v>
      </c>
      <c r="EZ32" s="15" t="s">
        <v>231</v>
      </c>
      <c r="FA32" s="15" t="s">
        <v>222</v>
      </c>
      <c r="FB32" s="15" t="s">
        <v>223</v>
      </c>
      <c r="FC32" s="15" t="s">
        <v>224</v>
      </c>
      <c r="FD32" s="15" t="s">
        <v>225</v>
      </c>
      <c r="FE32" s="15" t="s">
        <v>226</v>
      </c>
      <c r="FF32" s="15" t="s">
        <v>241</v>
      </c>
      <c r="FG32" s="15" t="s">
        <v>242</v>
      </c>
      <c r="FH32" s="15" t="s">
        <v>258</v>
      </c>
      <c r="FI32" s="15" t="s">
        <v>285</v>
      </c>
      <c r="PY32" s="15"/>
      <c r="PZ32" s="15"/>
      <c r="QA32" s="76"/>
    </row>
    <row r="33" spans="3:443" x14ac:dyDescent="0.25">
      <c r="CK33" s="16"/>
      <c r="CL33" s="16"/>
      <c r="CM33" s="17"/>
      <c r="CN33" s="17"/>
      <c r="EX33" s="15" t="s">
        <v>227</v>
      </c>
      <c r="EY33" s="86">
        <v>2.5999999999999999E-2</v>
      </c>
      <c r="EZ33" s="86">
        <v>5.7000000000000002E-3</v>
      </c>
      <c r="FA33" s="86">
        <v>-3.5999999999999997E-2</v>
      </c>
      <c r="FB33" s="86">
        <v>-1.6E-2</v>
      </c>
      <c r="FC33" s="86">
        <v>3.0000000000000001E-3</v>
      </c>
      <c r="FD33" s="86">
        <v>-1.1000000000000001E-3</v>
      </c>
      <c r="FE33" s="86">
        <v>-2.1499999999999998E-2</v>
      </c>
      <c r="FF33" s="86">
        <v>-0.05</v>
      </c>
      <c r="FG33" s="86">
        <v>-1.7000000000000001E-2</v>
      </c>
      <c r="FH33" s="86">
        <v>-7.4000000000000003E-3</v>
      </c>
      <c r="FI33" s="86">
        <v>-4.4999999999999997E-3</v>
      </c>
      <c r="PY33" s="15"/>
      <c r="PZ33" s="15"/>
      <c r="QA33" s="76"/>
    </row>
    <row r="34" spans="3:443" x14ac:dyDescent="0.25">
      <c r="EX34" s="15" t="s">
        <v>228</v>
      </c>
      <c r="EY34" s="86">
        <v>-3.0000000000000001E-3</v>
      </c>
      <c r="EZ34" s="86">
        <v>-4.0000000000000001E-3</v>
      </c>
      <c r="FA34" s="86">
        <v>-2.3E-2</v>
      </c>
      <c r="FB34" s="86">
        <v>-3.2000000000000001E-2</v>
      </c>
      <c r="FC34" s="86">
        <v>-1.2E-2</v>
      </c>
      <c r="FD34" s="86">
        <v>-2.29E-2</v>
      </c>
      <c r="FE34" s="86">
        <v>-1.29E-2</v>
      </c>
      <c r="FF34" s="86">
        <v>-7.4800000000000005E-2</v>
      </c>
      <c r="FG34" s="86">
        <v>-5.8900000000000001E-2</v>
      </c>
      <c r="FH34" s="86">
        <v>-2.1299999999999999E-2</v>
      </c>
      <c r="FI34" s="86">
        <v>-1.3599999999999999E-2</v>
      </c>
      <c r="PY34" s="15"/>
      <c r="PZ34" s="15"/>
      <c r="QA34" s="76"/>
    </row>
    <row r="44" spans="3:443" x14ac:dyDescent="0.25"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/>
      <c r="PY44"/>
    </row>
    <row r="45" spans="3:443" x14ac:dyDescent="0.25"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/>
      <c r="PY45"/>
    </row>
    <row r="46" spans="3:443" x14ac:dyDescent="0.25"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/>
      <c r="PY46"/>
    </row>
  </sheetData>
  <mergeCells count="26">
    <mergeCell ref="QE2:QF2"/>
    <mergeCell ref="QK2:QL2"/>
    <mergeCell ref="RS2:RT2"/>
    <mergeCell ref="RU2:RV2"/>
    <mergeCell ref="RQ2:RR2"/>
    <mergeCell ref="RG2:RH2"/>
    <mergeCell ref="RI2:RJ2"/>
    <mergeCell ref="RK2:RL2"/>
    <mergeCell ref="RM2:RN2"/>
    <mergeCell ref="RO2:RP2"/>
    <mergeCell ref="QC2:QD2"/>
    <mergeCell ref="QP13:QX13"/>
    <mergeCell ref="QA1:RJ1"/>
    <mergeCell ref="QA2:QB2"/>
    <mergeCell ref="RC2:RD2"/>
    <mergeCell ref="RA2:RB2"/>
    <mergeCell ref="QY2:QZ2"/>
    <mergeCell ref="QW2:QX2"/>
    <mergeCell ref="QU2:QV2"/>
    <mergeCell ref="QQ2:QR2"/>
    <mergeCell ref="QO2:QP2"/>
    <mergeCell ref="QS2:QT2"/>
    <mergeCell ref="QM2:QN2"/>
    <mergeCell ref="QI2:QJ2"/>
    <mergeCell ref="RE2:RF2"/>
    <mergeCell ref="QG2:QH2"/>
  </mergeCells>
  <phoneticPr fontId="40" type="noConversion"/>
  <pageMargins left="0.7" right="0.7" top="0.75" bottom="0.75" header="0.3" footer="0.3"/>
  <pageSetup paperSize="9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OV416"/>
  <sheetViews>
    <sheetView zoomScale="90" zoomScaleNormal="90" workbookViewId="0">
      <selection activeCell="FY3" sqref="FY3:FZ3"/>
    </sheetView>
  </sheetViews>
  <sheetFormatPr defaultRowHeight="15" outlineLevelCol="1" x14ac:dyDescent="0.25"/>
  <cols>
    <col min="1" max="1" width="21.85546875" customWidth="1"/>
    <col min="2" max="6" width="12.140625" hidden="1" customWidth="1" outlineLevel="1"/>
    <col min="7" max="7" width="10.5703125" hidden="1" customWidth="1" outlineLevel="1" collapsed="1"/>
    <col min="8" max="8" width="10.5703125" hidden="1" customWidth="1" outlineLevel="1"/>
    <col min="9" max="9" width="6.42578125" hidden="1" customWidth="1" outlineLevel="1"/>
    <col min="10" max="10" width="4.85546875" hidden="1" customWidth="1" outlineLevel="1" collapsed="1"/>
    <col min="11" max="11" width="11.28515625" hidden="1" customWidth="1" outlineLevel="1"/>
    <col min="12" max="20" width="10.5703125" hidden="1" customWidth="1" outlineLevel="1"/>
    <col min="21" max="21" width="10.42578125" hidden="1" customWidth="1" outlineLevel="1" collapsed="1"/>
    <col min="22" max="27" width="10.42578125" hidden="1" customWidth="1" outlineLevel="1"/>
    <col min="28" max="28" width="10.42578125" hidden="1" customWidth="1" outlineLevel="1" collapsed="1"/>
    <col min="29" max="30" width="10.42578125" hidden="1" customWidth="1" outlineLevel="1"/>
    <col min="31" max="31" width="10.42578125" hidden="1" customWidth="1" outlineLevel="1" collapsed="1"/>
    <col min="32" max="33" width="10.42578125" hidden="1" customWidth="1" outlineLevel="1"/>
    <col min="34" max="34" width="8.85546875" hidden="1" customWidth="1" outlineLevel="1" collapsed="1"/>
    <col min="35" max="39" width="8.85546875" hidden="1" customWidth="1" outlineLevel="1"/>
    <col min="40" max="40" width="7.85546875" hidden="1" customWidth="1" outlineLevel="1"/>
    <col min="41" max="41" width="7.7109375" customWidth="1" collapsed="1"/>
    <col min="42" max="62" width="8.85546875" hidden="1" customWidth="1" outlineLevel="1"/>
    <col min="63" max="63" width="6.7109375" customWidth="1" collapsed="1"/>
    <col min="64" max="76" width="8.85546875" hidden="1" customWidth="1" outlineLevel="1"/>
    <col min="77" max="77" width="8.85546875" hidden="1" customWidth="1" outlineLevel="1" collapsed="1"/>
    <col min="78" max="79" width="8.85546875" hidden="1" customWidth="1" outlineLevel="1"/>
    <col min="80" max="80" width="8.85546875" hidden="1" customWidth="1" outlineLevel="1" collapsed="1"/>
    <col min="81" max="82" width="8.85546875" hidden="1" customWidth="1" outlineLevel="1"/>
    <col min="83" max="83" width="8.85546875" hidden="1" customWidth="1" outlineLevel="1" collapsed="1"/>
    <col min="84" max="84" width="8.85546875" hidden="1" customWidth="1" outlineLevel="1"/>
    <col min="85" max="85" width="7.28515625" customWidth="1" collapsed="1"/>
    <col min="86" max="91" width="7.28515625" hidden="1" customWidth="1" outlineLevel="1"/>
    <col min="92" max="92" width="0.140625" hidden="1" customWidth="1" collapsed="1"/>
    <col min="93" max="104" width="7.28515625" hidden="1" customWidth="1"/>
    <col min="105" max="105" width="6.85546875" hidden="1" customWidth="1" outlineLevel="1"/>
    <col min="106" max="154" width="7.28515625" hidden="1" customWidth="1" outlineLevel="1"/>
    <col min="155" max="155" width="7.28515625" hidden="1" customWidth="1" outlineLevel="1" collapsed="1"/>
    <col min="156" max="165" width="7.28515625" hidden="1" customWidth="1" outlineLevel="1"/>
    <col min="166" max="166" width="7.28515625" hidden="1" customWidth="1" outlineLevel="1" collapsed="1"/>
    <col min="167" max="169" width="7.28515625" hidden="1" customWidth="1" outlineLevel="1"/>
    <col min="170" max="170" width="7.28515625" hidden="1" customWidth="1" outlineLevel="1" collapsed="1"/>
    <col min="171" max="171" width="7.28515625" customWidth="1" collapsed="1"/>
    <col min="172" max="176" width="7.28515625" hidden="1" customWidth="1" outlineLevel="1"/>
    <col min="177" max="177" width="7.28515625" customWidth="1" collapsed="1"/>
    <col min="178" max="182" width="7.28515625" customWidth="1"/>
    <col min="183" max="185" width="11.5703125" customWidth="1"/>
    <col min="186" max="190" width="10.28515625" hidden="1" customWidth="1" outlineLevel="1"/>
    <col min="191" max="191" width="10.28515625" hidden="1" customWidth="1" outlineLevel="1" collapsed="1"/>
    <col min="192" max="193" width="10.28515625" hidden="1" customWidth="1" outlineLevel="1"/>
    <col min="194" max="194" width="10.28515625" hidden="1" customWidth="1" outlineLevel="1" collapsed="1"/>
    <col min="195" max="204" width="10.28515625" hidden="1" customWidth="1" outlineLevel="1"/>
    <col min="205" max="205" width="10.28515625" hidden="1" customWidth="1" outlineLevel="1" collapsed="1"/>
    <col min="206" max="212" width="10.28515625" hidden="1" customWidth="1" outlineLevel="1"/>
    <col min="213" max="213" width="10.28515625" hidden="1" customWidth="1" outlineLevel="1" collapsed="1"/>
    <col min="214" max="214" width="10.28515625" hidden="1" customWidth="1" outlineLevel="1"/>
    <col min="215" max="215" width="10.28515625" hidden="1" customWidth="1" outlineLevel="1" collapsed="1"/>
    <col min="216" max="217" width="10.28515625" hidden="1" customWidth="1" outlineLevel="1"/>
    <col min="218" max="218" width="9.28515625" hidden="1" customWidth="1" outlineLevel="1" collapsed="1"/>
    <col min="219" max="224" width="9.28515625" hidden="1" customWidth="1" outlineLevel="1"/>
    <col min="225" max="225" width="7.140625" customWidth="1" collapsed="1"/>
    <col min="226" max="246" width="9.28515625" hidden="1" customWidth="1" outlineLevel="1"/>
    <col min="247" max="247" width="6.85546875" customWidth="1" collapsed="1"/>
    <col min="248" max="260" width="9.28515625" hidden="1" customWidth="1" outlineLevel="1"/>
    <col min="261" max="261" width="9.28515625" hidden="1" customWidth="1" outlineLevel="1" collapsed="1"/>
    <col min="262" max="263" width="9.28515625" hidden="1" customWidth="1" outlineLevel="1"/>
    <col min="264" max="264" width="9.28515625" hidden="1" customWidth="1" outlineLevel="1" collapsed="1"/>
    <col min="265" max="266" width="9.28515625" hidden="1" customWidth="1" outlineLevel="1"/>
    <col min="267" max="267" width="9.28515625" hidden="1" customWidth="1" outlineLevel="1" collapsed="1"/>
    <col min="268" max="268" width="9.28515625" hidden="1" customWidth="1" outlineLevel="1"/>
    <col min="269" max="269" width="7" customWidth="1" collapsed="1"/>
    <col min="270" max="275" width="7.140625" hidden="1" customWidth="1" outlineLevel="1"/>
    <col min="276" max="276" width="0.28515625" hidden="1" customWidth="1" collapsed="1"/>
    <col min="277" max="288" width="7.140625" hidden="1" customWidth="1"/>
    <col min="289" max="289" width="7.140625" hidden="1" customWidth="1" outlineLevel="1"/>
    <col min="290" max="290" width="6.85546875" hidden="1" customWidth="1" outlineLevel="1"/>
    <col min="291" max="310" width="7.140625" hidden="1" customWidth="1" outlineLevel="1"/>
    <col min="311" max="311" width="6.85546875" hidden="1" customWidth="1" outlineLevel="1"/>
    <col min="312" max="334" width="7.140625" hidden="1" customWidth="1" outlineLevel="1"/>
    <col min="335" max="338" width="7.28515625" hidden="1" customWidth="1" outlineLevel="1"/>
    <col min="339" max="339" width="7.28515625" hidden="1" customWidth="1" outlineLevel="1" collapsed="1"/>
    <col min="340" max="349" width="7.28515625" hidden="1" customWidth="1" outlineLevel="1"/>
    <col min="350" max="350" width="7.28515625" hidden="1" customWidth="1" outlineLevel="1" collapsed="1"/>
    <col min="351" max="353" width="7.28515625" hidden="1" customWidth="1" outlineLevel="1"/>
    <col min="354" max="354" width="7.28515625" hidden="1" customWidth="1" outlineLevel="1" collapsed="1"/>
    <col min="355" max="355" width="7.28515625" customWidth="1" collapsed="1"/>
    <col min="356" max="360" width="7.28515625" hidden="1" customWidth="1" outlineLevel="1"/>
    <col min="361" max="361" width="7.28515625" customWidth="1" collapsed="1"/>
    <col min="362" max="365" width="7.28515625" customWidth="1"/>
    <col min="366" max="366" width="7.7109375" customWidth="1"/>
    <col min="367" max="367" width="10.85546875" style="134" customWidth="1"/>
    <col min="368" max="368" width="7.42578125" style="134" customWidth="1"/>
    <col min="369" max="369" width="10.85546875" style="134" customWidth="1"/>
    <col min="370" max="370" width="6.7109375" customWidth="1"/>
    <col min="371" max="399" width="5.7109375" style="249" customWidth="1"/>
  </cols>
  <sheetData>
    <row r="1" spans="1:409" ht="16.149999999999999" customHeight="1" x14ac:dyDescent="0.25">
      <c r="A1" s="562" t="s">
        <v>213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Z1" s="562"/>
      <c r="AA1" s="562"/>
      <c r="AB1" s="562"/>
      <c r="AC1" s="562"/>
      <c r="AD1" s="562"/>
      <c r="AE1" s="562"/>
      <c r="AF1" s="562"/>
      <c r="AG1" s="562"/>
      <c r="AH1" s="562"/>
      <c r="AI1" s="562"/>
      <c r="AJ1" s="562"/>
      <c r="AK1" s="562"/>
      <c r="AL1" s="562"/>
      <c r="AM1" s="562"/>
      <c r="AN1" s="562"/>
      <c r="AO1" s="562"/>
      <c r="AP1" s="562"/>
      <c r="AQ1" s="562"/>
      <c r="AR1" s="562"/>
      <c r="AS1" s="562"/>
      <c r="AT1" s="562"/>
      <c r="AU1" s="562"/>
      <c r="AV1" s="562"/>
      <c r="AW1" s="562"/>
      <c r="AX1" s="562"/>
      <c r="AY1" s="562"/>
      <c r="AZ1" s="562"/>
      <c r="BA1" s="562"/>
      <c r="BB1" s="562"/>
      <c r="BC1" s="562"/>
      <c r="BD1" s="562"/>
      <c r="BE1" s="562"/>
      <c r="BF1" s="562"/>
      <c r="BG1" s="562"/>
      <c r="BH1" s="562"/>
      <c r="BI1" s="562"/>
      <c r="BJ1" s="562"/>
      <c r="BK1" s="562"/>
      <c r="BL1" s="562"/>
      <c r="BM1" s="562"/>
      <c r="BN1" s="562"/>
      <c r="BO1" s="562"/>
      <c r="BP1" s="562"/>
      <c r="BQ1" s="562"/>
      <c r="BR1" s="562"/>
      <c r="BS1" s="562"/>
      <c r="BT1" s="562"/>
      <c r="BU1" s="562"/>
      <c r="BV1" s="562"/>
      <c r="BW1" s="562"/>
      <c r="BX1" s="562"/>
      <c r="BY1" s="562"/>
      <c r="BZ1" s="562"/>
      <c r="CA1" s="562"/>
      <c r="CB1" s="562"/>
      <c r="CC1" s="562"/>
      <c r="CD1" s="562"/>
      <c r="CE1" s="562"/>
      <c r="CF1" s="562"/>
      <c r="CG1" s="562"/>
      <c r="CH1" s="562"/>
      <c r="CI1" s="562"/>
      <c r="CJ1" s="562"/>
      <c r="CK1" s="562"/>
      <c r="CL1" s="562"/>
      <c r="CM1" s="562"/>
      <c r="CN1" s="562"/>
      <c r="CO1" s="562"/>
      <c r="CP1" s="562"/>
      <c r="CQ1" s="562"/>
      <c r="CR1" s="562"/>
      <c r="CS1" s="562"/>
      <c r="CT1" s="562"/>
      <c r="CU1" s="562"/>
      <c r="CV1" s="562"/>
      <c r="CW1" s="562"/>
      <c r="CX1" s="562"/>
      <c r="CY1" s="562"/>
      <c r="CZ1" s="562"/>
      <c r="DA1" s="562"/>
      <c r="DB1" s="562"/>
      <c r="DC1" s="562"/>
      <c r="DD1" s="562"/>
      <c r="DE1" s="562"/>
      <c r="DF1" s="562"/>
      <c r="DG1" s="562"/>
      <c r="DH1" s="562"/>
      <c r="DI1" s="562"/>
      <c r="DJ1" s="562"/>
      <c r="DK1" s="562"/>
      <c r="DL1" s="562"/>
      <c r="DM1" s="562"/>
      <c r="DN1" s="562"/>
      <c r="DO1" s="562"/>
      <c r="DP1" s="562"/>
      <c r="DQ1" s="562"/>
      <c r="DR1" s="562"/>
      <c r="DS1" s="562"/>
      <c r="DT1" s="562"/>
      <c r="DU1" s="562"/>
      <c r="DV1" s="562"/>
      <c r="DW1" s="562"/>
      <c r="DX1" s="562"/>
      <c r="DY1" s="562"/>
      <c r="DZ1" s="562"/>
      <c r="EA1" s="562"/>
      <c r="EB1" s="562"/>
      <c r="EC1" s="562"/>
      <c r="ED1" s="562"/>
      <c r="EE1" s="562"/>
      <c r="EF1" s="562"/>
      <c r="EG1" s="562"/>
      <c r="EH1" s="562"/>
      <c r="EI1" s="562"/>
      <c r="EJ1" s="562"/>
      <c r="EK1" s="562"/>
      <c r="EL1" s="562"/>
      <c r="EM1" s="562"/>
      <c r="EN1" s="562"/>
      <c r="EO1" s="562"/>
      <c r="EP1" s="562"/>
      <c r="EQ1" s="562"/>
      <c r="ER1" s="562"/>
      <c r="ES1" s="562"/>
      <c r="ET1" s="562"/>
      <c r="EU1" s="562"/>
      <c r="EV1" s="562"/>
      <c r="EW1" s="562"/>
      <c r="EX1" s="562"/>
      <c r="EY1" s="562"/>
      <c r="EZ1" s="562"/>
      <c r="FA1" s="562"/>
      <c r="FB1" s="562"/>
      <c r="FC1" s="562"/>
      <c r="FD1" s="562"/>
      <c r="FE1" s="562"/>
      <c r="FF1" s="562"/>
      <c r="FG1" s="562"/>
      <c r="FH1" s="562"/>
      <c r="FI1" s="562"/>
      <c r="FJ1" s="562"/>
      <c r="FK1" s="562"/>
      <c r="FL1" s="562"/>
      <c r="FM1" s="562"/>
      <c r="FN1" s="562"/>
      <c r="FO1" s="562"/>
      <c r="FP1" s="562"/>
      <c r="FQ1" s="562"/>
      <c r="FR1" s="562"/>
      <c r="FS1" s="562"/>
      <c r="FT1" s="562"/>
      <c r="FU1" s="562"/>
      <c r="FV1" s="562"/>
      <c r="FW1" s="562"/>
      <c r="FX1" s="562"/>
      <c r="FY1" s="562"/>
      <c r="FZ1" s="562"/>
      <c r="GA1" s="562"/>
      <c r="GB1" s="562"/>
      <c r="GC1" s="562"/>
      <c r="GD1" s="562"/>
      <c r="GE1" s="562"/>
      <c r="GF1" s="562"/>
      <c r="GG1" s="562"/>
      <c r="GH1" s="562"/>
      <c r="GI1" s="562"/>
      <c r="GJ1" s="562"/>
      <c r="GK1" s="562"/>
      <c r="GL1" s="562"/>
      <c r="GM1" s="562"/>
      <c r="GN1" s="562"/>
      <c r="GO1" s="562"/>
      <c r="GP1" s="562"/>
      <c r="GQ1" s="562"/>
      <c r="GR1" s="562"/>
      <c r="GS1" s="562"/>
      <c r="GT1" s="562"/>
      <c r="GU1" s="562"/>
      <c r="GV1" s="562"/>
      <c r="GW1" s="562"/>
      <c r="GX1" s="562"/>
      <c r="GY1" s="562"/>
      <c r="GZ1" s="562"/>
      <c r="HA1" s="562"/>
      <c r="HB1" s="562"/>
      <c r="HC1" s="562"/>
      <c r="HD1" s="562"/>
      <c r="HE1" s="562"/>
      <c r="HF1" s="562"/>
      <c r="HG1" s="562"/>
      <c r="HH1" s="562"/>
      <c r="HI1" s="562"/>
      <c r="HJ1" s="562"/>
      <c r="HK1" s="562"/>
      <c r="HL1" s="562"/>
      <c r="HM1" s="562"/>
      <c r="HN1" s="562"/>
      <c r="HO1" s="562"/>
      <c r="HP1" s="562"/>
      <c r="HQ1" s="562"/>
      <c r="HR1" s="562"/>
      <c r="HS1" s="562"/>
      <c r="HT1" s="562"/>
      <c r="HU1" s="562"/>
      <c r="HV1" s="562"/>
      <c r="HW1" s="562"/>
      <c r="HX1" s="562"/>
      <c r="HY1" s="562"/>
      <c r="HZ1" s="562"/>
      <c r="IA1" s="562"/>
      <c r="IB1" s="562"/>
      <c r="IC1" s="562"/>
      <c r="ID1" s="562"/>
      <c r="IE1" s="562"/>
      <c r="IF1" s="562"/>
      <c r="IG1" s="562"/>
      <c r="IH1" s="562"/>
      <c r="II1" s="562"/>
      <c r="IJ1" s="562"/>
      <c r="IK1" s="562"/>
      <c r="IL1" s="562"/>
      <c r="IM1" s="562"/>
      <c r="IN1" s="562"/>
      <c r="IO1" s="562"/>
      <c r="IP1" s="562"/>
      <c r="IQ1" s="562"/>
      <c r="IR1" s="562"/>
      <c r="IS1" s="562"/>
      <c r="IT1" s="562"/>
      <c r="IU1" s="562"/>
      <c r="IV1" s="562"/>
      <c r="IW1" s="562"/>
      <c r="IX1" s="562"/>
      <c r="IY1" s="562"/>
      <c r="IZ1" s="562"/>
      <c r="JA1" s="562"/>
      <c r="JB1" s="562"/>
      <c r="JC1" s="562"/>
      <c r="JD1" s="562"/>
      <c r="JE1" s="562"/>
      <c r="JF1" s="562"/>
      <c r="JG1" s="562"/>
      <c r="JH1" s="562"/>
      <c r="JI1" s="562"/>
      <c r="JJ1" s="562"/>
      <c r="JK1" s="562"/>
      <c r="JL1" s="562"/>
      <c r="JM1" s="562"/>
      <c r="JN1" s="562"/>
      <c r="JO1" s="562"/>
      <c r="JP1" s="562"/>
      <c r="JQ1" s="562"/>
      <c r="JR1" s="562"/>
      <c r="JS1" s="562"/>
      <c r="JT1" s="562"/>
      <c r="JU1" s="562"/>
      <c r="JV1" s="562"/>
      <c r="JW1" s="562"/>
      <c r="JX1" s="562"/>
      <c r="JY1" s="562"/>
      <c r="JZ1" s="562"/>
      <c r="KA1" s="562"/>
      <c r="KB1" s="562"/>
      <c r="KC1" s="562"/>
      <c r="KD1" s="562"/>
      <c r="KE1" s="562"/>
      <c r="KF1" s="562"/>
      <c r="KG1" s="562"/>
      <c r="KH1" s="562"/>
      <c r="KI1" s="562"/>
      <c r="KJ1" s="562"/>
      <c r="KK1" s="562"/>
      <c r="KL1" s="562"/>
      <c r="KM1" s="562"/>
      <c r="KN1" s="562"/>
      <c r="KO1" s="562"/>
      <c r="KP1" s="562"/>
      <c r="KQ1" s="562"/>
      <c r="KR1" s="562"/>
      <c r="KS1" s="562"/>
      <c r="KT1" s="562"/>
      <c r="KU1" s="562"/>
      <c r="KV1" s="562"/>
      <c r="KW1" s="562"/>
      <c r="KX1" s="562"/>
      <c r="KY1" s="562"/>
      <c r="KZ1" s="562"/>
      <c r="LA1" s="562"/>
      <c r="LB1" s="562"/>
      <c r="LC1" s="562"/>
      <c r="LD1" s="562"/>
      <c r="LE1" s="562"/>
      <c r="LF1" s="562"/>
      <c r="LG1" s="562"/>
      <c r="LH1" s="562"/>
      <c r="LI1" s="562"/>
      <c r="LJ1" s="562"/>
      <c r="LK1" s="562"/>
      <c r="LL1" s="562"/>
      <c r="LM1" s="562"/>
      <c r="LN1" s="562"/>
      <c r="LO1" s="562"/>
      <c r="LP1" s="562"/>
      <c r="LQ1" s="562"/>
      <c r="LR1" s="562"/>
      <c r="LS1" s="562"/>
      <c r="LT1" s="562"/>
      <c r="LU1" s="562"/>
      <c r="LV1" s="562"/>
      <c r="LW1" s="562"/>
      <c r="LX1" s="562"/>
      <c r="LY1" s="562"/>
      <c r="LZ1" s="562"/>
      <c r="MA1" s="562"/>
      <c r="MB1" s="562"/>
      <c r="MC1" s="562"/>
      <c r="MD1" s="562"/>
      <c r="ME1" s="562"/>
      <c r="MF1" s="562"/>
      <c r="MG1" s="562"/>
      <c r="MH1" s="562"/>
      <c r="MI1" s="562"/>
      <c r="MJ1" s="562"/>
      <c r="MK1" s="562"/>
      <c r="ML1" s="562"/>
      <c r="MM1" s="562"/>
      <c r="MN1" s="562"/>
      <c r="MO1" s="562"/>
      <c r="MP1" s="562"/>
      <c r="MQ1" s="562"/>
      <c r="MR1" s="562"/>
      <c r="MS1" s="562"/>
      <c r="MT1" s="562"/>
      <c r="MU1" s="562"/>
      <c r="MV1" s="562"/>
      <c r="MW1" s="562"/>
      <c r="MX1" s="562"/>
      <c r="MY1" s="562"/>
      <c r="MZ1" s="562"/>
      <c r="NA1" s="562"/>
      <c r="NB1" s="562"/>
      <c r="NC1" s="562"/>
      <c r="ND1" s="562"/>
      <c r="NE1" s="562"/>
      <c r="NF1" s="562"/>
      <c r="NG1" s="243">
        <f>'0091'!C25</f>
        <v>143471</v>
      </c>
      <c r="NH1" s="243">
        <f>'0091'!D25</f>
        <v>49003</v>
      </c>
      <c r="NI1" s="243">
        <f>'0091'!E25</f>
        <v>208002</v>
      </c>
      <c r="NJ1" s="243">
        <f>'0091'!F25</f>
        <v>0.55555560000000004</v>
      </c>
      <c r="NK1" s="243">
        <f>'0091'!G25</f>
        <v>7615.3292893500002</v>
      </c>
      <c r="NL1" s="244">
        <f>'0091'!H25</f>
        <v>41716</v>
      </c>
      <c r="NM1" s="243">
        <f>'0091'!I25</f>
        <v>17883</v>
      </c>
      <c r="NN1" s="243">
        <f>'0091'!J25</f>
        <v>71027.778967899998</v>
      </c>
      <c r="NO1" s="243">
        <f>'0091'!K25</f>
        <v>61619</v>
      </c>
      <c r="NP1" s="243">
        <f>'0091'!L25</f>
        <v>31425</v>
      </c>
      <c r="NQ1" s="243">
        <f>'0091'!M25</f>
        <v>0</v>
      </c>
      <c r="NR1" s="243">
        <f>'0091'!N25</f>
        <v>0</v>
      </c>
      <c r="NS1" s="243">
        <f>'0091'!O25</f>
        <v>0</v>
      </c>
      <c r="NT1" s="244">
        <f>'0091'!P25</f>
        <v>136231</v>
      </c>
      <c r="NU1" s="243">
        <f>'0091'!Q25</f>
        <v>0</v>
      </c>
      <c r="NV1" s="243">
        <f>'0091'!R25</f>
        <v>42444</v>
      </c>
      <c r="NW1" s="243">
        <f>'0091'!S25</f>
        <v>45</v>
      </c>
      <c r="NX1" s="244">
        <f>'0091'!T25</f>
        <v>100514</v>
      </c>
      <c r="NY1" s="244">
        <f>'0091'!U25</f>
        <v>127979</v>
      </c>
      <c r="NZ1" s="244">
        <f>'0091'!W25</f>
        <v>174380.72337563999</v>
      </c>
      <c r="OA1" s="243">
        <f>'0091'!X25</f>
        <v>31969.859060359999</v>
      </c>
      <c r="OB1" s="243">
        <f>'0091'!Z25</f>
        <v>31385</v>
      </c>
      <c r="OC1" s="243">
        <f>'0091'!AA25</f>
        <v>69365</v>
      </c>
      <c r="OD1" s="244">
        <f>'0091'!AB25</f>
        <v>2803790.0274815504</v>
      </c>
      <c r="OE1" s="243">
        <f>'0091'!AC25</f>
        <v>592</v>
      </c>
      <c r="OF1" s="243">
        <f>'0091'!AD25</f>
        <v>0</v>
      </c>
      <c r="OG1" s="244">
        <f>'0091'!AE25</f>
        <v>619646</v>
      </c>
      <c r="OH1" s="243">
        <f>'0091'!AF25</f>
        <v>0</v>
      </c>
      <c r="OI1" s="245">
        <f>SUM(NG1:OH1)</f>
        <v>4770104.2737304</v>
      </c>
    </row>
    <row r="2" spans="1:409" ht="15.75" customHeight="1" collapsed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  <c r="BJ2" s="232"/>
      <c r="BK2" s="232"/>
      <c r="BL2" s="232"/>
      <c r="BM2" s="232"/>
      <c r="BN2" s="232"/>
      <c r="BO2" s="232"/>
      <c r="BP2" s="232"/>
      <c r="BQ2" s="232"/>
      <c r="BR2" s="232"/>
      <c r="BS2" s="232"/>
      <c r="BT2" s="232"/>
      <c r="BU2" s="232"/>
      <c r="BV2" s="232"/>
      <c r="BW2" s="232"/>
      <c r="BX2" s="232"/>
      <c r="BY2" s="232"/>
      <c r="BZ2" s="232"/>
      <c r="CA2" s="232"/>
      <c r="CB2" s="232"/>
      <c r="CC2" s="232"/>
      <c r="CD2" s="232"/>
      <c r="CE2" s="232"/>
      <c r="CF2" s="232"/>
      <c r="CG2" s="232"/>
      <c r="CH2" s="232"/>
      <c r="CI2" s="232"/>
      <c r="CJ2" s="232"/>
      <c r="CK2" s="232"/>
      <c r="CL2" s="232"/>
      <c r="CM2" s="232"/>
      <c r="CN2" s="232"/>
      <c r="CO2" s="232"/>
      <c r="CP2" s="232"/>
      <c r="CQ2" s="232"/>
      <c r="CR2" s="232"/>
      <c r="CS2" s="232"/>
      <c r="CT2" s="232"/>
      <c r="CU2" s="232"/>
      <c r="CV2" s="232"/>
      <c r="CW2" s="232"/>
      <c r="CX2" s="232"/>
      <c r="CY2" s="232"/>
      <c r="CZ2" s="232"/>
      <c r="DA2" s="232"/>
      <c r="DB2" s="232"/>
      <c r="DC2" s="232"/>
      <c r="DD2" s="232"/>
      <c r="DE2" s="232"/>
      <c r="DF2" s="232"/>
      <c r="DG2" s="232"/>
      <c r="DH2" s="232"/>
      <c r="DI2" s="232"/>
      <c r="DJ2" s="232"/>
      <c r="DK2" s="232"/>
      <c r="DL2" s="232"/>
      <c r="DM2" s="232"/>
      <c r="DN2" s="232"/>
      <c r="DO2" s="232"/>
      <c r="DP2" s="232"/>
      <c r="DQ2" s="232"/>
      <c r="DR2" s="232"/>
      <c r="DS2" s="232"/>
      <c r="DT2" s="232"/>
      <c r="DU2" s="232"/>
      <c r="DV2" s="232"/>
      <c r="DW2" s="232"/>
      <c r="DX2" s="232"/>
      <c r="DY2" s="232"/>
      <c r="DZ2" s="232"/>
      <c r="EA2" s="232"/>
      <c r="EB2" s="232"/>
      <c r="EC2" s="232"/>
      <c r="ED2" s="232"/>
      <c r="EE2" s="232"/>
      <c r="EF2" s="232"/>
      <c r="EG2" s="232"/>
      <c r="EH2" s="232"/>
      <c r="EI2" s="232"/>
      <c r="EJ2" s="232"/>
      <c r="EK2" s="232"/>
      <c r="EL2" s="232"/>
      <c r="EM2" s="232"/>
      <c r="EN2" s="232"/>
      <c r="EO2" s="232"/>
      <c r="EP2" s="232"/>
      <c r="EQ2" s="232"/>
      <c r="ER2" s="232"/>
      <c r="ES2" s="232"/>
      <c r="ET2" s="232"/>
      <c r="EU2" s="232"/>
      <c r="EV2" s="232"/>
      <c r="EW2" s="232"/>
      <c r="EX2" s="232"/>
      <c r="EY2" s="232"/>
      <c r="EZ2" s="232"/>
      <c r="FA2" s="232"/>
      <c r="FB2" s="232"/>
      <c r="FC2" s="232"/>
      <c r="FD2" s="232"/>
      <c r="FE2" s="232"/>
      <c r="FF2" s="232"/>
      <c r="FG2" s="232"/>
      <c r="FH2" s="232"/>
      <c r="FI2" s="232"/>
      <c r="FJ2" s="232"/>
      <c r="FK2" s="232"/>
      <c r="FL2" s="232"/>
      <c r="FM2" s="232"/>
      <c r="FN2" s="232"/>
      <c r="FO2" s="232"/>
      <c r="FP2" s="232"/>
      <c r="FQ2" s="232"/>
      <c r="FR2" s="232"/>
      <c r="FS2" s="232"/>
      <c r="FT2" s="232"/>
      <c r="FU2" s="232"/>
      <c r="FV2" s="232"/>
      <c r="FW2" s="232"/>
      <c r="FX2" s="232"/>
      <c r="FY2" s="232"/>
      <c r="FZ2" s="232"/>
      <c r="GA2" s="386" t="s">
        <v>302</v>
      </c>
      <c r="GB2" s="232"/>
      <c r="GC2" s="387" t="s">
        <v>168</v>
      </c>
      <c r="GD2" s="232"/>
      <c r="GE2" s="232"/>
      <c r="GF2" s="232"/>
      <c r="GG2" s="232"/>
      <c r="GH2" s="232"/>
      <c r="GI2" s="232"/>
      <c r="GJ2" s="232"/>
      <c r="GK2" s="232"/>
      <c r="GL2" s="232"/>
      <c r="GM2" s="232"/>
      <c r="GN2" s="232"/>
      <c r="GO2" s="232"/>
      <c r="GP2" s="232"/>
      <c r="GQ2" s="232"/>
      <c r="GR2" s="232"/>
      <c r="GS2" s="232"/>
      <c r="GT2" s="232"/>
      <c r="GU2" s="232"/>
      <c r="GV2" s="232"/>
      <c r="GW2" s="232"/>
      <c r="GX2" s="232"/>
      <c r="GY2" s="232"/>
      <c r="GZ2" s="232"/>
      <c r="HA2" s="232"/>
      <c r="HB2" s="232"/>
      <c r="HC2" s="232"/>
      <c r="HD2" s="232"/>
      <c r="HE2" s="232"/>
      <c r="HF2" s="232"/>
      <c r="HG2" s="232"/>
      <c r="HH2" s="232"/>
      <c r="HI2" s="232"/>
      <c r="HJ2" s="232"/>
      <c r="HK2" s="232"/>
      <c r="HL2" s="232"/>
      <c r="HM2" s="232"/>
      <c r="HN2" s="232"/>
      <c r="HO2" s="232"/>
      <c r="HP2" s="232"/>
      <c r="HQ2" s="232"/>
      <c r="HR2" s="232"/>
      <c r="HS2" s="232"/>
      <c r="HT2" s="232"/>
      <c r="HU2" s="232"/>
      <c r="HV2" s="232"/>
      <c r="HW2" s="232"/>
      <c r="HX2" s="232"/>
      <c r="HY2" s="232"/>
      <c r="HZ2" s="232"/>
      <c r="IA2" s="232"/>
      <c r="IB2" s="232"/>
      <c r="IC2" s="232"/>
      <c r="ID2" s="232"/>
      <c r="IE2" s="232"/>
      <c r="IF2" s="232"/>
      <c r="IG2" s="232"/>
      <c r="IH2" s="232"/>
      <c r="II2" s="232"/>
      <c r="IJ2" s="232"/>
      <c r="IK2" s="232"/>
      <c r="IL2" s="232"/>
      <c r="IM2" s="232"/>
      <c r="IN2" s="232"/>
      <c r="IO2" s="232"/>
      <c r="IP2" s="232"/>
      <c r="IQ2" s="232"/>
      <c r="IR2" s="232"/>
      <c r="IS2" s="232"/>
      <c r="IT2" s="232"/>
      <c r="IU2" s="232"/>
      <c r="IV2" s="232"/>
      <c r="IW2" s="232"/>
      <c r="IX2" s="232"/>
      <c r="IY2" s="232"/>
      <c r="IZ2" s="232"/>
      <c r="JA2" s="232"/>
      <c r="JB2" s="232"/>
      <c r="JC2" s="232"/>
      <c r="JD2" s="232"/>
      <c r="JE2" s="232"/>
      <c r="JF2" s="232"/>
      <c r="JG2" s="232"/>
      <c r="JH2" s="232"/>
      <c r="JI2" s="232"/>
      <c r="JJ2" s="232"/>
      <c r="JK2" s="232"/>
      <c r="JL2" s="232"/>
      <c r="JM2" s="232"/>
      <c r="JN2" s="232"/>
      <c r="JO2" s="232"/>
      <c r="JP2" s="232"/>
      <c r="JQ2" s="232"/>
      <c r="JR2" s="232"/>
      <c r="JS2" s="232"/>
      <c r="JT2" s="232"/>
      <c r="JU2" s="232"/>
      <c r="JV2" s="232"/>
      <c r="JW2" s="232"/>
      <c r="JX2" s="232"/>
      <c r="JY2" s="232"/>
      <c r="JZ2" s="232"/>
      <c r="KA2" s="232"/>
      <c r="KB2" s="232"/>
      <c r="KC2" s="232"/>
      <c r="KD2" s="232"/>
      <c r="KE2" s="232"/>
      <c r="KF2" s="232"/>
      <c r="KG2" s="232"/>
      <c r="KH2" s="232"/>
      <c r="KI2" s="232"/>
      <c r="KJ2" s="232"/>
      <c r="KK2" s="232"/>
      <c r="KL2" s="232"/>
      <c r="KM2" s="232"/>
      <c r="KN2" s="232"/>
      <c r="KO2" s="232"/>
      <c r="KP2" s="232"/>
      <c r="KQ2" s="232"/>
      <c r="KR2" s="232"/>
      <c r="KS2" s="232"/>
      <c r="KT2" s="232"/>
      <c r="KU2" s="232"/>
      <c r="KV2" s="232"/>
      <c r="KW2" s="232"/>
      <c r="KX2" s="232"/>
      <c r="KY2" s="232"/>
      <c r="KZ2" s="232"/>
      <c r="LA2" s="232"/>
      <c r="LB2" s="232"/>
      <c r="LC2" s="232"/>
      <c r="LD2" s="232"/>
      <c r="LE2" s="232"/>
      <c r="LF2" s="232"/>
      <c r="LG2" s="232"/>
      <c r="LH2" s="232"/>
      <c r="LI2" s="232"/>
      <c r="LJ2" s="232"/>
      <c r="LK2" s="232"/>
      <c r="LL2" s="232"/>
      <c r="LM2" s="232"/>
      <c r="LN2" s="232"/>
      <c r="LO2" s="232"/>
      <c r="LP2" s="232"/>
      <c r="LQ2" s="232"/>
      <c r="LR2" s="232"/>
      <c r="LS2" s="232"/>
      <c r="LT2" s="232"/>
      <c r="LU2" s="232"/>
      <c r="LV2" s="232"/>
      <c r="LW2" s="232"/>
      <c r="LX2" s="232"/>
      <c r="LY2" s="232"/>
      <c r="LZ2" s="232"/>
      <c r="MA2" s="232"/>
      <c r="MB2" s="232"/>
      <c r="MC2" s="232"/>
      <c r="MD2" s="232"/>
      <c r="ME2" s="232"/>
      <c r="MF2" s="232"/>
      <c r="MG2" s="232"/>
      <c r="MH2" s="232"/>
      <c r="MI2" s="232"/>
      <c r="MJ2" s="232"/>
      <c r="MK2" s="232"/>
      <c r="ML2" s="232"/>
      <c r="MM2" s="232"/>
      <c r="MN2" s="232"/>
      <c r="MO2" s="232"/>
      <c r="MP2" s="232"/>
      <c r="MQ2" s="232"/>
      <c r="MR2" s="232"/>
      <c r="MS2" s="232"/>
      <c r="MT2" s="232"/>
      <c r="MU2" s="232"/>
      <c r="MV2" s="232"/>
      <c r="MW2" s="232"/>
      <c r="MX2" s="232"/>
      <c r="MY2" s="232"/>
      <c r="MZ2" s="232"/>
      <c r="NA2" s="232"/>
      <c r="NB2" s="232"/>
      <c r="NC2" s="386" t="s">
        <v>303</v>
      </c>
      <c r="ND2" s="232"/>
      <c r="NE2" s="387" t="s">
        <v>168</v>
      </c>
      <c r="NF2" s="232"/>
      <c r="NG2" s="246">
        <f>'0091'!C55</f>
        <v>55.957727873183615</v>
      </c>
      <c r="NH2" s="246">
        <f>'0091'!D55</f>
        <v>16.779552459869503</v>
      </c>
      <c r="NI2" s="246">
        <f>'0091'!E55</f>
        <v>9.5653522073255672</v>
      </c>
      <c r="NJ2" s="246">
        <f>'0091'!F55</f>
        <v>0</v>
      </c>
      <c r="NK2" s="246">
        <f>'0091'!G55</f>
        <v>44.104348523205637</v>
      </c>
      <c r="NL2" s="247">
        <f>'0091'!H55</f>
        <v>213.67719466794762</v>
      </c>
      <c r="NM2" s="246">
        <f>'0091'!I55</f>
        <v>13.248068532084384</v>
      </c>
      <c r="NN2" s="246">
        <f>'0091'!J55</f>
        <v>45.592650414350906</v>
      </c>
      <c r="NO2" s="246">
        <f>'0091'!K55</f>
        <v>64.351306993314921</v>
      </c>
      <c r="NP2" s="246">
        <f>'0091'!L55</f>
        <v>7.2991473519875099</v>
      </c>
      <c r="NQ2" s="246">
        <f>'0091'!M55</f>
        <v>0</v>
      </c>
      <c r="NR2" s="246">
        <f>'0091'!N55</f>
        <v>0</v>
      </c>
      <c r="NS2" s="246">
        <f>'0091'!O55</f>
        <v>0</v>
      </c>
      <c r="NT2" s="247">
        <f>'0091'!P55</f>
        <v>143.21644449781834</v>
      </c>
      <c r="NU2" s="246">
        <f>'0091'!Q55</f>
        <v>0</v>
      </c>
      <c r="NV2" s="246">
        <f>'0091'!R55</f>
        <v>15.213162003122372</v>
      </c>
      <c r="NW2" s="246">
        <f>'0091'!S55</f>
        <v>1.6812777711060406E-2</v>
      </c>
      <c r="NX2" s="247">
        <f>'0091'!T55</f>
        <v>151.38305111885032</v>
      </c>
      <c r="NY2" s="247">
        <f>'0091'!U55</f>
        <v>234.9241423481846</v>
      </c>
      <c r="NZ2" s="247">
        <f>'0091'!W55</f>
        <v>70.767069929674548</v>
      </c>
      <c r="OA2" s="246">
        <f>'0091'!X55</f>
        <v>7.8702480551899434</v>
      </c>
      <c r="OB2" s="246">
        <f>'0091'!Z55</f>
        <v>33.634762419438772</v>
      </c>
      <c r="OC2" s="246">
        <f>'0091'!AA55</f>
        <v>29.462391417477281</v>
      </c>
      <c r="OD2" s="247">
        <f>'0091'!AB55</f>
        <v>1940.9535246787559</v>
      </c>
      <c r="OE2" s="246">
        <f>'0091'!AC55</f>
        <v>10.795404507425644</v>
      </c>
      <c r="OF2" s="246">
        <f>'0091'!AD55</f>
        <v>0</v>
      </c>
      <c r="OG2" s="247">
        <f>'0091'!AE55</f>
        <v>792.56394860093667</v>
      </c>
      <c r="OH2" s="246">
        <f>'0091'!AF55</f>
        <v>0</v>
      </c>
      <c r="OI2" s="248">
        <f>SUM(NG2:OH2)</f>
        <v>3901.376311377855</v>
      </c>
      <c r="OJ2" s="232"/>
      <c r="OK2" s="232"/>
      <c r="OL2" s="232"/>
      <c r="OM2" s="232"/>
      <c r="ON2" s="232"/>
      <c r="OO2" s="232"/>
      <c r="OP2" s="232"/>
      <c r="OQ2" s="232"/>
      <c r="OR2" s="232"/>
      <c r="OS2" s="232"/>
    </row>
    <row r="3" spans="1:409" ht="13.9" customHeight="1" x14ac:dyDescent="0.25">
      <c r="A3" s="233" t="s">
        <v>147</v>
      </c>
      <c r="B3" s="56">
        <v>44197</v>
      </c>
      <c r="C3" s="56">
        <v>44201</v>
      </c>
      <c r="D3" s="56">
        <v>44202</v>
      </c>
      <c r="E3" s="56">
        <v>44207</v>
      </c>
      <c r="F3" s="56">
        <v>44208</v>
      </c>
      <c r="G3" s="56">
        <v>44209</v>
      </c>
      <c r="H3" s="56">
        <v>44210</v>
      </c>
      <c r="I3" s="56">
        <v>44211</v>
      </c>
      <c r="J3" s="56">
        <v>44212</v>
      </c>
      <c r="K3" s="56">
        <v>44214</v>
      </c>
      <c r="L3" s="56">
        <v>44215</v>
      </c>
      <c r="M3" s="56">
        <v>44216</v>
      </c>
      <c r="N3" s="56">
        <v>44217</v>
      </c>
      <c r="O3" s="56">
        <v>44218</v>
      </c>
      <c r="P3" s="56">
        <v>44221</v>
      </c>
      <c r="Q3" s="56">
        <v>44222</v>
      </c>
      <c r="R3" s="56">
        <v>44223</v>
      </c>
      <c r="S3" s="56">
        <v>44224</v>
      </c>
      <c r="T3" s="56">
        <v>44225</v>
      </c>
      <c r="U3" s="56">
        <v>44228</v>
      </c>
      <c r="V3" s="56">
        <v>44229</v>
      </c>
      <c r="W3" s="56">
        <v>44230</v>
      </c>
      <c r="X3" s="56">
        <v>44231</v>
      </c>
      <c r="Y3" s="56">
        <v>44232</v>
      </c>
      <c r="Z3" s="56">
        <v>44235</v>
      </c>
      <c r="AA3" s="56">
        <v>44236</v>
      </c>
      <c r="AB3" s="56">
        <v>44237</v>
      </c>
      <c r="AC3" s="56">
        <v>44238</v>
      </c>
      <c r="AD3" s="56">
        <v>44239</v>
      </c>
      <c r="AE3" s="56">
        <v>44242</v>
      </c>
      <c r="AF3" s="56">
        <v>44243</v>
      </c>
      <c r="AG3" s="56">
        <v>44244</v>
      </c>
      <c r="AH3" s="56">
        <v>44245</v>
      </c>
      <c r="AI3" s="56">
        <v>44246</v>
      </c>
      <c r="AJ3" s="56">
        <v>44249</v>
      </c>
      <c r="AK3" s="56">
        <v>44250</v>
      </c>
      <c r="AL3" s="56">
        <v>44251</v>
      </c>
      <c r="AM3" s="56">
        <v>44252</v>
      </c>
      <c r="AN3" s="56">
        <v>44253</v>
      </c>
      <c r="AO3" s="56">
        <v>44256</v>
      </c>
      <c r="AP3" s="56">
        <v>44257</v>
      </c>
      <c r="AQ3" s="56">
        <v>44258</v>
      </c>
      <c r="AR3" s="56">
        <v>44259</v>
      </c>
      <c r="AS3" s="56">
        <v>44260</v>
      </c>
      <c r="AT3" s="56">
        <v>44264</v>
      </c>
      <c r="AU3" s="56">
        <v>44265</v>
      </c>
      <c r="AV3" s="56">
        <v>44266</v>
      </c>
      <c r="AW3" s="56">
        <v>44267</v>
      </c>
      <c r="AX3" s="56">
        <v>44270</v>
      </c>
      <c r="AY3" s="56">
        <v>44271</v>
      </c>
      <c r="AZ3" s="56">
        <v>44272</v>
      </c>
      <c r="BA3" s="56">
        <v>44273</v>
      </c>
      <c r="BB3" s="56">
        <v>44274</v>
      </c>
      <c r="BC3" s="56">
        <v>44277</v>
      </c>
      <c r="BD3" s="56">
        <v>44278</v>
      </c>
      <c r="BE3" s="56">
        <v>44279</v>
      </c>
      <c r="BF3" s="56">
        <v>44280</v>
      </c>
      <c r="BG3" s="56">
        <v>44281</v>
      </c>
      <c r="BH3" s="56">
        <v>44284</v>
      </c>
      <c r="BI3" s="56">
        <v>44285</v>
      </c>
      <c r="BJ3" s="56">
        <v>44286</v>
      </c>
      <c r="BK3" s="56">
        <v>44287</v>
      </c>
      <c r="BL3" s="56">
        <v>44288</v>
      </c>
      <c r="BM3" s="56">
        <v>44291</v>
      </c>
      <c r="BN3" s="56">
        <v>44292</v>
      </c>
      <c r="BO3" s="56">
        <v>44293</v>
      </c>
      <c r="BP3" s="56">
        <v>44294</v>
      </c>
      <c r="BQ3" s="56">
        <v>44295</v>
      </c>
      <c r="BR3" s="56">
        <v>44298</v>
      </c>
      <c r="BS3" s="56">
        <v>44299</v>
      </c>
      <c r="BT3" s="56">
        <v>44300</v>
      </c>
      <c r="BU3" s="56">
        <v>44301</v>
      </c>
      <c r="BV3" s="56">
        <v>44302</v>
      </c>
      <c r="BW3" s="56">
        <v>44305</v>
      </c>
      <c r="BX3" s="56">
        <v>44306</v>
      </c>
      <c r="BY3" s="56">
        <v>44307</v>
      </c>
      <c r="BZ3" s="56">
        <v>44308</v>
      </c>
      <c r="CA3" s="56">
        <v>44309</v>
      </c>
      <c r="CB3" s="56">
        <v>44312</v>
      </c>
      <c r="CC3" s="56">
        <v>44313</v>
      </c>
      <c r="CD3" s="56">
        <v>44314</v>
      </c>
      <c r="CE3" s="56">
        <v>44315</v>
      </c>
      <c r="CF3" s="56">
        <v>44316</v>
      </c>
      <c r="CG3" s="56">
        <v>44317</v>
      </c>
      <c r="CH3" s="56">
        <v>44320</v>
      </c>
      <c r="CI3" s="56">
        <v>44321</v>
      </c>
      <c r="CJ3" s="56">
        <v>44322</v>
      </c>
      <c r="CK3" s="56">
        <v>44323</v>
      </c>
      <c r="CL3" s="56">
        <v>44328</v>
      </c>
      <c r="CM3" s="56">
        <v>44329</v>
      </c>
      <c r="CN3" s="56">
        <v>44330</v>
      </c>
      <c r="CO3" s="56">
        <v>44331</v>
      </c>
      <c r="CP3" s="56">
        <v>44333</v>
      </c>
      <c r="CQ3" s="56">
        <v>44334</v>
      </c>
      <c r="CR3" s="56">
        <v>44335</v>
      </c>
      <c r="CS3" s="56">
        <v>44336</v>
      </c>
      <c r="CT3" s="56">
        <v>44337</v>
      </c>
      <c r="CU3" s="56">
        <v>44340</v>
      </c>
      <c r="CV3" s="56">
        <v>44341</v>
      </c>
      <c r="CW3" s="56">
        <v>44342</v>
      </c>
      <c r="CX3" s="56">
        <v>44343</v>
      </c>
      <c r="CY3" s="56">
        <v>44344</v>
      </c>
      <c r="CZ3" s="56">
        <v>44347</v>
      </c>
      <c r="DA3" s="56">
        <v>44348</v>
      </c>
      <c r="DB3" s="56">
        <v>44349</v>
      </c>
      <c r="DC3" s="56">
        <v>44350</v>
      </c>
      <c r="DD3" s="56">
        <v>44351</v>
      </c>
      <c r="DE3" s="56">
        <v>44354</v>
      </c>
      <c r="DF3" s="56">
        <v>44355</v>
      </c>
      <c r="DG3" s="56">
        <v>44356</v>
      </c>
      <c r="DH3" s="56">
        <v>44357</v>
      </c>
      <c r="DI3" s="56">
        <v>44358</v>
      </c>
      <c r="DJ3" s="56">
        <v>44361</v>
      </c>
      <c r="DK3" s="56">
        <v>44362</v>
      </c>
      <c r="DL3" s="56">
        <v>44363</v>
      </c>
      <c r="DM3" s="56">
        <v>44364</v>
      </c>
      <c r="DN3" s="56">
        <v>44365</v>
      </c>
      <c r="DO3" s="56">
        <v>44368</v>
      </c>
      <c r="DP3" s="56">
        <v>44369</v>
      </c>
      <c r="DQ3" s="56">
        <v>44370</v>
      </c>
      <c r="DR3" s="56">
        <v>44371</v>
      </c>
      <c r="DS3" s="56">
        <v>44372</v>
      </c>
      <c r="DT3" s="56">
        <v>44375</v>
      </c>
      <c r="DU3" s="56">
        <v>44376</v>
      </c>
      <c r="DV3" s="56">
        <v>44377</v>
      </c>
      <c r="DW3" s="56">
        <v>44378</v>
      </c>
      <c r="DX3" s="56">
        <v>44379</v>
      </c>
      <c r="DY3" s="56">
        <v>44382</v>
      </c>
      <c r="DZ3" s="56">
        <v>44383</v>
      </c>
      <c r="EA3" s="56">
        <v>44384</v>
      </c>
      <c r="EB3" s="56">
        <v>44385</v>
      </c>
      <c r="EC3" s="56">
        <v>44386</v>
      </c>
      <c r="ED3" s="56">
        <v>44389</v>
      </c>
      <c r="EE3" s="56">
        <v>44390</v>
      </c>
      <c r="EF3" s="56">
        <v>44391</v>
      </c>
      <c r="EG3" s="56">
        <v>44392</v>
      </c>
      <c r="EH3" s="56">
        <v>44393</v>
      </c>
      <c r="EI3" s="56">
        <v>44396</v>
      </c>
      <c r="EJ3" s="56">
        <v>44397</v>
      </c>
      <c r="EK3" s="56">
        <v>44398</v>
      </c>
      <c r="EL3" s="56">
        <v>44399</v>
      </c>
      <c r="EM3" s="56">
        <v>44400</v>
      </c>
      <c r="EN3" s="56">
        <v>44403</v>
      </c>
      <c r="EO3" s="56">
        <v>44404</v>
      </c>
      <c r="EP3" s="56">
        <v>44405</v>
      </c>
      <c r="EQ3" s="56">
        <v>44406</v>
      </c>
      <c r="ER3" s="56">
        <v>44407</v>
      </c>
      <c r="ES3" s="56">
        <v>44410</v>
      </c>
      <c r="ET3" s="56">
        <v>44411</v>
      </c>
      <c r="EU3" s="56">
        <v>44412</v>
      </c>
      <c r="EV3" s="56">
        <v>44413</v>
      </c>
      <c r="EW3" s="56">
        <v>44414</v>
      </c>
      <c r="EX3" s="56">
        <v>44417</v>
      </c>
      <c r="EY3" s="56">
        <v>44418</v>
      </c>
      <c r="EZ3" s="56">
        <v>44419</v>
      </c>
      <c r="FA3" s="56">
        <v>44420</v>
      </c>
      <c r="FB3" s="56">
        <v>44421</v>
      </c>
      <c r="FC3" s="56">
        <v>44424</v>
      </c>
      <c r="FD3" s="56">
        <v>44425</v>
      </c>
      <c r="FE3" s="56">
        <v>44426</v>
      </c>
      <c r="FF3" s="56">
        <v>44427</v>
      </c>
      <c r="FG3" s="56">
        <v>44428</v>
      </c>
      <c r="FH3" s="56">
        <v>44431</v>
      </c>
      <c r="FI3" s="56">
        <v>44432</v>
      </c>
      <c r="FJ3" s="56">
        <v>44433</v>
      </c>
      <c r="FK3" s="56">
        <v>44434</v>
      </c>
      <c r="FL3" s="56">
        <v>44435</v>
      </c>
      <c r="FM3" s="56">
        <v>44438</v>
      </c>
      <c r="FN3" s="56">
        <v>44439</v>
      </c>
      <c r="FO3" s="489">
        <v>44440</v>
      </c>
      <c r="FP3" s="56">
        <v>44441</v>
      </c>
      <c r="FQ3" s="56">
        <v>44442</v>
      </c>
      <c r="FR3" s="56">
        <v>44445</v>
      </c>
      <c r="FS3" s="56">
        <v>44446</v>
      </c>
      <c r="FT3" s="56">
        <v>44447</v>
      </c>
      <c r="FU3" s="56">
        <v>44448</v>
      </c>
      <c r="FV3" s="56">
        <v>44449</v>
      </c>
      <c r="FW3" s="56">
        <v>44452</v>
      </c>
      <c r="FX3" s="56">
        <v>44453</v>
      </c>
      <c r="FY3" s="56">
        <v>44454</v>
      </c>
      <c r="FZ3" s="56">
        <v>44455</v>
      </c>
      <c r="GC3" s="388"/>
      <c r="GD3" s="238">
        <v>44197</v>
      </c>
      <c r="GE3" s="238">
        <v>44201</v>
      </c>
      <c r="GF3" s="238">
        <v>44202</v>
      </c>
      <c r="GG3" s="238">
        <v>44207</v>
      </c>
      <c r="GH3" s="238">
        <v>44208</v>
      </c>
      <c r="GI3" s="238">
        <v>44209</v>
      </c>
      <c r="GJ3" s="238">
        <v>44210</v>
      </c>
      <c r="GK3" s="238">
        <v>44211</v>
      </c>
      <c r="GL3" s="238">
        <v>44212</v>
      </c>
      <c r="GM3" s="238">
        <v>44214</v>
      </c>
      <c r="GN3" s="238">
        <v>44215</v>
      </c>
      <c r="GO3" s="238">
        <v>44216</v>
      </c>
      <c r="GP3" s="238">
        <v>44217</v>
      </c>
      <c r="GQ3" s="238">
        <v>44218</v>
      </c>
      <c r="GR3" s="238">
        <v>44221</v>
      </c>
      <c r="GS3" s="238">
        <v>44222</v>
      </c>
      <c r="GT3" s="238">
        <v>44223</v>
      </c>
      <c r="GU3" s="238">
        <v>44224</v>
      </c>
      <c r="GV3" s="238">
        <v>44225</v>
      </c>
      <c r="GW3" s="238">
        <v>44228</v>
      </c>
      <c r="GX3" s="238">
        <v>44229</v>
      </c>
      <c r="GY3" s="238">
        <v>44230</v>
      </c>
      <c r="GZ3" s="238">
        <v>44231</v>
      </c>
      <c r="HA3" s="238">
        <v>44232</v>
      </c>
      <c r="HB3" s="238">
        <v>44235</v>
      </c>
      <c r="HC3" s="238">
        <v>44236</v>
      </c>
      <c r="HD3" s="238">
        <v>44237</v>
      </c>
      <c r="HE3" s="238">
        <v>44238</v>
      </c>
      <c r="HF3" s="238">
        <v>44239</v>
      </c>
      <c r="HG3" s="238">
        <v>44242</v>
      </c>
      <c r="HH3" s="238">
        <v>44243</v>
      </c>
      <c r="HI3" s="238">
        <v>44244</v>
      </c>
      <c r="HJ3" s="238">
        <v>44245</v>
      </c>
      <c r="HK3" s="238">
        <v>44246</v>
      </c>
      <c r="HL3" s="238">
        <v>44249</v>
      </c>
      <c r="HM3" s="238">
        <v>44250</v>
      </c>
      <c r="HN3" s="238">
        <v>44251</v>
      </c>
      <c r="HO3" s="238">
        <v>44252</v>
      </c>
      <c r="HP3" s="238">
        <v>44253</v>
      </c>
      <c r="HQ3" s="238">
        <v>44256</v>
      </c>
      <c r="HR3" s="238">
        <v>44257</v>
      </c>
      <c r="HS3" s="238">
        <f t="shared" ref="HS3:JA3" si="0">AQ3</f>
        <v>44258</v>
      </c>
      <c r="HT3" s="238">
        <f t="shared" si="0"/>
        <v>44259</v>
      </c>
      <c r="HU3" s="238">
        <f t="shared" si="0"/>
        <v>44260</v>
      </c>
      <c r="HV3" s="238">
        <f t="shared" si="0"/>
        <v>44264</v>
      </c>
      <c r="HW3" s="238">
        <f t="shared" si="0"/>
        <v>44265</v>
      </c>
      <c r="HX3" s="238">
        <f t="shared" si="0"/>
        <v>44266</v>
      </c>
      <c r="HY3" s="238">
        <f t="shared" si="0"/>
        <v>44267</v>
      </c>
      <c r="HZ3" s="238">
        <f t="shared" si="0"/>
        <v>44270</v>
      </c>
      <c r="IA3" s="238">
        <f t="shared" si="0"/>
        <v>44271</v>
      </c>
      <c r="IB3" s="238">
        <f t="shared" si="0"/>
        <v>44272</v>
      </c>
      <c r="IC3" s="238">
        <f t="shared" si="0"/>
        <v>44273</v>
      </c>
      <c r="ID3" s="238">
        <f t="shared" si="0"/>
        <v>44274</v>
      </c>
      <c r="IE3" s="238">
        <f t="shared" si="0"/>
        <v>44277</v>
      </c>
      <c r="IF3" s="238">
        <f t="shared" si="0"/>
        <v>44278</v>
      </c>
      <c r="IG3" s="238">
        <f t="shared" si="0"/>
        <v>44279</v>
      </c>
      <c r="IH3" s="238">
        <f t="shared" si="0"/>
        <v>44280</v>
      </c>
      <c r="II3" s="238">
        <f t="shared" si="0"/>
        <v>44281</v>
      </c>
      <c r="IJ3" s="238">
        <f t="shared" si="0"/>
        <v>44284</v>
      </c>
      <c r="IK3" s="238">
        <f t="shared" si="0"/>
        <v>44285</v>
      </c>
      <c r="IL3" s="238">
        <f t="shared" si="0"/>
        <v>44286</v>
      </c>
      <c r="IM3" s="238">
        <f t="shared" si="0"/>
        <v>44287</v>
      </c>
      <c r="IN3" s="238">
        <f t="shared" si="0"/>
        <v>44288</v>
      </c>
      <c r="IO3" s="238">
        <f t="shared" si="0"/>
        <v>44291</v>
      </c>
      <c r="IP3" s="238">
        <f t="shared" si="0"/>
        <v>44292</v>
      </c>
      <c r="IQ3" s="238">
        <f t="shared" si="0"/>
        <v>44293</v>
      </c>
      <c r="IR3" s="238">
        <f t="shared" si="0"/>
        <v>44294</v>
      </c>
      <c r="IS3" s="238">
        <f t="shared" si="0"/>
        <v>44295</v>
      </c>
      <c r="IT3" s="238">
        <f t="shared" si="0"/>
        <v>44298</v>
      </c>
      <c r="IU3" s="238">
        <f t="shared" si="0"/>
        <v>44299</v>
      </c>
      <c r="IV3" s="238">
        <f t="shared" si="0"/>
        <v>44300</v>
      </c>
      <c r="IW3" s="238">
        <f t="shared" si="0"/>
        <v>44301</v>
      </c>
      <c r="IX3" s="238">
        <f t="shared" si="0"/>
        <v>44302</v>
      </c>
      <c r="IY3" s="238">
        <f t="shared" si="0"/>
        <v>44305</v>
      </c>
      <c r="IZ3" s="238">
        <f t="shared" si="0"/>
        <v>44306</v>
      </c>
      <c r="JA3" s="238">
        <f t="shared" si="0"/>
        <v>44307</v>
      </c>
      <c r="JB3" s="238">
        <v>44308</v>
      </c>
      <c r="JC3" s="238">
        <v>44309</v>
      </c>
      <c r="JD3" s="238">
        <v>44312</v>
      </c>
      <c r="JE3" s="238">
        <v>44313</v>
      </c>
      <c r="JF3" s="238">
        <v>44314</v>
      </c>
      <c r="JG3" s="238">
        <v>44315</v>
      </c>
      <c r="JH3" s="238">
        <v>44316</v>
      </c>
      <c r="JI3" s="238">
        <v>44317</v>
      </c>
      <c r="JJ3" s="238">
        <v>44320</v>
      </c>
      <c r="JK3" s="238">
        <v>44321</v>
      </c>
      <c r="JL3" s="238">
        <v>44322</v>
      </c>
      <c r="JM3" s="238">
        <v>44323</v>
      </c>
      <c r="JN3" s="238">
        <v>44328</v>
      </c>
      <c r="JO3" s="238">
        <v>44329</v>
      </c>
      <c r="JP3" s="238">
        <v>44330</v>
      </c>
      <c r="JQ3" s="238">
        <v>44331</v>
      </c>
      <c r="JR3" s="238">
        <v>44333</v>
      </c>
      <c r="JS3" s="238">
        <v>44334</v>
      </c>
      <c r="JT3" s="238">
        <v>44335</v>
      </c>
      <c r="JU3" s="238">
        <v>44336</v>
      </c>
      <c r="JV3" s="238">
        <v>44337</v>
      </c>
      <c r="JW3" s="238">
        <v>44340</v>
      </c>
      <c r="JX3" s="238">
        <v>44341</v>
      </c>
      <c r="JY3" s="238">
        <v>44342</v>
      </c>
      <c r="JZ3" s="238">
        <v>44343</v>
      </c>
      <c r="KA3" s="238">
        <v>44344</v>
      </c>
      <c r="KB3" s="238">
        <v>44347</v>
      </c>
      <c r="KC3" s="238">
        <v>44348</v>
      </c>
      <c r="KD3" s="238">
        <v>44349</v>
      </c>
      <c r="KE3" s="238">
        <v>44350</v>
      </c>
      <c r="KF3" s="238">
        <v>44351</v>
      </c>
      <c r="KG3" s="238">
        <v>44354</v>
      </c>
      <c r="KH3" s="238">
        <v>44355</v>
      </c>
      <c r="KI3" s="238">
        <v>44356</v>
      </c>
      <c r="KJ3" s="238">
        <v>44357</v>
      </c>
      <c r="KK3" s="238">
        <v>44358</v>
      </c>
      <c r="KL3" s="238">
        <v>44361</v>
      </c>
      <c r="KM3" s="238">
        <v>44362</v>
      </c>
      <c r="KN3" s="238">
        <v>44363</v>
      </c>
      <c r="KO3" s="238">
        <v>44364</v>
      </c>
      <c r="KP3" s="238">
        <v>44365</v>
      </c>
      <c r="KQ3" s="238">
        <v>44368</v>
      </c>
      <c r="KR3" s="238">
        <v>44369</v>
      </c>
      <c r="KS3" s="238">
        <v>44370</v>
      </c>
      <c r="KT3" s="238">
        <v>44371</v>
      </c>
      <c r="KU3" s="238">
        <v>44372</v>
      </c>
      <c r="KV3" s="238">
        <v>44375</v>
      </c>
      <c r="KW3" s="238">
        <v>44376</v>
      </c>
      <c r="KX3" s="238">
        <v>44377</v>
      </c>
      <c r="KY3" s="238">
        <v>44378</v>
      </c>
      <c r="KZ3" s="238">
        <v>44379</v>
      </c>
      <c r="LA3" s="238">
        <v>44382</v>
      </c>
      <c r="LB3" s="238">
        <v>44383</v>
      </c>
      <c r="LC3" s="238">
        <v>44384</v>
      </c>
      <c r="LD3" s="238">
        <v>44385</v>
      </c>
      <c r="LE3" s="238">
        <v>44386</v>
      </c>
      <c r="LF3" s="238">
        <v>44389</v>
      </c>
      <c r="LG3" s="238">
        <v>44390</v>
      </c>
      <c r="LH3" s="238">
        <v>44391</v>
      </c>
      <c r="LI3" s="238">
        <v>44392</v>
      </c>
      <c r="LJ3" s="238">
        <v>44393</v>
      </c>
      <c r="LK3" s="238">
        <v>44396</v>
      </c>
      <c r="LL3" s="238">
        <v>44397</v>
      </c>
      <c r="LM3" s="238">
        <v>44398</v>
      </c>
      <c r="LN3" s="238">
        <v>44399</v>
      </c>
      <c r="LO3" s="238">
        <v>44400</v>
      </c>
      <c r="LP3" s="238">
        <v>44403</v>
      </c>
      <c r="LQ3" s="238">
        <v>44404</v>
      </c>
      <c r="LR3" s="238">
        <v>44405</v>
      </c>
      <c r="LS3" s="238">
        <v>44406</v>
      </c>
      <c r="LT3" s="238">
        <v>44407</v>
      </c>
      <c r="LU3" s="238">
        <v>44410</v>
      </c>
      <c r="LV3" s="238">
        <v>44411</v>
      </c>
      <c r="LW3" s="238">
        <v>44412</v>
      </c>
      <c r="LX3" s="238">
        <v>44413</v>
      </c>
      <c r="LY3" s="238">
        <v>44414</v>
      </c>
      <c r="LZ3" s="238">
        <v>44417</v>
      </c>
      <c r="MA3" s="238">
        <v>44418</v>
      </c>
      <c r="MB3" s="238">
        <v>44419</v>
      </c>
      <c r="MC3" s="238">
        <v>44420</v>
      </c>
      <c r="MD3" s="238">
        <v>44421</v>
      </c>
      <c r="ME3" s="238">
        <v>44424</v>
      </c>
      <c r="MF3" s="238">
        <v>44425</v>
      </c>
      <c r="MG3" s="238">
        <v>44426</v>
      </c>
      <c r="MH3" s="238">
        <v>44427</v>
      </c>
      <c r="MI3" s="238">
        <v>44428</v>
      </c>
      <c r="MJ3" s="238">
        <v>44431</v>
      </c>
      <c r="MK3" s="238">
        <v>44432</v>
      </c>
      <c r="ML3" s="238">
        <v>44433</v>
      </c>
      <c r="MM3" s="238">
        <v>44434</v>
      </c>
      <c r="MN3" s="238">
        <v>44435</v>
      </c>
      <c r="MO3" s="238">
        <v>44438</v>
      </c>
      <c r="MP3" s="238">
        <v>44439</v>
      </c>
      <c r="MQ3" s="492">
        <v>44440</v>
      </c>
      <c r="MR3" s="238">
        <v>44441</v>
      </c>
      <c r="MS3" s="238">
        <v>44442</v>
      </c>
      <c r="MT3" s="238">
        <v>44445</v>
      </c>
      <c r="MU3" s="238">
        <v>44446</v>
      </c>
      <c r="MV3" s="238">
        <v>44447</v>
      </c>
      <c r="MW3" s="238">
        <v>44448</v>
      </c>
      <c r="MX3" s="238">
        <v>44449</v>
      </c>
      <c r="MY3" s="238">
        <v>44452</v>
      </c>
      <c r="MZ3" s="238">
        <v>44453</v>
      </c>
      <c r="NA3" s="238">
        <v>44454</v>
      </c>
      <c r="NB3" s="238">
        <f>FZ3</f>
        <v>44455</v>
      </c>
      <c r="NE3" s="389"/>
    </row>
    <row r="4" spans="1:409" ht="13.9" customHeight="1" x14ac:dyDescent="0.25">
      <c r="A4" s="234" t="s">
        <v>9</v>
      </c>
      <c r="B4" s="55">
        <v>193338</v>
      </c>
      <c r="C4" s="55">
        <v>191077</v>
      </c>
      <c r="D4" s="55">
        <v>191171</v>
      </c>
      <c r="E4" s="55">
        <v>191534</v>
      </c>
      <c r="F4" s="55">
        <v>189824</v>
      </c>
      <c r="G4" s="55">
        <v>189818</v>
      </c>
      <c r="H4" s="55">
        <v>190012</v>
      </c>
      <c r="I4" s="55">
        <v>189925</v>
      </c>
      <c r="J4" s="55">
        <v>189766</v>
      </c>
      <c r="K4" s="55">
        <v>189558</v>
      </c>
      <c r="L4" s="55">
        <v>188843</v>
      </c>
      <c r="M4" s="55">
        <v>188839</v>
      </c>
      <c r="N4" s="55">
        <v>188835</v>
      </c>
      <c r="O4" s="55">
        <v>188136</v>
      </c>
      <c r="P4" s="55">
        <v>187887</v>
      </c>
      <c r="Q4" s="55">
        <v>187267</v>
      </c>
      <c r="R4" s="55">
        <v>187226</v>
      </c>
      <c r="S4" s="55">
        <v>187793</v>
      </c>
      <c r="T4" s="55">
        <v>187168</v>
      </c>
      <c r="U4" s="55">
        <v>188350</v>
      </c>
      <c r="V4" s="55">
        <v>187578</v>
      </c>
      <c r="W4" s="55">
        <v>187602</v>
      </c>
      <c r="X4" s="55">
        <v>186896</v>
      </c>
      <c r="Y4" s="55">
        <v>186630</v>
      </c>
      <c r="Z4" s="55">
        <v>186743</v>
      </c>
      <c r="AA4" s="55">
        <v>185515</v>
      </c>
      <c r="AB4" s="55">
        <v>185429</v>
      </c>
      <c r="AC4" s="55">
        <v>185339</v>
      </c>
      <c r="AD4" s="55">
        <v>185248</v>
      </c>
      <c r="AE4" s="55">
        <v>184649</v>
      </c>
      <c r="AF4" s="55">
        <v>183880</v>
      </c>
      <c r="AG4" s="55">
        <v>183890</v>
      </c>
      <c r="AH4" s="55">
        <v>183260</v>
      </c>
      <c r="AI4" s="55">
        <v>182881</v>
      </c>
      <c r="AJ4" s="55">
        <v>182139</v>
      </c>
      <c r="AK4" s="55">
        <v>181576</v>
      </c>
      <c r="AL4" s="55">
        <v>181491</v>
      </c>
      <c r="AM4" s="55">
        <v>181458</v>
      </c>
      <c r="AN4" s="55">
        <v>181062</v>
      </c>
      <c r="AO4" s="55">
        <v>180890</v>
      </c>
      <c r="AP4" s="55">
        <v>171815</v>
      </c>
      <c r="AQ4" s="55">
        <v>171558</v>
      </c>
      <c r="AR4" s="55">
        <v>171489</v>
      </c>
      <c r="AS4" s="55">
        <v>171289</v>
      </c>
      <c r="AT4" s="55">
        <v>170895</v>
      </c>
      <c r="AU4" s="55">
        <v>169747</v>
      </c>
      <c r="AV4" s="55">
        <v>169933</v>
      </c>
      <c r="AW4" s="55">
        <v>169851</v>
      </c>
      <c r="AX4" s="55">
        <v>169815</v>
      </c>
      <c r="AY4" s="55">
        <v>168034</v>
      </c>
      <c r="AZ4" s="55">
        <v>167490</v>
      </c>
      <c r="BA4" s="55">
        <v>167189</v>
      </c>
      <c r="BB4" s="55">
        <v>166601</v>
      </c>
      <c r="BC4" s="55">
        <v>166148</v>
      </c>
      <c r="BD4" s="55">
        <v>163760</v>
      </c>
      <c r="BE4" s="55">
        <v>163422</v>
      </c>
      <c r="BF4" s="55">
        <v>163253</v>
      </c>
      <c r="BG4" s="55">
        <v>162941</v>
      </c>
      <c r="BH4" s="55">
        <v>162309</v>
      </c>
      <c r="BI4" s="55">
        <v>161510</v>
      </c>
      <c r="BJ4" s="55">
        <v>161209</v>
      </c>
      <c r="BK4" s="55">
        <v>161236</v>
      </c>
      <c r="BL4" s="55">
        <v>161724</v>
      </c>
      <c r="BM4" s="55">
        <v>161656</v>
      </c>
      <c r="BN4" s="55">
        <v>161390</v>
      </c>
      <c r="BO4" s="55">
        <v>161530</v>
      </c>
      <c r="BP4" s="55">
        <v>161318</v>
      </c>
      <c r="BQ4" s="55">
        <v>161500</v>
      </c>
      <c r="BR4" s="55">
        <v>160828</v>
      </c>
      <c r="BS4" s="55">
        <v>160684</v>
      </c>
      <c r="BT4" s="55">
        <v>160856</v>
      </c>
      <c r="BU4" s="55">
        <v>161004</v>
      </c>
      <c r="BV4" s="55">
        <v>159617</v>
      </c>
      <c r="BW4" s="55">
        <v>160398</v>
      </c>
      <c r="BX4" s="55">
        <v>161009</v>
      </c>
      <c r="BY4" s="55">
        <v>159717</v>
      </c>
      <c r="BZ4" s="55">
        <v>159746</v>
      </c>
      <c r="CA4" s="55">
        <v>159859</v>
      </c>
      <c r="CB4" s="55">
        <v>160144</v>
      </c>
      <c r="CC4" s="55">
        <v>159179</v>
      </c>
      <c r="CD4" s="55">
        <v>158274</v>
      </c>
      <c r="CE4" s="55">
        <v>158280</v>
      </c>
      <c r="CF4" s="55">
        <v>158260</v>
      </c>
      <c r="CG4" s="55">
        <v>159055</v>
      </c>
      <c r="CH4" s="55">
        <v>157442</v>
      </c>
      <c r="CI4" s="55">
        <v>157320</v>
      </c>
      <c r="CJ4" s="55">
        <v>156709</v>
      </c>
      <c r="CK4" s="55">
        <v>156693</v>
      </c>
      <c r="CL4" s="55">
        <v>156808</v>
      </c>
      <c r="CM4" s="55">
        <v>155922</v>
      </c>
      <c r="CN4" s="55">
        <v>155691</v>
      </c>
      <c r="CO4" s="55">
        <v>155364</v>
      </c>
      <c r="CP4" s="55">
        <v>155177</v>
      </c>
      <c r="CQ4" s="55">
        <v>155005</v>
      </c>
      <c r="CR4" s="55">
        <v>155179</v>
      </c>
      <c r="CS4" s="55">
        <v>155057</v>
      </c>
      <c r="CT4" s="55">
        <v>154944</v>
      </c>
      <c r="CU4" s="55">
        <v>154818</v>
      </c>
      <c r="CV4" s="55">
        <v>154126</v>
      </c>
      <c r="CW4" s="55">
        <v>154603</v>
      </c>
      <c r="CX4" s="55">
        <v>154401</v>
      </c>
      <c r="CY4" s="55">
        <v>154506</v>
      </c>
      <c r="CZ4" s="55">
        <v>154443</v>
      </c>
      <c r="DA4" s="55">
        <v>154539</v>
      </c>
      <c r="DB4" s="55">
        <v>154519</v>
      </c>
      <c r="DC4" s="55">
        <v>154122</v>
      </c>
      <c r="DD4" s="55">
        <v>154120</v>
      </c>
      <c r="DE4" s="55">
        <v>153876</v>
      </c>
      <c r="DF4" s="55">
        <v>152893</v>
      </c>
      <c r="DG4" s="55">
        <v>152826</v>
      </c>
      <c r="DH4" s="55">
        <v>152680</v>
      </c>
      <c r="DI4" s="55">
        <v>152523</v>
      </c>
      <c r="DJ4" s="55">
        <v>152262</v>
      </c>
      <c r="DK4" s="55">
        <v>151086</v>
      </c>
      <c r="DL4" s="55">
        <v>150676</v>
      </c>
      <c r="DM4" s="55">
        <v>150674</v>
      </c>
      <c r="DN4" s="55">
        <v>150598</v>
      </c>
      <c r="DO4" s="55">
        <v>150197</v>
      </c>
      <c r="DP4" s="55">
        <v>148901</v>
      </c>
      <c r="DQ4" s="55">
        <v>148872</v>
      </c>
      <c r="DR4" s="55">
        <v>148882</v>
      </c>
      <c r="DS4" s="55">
        <v>148660</v>
      </c>
      <c r="DT4" s="55">
        <v>148037</v>
      </c>
      <c r="DU4" s="55">
        <v>147169</v>
      </c>
      <c r="DV4" s="55">
        <v>146996</v>
      </c>
      <c r="DW4" s="55">
        <v>147521</v>
      </c>
      <c r="DX4" s="55">
        <v>147578</v>
      </c>
      <c r="DY4" s="55">
        <v>147409</v>
      </c>
      <c r="DZ4" s="55">
        <v>146785</v>
      </c>
      <c r="EA4" s="55">
        <v>146729</v>
      </c>
      <c r="EB4" s="55">
        <v>146511</v>
      </c>
      <c r="EC4" s="55">
        <v>146659</v>
      </c>
      <c r="ED4" s="55">
        <v>146408</v>
      </c>
      <c r="EE4" s="55">
        <v>146129</v>
      </c>
      <c r="EF4" s="55">
        <v>146178</v>
      </c>
      <c r="EG4" s="55">
        <v>146278</v>
      </c>
      <c r="EH4" s="55">
        <v>146438</v>
      </c>
      <c r="EI4" s="55">
        <v>146340</v>
      </c>
      <c r="EJ4" s="55">
        <v>146002</v>
      </c>
      <c r="EK4" s="55">
        <v>145992</v>
      </c>
      <c r="EL4" s="55">
        <v>146013</v>
      </c>
      <c r="EM4" s="55">
        <v>146663</v>
      </c>
      <c r="EN4" s="55">
        <v>146311</v>
      </c>
      <c r="EO4" s="55">
        <v>145520</v>
      </c>
      <c r="EP4" s="55">
        <v>145928</v>
      </c>
      <c r="EQ4" s="55">
        <v>145928</v>
      </c>
      <c r="ER4" s="55">
        <v>145849</v>
      </c>
      <c r="ES4" s="55">
        <v>146441</v>
      </c>
      <c r="ET4" s="55">
        <v>146207</v>
      </c>
      <c r="EU4" s="55">
        <v>146415</v>
      </c>
      <c r="EV4" s="55">
        <v>146630</v>
      </c>
      <c r="EW4" s="55">
        <v>146153</v>
      </c>
      <c r="EX4" s="55">
        <v>146333</v>
      </c>
      <c r="EY4" s="55">
        <v>145992</v>
      </c>
      <c r="EZ4" s="55">
        <v>146073</v>
      </c>
      <c r="FA4" s="55">
        <v>146200</v>
      </c>
      <c r="FB4" s="55">
        <v>146387</v>
      </c>
      <c r="FC4" s="55">
        <v>146317</v>
      </c>
      <c r="FD4" s="55">
        <v>145506</v>
      </c>
      <c r="FE4" s="55">
        <v>145422</v>
      </c>
      <c r="FF4" s="55">
        <v>145495</v>
      </c>
      <c r="FG4" s="55">
        <v>145475</v>
      </c>
      <c r="FH4" s="55">
        <v>145250</v>
      </c>
      <c r="FI4" s="55">
        <v>144823</v>
      </c>
      <c r="FJ4" s="55">
        <v>144869</v>
      </c>
      <c r="FK4" s="55">
        <v>144930</v>
      </c>
      <c r="FL4" s="55">
        <v>144865</v>
      </c>
      <c r="FM4" s="55">
        <v>144576</v>
      </c>
      <c r="FN4" s="55">
        <v>144629</v>
      </c>
      <c r="FO4" s="490">
        <v>145710</v>
      </c>
      <c r="FP4" s="55">
        <v>145661</v>
      </c>
      <c r="FQ4" s="55">
        <v>145625</v>
      </c>
      <c r="FR4" s="55">
        <v>145638</v>
      </c>
      <c r="FS4" s="55">
        <v>144914</v>
      </c>
      <c r="FT4" s="55">
        <v>145124</v>
      </c>
      <c r="FU4" s="55">
        <v>144904</v>
      </c>
      <c r="FV4" s="55">
        <v>144714</v>
      </c>
      <c r="FW4" s="55">
        <v>144414</v>
      </c>
      <c r="FX4" s="55">
        <v>143963</v>
      </c>
      <c r="FY4" s="55">
        <v>143844</v>
      </c>
      <c r="FZ4" s="55">
        <f>'0091'!C25</f>
        <v>143471</v>
      </c>
      <c r="GA4" s="267">
        <f t="shared" ref="GA4:GA30" si="1">(FZ4-FO4)/1000</f>
        <v>-2.2389999999999999</v>
      </c>
      <c r="GB4" s="267"/>
      <c r="GC4" s="390">
        <f t="shared" ref="GC4:GC30" si="2">(FZ4-EZ4)/1000</f>
        <v>-2.6019999999999999</v>
      </c>
      <c r="GD4" s="236">
        <v>70.680522703478204</v>
      </c>
      <c r="GE4" s="236">
        <v>70.361394392958204</v>
      </c>
      <c r="GF4" s="236">
        <v>70.115526264780001</v>
      </c>
      <c r="GG4" s="236">
        <v>70.198288215018806</v>
      </c>
      <c r="GH4" s="236">
        <v>69.441824205807805</v>
      </c>
      <c r="GI4" s="236">
        <v>69.308566331872697</v>
      </c>
      <c r="GJ4" s="236">
        <v>69.236762539731799</v>
      </c>
      <c r="GK4" s="236">
        <v>69.222836239103358</v>
      </c>
      <c r="GL4" s="236">
        <v>68.989541619688183</v>
      </c>
      <c r="GM4" s="236">
        <v>68.680359937402187</v>
      </c>
      <c r="GN4" s="236">
        <v>68.348670756646214</v>
      </c>
      <c r="GO4" s="236">
        <v>68.242756460454189</v>
      </c>
      <c r="GP4" s="236">
        <v>68.217099847112777</v>
      </c>
      <c r="GQ4" s="236">
        <v>68.107991020440295</v>
      </c>
      <c r="GR4" s="236">
        <v>67.387277313574003</v>
      </c>
      <c r="GS4" s="236">
        <v>66.810206084396498</v>
      </c>
      <c r="GT4" s="236">
        <v>66.635634656757304</v>
      </c>
      <c r="GU4" s="236">
        <v>66.562718175471304</v>
      </c>
      <c r="GV4" s="236">
        <v>66.599659152529199</v>
      </c>
      <c r="GW4" s="236">
        <v>66.514030806771402</v>
      </c>
      <c r="GX4" s="236">
        <v>66.381844490137794</v>
      </c>
      <c r="GY4" s="236">
        <v>66.361519373926299</v>
      </c>
      <c r="GZ4" s="236">
        <v>66.244627847716103</v>
      </c>
      <c r="HA4" s="236">
        <v>66.205499166792904</v>
      </c>
      <c r="HB4" s="236">
        <v>66.117812168108017</v>
      </c>
      <c r="HC4" s="236">
        <v>65.496537554219614</v>
      </c>
      <c r="HD4" s="236">
        <v>65.425621414913948</v>
      </c>
      <c r="HE4" s="236">
        <v>65.430241950994343</v>
      </c>
      <c r="HF4" s="236">
        <v>65.414808206958099</v>
      </c>
      <c r="HG4" s="236">
        <v>65.223706695665669</v>
      </c>
      <c r="HH4" s="236">
        <v>64.811094800278141</v>
      </c>
      <c r="HI4" s="236">
        <v>64.61732222437513</v>
      </c>
      <c r="HJ4" s="236">
        <v>64.561417109190273</v>
      </c>
      <c r="HK4" s="236">
        <v>64.502355030499572</v>
      </c>
      <c r="HL4" s="236">
        <v>64.46519524617996</v>
      </c>
      <c r="HM4" s="236">
        <v>64.191843191727429</v>
      </c>
      <c r="HN4" s="236">
        <v>63.933674844971691</v>
      </c>
      <c r="HO4" s="236">
        <v>63.971006690763666</v>
      </c>
      <c r="HP4" s="236">
        <v>63.921493316945757</v>
      </c>
      <c r="HQ4" s="236">
        <v>63.87240584166026</v>
      </c>
      <c r="HR4" s="236">
        <v>63.285873277814019</v>
      </c>
      <c r="HS4" s="236">
        <v>63.287597524885662</v>
      </c>
      <c r="HT4" s="236">
        <v>63.198139818556101</v>
      </c>
      <c r="HU4" s="236">
        <v>63.165726997276899</v>
      </c>
      <c r="HV4" s="236">
        <v>62.978911042944802</v>
      </c>
      <c r="HW4" s="236">
        <v>62.452786822447798</v>
      </c>
      <c r="HX4" s="236">
        <v>62.438949587885801</v>
      </c>
      <c r="HY4" s="236">
        <v>62.493089680589698</v>
      </c>
      <c r="HZ4" s="236">
        <v>62.455267623014002</v>
      </c>
      <c r="IA4" s="236">
        <v>62.053368295222299</v>
      </c>
      <c r="IB4" s="236">
        <v>61.252891287586699</v>
      </c>
      <c r="IC4" s="236">
        <v>61.192993286518998</v>
      </c>
      <c r="ID4" s="236">
        <v>61.1224057602711</v>
      </c>
      <c r="IE4" s="236">
        <v>60.698407814783501</v>
      </c>
      <c r="IF4" s="236">
        <v>59.815948558007001</v>
      </c>
      <c r="IG4" s="236">
        <v>59.435353768149298</v>
      </c>
      <c r="IH4" s="236">
        <v>58.802141082011097</v>
      </c>
      <c r="II4" s="236">
        <v>58.5958434835566</v>
      </c>
      <c r="IJ4" s="236">
        <v>58.445146314547699</v>
      </c>
      <c r="IK4" s="236">
        <v>57.410326707790702</v>
      </c>
      <c r="IL4" s="236">
        <v>57.324996187280803</v>
      </c>
      <c r="IM4" s="236">
        <v>56.821507507049802</v>
      </c>
      <c r="IN4" s="236">
        <v>56.7953947619229</v>
      </c>
      <c r="IO4" s="236">
        <v>56.701650315613399</v>
      </c>
      <c r="IP4" s="236">
        <v>56.545778384114001</v>
      </c>
      <c r="IQ4" s="236">
        <v>56.5162699608316</v>
      </c>
      <c r="IR4" s="236">
        <v>56.498907556694</v>
      </c>
      <c r="IS4" s="236">
        <v>56.464237516869098</v>
      </c>
      <c r="IT4" s="236">
        <v>56.467450508996698</v>
      </c>
      <c r="IU4" s="236">
        <v>56.530612244898002</v>
      </c>
      <c r="IV4" s="236">
        <v>56.5317241118384</v>
      </c>
      <c r="IW4" s="236">
        <v>56.502765361012202</v>
      </c>
      <c r="IX4" s="236">
        <v>56.506406578695703</v>
      </c>
      <c r="IY4" s="236">
        <v>56.476781133953502</v>
      </c>
      <c r="IZ4" s="236">
        <v>56.467552474484897</v>
      </c>
      <c r="JA4" s="236">
        <v>56.463020030816601</v>
      </c>
      <c r="JB4" s="236">
        <v>56.499381379523697</v>
      </c>
      <c r="JC4" s="236">
        <v>56.533487297921482</v>
      </c>
      <c r="JD4" s="236">
        <v>56.272786834701506</v>
      </c>
      <c r="JE4" s="236">
        <v>56.271654922723549</v>
      </c>
      <c r="JF4" s="236">
        <v>56.338473550653916</v>
      </c>
      <c r="JG4" s="236">
        <v>56.257506043827497</v>
      </c>
      <c r="JH4" s="236">
        <v>56.265361058011159</v>
      </c>
      <c r="JI4" s="236">
        <v>56.339787632729546</v>
      </c>
      <c r="JJ4" s="236">
        <v>56.269094034457162</v>
      </c>
      <c r="JK4" s="236">
        <v>56.253507951356404</v>
      </c>
      <c r="JL4" s="236">
        <v>56.248831775700936</v>
      </c>
      <c r="JM4" s="236">
        <v>56.260781329274472</v>
      </c>
      <c r="JN4" s="236">
        <v>56.273248057757201</v>
      </c>
      <c r="JO4" s="236">
        <v>56.275143961505087</v>
      </c>
      <c r="JP4" s="236">
        <v>56.275633173969737</v>
      </c>
      <c r="JQ4" s="236">
        <v>56.239981047893544</v>
      </c>
      <c r="JR4" s="236">
        <v>56.221095977193535</v>
      </c>
      <c r="JS4" s="236">
        <v>56.161808447352762</v>
      </c>
      <c r="JT4" s="236">
        <v>56.1664019062748</v>
      </c>
      <c r="JU4" s="236">
        <v>56.190135527204802</v>
      </c>
      <c r="JV4" s="236">
        <v>56.151981240809199</v>
      </c>
      <c r="JW4" s="236">
        <v>55.925911188922498</v>
      </c>
      <c r="JX4" s="236">
        <v>55.851275917065401</v>
      </c>
      <c r="JY4" s="236">
        <v>55.799856527977099</v>
      </c>
      <c r="JZ4" s="236">
        <v>55.753424657534303</v>
      </c>
      <c r="KA4" s="236">
        <v>55.586545367488597</v>
      </c>
      <c r="KB4" s="236">
        <v>55.615613235585499</v>
      </c>
      <c r="KC4" s="236">
        <v>55.620829878795099</v>
      </c>
      <c r="KD4" s="236">
        <v>55.067119393556503</v>
      </c>
      <c r="KE4" s="236">
        <v>55.0588653603034</v>
      </c>
      <c r="KF4" s="236">
        <v>55.0691407635031</v>
      </c>
      <c r="KG4" s="236">
        <v>54.668558366832201</v>
      </c>
      <c r="KH4" s="236">
        <v>54.567906097368798</v>
      </c>
      <c r="KI4" s="236">
        <v>54.576773989399598</v>
      </c>
      <c r="KJ4" s="236">
        <v>54.573784791055402</v>
      </c>
      <c r="KK4" s="236">
        <v>54.488343263886101</v>
      </c>
      <c r="KL4" s="236">
        <v>54.492713004484301</v>
      </c>
      <c r="KM4" s="236">
        <v>54.503829101168897</v>
      </c>
      <c r="KN4" s="236">
        <v>54.461674433553</v>
      </c>
      <c r="KO4" s="236">
        <v>54.3613769806161</v>
      </c>
      <c r="KP4" s="236">
        <v>54.3435922096658</v>
      </c>
      <c r="KQ4" s="236">
        <v>54.292458444083003</v>
      </c>
      <c r="KR4" s="236">
        <v>52.422375064604601</v>
      </c>
      <c r="KS4" s="236">
        <v>52.385466034755098</v>
      </c>
      <c r="KT4" s="236">
        <v>52.1294544307789</v>
      </c>
      <c r="KU4" s="236">
        <v>52.138238309281597</v>
      </c>
      <c r="KV4" s="236">
        <v>52.1247286362739</v>
      </c>
      <c r="KW4" s="236">
        <v>51.829610594979201</v>
      </c>
      <c r="KX4" s="236">
        <v>51.8087885985748</v>
      </c>
      <c r="KY4" s="236">
        <v>51.831147281921602</v>
      </c>
      <c r="KZ4" s="236">
        <v>51.876085926393898</v>
      </c>
      <c r="LA4" s="236">
        <v>51.172985781990498</v>
      </c>
      <c r="LB4" s="236">
        <v>51.033587666168501</v>
      </c>
      <c r="LC4" s="236">
        <v>51.148355548544799</v>
      </c>
      <c r="LD4" s="236">
        <v>51.157063930544602</v>
      </c>
      <c r="LE4" s="236">
        <v>51.147072636192902</v>
      </c>
      <c r="LF4" s="236">
        <v>51.082519964507497</v>
      </c>
      <c r="LG4" s="236">
        <v>51.067863108417797</v>
      </c>
      <c r="LH4" s="236">
        <v>51.109165888577699</v>
      </c>
      <c r="LI4" s="236">
        <v>51.211471768694203</v>
      </c>
      <c r="LJ4" s="236">
        <v>51.2520985437083</v>
      </c>
      <c r="LK4" s="236">
        <v>51.318292587060803</v>
      </c>
      <c r="LL4" s="236">
        <v>51.375404530744298</v>
      </c>
      <c r="LM4" s="236">
        <v>51.583264324303002</v>
      </c>
      <c r="LN4" s="236">
        <v>51.666403661038302</v>
      </c>
      <c r="LO4" s="236">
        <v>51.561574604177402</v>
      </c>
      <c r="LP4" s="236">
        <v>51.6176236678861</v>
      </c>
      <c r="LQ4" s="236">
        <v>51.704726288987899</v>
      </c>
      <c r="LR4" s="236">
        <v>51.7741040279099</v>
      </c>
      <c r="LS4" s="236">
        <v>51.7741040279099</v>
      </c>
      <c r="LT4" s="236">
        <v>51.7964784263959</v>
      </c>
      <c r="LU4" s="236">
        <v>51.8008364867556</v>
      </c>
      <c r="LV4" s="236">
        <v>51.712605512661497</v>
      </c>
      <c r="LW4" s="236">
        <v>51.732217238064699</v>
      </c>
      <c r="LX4" s="236">
        <v>51.5780014378145</v>
      </c>
      <c r="LY4" s="236">
        <v>51.565307258128598</v>
      </c>
      <c r="LZ4" s="236">
        <v>51.552994296577999</v>
      </c>
      <c r="MA4" s="236">
        <v>51.494828957836098</v>
      </c>
      <c r="MB4" s="236">
        <v>51.4515616307717</v>
      </c>
      <c r="MC4" s="236">
        <v>51.494947887660103</v>
      </c>
      <c r="MD4" s="236">
        <v>51.32936271590232</v>
      </c>
      <c r="ME4" s="236">
        <v>51.376701966717093</v>
      </c>
      <c r="MF4" s="236">
        <v>51.324275724275722</v>
      </c>
      <c r="MG4" s="236">
        <v>51.304992387210511</v>
      </c>
      <c r="MH4" s="236">
        <v>51.302310680389247</v>
      </c>
      <c r="MI4" s="236">
        <v>51.294877932024882</v>
      </c>
      <c r="MJ4" s="236">
        <v>51.20122265888611</v>
      </c>
      <c r="MK4" s="236">
        <v>51.179672600127148</v>
      </c>
      <c r="ML4" s="236">
        <v>51.181426175836457</v>
      </c>
      <c r="MM4" s="236">
        <v>51.314582086574909</v>
      </c>
      <c r="MN4" s="236">
        <v>51.550403064889451</v>
      </c>
      <c r="MO4" s="236">
        <v>51.638620360424873</v>
      </c>
      <c r="MP4" s="236">
        <v>51.884011916583908</v>
      </c>
      <c r="MQ4" s="493">
        <v>52.261358650125651</v>
      </c>
      <c r="MR4" s="236">
        <v>52.700371390918882</v>
      </c>
      <c r="MS4" s="236">
        <v>53.189531548757159</v>
      </c>
      <c r="MT4" s="236">
        <v>53.493717194210262</v>
      </c>
      <c r="MU4" s="236">
        <v>54.003104724754202</v>
      </c>
      <c r="MV4" s="236">
        <v>54.045953251709335</v>
      </c>
      <c r="MW4" s="236">
        <v>54.311926605504581</v>
      </c>
      <c r="MX4" s="236">
        <v>54.76422957847106</v>
      </c>
      <c r="MY4" s="236">
        <v>55.011950286806879</v>
      </c>
      <c r="MZ4" s="236">
        <v>55.57822312892516</v>
      </c>
      <c r="NA4" s="236">
        <v>55.720046312931679</v>
      </c>
      <c r="NB4" s="236">
        <f>'0091'!C55</f>
        <v>55.957727873183615</v>
      </c>
      <c r="NC4" s="239">
        <f t="shared" ref="NC4:NC30" si="3">NB4-MQ4</f>
        <v>3.6963692230579639</v>
      </c>
      <c r="ND4" s="239"/>
      <c r="NE4" s="390">
        <f t="shared" ref="NE4:NE30" si="4">NB4-MB4</f>
        <v>4.5061662424119149</v>
      </c>
    </row>
    <row r="5" spans="1:409" ht="13.9" customHeight="1" x14ac:dyDescent="0.25">
      <c r="A5" s="234" t="s">
        <v>10</v>
      </c>
      <c r="B5" s="55">
        <v>46052</v>
      </c>
      <c r="C5" s="55">
        <v>46608</v>
      </c>
      <c r="D5" s="55">
        <v>46874</v>
      </c>
      <c r="E5" s="55">
        <v>47159</v>
      </c>
      <c r="F5" s="55">
        <v>48051</v>
      </c>
      <c r="G5" s="55">
        <v>48645</v>
      </c>
      <c r="H5" s="55">
        <v>48830</v>
      </c>
      <c r="I5" s="55">
        <v>49251</v>
      </c>
      <c r="J5" s="55">
        <v>49649</v>
      </c>
      <c r="K5" s="55">
        <v>49948</v>
      </c>
      <c r="L5" s="55">
        <v>49982</v>
      </c>
      <c r="M5" s="55">
        <v>49510</v>
      </c>
      <c r="N5" s="55">
        <v>49706</v>
      </c>
      <c r="O5" s="55">
        <v>50203</v>
      </c>
      <c r="P5" s="55">
        <v>50218</v>
      </c>
      <c r="Q5" s="55">
        <v>49774</v>
      </c>
      <c r="R5" s="55">
        <v>49410</v>
      </c>
      <c r="S5" s="55">
        <v>49120</v>
      </c>
      <c r="T5" s="55">
        <v>49325</v>
      </c>
      <c r="U5" s="55">
        <v>49818</v>
      </c>
      <c r="V5" s="55">
        <v>49940.973685659999</v>
      </c>
      <c r="W5" s="55">
        <v>49689.182826839999</v>
      </c>
      <c r="X5" s="55">
        <v>49389.905818439998</v>
      </c>
      <c r="Y5" s="55">
        <v>49103.545707520003</v>
      </c>
      <c r="Z5" s="55">
        <v>49074.379502479998</v>
      </c>
      <c r="AA5" s="55">
        <v>48713.256233580003</v>
      </c>
      <c r="AB5" s="55">
        <v>48405.548477279997</v>
      </c>
      <c r="AC5" s="55">
        <v>48233.923823500001</v>
      </c>
      <c r="AD5" s="55">
        <v>48135.646815100001</v>
      </c>
      <c r="AE5" s="55">
        <v>48150.425208380002</v>
      </c>
      <c r="AF5" s="55">
        <v>48234.981994939997</v>
      </c>
      <c r="AG5" s="55">
        <v>48042.843490740001</v>
      </c>
      <c r="AH5" s="55">
        <v>47873.274238640006</v>
      </c>
      <c r="AI5" s="55">
        <v>47894.677285700003</v>
      </c>
      <c r="AJ5" s="55">
        <v>47975.108033600001</v>
      </c>
      <c r="AK5" s="55">
        <v>48131.846260500002</v>
      </c>
      <c r="AL5" s="55">
        <v>48329.304709240001</v>
      </c>
      <c r="AM5" s="55">
        <v>48280.735457139999</v>
      </c>
      <c r="AN5" s="55">
        <v>48279.680055459998</v>
      </c>
      <c r="AO5" s="55">
        <v>48732</v>
      </c>
      <c r="AP5" s="55">
        <v>49026</v>
      </c>
      <c r="AQ5" s="55">
        <v>49045</v>
      </c>
      <c r="AR5" s="55">
        <v>48994</v>
      </c>
      <c r="AS5" s="55">
        <v>48971</v>
      </c>
      <c r="AT5" s="55">
        <v>48996</v>
      </c>
      <c r="AU5" s="55">
        <v>49147</v>
      </c>
      <c r="AV5" s="55">
        <v>49175</v>
      </c>
      <c r="AW5" s="55">
        <v>49261</v>
      </c>
      <c r="AX5" s="55">
        <v>49110</v>
      </c>
      <c r="AY5" s="55">
        <v>49180</v>
      </c>
      <c r="AZ5" s="55">
        <v>49193</v>
      </c>
      <c r="BA5" s="55">
        <v>49237</v>
      </c>
      <c r="BB5" s="55">
        <v>49243</v>
      </c>
      <c r="BC5" s="55">
        <v>49277</v>
      </c>
      <c r="BD5" s="55">
        <v>49344</v>
      </c>
      <c r="BE5" s="55">
        <v>49388</v>
      </c>
      <c r="BF5" s="55">
        <v>49417</v>
      </c>
      <c r="BG5" s="55">
        <v>49517</v>
      </c>
      <c r="BH5" s="55">
        <v>49515</v>
      </c>
      <c r="BI5" s="55">
        <v>49628</v>
      </c>
      <c r="BJ5" s="55">
        <v>49405</v>
      </c>
      <c r="BK5" s="55">
        <v>49752</v>
      </c>
      <c r="BL5" s="55">
        <v>49688</v>
      </c>
      <c r="BM5" s="55">
        <v>49649</v>
      </c>
      <c r="BN5" s="55">
        <v>49333</v>
      </c>
      <c r="BO5" s="55">
        <v>49388</v>
      </c>
      <c r="BP5" s="55">
        <v>49339</v>
      </c>
      <c r="BQ5" s="55">
        <v>49412</v>
      </c>
      <c r="BR5" s="55">
        <v>49369</v>
      </c>
      <c r="BS5" s="55">
        <v>49280</v>
      </c>
      <c r="BT5" s="55">
        <v>49250</v>
      </c>
      <c r="BU5" s="55">
        <v>49285</v>
      </c>
      <c r="BV5" s="55">
        <v>49348</v>
      </c>
      <c r="BW5" s="55">
        <v>49403</v>
      </c>
      <c r="BX5" s="55">
        <v>49437</v>
      </c>
      <c r="BY5" s="55">
        <v>49378</v>
      </c>
      <c r="BZ5" s="55">
        <v>49402</v>
      </c>
      <c r="CA5" s="55">
        <v>49420</v>
      </c>
      <c r="CB5" s="55">
        <v>49175</v>
      </c>
      <c r="CC5" s="55">
        <v>48748</v>
      </c>
      <c r="CD5" s="55">
        <v>48687</v>
      </c>
      <c r="CE5" s="55">
        <v>48743</v>
      </c>
      <c r="CF5" s="55">
        <v>48810</v>
      </c>
      <c r="CG5" s="55">
        <v>49154</v>
      </c>
      <c r="CH5" s="55">
        <v>49139</v>
      </c>
      <c r="CI5" s="55">
        <v>49283</v>
      </c>
      <c r="CJ5" s="55">
        <v>49316</v>
      </c>
      <c r="CK5" s="55">
        <v>49212</v>
      </c>
      <c r="CL5" s="55">
        <v>49271</v>
      </c>
      <c r="CM5" s="55">
        <v>49315</v>
      </c>
      <c r="CN5" s="55">
        <v>49414</v>
      </c>
      <c r="CO5" s="55">
        <v>49442</v>
      </c>
      <c r="CP5" s="55">
        <v>49496</v>
      </c>
      <c r="CQ5" s="55">
        <v>49425</v>
      </c>
      <c r="CR5" s="55">
        <v>49516</v>
      </c>
      <c r="CS5" s="55">
        <v>49577</v>
      </c>
      <c r="CT5" s="55">
        <v>49547</v>
      </c>
      <c r="CU5" s="55">
        <v>49581</v>
      </c>
      <c r="CV5" s="55">
        <v>49715</v>
      </c>
      <c r="CW5" s="55">
        <v>49787</v>
      </c>
      <c r="CX5" s="55">
        <v>49803</v>
      </c>
      <c r="CY5" s="55">
        <v>49787</v>
      </c>
      <c r="CZ5" s="55">
        <v>49791</v>
      </c>
      <c r="DA5" s="55">
        <v>50186</v>
      </c>
      <c r="DB5" s="55">
        <v>50217</v>
      </c>
      <c r="DC5" s="55">
        <v>50208</v>
      </c>
      <c r="DD5" s="55">
        <v>50270</v>
      </c>
      <c r="DE5" s="55">
        <v>50258</v>
      </c>
      <c r="DF5" s="55">
        <v>50203</v>
      </c>
      <c r="DG5" s="55">
        <v>50206</v>
      </c>
      <c r="DH5" s="55">
        <v>50183</v>
      </c>
      <c r="DI5" s="55">
        <v>50199</v>
      </c>
      <c r="DJ5" s="55">
        <v>50188</v>
      </c>
      <c r="DK5" s="55">
        <v>49982</v>
      </c>
      <c r="DL5" s="55">
        <v>49991</v>
      </c>
      <c r="DM5" s="55">
        <v>49967</v>
      </c>
      <c r="DN5" s="55">
        <v>49946</v>
      </c>
      <c r="DO5" s="55">
        <v>49932</v>
      </c>
      <c r="DP5" s="55">
        <v>50082</v>
      </c>
      <c r="DQ5" s="55">
        <v>50048</v>
      </c>
      <c r="DR5" s="55">
        <v>50031</v>
      </c>
      <c r="DS5" s="55">
        <v>49998</v>
      </c>
      <c r="DT5" s="55">
        <v>50026</v>
      </c>
      <c r="DU5" s="55">
        <v>49909</v>
      </c>
      <c r="DV5" s="55">
        <v>49914</v>
      </c>
      <c r="DW5" s="55">
        <v>50275</v>
      </c>
      <c r="DX5" s="55">
        <v>50242</v>
      </c>
      <c r="DY5" s="55">
        <v>50214</v>
      </c>
      <c r="DZ5" s="55">
        <v>50224</v>
      </c>
      <c r="EA5" s="55">
        <v>50233</v>
      </c>
      <c r="EB5" s="55">
        <v>50232</v>
      </c>
      <c r="EC5" s="55">
        <v>50180</v>
      </c>
      <c r="ED5" s="55">
        <v>50181</v>
      </c>
      <c r="EE5" s="55">
        <v>50102</v>
      </c>
      <c r="EF5" s="55">
        <v>50162</v>
      </c>
      <c r="EG5" s="55">
        <v>50150</v>
      </c>
      <c r="EH5" s="55">
        <v>50126</v>
      </c>
      <c r="EI5" s="55">
        <v>50124</v>
      </c>
      <c r="EJ5" s="55">
        <v>50141</v>
      </c>
      <c r="EK5" s="55">
        <v>50130</v>
      </c>
      <c r="EL5" s="55">
        <v>50202</v>
      </c>
      <c r="EM5" s="55">
        <v>50151</v>
      </c>
      <c r="EN5" s="55">
        <v>50136</v>
      </c>
      <c r="EO5" s="55">
        <v>50121</v>
      </c>
      <c r="EP5" s="55">
        <v>50126</v>
      </c>
      <c r="EQ5" s="55">
        <v>50126</v>
      </c>
      <c r="ER5" s="55">
        <v>50100</v>
      </c>
      <c r="ES5" s="55">
        <v>50517</v>
      </c>
      <c r="ET5" s="55">
        <v>50463</v>
      </c>
      <c r="EU5" s="55">
        <v>50457</v>
      </c>
      <c r="EV5" s="55">
        <v>50454</v>
      </c>
      <c r="EW5" s="55">
        <v>50440</v>
      </c>
      <c r="EX5" s="55">
        <v>50119</v>
      </c>
      <c r="EY5" s="55">
        <v>50040</v>
      </c>
      <c r="EZ5" s="55">
        <v>50003</v>
      </c>
      <c r="FA5" s="55">
        <v>49958</v>
      </c>
      <c r="FB5" s="55">
        <v>49996</v>
      </c>
      <c r="FC5" s="55">
        <v>49967</v>
      </c>
      <c r="FD5" s="55">
        <v>49868</v>
      </c>
      <c r="FE5" s="55">
        <v>49742</v>
      </c>
      <c r="FF5" s="55">
        <v>49744</v>
      </c>
      <c r="FG5" s="55">
        <v>49729</v>
      </c>
      <c r="FH5" s="55">
        <v>49692</v>
      </c>
      <c r="FI5" s="55">
        <v>49397</v>
      </c>
      <c r="FJ5" s="55">
        <v>49297</v>
      </c>
      <c r="FK5" s="55">
        <v>49232</v>
      </c>
      <c r="FL5" s="55">
        <v>49238</v>
      </c>
      <c r="FM5" s="55">
        <v>49160</v>
      </c>
      <c r="FN5" s="55">
        <v>49128</v>
      </c>
      <c r="FO5" s="490">
        <v>49485</v>
      </c>
      <c r="FP5" s="55">
        <v>49475</v>
      </c>
      <c r="FQ5" s="55">
        <v>49445</v>
      </c>
      <c r="FR5" s="55">
        <v>49318</v>
      </c>
      <c r="FS5" s="55">
        <v>49378</v>
      </c>
      <c r="FT5" s="55">
        <v>49313</v>
      </c>
      <c r="FU5" s="55">
        <v>49256</v>
      </c>
      <c r="FV5" s="55">
        <v>49261</v>
      </c>
      <c r="FW5" s="55">
        <v>49110</v>
      </c>
      <c r="FX5" s="55">
        <v>48975</v>
      </c>
      <c r="FY5" s="55">
        <v>49013</v>
      </c>
      <c r="FZ5" s="55">
        <f>'0091'!D25</f>
        <v>49003</v>
      </c>
      <c r="GA5" s="267">
        <f t="shared" si="1"/>
        <v>-0.48199999999999998</v>
      </c>
      <c r="GB5" s="267"/>
      <c r="GC5" s="390">
        <f t="shared" si="2"/>
        <v>-1</v>
      </c>
      <c r="GD5" s="236">
        <v>11.604172321532401</v>
      </c>
      <c r="GE5" s="236">
        <v>11.6596223195936</v>
      </c>
      <c r="GF5" s="236">
        <v>11.690250048458999</v>
      </c>
      <c r="GG5" s="236">
        <v>11.7373455714341</v>
      </c>
      <c r="GH5" s="236">
        <v>11.837458585071101</v>
      </c>
      <c r="GI5" s="236">
        <v>11.826501725675699</v>
      </c>
      <c r="GJ5" s="236">
        <v>11.8532444375533</v>
      </c>
      <c r="GK5" s="236">
        <v>12.196450809464508</v>
      </c>
      <c r="GL5" s="236">
        <v>12.253411609190934</v>
      </c>
      <c r="GM5" s="236">
        <v>12.263302034428794</v>
      </c>
      <c r="GN5" s="236">
        <v>12.286455875412928</v>
      </c>
      <c r="GO5" s="236">
        <v>12.272513703993734</v>
      </c>
      <c r="GP5" s="236">
        <v>12.319573483868439</v>
      </c>
      <c r="GQ5" s="236">
        <v>12.5130951912095</v>
      </c>
      <c r="GR5" s="236">
        <v>12.529560145041801</v>
      </c>
      <c r="GS5" s="236">
        <v>12.662610402355201</v>
      </c>
      <c r="GT5" s="236">
        <v>12.682964991198901</v>
      </c>
      <c r="GU5" s="236">
        <v>12.7216662787992</v>
      </c>
      <c r="GV5" s="236">
        <v>12.7705476799132</v>
      </c>
      <c r="GW5" s="236">
        <v>12.773371968888201</v>
      </c>
      <c r="GX5" s="236">
        <v>12.7683457314028</v>
      </c>
      <c r="GY5" s="236">
        <v>12.870259459496101</v>
      </c>
      <c r="GZ5" s="236">
        <v>12.9305354897577</v>
      </c>
      <c r="HA5" s="236">
        <v>12.929809601685351</v>
      </c>
      <c r="HB5" s="236">
        <v>12.942230570361099</v>
      </c>
      <c r="HC5" s="236">
        <v>13.025579804052201</v>
      </c>
      <c r="HD5" s="236">
        <v>13.071109553544932</v>
      </c>
      <c r="HE5" s="236">
        <v>13.085609504823633</v>
      </c>
      <c r="HF5" s="236">
        <v>13.1327526279564</v>
      </c>
      <c r="HG5" s="236">
        <v>13.1741819356183</v>
      </c>
      <c r="HH5" s="236">
        <v>13.332618331584639</v>
      </c>
      <c r="HI5" s="236">
        <v>13.36699219543112</v>
      </c>
      <c r="HJ5" s="236">
        <v>13.411699374607542</v>
      </c>
      <c r="HK5" s="236">
        <v>13.397247611659333</v>
      </c>
      <c r="HL5" s="236">
        <v>13.425858745801818</v>
      </c>
      <c r="HM5" s="236">
        <v>13.496845847073351</v>
      </c>
      <c r="HN5" s="236">
        <v>13.480636052020186</v>
      </c>
      <c r="HO5" s="236">
        <v>13.554713408801813</v>
      </c>
      <c r="HP5" s="236">
        <v>13.569437582935166</v>
      </c>
      <c r="HQ5" s="236">
        <v>13.710991544965413</v>
      </c>
      <c r="HR5" s="236">
        <v>13.703602970691175</v>
      </c>
      <c r="HS5" s="236">
        <v>13.755288080956223</v>
      </c>
      <c r="HT5" s="236">
        <v>13.695746088941799</v>
      </c>
      <c r="HU5" s="236">
        <v>13.7571267294212</v>
      </c>
      <c r="HV5" s="236">
        <v>13.722581577269899</v>
      </c>
      <c r="HW5" s="236">
        <v>13.7423615332427</v>
      </c>
      <c r="HX5" s="236">
        <v>13.7842060376462</v>
      </c>
      <c r="HY5" s="236">
        <v>13.861911565690299</v>
      </c>
      <c r="HZ5" s="236">
        <v>13.907929769474</v>
      </c>
      <c r="IA5" s="236">
        <v>13.854335894543601</v>
      </c>
      <c r="IB5" s="236">
        <v>13.8809236476446</v>
      </c>
      <c r="IC5" s="236">
        <v>13.8936847649819</v>
      </c>
      <c r="ID5" s="236">
        <v>13.888640562847</v>
      </c>
      <c r="IE5" s="236">
        <v>13.9192581618491</v>
      </c>
      <c r="IF5" s="236">
        <v>14.068741109784</v>
      </c>
      <c r="IG5" s="236">
        <v>14.082326010686</v>
      </c>
      <c r="IH5" s="236">
        <v>14.0966534511336</v>
      </c>
      <c r="II5" s="236">
        <v>14.0843726279347</v>
      </c>
      <c r="IJ5" s="236">
        <v>14.1141077545226</v>
      </c>
      <c r="IK5" s="236">
        <v>14.369811895514401</v>
      </c>
      <c r="IL5" s="236">
        <v>14.4730822022266</v>
      </c>
      <c r="IM5" s="236">
        <v>14.5328099992379</v>
      </c>
      <c r="IN5" s="236">
        <v>14.5530097975678</v>
      </c>
      <c r="IO5" s="236">
        <v>14.581336983801</v>
      </c>
      <c r="IP5" s="236">
        <v>14.545626800060599</v>
      </c>
      <c r="IQ5" s="236">
        <v>14.5702771919253</v>
      </c>
      <c r="IR5" s="236">
        <v>14.5920289309124</v>
      </c>
      <c r="IS5" s="236">
        <v>14.567776278302601</v>
      </c>
      <c r="IT5" s="236">
        <v>14.6301791818489</v>
      </c>
      <c r="IU5" s="236">
        <v>14.7124304267161</v>
      </c>
      <c r="IV5" s="236">
        <v>14.718323181113099</v>
      </c>
      <c r="IW5" s="236">
        <v>14.757936207288401</v>
      </c>
      <c r="IX5" s="236">
        <v>14.8705297379996</v>
      </c>
      <c r="IY5" s="236">
        <v>15.0652731518701</v>
      </c>
      <c r="IZ5" s="236">
        <v>15.1704217215482</v>
      </c>
      <c r="JA5" s="236">
        <v>15.1502311248074</v>
      </c>
      <c r="JB5" s="236">
        <v>15.275286111970299</v>
      </c>
      <c r="JC5" s="236">
        <v>15.260969976905312</v>
      </c>
      <c r="JD5" s="236">
        <v>15.306971904266389</v>
      </c>
      <c r="JE5" s="236">
        <v>15.385992914703934</v>
      </c>
      <c r="JF5" s="236">
        <v>15.442904548116335</v>
      </c>
      <c r="JG5" s="236">
        <v>15.482726351087889</v>
      </c>
      <c r="JH5" s="236">
        <v>15.494869894276908</v>
      </c>
      <c r="JI5" s="236">
        <v>15.576983135540289</v>
      </c>
      <c r="JJ5" s="236">
        <v>15.550037204555222</v>
      </c>
      <c r="JK5" s="236">
        <v>15.532855091674463</v>
      </c>
      <c r="JL5" s="236">
        <v>15.566620481035827</v>
      </c>
      <c r="JM5" s="236">
        <v>15.588107160246654</v>
      </c>
      <c r="JN5" s="236">
        <v>15.627430655026288</v>
      </c>
      <c r="JO5" s="236">
        <v>15.738757794273093</v>
      </c>
      <c r="JP5" s="236">
        <v>15.755150066102967</v>
      </c>
      <c r="JQ5" s="236">
        <v>15.744609346941996</v>
      </c>
      <c r="JR5" s="236">
        <v>15.770523789871712</v>
      </c>
      <c r="JS5" s="236">
        <v>15.80726680777315</v>
      </c>
      <c r="JT5" s="236">
        <v>15.845387627680701</v>
      </c>
      <c r="JU5" s="236">
        <v>15.8699371397003</v>
      </c>
      <c r="JV5" s="236">
        <v>15.9112709499622</v>
      </c>
      <c r="JW5" s="236">
        <v>15.912387246498501</v>
      </c>
      <c r="JX5" s="236">
        <v>15.945244983492801</v>
      </c>
      <c r="JY5" s="236">
        <v>15.9526292082337</v>
      </c>
      <c r="JZ5" s="236">
        <v>15.9672260111426</v>
      </c>
      <c r="KA5" s="236">
        <v>15.9695954033996</v>
      </c>
      <c r="KB5" s="236">
        <v>15.968694273825999</v>
      </c>
      <c r="KC5" s="236">
        <v>16.0412965375656</v>
      </c>
      <c r="KD5" s="236">
        <v>16.034428300694898</v>
      </c>
      <c r="KE5" s="236">
        <v>16.025600505688999</v>
      </c>
      <c r="KF5" s="236">
        <v>16.011503762360601</v>
      </c>
      <c r="KG5" s="236">
        <v>16.040435091038098</v>
      </c>
      <c r="KH5" s="236">
        <v>15.9953521348669</v>
      </c>
      <c r="KI5" s="236">
        <v>16.0465944149988</v>
      </c>
      <c r="KJ5" s="236">
        <v>16.0685116168424</v>
      </c>
      <c r="KK5" s="236">
        <v>16.113888111328802</v>
      </c>
      <c r="KL5" s="236">
        <v>16.092648942985299</v>
      </c>
      <c r="KM5" s="236">
        <v>16.099959693671899</v>
      </c>
      <c r="KN5" s="236">
        <v>16.059376506508102</v>
      </c>
      <c r="KO5" s="236">
        <v>16.086624306281699</v>
      </c>
      <c r="KP5" s="236">
        <v>16.067965055702501</v>
      </c>
      <c r="KQ5" s="236">
        <v>15.956281985162899</v>
      </c>
      <c r="KR5" s="236">
        <v>15.9829841370811</v>
      </c>
      <c r="KS5" s="236">
        <v>15.926935229067899</v>
      </c>
      <c r="KT5" s="236">
        <v>15.938584042888699</v>
      </c>
      <c r="KU5" s="236">
        <v>15.9837552243514</v>
      </c>
      <c r="KV5" s="236">
        <v>16.018156700217101</v>
      </c>
      <c r="KW5" s="236">
        <v>16.059695592014201</v>
      </c>
      <c r="KX5" s="236">
        <v>16.055819477434699</v>
      </c>
      <c r="KY5" s="236">
        <v>16.071033501896299</v>
      </c>
      <c r="KZ5" s="236">
        <v>15.997959016683801</v>
      </c>
      <c r="LA5" s="236">
        <v>15.9980776601382</v>
      </c>
      <c r="LB5" s="236">
        <v>15.948972270007101</v>
      </c>
      <c r="LC5" s="236">
        <v>15.9756822614954</v>
      </c>
      <c r="LD5" s="236">
        <v>15.956069427920299</v>
      </c>
      <c r="LE5" s="236">
        <v>15.908070979567199</v>
      </c>
      <c r="LF5" s="236">
        <v>15.8302461911076</v>
      </c>
      <c r="LG5" s="236">
        <v>15.8496829210115</v>
      </c>
      <c r="LH5" s="236">
        <v>15.840947742331901</v>
      </c>
      <c r="LI5" s="236">
        <v>15.8329567581888</v>
      </c>
      <c r="LJ5" s="236">
        <v>15.474358059778201</v>
      </c>
      <c r="LK5" s="236">
        <v>15.474781843082299</v>
      </c>
      <c r="LL5" s="236">
        <v>15.483615928029099</v>
      </c>
      <c r="LM5" s="236">
        <v>15.4702943222406</v>
      </c>
      <c r="LN5" s="236">
        <v>15.456739154335599</v>
      </c>
      <c r="LO5" s="236">
        <v>15.6411289375212</v>
      </c>
      <c r="LP5" s="236">
        <v>15.6963173128599</v>
      </c>
      <c r="LQ5" s="236">
        <v>15.7210594956835</v>
      </c>
      <c r="LR5" s="236">
        <v>15.756893625785001</v>
      </c>
      <c r="LS5" s="236">
        <v>15.756893625785001</v>
      </c>
      <c r="LT5" s="236">
        <v>15.7737151015228</v>
      </c>
      <c r="LU5" s="236">
        <v>16.144991037641901</v>
      </c>
      <c r="LV5" s="236">
        <v>16.532457324814999</v>
      </c>
      <c r="LW5" s="236">
        <v>16.5752182116629</v>
      </c>
      <c r="LX5" s="236">
        <v>16.589842376771301</v>
      </c>
      <c r="LY5" s="236">
        <v>17.098056226663498</v>
      </c>
      <c r="LZ5" s="236">
        <v>17.2227943247307</v>
      </c>
      <c r="MA5" s="236">
        <v>17.172790825473399</v>
      </c>
      <c r="MB5" s="236">
        <v>17.1339177427005</v>
      </c>
      <c r="MC5" s="236">
        <v>17.119373521919002</v>
      </c>
      <c r="MD5" s="236">
        <v>17.075442690268016</v>
      </c>
      <c r="ME5" s="236">
        <v>17.108648146922523</v>
      </c>
      <c r="MF5" s="236">
        <v>16.900685787636363</v>
      </c>
      <c r="MG5" s="236">
        <v>16.92427626237679</v>
      </c>
      <c r="MH5" s="236">
        <v>16.883356674414323</v>
      </c>
      <c r="MI5" s="236">
        <v>16.871809162166905</v>
      </c>
      <c r="MJ5" s="236">
        <v>16.793795882545353</v>
      </c>
      <c r="MK5" s="236">
        <v>16.767933976430388</v>
      </c>
      <c r="ML5" s="236">
        <v>16.795639019372356</v>
      </c>
      <c r="MM5" s="236">
        <v>16.802385295814883</v>
      </c>
      <c r="MN5" s="236">
        <v>16.751208693415279</v>
      </c>
      <c r="MO5" s="236">
        <v>16.718454367649279</v>
      </c>
      <c r="MP5" s="236">
        <v>16.659781529294932</v>
      </c>
      <c r="MQ5" s="493">
        <v>16.699908253221107</v>
      </c>
      <c r="MR5" s="236">
        <v>16.719779561519104</v>
      </c>
      <c r="MS5" s="236">
        <v>16.7176545570427</v>
      </c>
      <c r="MT5" s="236">
        <v>16.740098616192142</v>
      </c>
      <c r="MU5" s="236">
        <v>16.786211837758227</v>
      </c>
      <c r="MV5" s="236">
        <v>16.77452695182064</v>
      </c>
      <c r="MW5" s="236">
        <v>16.774296040351086</v>
      </c>
      <c r="MX5" s="236">
        <v>16.757958244026355</v>
      </c>
      <c r="MY5" s="236">
        <v>16.797323135755256</v>
      </c>
      <c r="MZ5" s="236">
        <v>16.768270730829233</v>
      </c>
      <c r="NA5" s="236">
        <v>16.743721803010338</v>
      </c>
      <c r="NB5" s="236">
        <f>'0091'!D55</f>
        <v>16.779552459869503</v>
      </c>
      <c r="NC5" s="239">
        <f t="shared" si="3"/>
        <v>7.9644206648396221E-2</v>
      </c>
      <c r="ND5" s="239"/>
      <c r="NE5" s="390">
        <f t="shared" si="4"/>
        <v>-0.35436528283099733</v>
      </c>
    </row>
    <row r="6" spans="1:409" ht="13.9" customHeight="1" x14ac:dyDescent="0.25">
      <c r="A6" s="234" t="s">
        <v>11</v>
      </c>
      <c r="B6" s="55">
        <v>129545</v>
      </c>
      <c r="C6" s="55">
        <v>129302.40485582</v>
      </c>
      <c r="D6" s="55">
        <v>129358.26143406</v>
      </c>
      <c r="E6" s="55">
        <v>129622.26990388001</v>
      </c>
      <c r="F6" s="55">
        <v>129935.83963859999</v>
      </c>
      <c r="G6" s="55">
        <v>130152.49576509</v>
      </c>
      <c r="H6" s="55">
        <v>130373.95990965</v>
      </c>
      <c r="I6" s="55">
        <v>130576.19198193001</v>
      </c>
      <c r="J6" s="55">
        <v>130739</v>
      </c>
      <c r="K6" s="55">
        <v>130839</v>
      </c>
      <c r="L6" s="55">
        <v>131107</v>
      </c>
      <c r="M6" s="55">
        <v>131174</v>
      </c>
      <c r="N6" s="55">
        <v>131401</v>
      </c>
      <c r="O6" s="55">
        <v>131588</v>
      </c>
      <c r="P6" s="55">
        <v>131426</v>
      </c>
      <c r="Q6" s="55">
        <v>131540</v>
      </c>
      <c r="R6" s="55">
        <v>131885</v>
      </c>
      <c r="S6" s="55">
        <v>132055</v>
      </c>
      <c r="T6" s="55">
        <v>132197</v>
      </c>
      <c r="U6" s="55">
        <v>132433</v>
      </c>
      <c r="V6" s="55">
        <v>132675.70632498999</v>
      </c>
      <c r="W6" s="55">
        <v>132863.16415634999</v>
      </c>
      <c r="X6" s="55">
        <v>132967.92921663</v>
      </c>
      <c r="Y6" s="55">
        <v>133016.69427691001</v>
      </c>
      <c r="Z6" s="55">
        <v>133254.76656610999</v>
      </c>
      <c r="AA6" s="55">
        <v>133439.77710836002</v>
      </c>
      <c r="AB6" s="55">
        <v>133505.35240958002</v>
      </c>
      <c r="AC6" s="55">
        <v>133800.23493972002</v>
      </c>
      <c r="AD6" s="55">
        <v>133901.98343371</v>
      </c>
      <c r="AE6" s="55">
        <v>133768.90512047001</v>
      </c>
      <c r="AF6" s="55">
        <v>134217</v>
      </c>
      <c r="AG6" s="55">
        <v>134331</v>
      </c>
      <c r="AH6" s="55">
        <v>134427</v>
      </c>
      <c r="AI6" s="55">
        <v>134428</v>
      </c>
      <c r="AJ6" s="55">
        <v>134757</v>
      </c>
      <c r="AK6" s="55">
        <v>135053</v>
      </c>
      <c r="AL6" s="55">
        <v>135192</v>
      </c>
      <c r="AM6" s="55">
        <v>135819</v>
      </c>
      <c r="AN6" s="55">
        <v>136013</v>
      </c>
      <c r="AO6" s="55">
        <v>136810</v>
      </c>
      <c r="AP6" s="55">
        <v>137185.90775386</v>
      </c>
      <c r="AQ6" s="55">
        <v>137689.94309146999</v>
      </c>
      <c r="AR6" s="55">
        <v>138448.68333951</v>
      </c>
      <c r="AS6" s="55">
        <v>138858.13859444001</v>
      </c>
      <c r="AT6" s="55">
        <v>138968.73887003999</v>
      </c>
      <c r="AU6" s="55">
        <v>139249.24460727</v>
      </c>
      <c r="AV6" s="55">
        <v>140042.39972439999</v>
      </c>
      <c r="AW6" s="55">
        <v>140721.12482775</v>
      </c>
      <c r="AX6" s="55">
        <v>140891.41991731999</v>
      </c>
      <c r="AY6" s="55">
        <v>142012.85497933</v>
      </c>
      <c r="AZ6" s="55">
        <v>142738</v>
      </c>
      <c r="BA6" s="55">
        <v>143443</v>
      </c>
      <c r="BB6" s="55">
        <v>144211</v>
      </c>
      <c r="BC6" s="55">
        <v>144784</v>
      </c>
      <c r="BD6" s="55">
        <v>145728</v>
      </c>
      <c r="BE6" s="55">
        <v>146313</v>
      </c>
      <c r="BF6" s="55">
        <v>147164</v>
      </c>
      <c r="BG6" s="55">
        <v>147850</v>
      </c>
      <c r="BH6" s="55">
        <v>148978</v>
      </c>
      <c r="BI6" s="55">
        <v>150457</v>
      </c>
      <c r="BJ6" s="55">
        <v>152501</v>
      </c>
      <c r="BK6" s="55">
        <v>153862</v>
      </c>
      <c r="BL6" s="55">
        <v>154656.14794970001</v>
      </c>
      <c r="BM6" s="55">
        <v>155959.70196800001</v>
      </c>
      <c r="BN6" s="55">
        <v>158352.32676890001</v>
      </c>
      <c r="BO6" s="55">
        <v>159276.8472586</v>
      </c>
      <c r="BP6" s="55">
        <v>160879.13358125</v>
      </c>
      <c r="BQ6" s="55">
        <v>162226.16338444999</v>
      </c>
      <c r="BR6" s="55">
        <v>163561.68759955</v>
      </c>
      <c r="BS6" s="55">
        <v>165842.73975514999</v>
      </c>
      <c r="BT6" s="55">
        <v>167451.4944119</v>
      </c>
      <c r="BU6" s="55">
        <v>169032</v>
      </c>
      <c r="BV6" s="55">
        <v>170274</v>
      </c>
      <c r="BW6" s="55">
        <v>170781</v>
      </c>
      <c r="BX6" s="55">
        <v>171440</v>
      </c>
      <c r="BY6" s="55">
        <v>171654</v>
      </c>
      <c r="BZ6" s="55">
        <v>172419</v>
      </c>
      <c r="CA6" s="55">
        <v>172972</v>
      </c>
      <c r="CB6" s="55">
        <v>173013</v>
      </c>
      <c r="CC6" s="55">
        <v>173614</v>
      </c>
      <c r="CD6" s="55">
        <v>174080</v>
      </c>
      <c r="CE6" s="55">
        <v>174378</v>
      </c>
      <c r="CF6" s="55">
        <v>174756</v>
      </c>
      <c r="CG6" s="55">
        <v>175608</v>
      </c>
      <c r="CH6" s="55">
        <v>175239.38501184</v>
      </c>
      <c r="CI6" s="55">
        <v>175838.502568</v>
      </c>
      <c r="CJ6" s="55">
        <v>176443.97484703999</v>
      </c>
      <c r="CK6" s="55">
        <v>176840.77464160003</v>
      </c>
      <c r="CL6" s="55">
        <v>176274.40143808001</v>
      </c>
      <c r="CM6" s="55">
        <v>176406.07289536</v>
      </c>
      <c r="CN6" s="55">
        <v>176901.94558528002</v>
      </c>
      <c r="CO6" s="55">
        <v>176659.84548256002</v>
      </c>
      <c r="CP6" s="55">
        <v>176956.28182752003</v>
      </c>
      <c r="CQ6" s="55">
        <v>177290</v>
      </c>
      <c r="CR6" s="55">
        <v>177552</v>
      </c>
      <c r="CS6" s="55">
        <v>177838</v>
      </c>
      <c r="CT6" s="55">
        <v>178400</v>
      </c>
      <c r="CU6" s="55">
        <v>178736</v>
      </c>
      <c r="CV6" s="55">
        <v>180266</v>
      </c>
      <c r="CW6" s="55">
        <v>180409</v>
      </c>
      <c r="CX6" s="55">
        <v>180774</v>
      </c>
      <c r="CY6" s="55">
        <v>181104</v>
      </c>
      <c r="CZ6" s="55">
        <v>181334</v>
      </c>
      <c r="DA6" s="55">
        <v>182882</v>
      </c>
      <c r="DB6" s="55">
        <v>183469.95872724001</v>
      </c>
      <c r="DC6" s="55">
        <v>184672.46345642</v>
      </c>
      <c r="DD6" s="55">
        <v>185394.63112626001</v>
      </c>
      <c r="DE6" s="55">
        <v>186170.34393798001</v>
      </c>
      <c r="DF6" s="55">
        <v>187439.26311258</v>
      </c>
      <c r="DG6" s="55">
        <v>187991.13241612</v>
      </c>
      <c r="DH6" s="55">
        <v>189370.24849524</v>
      </c>
      <c r="DI6" s="55">
        <v>190256.81943248</v>
      </c>
      <c r="DJ6" s="55">
        <v>191307.88392088001</v>
      </c>
      <c r="DK6" s="55">
        <v>193052.24677557999</v>
      </c>
      <c r="DL6" s="55">
        <v>193883</v>
      </c>
      <c r="DM6" s="55">
        <v>194691</v>
      </c>
      <c r="DN6" s="55">
        <v>195467</v>
      </c>
      <c r="DO6" s="55">
        <v>195819</v>
      </c>
      <c r="DP6" s="55">
        <v>197781</v>
      </c>
      <c r="DQ6" s="55">
        <v>198178</v>
      </c>
      <c r="DR6" s="55">
        <v>198547</v>
      </c>
      <c r="DS6" s="55">
        <v>198790</v>
      </c>
      <c r="DT6" s="55">
        <v>199377</v>
      </c>
      <c r="DU6" s="55">
        <v>200667</v>
      </c>
      <c r="DV6" s="55">
        <v>201894</v>
      </c>
      <c r="DW6" s="55">
        <v>203335</v>
      </c>
      <c r="DX6" s="55">
        <v>203102.3408258</v>
      </c>
      <c r="DY6" s="55">
        <v>203204.04576377</v>
      </c>
      <c r="DZ6" s="55">
        <v>204310.83821700999</v>
      </c>
      <c r="EA6" s="55">
        <v>204965.84504166999</v>
      </c>
      <c r="EB6" s="55">
        <v>205632.44921682001</v>
      </c>
      <c r="EC6" s="55">
        <v>205866.24126829</v>
      </c>
      <c r="ED6" s="55">
        <v>206250.77157749</v>
      </c>
      <c r="EE6" s="55">
        <v>207173.71136086</v>
      </c>
      <c r="EF6" s="55">
        <v>207488.61742269999</v>
      </c>
      <c r="EG6" s="55">
        <v>207860.26174227</v>
      </c>
      <c r="EH6" s="55">
        <v>207992.26174227</v>
      </c>
      <c r="EI6" s="55">
        <v>208695</v>
      </c>
      <c r="EJ6" s="55">
        <v>210122</v>
      </c>
      <c r="EK6" s="55">
        <v>210332</v>
      </c>
      <c r="EL6" s="55">
        <v>210495</v>
      </c>
      <c r="EM6" s="55">
        <v>210853</v>
      </c>
      <c r="EN6" s="55">
        <v>210788</v>
      </c>
      <c r="EO6" s="55">
        <v>210929</v>
      </c>
      <c r="EP6" s="55">
        <v>211175</v>
      </c>
      <c r="EQ6" s="55">
        <v>211175</v>
      </c>
      <c r="ER6" s="55">
        <v>211554</v>
      </c>
      <c r="ES6" s="55">
        <v>212521</v>
      </c>
      <c r="ET6" s="55">
        <v>211535.18169937999</v>
      </c>
      <c r="EU6" s="55">
        <v>211396.90012206999</v>
      </c>
      <c r="EV6" s="55">
        <v>211087.5887506</v>
      </c>
      <c r="EW6" s="55">
        <v>210935.37809238999</v>
      </c>
      <c r="EX6" s="55">
        <v>210814.19722834</v>
      </c>
      <c r="EY6" s="55">
        <v>210725.36172809999</v>
      </c>
      <c r="EZ6" s="55">
        <v>210812.03902585001</v>
      </c>
      <c r="FA6" s="55">
        <v>211043.30213977999</v>
      </c>
      <c r="FB6" s="55">
        <v>210713.56525371</v>
      </c>
      <c r="FC6" s="55">
        <v>210823.92908090001</v>
      </c>
      <c r="FD6" s="55">
        <v>209957</v>
      </c>
      <c r="FE6" s="55">
        <v>209899</v>
      </c>
      <c r="FF6" s="55">
        <v>209794</v>
      </c>
      <c r="FG6" s="55">
        <v>210029</v>
      </c>
      <c r="FH6" s="55">
        <v>210026</v>
      </c>
      <c r="FI6" s="55">
        <v>209914</v>
      </c>
      <c r="FJ6" s="55">
        <v>209237</v>
      </c>
      <c r="FK6" s="55">
        <v>208915</v>
      </c>
      <c r="FL6" s="55">
        <v>208681</v>
      </c>
      <c r="FM6" s="55">
        <v>208773</v>
      </c>
      <c r="FN6" s="55">
        <v>207656</v>
      </c>
      <c r="FO6" s="490">
        <v>208343</v>
      </c>
      <c r="FP6" s="55">
        <v>207501.62750844</v>
      </c>
      <c r="FQ6" s="55">
        <v>207433.24372916002</v>
      </c>
      <c r="FR6" s="55">
        <v>207818.76045156</v>
      </c>
      <c r="FS6" s="55">
        <v>207266.93979936</v>
      </c>
      <c r="FT6" s="55">
        <v>207658.24456523999</v>
      </c>
      <c r="FU6" s="55">
        <v>207811.58904684</v>
      </c>
      <c r="FV6" s="55">
        <v>208513.05936456</v>
      </c>
      <c r="FW6" s="55">
        <v>208681.4832776</v>
      </c>
      <c r="FX6" s="55">
        <v>208575.33110368002</v>
      </c>
      <c r="FY6" s="55">
        <v>207630</v>
      </c>
      <c r="FZ6" s="55">
        <f>'0091'!E25</f>
        <v>208002</v>
      </c>
      <c r="GA6" s="267">
        <f t="shared" si="1"/>
        <v>-0.34100000000000003</v>
      </c>
      <c r="GB6" s="267"/>
      <c r="GC6" s="390">
        <f t="shared" si="2"/>
        <v>-2.8100390258500121</v>
      </c>
      <c r="GD6" s="236">
        <v>6.46477180193106</v>
      </c>
      <c r="GE6" s="236">
        <v>6.4559477073713598</v>
      </c>
      <c r="GF6" s="236">
        <v>6.4602611136034103</v>
      </c>
      <c r="GG6" s="236">
        <v>6.5436054151814398</v>
      </c>
      <c r="GH6" s="236">
        <v>6.6803475869888898</v>
      </c>
      <c r="GI6" s="236">
        <v>6.6633721016326097</v>
      </c>
      <c r="GJ6" s="236">
        <v>6.6527783698271197</v>
      </c>
      <c r="GK6" s="236">
        <v>6.677082711091221</v>
      </c>
      <c r="GL6" s="236">
        <v>6.6558188773453608</v>
      </c>
      <c r="GM6" s="236">
        <v>6.6756752074960861</v>
      </c>
      <c r="GN6" s="236">
        <v>6.6922391970898207</v>
      </c>
      <c r="GO6" s="236">
        <v>6.6722888920751764</v>
      </c>
      <c r="GP6" s="236">
        <v>6.7078387354894353</v>
      </c>
      <c r="GQ6" s="236">
        <v>6.7447599252884904</v>
      </c>
      <c r="GR6" s="236">
        <v>6.7687292788507003</v>
      </c>
      <c r="GS6" s="236">
        <v>6.80927180620216</v>
      </c>
      <c r="GT6" s="236">
        <v>6.8535207629024102</v>
      </c>
      <c r="GU6" s="236">
        <v>6.8336171493367504</v>
      </c>
      <c r="GV6" s="236">
        <v>6.8384196043148204</v>
      </c>
      <c r="GW6" s="236">
        <v>6.9120786945249302</v>
      </c>
      <c r="GX6" s="236">
        <v>6.9680287345594403</v>
      </c>
      <c r="GY6" s="236">
        <v>7.0389147023095999</v>
      </c>
      <c r="GZ6" s="236">
        <v>7.0575579289925097</v>
      </c>
      <c r="HA6" s="236">
        <v>7.0400079770868045</v>
      </c>
      <c r="HB6" s="236">
        <v>7.1428603636398105</v>
      </c>
      <c r="HC6" s="236">
        <v>7.0748173521041009</v>
      </c>
      <c r="HD6" s="236">
        <v>7.0591330274952195</v>
      </c>
      <c r="HE6" s="236">
        <v>6.8102599788052469</v>
      </c>
      <c r="HF6" s="236">
        <v>6.8257490094635997</v>
      </c>
      <c r="HG6" s="236">
        <v>6.8761956932965642</v>
      </c>
      <c r="HH6" s="236">
        <v>7.0106732098817881</v>
      </c>
      <c r="HI6" s="236">
        <v>6.9740075850416599</v>
      </c>
      <c r="HJ6" s="236">
        <v>7.0713696551029113</v>
      </c>
      <c r="HK6" s="236">
        <v>7.1256384337502894</v>
      </c>
      <c r="HL6" s="236">
        <v>7.1171587710680653</v>
      </c>
      <c r="HM6" s="236">
        <v>7.1016809712543889</v>
      </c>
      <c r="HN6" s="236">
        <v>7.0436492597927831</v>
      </c>
      <c r="HO6" s="236">
        <v>7.0593042271783446</v>
      </c>
      <c r="HP6" s="236">
        <v>7.0851239326701476</v>
      </c>
      <c r="HQ6" s="236">
        <v>7.1137586471944658</v>
      </c>
      <c r="HR6" s="236">
        <v>7.1172866750354986</v>
      </c>
      <c r="HS6" s="236">
        <v>7.1046211957185141</v>
      </c>
      <c r="HT6" s="236">
        <v>7.0738407750019103</v>
      </c>
      <c r="HU6" s="236">
        <v>7.0747942742914098</v>
      </c>
      <c r="HV6" s="236">
        <v>7.0625426040490797</v>
      </c>
      <c r="HW6" s="236">
        <v>7.0431377557402799</v>
      </c>
      <c r="HX6" s="236">
        <v>7.0813526293195297</v>
      </c>
      <c r="HY6" s="236">
        <v>7.0814297963682398</v>
      </c>
      <c r="HZ6" s="236">
        <v>7.0928989494832599</v>
      </c>
      <c r="IA6" s="236">
        <v>7.1075088798133699</v>
      </c>
      <c r="IB6" s="236">
        <v>7.1657296754124902</v>
      </c>
      <c r="IC6" s="236">
        <v>7.1683396782236297</v>
      </c>
      <c r="ID6" s="236">
        <v>7.1302232405452202</v>
      </c>
      <c r="IE6" s="236">
        <v>7.2124847234905003</v>
      </c>
      <c r="IF6" s="236">
        <v>7.1895201486350198</v>
      </c>
      <c r="IG6" s="236">
        <v>7.2835149335561198</v>
      </c>
      <c r="IH6" s="236">
        <v>7.2819356826687098</v>
      </c>
      <c r="II6" s="236">
        <v>7.2252990087545701</v>
      </c>
      <c r="IJ6" s="236">
        <v>7.1974982137067602</v>
      </c>
      <c r="IK6" s="236">
        <v>7.2638434071281699</v>
      </c>
      <c r="IL6" s="236">
        <v>7.2696746904148304</v>
      </c>
      <c r="IM6" s="236">
        <v>7.2932703300053401</v>
      </c>
      <c r="IN6" s="236">
        <v>7.2551512412031602</v>
      </c>
      <c r="IO6" s="236">
        <v>7.2872413190356697</v>
      </c>
      <c r="IP6" s="236">
        <v>7.3444798464756698</v>
      </c>
      <c r="IQ6" s="236">
        <v>7.3531135962639302</v>
      </c>
      <c r="IR6" s="236">
        <v>7.3958363673623104</v>
      </c>
      <c r="IS6" s="236">
        <v>7.4089020920677804</v>
      </c>
      <c r="IT6" s="236">
        <v>7.4444939036099296</v>
      </c>
      <c r="IU6" s="236">
        <v>7.5151412733179397</v>
      </c>
      <c r="IV6" s="236">
        <v>7.5680979217434103</v>
      </c>
      <c r="IW6" s="236">
        <v>7.6090005367679403</v>
      </c>
      <c r="IX6" s="236">
        <v>7.59054963209792</v>
      </c>
      <c r="IY6" s="236">
        <v>7.59982083883465</v>
      </c>
      <c r="IZ6" s="236">
        <v>7.8325123093395002</v>
      </c>
      <c r="JA6" s="236">
        <v>7.8109084018489998</v>
      </c>
      <c r="JB6" s="236">
        <v>7.7604950546241902</v>
      </c>
      <c r="JC6" s="236">
        <v>7.8018160936104692</v>
      </c>
      <c r="JD6" s="236">
        <v>7.8759565303426218</v>
      </c>
      <c r="JE6" s="236">
        <v>7.8305643350177121</v>
      </c>
      <c r="JF6" s="236">
        <v>7.8357878615498722</v>
      </c>
      <c r="JG6" s="236">
        <v>7.8052603163690231</v>
      </c>
      <c r="JH6" s="236">
        <v>7.8166311424179762</v>
      </c>
      <c r="JI6" s="236">
        <v>7.808791380387258</v>
      </c>
      <c r="JJ6" s="236">
        <v>7.8840056382622974</v>
      </c>
      <c r="JK6" s="236">
        <v>7.8530126411989398</v>
      </c>
      <c r="JL6" s="236">
        <v>7.9055032356580996</v>
      </c>
      <c r="JM6" s="236">
        <v>7.8593355134371468</v>
      </c>
      <c r="JN6" s="236">
        <v>7.8151214246998348</v>
      </c>
      <c r="JO6" s="236">
        <v>7.7164398279955799</v>
      </c>
      <c r="JP6" s="236">
        <v>7.730413930542495</v>
      </c>
      <c r="JQ6" s="236">
        <v>7.7233405522999163</v>
      </c>
      <c r="JR6" s="236">
        <v>7.8415218933006008</v>
      </c>
      <c r="JS6" s="236">
        <v>7.8586348180527441</v>
      </c>
      <c r="JT6" s="236">
        <v>7.8802810538999202</v>
      </c>
      <c r="JU6" s="236">
        <v>7.92941090204285</v>
      </c>
      <c r="JV6" s="236">
        <v>7.9735267956877696</v>
      </c>
      <c r="JW6" s="236">
        <v>7.9843191033861203</v>
      </c>
      <c r="JX6" s="236">
        <v>8.0326291258134006</v>
      </c>
      <c r="JY6" s="236">
        <v>7.9460348998206598</v>
      </c>
      <c r="JZ6" s="236">
        <v>8.00264940594273</v>
      </c>
      <c r="KA6" s="236">
        <v>8.0128616421434806</v>
      </c>
      <c r="KB6" s="236">
        <v>7.9164615694987104</v>
      </c>
      <c r="KC6" s="236">
        <v>7.9742587547869999</v>
      </c>
      <c r="KD6" s="236">
        <v>7.9847970201160798</v>
      </c>
      <c r="KE6" s="236">
        <v>8.0115731244271498</v>
      </c>
      <c r="KF6" s="236">
        <v>7.9945321286609197</v>
      </c>
      <c r="KG6" s="236">
        <v>8.0013087815007502</v>
      </c>
      <c r="KH6" s="236">
        <v>7.9713939347093099</v>
      </c>
      <c r="KI6" s="236">
        <v>7.9941361132188904</v>
      </c>
      <c r="KJ6" s="236">
        <v>8.0050757002101296</v>
      </c>
      <c r="KK6" s="236">
        <v>8.0389606672931606</v>
      </c>
      <c r="KL6" s="236">
        <v>8.0060974298126197</v>
      </c>
      <c r="KM6" s="236">
        <v>8.0936247319468002</v>
      </c>
      <c r="KN6" s="236">
        <v>8.1003065080989902</v>
      </c>
      <c r="KO6" s="236">
        <v>8.1180258022842402</v>
      </c>
      <c r="KP6" s="236">
        <v>8.1366846838021996</v>
      </c>
      <c r="KQ6" s="236">
        <v>8.0869028247431292</v>
      </c>
      <c r="KR6" s="236">
        <v>7.9597992128016504</v>
      </c>
      <c r="KS6" s="236">
        <v>7.9429920814889403</v>
      </c>
      <c r="KT6" s="236">
        <v>7.9366351112937599</v>
      </c>
      <c r="KU6" s="236">
        <v>7.9467928200970004</v>
      </c>
      <c r="KV6" s="236">
        <v>7.9205273141227499</v>
      </c>
      <c r="KW6" s="236">
        <v>7.9364629215101798</v>
      </c>
      <c r="KX6" s="236">
        <v>7.8409671258748999</v>
      </c>
      <c r="KY6" s="236">
        <v>7.9326011378002503</v>
      </c>
      <c r="KZ6" s="236">
        <v>7.9081915644447998</v>
      </c>
      <c r="LA6" s="236">
        <v>7.8772902853278</v>
      </c>
      <c r="LB6" s="236">
        <v>7.9300376073310801</v>
      </c>
      <c r="LC6" s="236">
        <v>7.9887663145358498</v>
      </c>
      <c r="LD6" s="236">
        <v>7.9874202537490202</v>
      </c>
      <c r="LE6" s="236">
        <v>7.9721776397346602</v>
      </c>
      <c r="LF6" s="236">
        <v>7.9886996277342703</v>
      </c>
      <c r="LG6" s="236">
        <v>7.9185516739696196</v>
      </c>
      <c r="LH6" s="236">
        <v>7.9426266628929296</v>
      </c>
      <c r="LI6" s="236">
        <v>7.9463537288313901</v>
      </c>
      <c r="LJ6" s="236">
        <v>8.0003678570452497</v>
      </c>
      <c r="LK6" s="236">
        <v>8.0646005857243903</v>
      </c>
      <c r="LL6" s="236">
        <v>8.07481127563344</v>
      </c>
      <c r="LM6" s="236">
        <v>8.0756168658858805</v>
      </c>
      <c r="LN6" s="236">
        <v>8.0152109871390191</v>
      </c>
      <c r="LO6" s="236">
        <v>8.0205201674695008</v>
      </c>
      <c r="LP6" s="236">
        <v>7.9841623302648301</v>
      </c>
      <c r="LQ6" s="236">
        <v>7.9883718285128902</v>
      </c>
      <c r="LR6" s="236">
        <v>7.9620882604464001</v>
      </c>
      <c r="LS6" s="236">
        <v>7.9620882604464001</v>
      </c>
      <c r="LT6" s="236">
        <v>7.9709594813412101</v>
      </c>
      <c r="LU6" s="236">
        <v>7.97012547301334</v>
      </c>
      <c r="LV6" s="236">
        <v>7.9114957210865304</v>
      </c>
      <c r="LW6" s="236">
        <v>7.9446325444248602</v>
      </c>
      <c r="LX6" s="236">
        <v>7.9068450103522601</v>
      </c>
      <c r="LY6" s="236">
        <v>8.2391093170522307</v>
      </c>
      <c r="LZ6" s="236">
        <v>8.2942237396229395</v>
      </c>
      <c r="MA6" s="236">
        <v>8.3062217436913297</v>
      </c>
      <c r="MB6" s="236">
        <v>8.3794967271874796</v>
      </c>
      <c r="MC6" s="236">
        <v>8.4616283967061801</v>
      </c>
      <c r="MD6" s="236">
        <v>8.4756170195116134</v>
      </c>
      <c r="ME6" s="236">
        <v>8.5287977333227154</v>
      </c>
      <c r="MF6" s="236">
        <v>8.5991715602317687</v>
      </c>
      <c r="MG6" s="236">
        <v>8.6787510335283269</v>
      </c>
      <c r="MH6" s="236">
        <v>8.8015805652476864</v>
      </c>
      <c r="MI6" s="236">
        <v>8.7300250636189549</v>
      </c>
      <c r="MJ6" s="236">
        <v>8.80490128596721</v>
      </c>
      <c r="MK6" s="236">
        <v>8.8430624254609036</v>
      </c>
      <c r="ML6" s="236">
        <v>8.8306394284117236</v>
      </c>
      <c r="MM6" s="236">
        <v>8.8195569568721321</v>
      </c>
      <c r="MN6" s="236">
        <v>8.8180299754170335</v>
      </c>
      <c r="MO6" s="236">
        <v>8.8285075834029527</v>
      </c>
      <c r="MP6" s="236">
        <v>8.8644367477259181</v>
      </c>
      <c r="MQ6" s="493">
        <v>8.8786948023455263</v>
      </c>
      <c r="MR6" s="236">
        <v>9.1119944243400806</v>
      </c>
      <c r="MS6" s="236">
        <v>9.0548698366754294</v>
      </c>
      <c r="MT6" s="236">
        <v>9.0569211221528541</v>
      </c>
      <c r="MU6" s="236">
        <v>9.1071357492178464</v>
      </c>
      <c r="MV6" s="236">
        <v>9.1389160211321361</v>
      </c>
      <c r="MW6" s="236">
        <v>9.2857915105246427</v>
      </c>
      <c r="MX6" s="236">
        <v>9.308444250357228</v>
      </c>
      <c r="MY6" s="236">
        <v>9.3063633063854354</v>
      </c>
      <c r="MZ6" s="236">
        <v>9.3949234159486377</v>
      </c>
      <c r="NA6" s="236">
        <v>9.4587001833033888</v>
      </c>
      <c r="NB6" s="236">
        <f>'0091'!E55</f>
        <v>9.5653522073255672</v>
      </c>
      <c r="NC6" s="239">
        <f t="shared" si="3"/>
        <v>0.68665740498004091</v>
      </c>
      <c r="ND6" s="239"/>
      <c r="NE6" s="390">
        <f t="shared" si="4"/>
        <v>1.1858554801380876</v>
      </c>
    </row>
    <row r="7" spans="1:409" ht="13.9" customHeight="1" x14ac:dyDescent="0.25">
      <c r="A7" s="234" t="s">
        <v>12</v>
      </c>
      <c r="B7" s="55">
        <v>1</v>
      </c>
      <c r="C7" s="55">
        <v>0.95652172000000002</v>
      </c>
      <c r="D7" s="55">
        <v>0.95652172000000002</v>
      </c>
      <c r="E7" s="55">
        <v>0.95652172000000002</v>
      </c>
      <c r="F7" s="55">
        <v>0.91304346000000003</v>
      </c>
      <c r="G7" s="55">
        <v>0.82608694000000005</v>
      </c>
      <c r="H7" s="55">
        <v>0.82608694000000005</v>
      </c>
      <c r="I7" s="55">
        <v>0.82608694000000005</v>
      </c>
      <c r="J7" s="55">
        <v>0.78260868000000006</v>
      </c>
      <c r="K7" s="55">
        <v>0.78260868000000006</v>
      </c>
      <c r="L7" s="55">
        <v>0.78260868000000006</v>
      </c>
      <c r="M7" s="55">
        <v>0.78260868000000006</v>
      </c>
      <c r="N7" s="55">
        <v>0.78260868000000006</v>
      </c>
      <c r="O7" s="55">
        <v>0.78260867999999995</v>
      </c>
      <c r="P7" s="55">
        <v>0.73913041999999995</v>
      </c>
      <c r="Q7" s="55">
        <v>0.69565215999999996</v>
      </c>
      <c r="R7" s="55">
        <v>0.69565215999999996</v>
      </c>
      <c r="S7" s="55">
        <v>0.69565215999999996</v>
      </c>
      <c r="T7" s="55">
        <v>0.69565215999999996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55">
        <v>0</v>
      </c>
      <c r="AN7" s="55">
        <v>0</v>
      </c>
      <c r="AO7" s="55">
        <v>0</v>
      </c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0</v>
      </c>
      <c r="BO7" s="55">
        <v>0</v>
      </c>
      <c r="BP7" s="55">
        <v>0</v>
      </c>
      <c r="BQ7" s="55">
        <v>0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0</v>
      </c>
      <c r="BY7" s="55">
        <v>0</v>
      </c>
      <c r="BZ7" s="55">
        <v>0</v>
      </c>
      <c r="CA7" s="55">
        <v>0</v>
      </c>
      <c r="CB7" s="55">
        <v>0</v>
      </c>
      <c r="CC7" s="55">
        <v>0</v>
      </c>
      <c r="CD7" s="55">
        <v>0</v>
      </c>
      <c r="CE7" s="55">
        <v>0</v>
      </c>
      <c r="CF7" s="55">
        <v>0</v>
      </c>
      <c r="CG7" s="55">
        <v>-1</v>
      </c>
      <c r="CH7" s="55">
        <v>-0.9333333800000001</v>
      </c>
      <c r="CI7" s="55">
        <v>-0.9333333800000001</v>
      </c>
      <c r="CJ7" s="55">
        <v>-0.86666670999999995</v>
      </c>
      <c r="CK7" s="55">
        <v>-0.80000004000000002</v>
      </c>
      <c r="CL7" s="55">
        <v>-0.73333336999999998</v>
      </c>
      <c r="CM7" s="55">
        <v>-0.73333336999999998</v>
      </c>
      <c r="CN7" s="55">
        <v>-0.73333336999999998</v>
      </c>
      <c r="CO7" s="55">
        <v>-0.66666670000000006</v>
      </c>
      <c r="CP7" s="55">
        <v>-0.66666670000000006</v>
      </c>
      <c r="CQ7" s="55">
        <v>-0.60000003000000002</v>
      </c>
      <c r="CR7" s="55">
        <v>-0.60000003000000002</v>
      </c>
      <c r="CS7" s="55">
        <v>-0.60000003000000002</v>
      </c>
      <c r="CT7" s="55">
        <v>-0.60000003000000002</v>
      </c>
      <c r="CU7" s="55">
        <v>-0.53333335999999998</v>
      </c>
      <c r="CV7" s="55">
        <v>-0.53333335999999998</v>
      </c>
      <c r="CW7" s="55">
        <v>-0.53333335999999998</v>
      </c>
      <c r="CX7" s="55">
        <v>-0.53333335999999998</v>
      </c>
      <c r="CY7" s="55">
        <v>-0.53333335999999998</v>
      </c>
      <c r="CZ7" s="55">
        <v>-0.13333333999999999</v>
      </c>
      <c r="DA7" s="55">
        <v>0</v>
      </c>
      <c r="DB7" s="55">
        <v>0</v>
      </c>
      <c r="DC7" s="55">
        <v>0</v>
      </c>
      <c r="DD7" s="55">
        <v>0</v>
      </c>
      <c r="DE7" s="55">
        <v>0</v>
      </c>
      <c r="DF7" s="55">
        <v>0</v>
      </c>
      <c r="DG7" s="55">
        <v>0</v>
      </c>
      <c r="DH7" s="55">
        <v>0</v>
      </c>
      <c r="DI7" s="55">
        <v>0</v>
      </c>
      <c r="DJ7" s="55">
        <v>0</v>
      </c>
      <c r="DK7" s="55">
        <v>0</v>
      </c>
      <c r="DL7" s="55">
        <v>0</v>
      </c>
      <c r="DM7" s="55">
        <v>0</v>
      </c>
      <c r="DN7" s="55">
        <v>0</v>
      </c>
      <c r="DO7" s="55">
        <v>0</v>
      </c>
      <c r="DP7" s="55">
        <v>0</v>
      </c>
      <c r="DQ7" s="55">
        <v>0</v>
      </c>
      <c r="DR7" s="55">
        <v>0</v>
      </c>
      <c r="DS7" s="55">
        <v>0</v>
      </c>
      <c r="DT7" s="55">
        <v>0</v>
      </c>
      <c r="DU7" s="55">
        <v>0</v>
      </c>
      <c r="DV7" s="55">
        <v>0</v>
      </c>
      <c r="DW7" s="55">
        <v>0</v>
      </c>
      <c r="DX7" s="55">
        <v>0</v>
      </c>
      <c r="DY7" s="55">
        <v>0</v>
      </c>
      <c r="DZ7" s="55">
        <v>0</v>
      </c>
      <c r="EA7" s="55">
        <v>0</v>
      </c>
      <c r="EB7" s="55">
        <v>0</v>
      </c>
      <c r="EC7" s="55">
        <v>0</v>
      </c>
      <c r="ED7" s="55">
        <v>0</v>
      </c>
      <c r="EE7" s="55">
        <v>0</v>
      </c>
      <c r="EF7" s="55">
        <v>0</v>
      </c>
      <c r="EG7" s="55">
        <v>0</v>
      </c>
      <c r="EH7" s="55">
        <v>0</v>
      </c>
      <c r="EI7" s="55">
        <v>0</v>
      </c>
      <c r="EJ7" s="55">
        <v>0</v>
      </c>
      <c r="EK7" s="55">
        <v>0</v>
      </c>
      <c r="EL7" s="55">
        <v>0</v>
      </c>
      <c r="EM7" s="55">
        <v>0</v>
      </c>
      <c r="EN7" s="55">
        <v>0</v>
      </c>
      <c r="EO7" s="55">
        <v>0</v>
      </c>
      <c r="EP7" s="55">
        <v>0</v>
      </c>
      <c r="EQ7" s="55">
        <v>0</v>
      </c>
      <c r="ER7" s="55">
        <v>0</v>
      </c>
      <c r="ES7" s="55">
        <v>0</v>
      </c>
      <c r="ET7" s="55">
        <v>0</v>
      </c>
      <c r="EU7" s="55">
        <v>0</v>
      </c>
      <c r="EV7" s="55">
        <v>0</v>
      </c>
      <c r="EW7" s="55">
        <v>0</v>
      </c>
      <c r="EX7" s="55">
        <v>0</v>
      </c>
      <c r="EY7" s="55">
        <v>0</v>
      </c>
      <c r="EZ7" s="55">
        <v>0</v>
      </c>
      <c r="FA7" s="55">
        <v>0</v>
      </c>
      <c r="FB7" s="55">
        <v>0</v>
      </c>
      <c r="FC7" s="55">
        <v>0</v>
      </c>
      <c r="FD7" s="55">
        <v>0</v>
      </c>
      <c r="FE7" s="55">
        <v>0</v>
      </c>
      <c r="FF7" s="55">
        <v>0</v>
      </c>
      <c r="FG7" s="55">
        <v>0</v>
      </c>
      <c r="FH7" s="55">
        <v>0</v>
      </c>
      <c r="FI7" s="55">
        <v>0</v>
      </c>
      <c r="FJ7" s="55">
        <v>0</v>
      </c>
      <c r="FK7" s="55">
        <v>0</v>
      </c>
      <c r="FL7" s="55">
        <v>0</v>
      </c>
      <c r="FM7" s="55">
        <v>0</v>
      </c>
      <c r="FN7" s="55">
        <v>0</v>
      </c>
      <c r="FO7" s="490">
        <v>1</v>
      </c>
      <c r="FP7" s="55">
        <v>0.94444452000000001</v>
      </c>
      <c r="FQ7" s="55">
        <v>0.94444452000000001</v>
      </c>
      <c r="FR7" s="55">
        <v>0.94444452000000001</v>
      </c>
      <c r="FS7" s="55">
        <v>0.8333334</v>
      </c>
      <c r="FT7" s="55">
        <v>0.8333334</v>
      </c>
      <c r="FU7" s="55">
        <v>0.72222227999999999</v>
      </c>
      <c r="FV7" s="55">
        <v>0.72222227999999999</v>
      </c>
      <c r="FW7" s="55">
        <v>0.72222227999999999</v>
      </c>
      <c r="FX7" s="55">
        <v>0.55555560000000004</v>
      </c>
      <c r="FY7" s="55">
        <v>0.55555560000000004</v>
      </c>
      <c r="FZ7" s="55">
        <f>'0091'!F25</f>
        <v>0.55555560000000004</v>
      </c>
      <c r="GA7" s="267">
        <f t="shared" si="1"/>
        <v>-4.4444439999999998E-4</v>
      </c>
      <c r="GB7" s="267"/>
      <c r="GC7" s="390">
        <f t="shared" si="2"/>
        <v>5.5555559999999999E-4</v>
      </c>
      <c r="GD7" s="236">
        <v>0.138818876265074</v>
      </c>
      <c r="GE7" s="236">
        <v>0.138818876265074</v>
      </c>
      <c r="GF7" s="236">
        <v>0.138786586547781</v>
      </c>
      <c r="GG7" s="236">
        <v>0.13903411951512301</v>
      </c>
      <c r="GH7" s="236">
        <v>0.13876437341648801</v>
      </c>
      <c r="GI7" s="236">
        <v>0.13882964284329299</v>
      </c>
      <c r="GJ7" s="236">
        <v>0.13877044732149801</v>
      </c>
      <c r="GK7" s="236">
        <v>0.1389321295143213</v>
      </c>
      <c r="GL7" s="236">
        <v>0.13879709187045605</v>
      </c>
      <c r="GM7" s="236">
        <v>0.13888888888888887</v>
      </c>
      <c r="GN7" s="236">
        <v>0.13882334434481672</v>
      </c>
      <c r="GO7" s="236">
        <v>0.13860610806577917</v>
      </c>
      <c r="GP7" s="236">
        <v>0.1387745501587675</v>
      </c>
      <c r="GQ7" s="236">
        <v>0.13863179866882</v>
      </c>
      <c r="GR7" s="236">
        <v>0.13873561406274601</v>
      </c>
      <c r="GS7" s="236">
        <v>0.13895976447497499</v>
      </c>
      <c r="GT7" s="236">
        <v>0.13886172501466801</v>
      </c>
      <c r="GU7" s="236">
        <v>0.138856566596851</v>
      </c>
      <c r="GV7" s="236">
        <v>0.13866294833062201</v>
      </c>
      <c r="GW7" s="236">
        <v>0.138782980021351</v>
      </c>
      <c r="GX7" s="236">
        <v>0.13860330515573799</v>
      </c>
      <c r="GY7" s="236">
        <v>0.138957816377171</v>
      </c>
      <c r="GZ7" s="236">
        <v>0.146426805613661</v>
      </c>
      <c r="HA7" s="236">
        <v>0.14656870171186182</v>
      </c>
      <c r="HB7" s="236">
        <v>0.14641177363070854</v>
      </c>
      <c r="HC7" s="236">
        <v>0.14648809070846969</v>
      </c>
      <c r="HD7" s="236">
        <v>0.14646271510516251</v>
      </c>
      <c r="HE7" s="236">
        <v>0.1465553717736662</v>
      </c>
      <c r="HF7" s="236">
        <v>0.14660823022922101</v>
      </c>
      <c r="HG7" s="236">
        <v>0.14641913935062917</v>
      </c>
      <c r="HH7" s="236">
        <v>0.14641118751448659</v>
      </c>
      <c r="HI7" s="236">
        <v>0.14648323968223215</v>
      </c>
      <c r="HJ7" s="236">
        <v>0.14651730687235939</v>
      </c>
      <c r="HK7" s="236">
        <v>0.14670681800633156</v>
      </c>
      <c r="HL7" s="236">
        <v>0.14662756598240467</v>
      </c>
      <c r="HM7" s="236">
        <v>0.14662190839989198</v>
      </c>
      <c r="HN7" s="236">
        <v>0.14674729422639912</v>
      </c>
      <c r="HO7" s="236">
        <v>0.14650465277243713</v>
      </c>
      <c r="HP7" s="236">
        <v>0.14671992625595329</v>
      </c>
      <c r="HQ7" s="236">
        <v>0.14681014604150655</v>
      </c>
      <c r="HR7" s="236">
        <v>0.14660168093026826</v>
      </c>
      <c r="HS7" s="236">
        <v>0.1464314539375072</v>
      </c>
      <c r="HT7" s="236">
        <v>1.6390943051002499E-2</v>
      </c>
      <c r="HU7" s="236">
        <v>1.64921566371342E-2</v>
      </c>
      <c r="HV7" s="236">
        <v>1.6487730061349699E-2</v>
      </c>
      <c r="HW7" s="236">
        <v>1.64719402413331E-2</v>
      </c>
      <c r="HX7" s="236">
        <v>1.6484569676059001E-2</v>
      </c>
      <c r="HY7" s="236">
        <v>1.6507985257985299E-2</v>
      </c>
      <c r="HZ7" s="236">
        <v>1.6581829399969099E-2</v>
      </c>
      <c r="IA7" s="236">
        <v>1.6581189989588602E-2</v>
      </c>
      <c r="IB7" s="236">
        <v>8.4811102544333095E-3</v>
      </c>
      <c r="IC7" s="236">
        <v>8.4883092831236993E-3</v>
      </c>
      <c r="ID7" s="236">
        <v>8.4709868699703508E-3</v>
      </c>
      <c r="IE7" s="236">
        <v>8.8454734251211392E-3</v>
      </c>
      <c r="IF7" s="236">
        <v>8.4709868699703508E-3</v>
      </c>
      <c r="IG7" s="236">
        <v>8.4504878236152693E-3</v>
      </c>
      <c r="IH7" s="236">
        <v>8.7937296883961007E-3</v>
      </c>
      <c r="II7" s="236">
        <v>8.7545676004872099E-3</v>
      </c>
      <c r="IJ7" s="236">
        <v>8.3717036416910799E-3</v>
      </c>
      <c r="IK7" s="236">
        <v>8.3771228390830902E-3</v>
      </c>
      <c r="IL7" s="236">
        <v>8.3879823089827703E-3</v>
      </c>
      <c r="IM7" s="236">
        <v>8.3835073546223594E-3</v>
      </c>
      <c r="IN7" s="236">
        <v>8.3870229880675506E-3</v>
      </c>
      <c r="IO7" s="236">
        <v>8.3656551829036398E-3</v>
      </c>
      <c r="IP7" s="236">
        <v>8.7160830680612401E-3</v>
      </c>
      <c r="IQ7" s="236">
        <v>8.6622476649593303E-3</v>
      </c>
      <c r="IR7" s="236">
        <v>8.6642055300233597E-3</v>
      </c>
      <c r="IS7" s="236">
        <v>8.62198230619283E-3</v>
      </c>
      <c r="IT7" s="236">
        <v>8.6397956500507099E-3</v>
      </c>
      <c r="IU7" s="236">
        <v>8.7084926735072499E-3</v>
      </c>
      <c r="IV7" s="236">
        <v>1.47554008550566E-2</v>
      </c>
      <c r="IW7" s="236">
        <v>1.4773846503523E-2</v>
      </c>
      <c r="IX7" s="236">
        <v>1.4916810097533E-2</v>
      </c>
      <c r="IY7" s="236">
        <v>1.4930515677041499E-2</v>
      </c>
      <c r="IZ7" s="236">
        <v>1.50202195262854E-2</v>
      </c>
      <c r="JA7" s="236">
        <v>1.5023112480739601E-2</v>
      </c>
      <c r="JB7" s="236">
        <v>1.5078874110733101E-2</v>
      </c>
      <c r="JC7" s="236">
        <v>1.5011547344110854E-2</v>
      </c>
      <c r="JD7" s="236">
        <v>1.5030639380275176E-2</v>
      </c>
      <c r="JE7" s="236">
        <v>1.479347529878927E-2</v>
      </c>
      <c r="JF7" s="236">
        <v>1.4835057583447197E-2</v>
      </c>
      <c r="JG7" s="236">
        <v>1.4817125477657334E-2</v>
      </c>
      <c r="JH7" s="236">
        <v>1.4824640112355167E-2</v>
      </c>
      <c r="JI7" s="236">
        <v>1.4834478450968145E-2</v>
      </c>
      <c r="JJ7" s="236">
        <v>1.4845489705824902E-2</v>
      </c>
      <c r="JK7" s="236">
        <v>1.4811350171499845E-2</v>
      </c>
      <c r="JL7" s="236">
        <v>6.2305295950155761E-3</v>
      </c>
      <c r="JM7" s="236">
        <v>6.2443898060336421E-3</v>
      </c>
      <c r="JN7" s="236">
        <v>6.2779565251510636E-3</v>
      </c>
      <c r="JO7" s="236">
        <v>1.3804527885146326E-2</v>
      </c>
      <c r="JP7" s="236">
        <v>1.3829072661898928E-2</v>
      </c>
      <c r="JQ7" s="236">
        <v>1.3819244284755398E-2</v>
      </c>
      <c r="JR7" s="236">
        <v>1.3858093126385808E-2</v>
      </c>
      <c r="JS7" s="236">
        <v>1.3880626611144158E-2</v>
      </c>
      <c r="JT7" s="236">
        <v>3.4154090548054003E-2</v>
      </c>
      <c r="JU7" s="236">
        <v>3.4179881562735999E-2</v>
      </c>
      <c r="JV7" s="236">
        <v>3.4179881562735999E-2</v>
      </c>
      <c r="JW7" s="236">
        <v>3.4219321979945899E-2</v>
      </c>
      <c r="JX7" s="236">
        <v>3.4290271132376399E-2</v>
      </c>
      <c r="JY7" s="236">
        <v>3.4273872150486197E-2</v>
      </c>
      <c r="JZ7" s="236">
        <v>3.4346419585446701E-2</v>
      </c>
      <c r="KA7" s="236">
        <v>3.4314899050355098E-2</v>
      </c>
      <c r="KB7" s="236">
        <v>3.40796512779869E-2</v>
      </c>
      <c r="KC7" s="236">
        <v>3.3953176201192301E-2</v>
      </c>
      <c r="KD7" s="236">
        <v>3.4349336702463699E-2</v>
      </c>
      <c r="KE7" s="236">
        <v>3.4371049304677603E-2</v>
      </c>
      <c r="KF7" s="236">
        <v>3.4274908403262E-2</v>
      </c>
      <c r="KG7" s="236">
        <v>3.4287065500118202E-2</v>
      </c>
      <c r="KH7" s="236">
        <v>3.3874271309280002E-2</v>
      </c>
      <c r="KI7" s="236">
        <v>3.4016296179099799E-2</v>
      </c>
      <c r="KJ7" s="236">
        <v>3.4097216715565801E-2</v>
      </c>
      <c r="KK7" s="236">
        <v>3.4390370696205097E-2</v>
      </c>
      <c r="KL7" s="236">
        <v>3.4032671364509902E-2</v>
      </c>
      <c r="KM7" s="236">
        <v>3.4260378879484098E-2</v>
      </c>
      <c r="KN7" s="236">
        <v>3.41475172746264E-2</v>
      </c>
      <c r="KO7" s="236">
        <v>3.4183222070296802E-2</v>
      </c>
      <c r="KP7" s="236">
        <v>3.4062675322593598E-2</v>
      </c>
      <c r="KQ7" s="236">
        <v>3.3720791843535498E-2</v>
      </c>
      <c r="KR7" s="236">
        <v>3.3793185703494599E-2</v>
      </c>
      <c r="KS7" s="236">
        <v>3.3570300157977899E-2</v>
      </c>
      <c r="KT7" s="236">
        <v>3.3506780195521897E-2</v>
      </c>
      <c r="KU7" s="236">
        <v>1.3800173487895299E-2</v>
      </c>
      <c r="KV7" s="236">
        <v>1.42095914742451E-2</v>
      </c>
      <c r="KW7" s="236">
        <v>1.4232061672267199E-2</v>
      </c>
      <c r="KX7" s="236">
        <v>1.42517814726841E-2</v>
      </c>
      <c r="KY7" s="236">
        <v>1.42225031605563E-2</v>
      </c>
      <c r="KZ7" s="236">
        <v>1.38208813773496E-2</v>
      </c>
      <c r="LA7" s="236">
        <v>1.3823064770932101E-2</v>
      </c>
      <c r="LB7" s="236">
        <v>6.2927711791080001E-3</v>
      </c>
      <c r="LC7" s="236">
        <v>6.3096458711254799E-3</v>
      </c>
      <c r="LD7" s="236">
        <v>6.3141278610891896E-3</v>
      </c>
      <c r="LE7" s="236">
        <v>6.2617407639323696E-3</v>
      </c>
      <c r="LF7" s="236">
        <v>6.1726013656880499E-3</v>
      </c>
      <c r="LG7" s="236">
        <v>6.2152818241852197E-3</v>
      </c>
      <c r="LH7" s="236">
        <v>6.2247121070650498E-3</v>
      </c>
      <c r="LI7" s="236">
        <v>6.2346568990375301E-3</v>
      </c>
      <c r="LJ7" s="236">
        <v>6.2468277827665598E-3</v>
      </c>
      <c r="LK7" s="236">
        <v>6.2888137725021602E-3</v>
      </c>
      <c r="LL7" s="236">
        <v>6.3146262530586498E-3</v>
      </c>
      <c r="LM7" s="236">
        <v>6.3093970582436196E-3</v>
      </c>
      <c r="LN7" s="236">
        <v>6.3121350796907097E-3</v>
      </c>
      <c r="LO7" s="236">
        <v>6.3173688158881802E-3</v>
      </c>
      <c r="LP7" s="236">
        <v>6.3623349769365402E-3</v>
      </c>
      <c r="LQ7" s="236">
        <v>6.3653723742839001E-3</v>
      </c>
      <c r="LR7" s="236">
        <v>6.3431652394544897E-3</v>
      </c>
      <c r="LS7" s="236">
        <v>6.3431652394544897E-3</v>
      </c>
      <c r="LT7" s="236">
        <v>6.3451776649746201E-3</v>
      </c>
      <c r="LU7" s="236">
        <v>6.3732324238199604E-3</v>
      </c>
      <c r="LV7" s="236">
        <v>6.4007680921710601E-3</v>
      </c>
      <c r="LW7" s="236">
        <v>6.4082024991989704E-3</v>
      </c>
      <c r="LX7" s="236">
        <v>6.3902867641185404E-3</v>
      </c>
      <c r="LY7" s="236">
        <v>6.3598060259162101E-3</v>
      </c>
      <c r="LZ7" s="236">
        <v>6.3371356147021596E-3</v>
      </c>
      <c r="MA7" s="236">
        <v>6.3643595863166298E-3</v>
      </c>
      <c r="MB7" s="236">
        <v>6.3577843121672096E-3</v>
      </c>
      <c r="MC7" s="236">
        <v>6.36486594001114E-3</v>
      </c>
      <c r="MD7" s="236">
        <v>6.352987889616836E-3</v>
      </c>
      <c r="ME7" s="236">
        <v>6.3699339119356636E-3</v>
      </c>
      <c r="MF7" s="236">
        <v>6.3936063936063936E-3</v>
      </c>
      <c r="MG7" s="236">
        <v>6.4107700937575127E-3</v>
      </c>
      <c r="MH7" s="236">
        <v>6.4074326218413356E-3</v>
      </c>
      <c r="MI7" s="236">
        <v>6.382639221318015E-3</v>
      </c>
      <c r="MJ7" s="236">
        <v>6.351474733039578E-3</v>
      </c>
      <c r="MK7" s="236">
        <v>6.3572790845518121E-3</v>
      </c>
      <c r="ML7" s="236">
        <v>6.3882456280443985E-3</v>
      </c>
      <c r="MM7" s="236">
        <v>6.3834031518053063E-3</v>
      </c>
      <c r="MN7" s="236">
        <v>0</v>
      </c>
      <c r="MO7" s="236">
        <v>0</v>
      </c>
      <c r="MP7" s="236">
        <v>0</v>
      </c>
      <c r="MQ7" s="493">
        <v>0</v>
      </c>
      <c r="MR7" s="236">
        <v>0</v>
      </c>
      <c r="MS7" s="236">
        <v>0</v>
      </c>
      <c r="MT7" s="236">
        <v>0</v>
      </c>
      <c r="MU7" s="236">
        <v>0</v>
      </c>
      <c r="MV7" s="236">
        <v>0</v>
      </c>
      <c r="MW7" s="236">
        <v>0</v>
      </c>
      <c r="MX7" s="236">
        <v>0</v>
      </c>
      <c r="MY7" s="236">
        <v>0</v>
      </c>
      <c r="MZ7" s="236">
        <v>0</v>
      </c>
      <c r="NA7" s="236">
        <v>0</v>
      </c>
      <c r="NB7" s="236">
        <f>'0091'!F55</f>
        <v>0</v>
      </c>
      <c r="NC7" s="239">
        <f t="shared" si="3"/>
        <v>0</v>
      </c>
      <c r="ND7" s="239"/>
      <c r="NE7" s="390">
        <f t="shared" si="4"/>
        <v>-6.3577843121672096E-3</v>
      </c>
    </row>
    <row r="8" spans="1:409" ht="13.9" customHeight="1" x14ac:dyDescent="0.25">
      <c r="A8" s="234" t="s">
        <v>13</v>
      </c>
      <c r="B8" s="55">
        <v>9093</v>
      </c>
      <c r="C8" s="55">
        <v>8717.4396788499998</v>
      </c>
      <c r="D8" s="55">
        <v>8679.8364616800009</v>
      </c>
      <c r="E8" s="55">
        <v>8660.8069710599993</v>
      </c>
      <c r="F8" s="55">
        <v>8097.4530836200001</v>
      </c>
      <c r="G8" s="55">
        <v>8056.87935707</v>
      </c>
      <c r="H8" s="55">
        <v>8120.8203758299996</v>
      </c>
      <c r="I8" s="55">
        <v>8105.7908852099999</v>
      </c>
      <c r="J8" s="55">
        <v>8018.6434321100005</v>
      </c>
      <c r="K8" s="55">
        <v>8066.6434321100005</v>
      </c>
      <c r="L8" s="55">
        <v>7824.0697055599994</v>
      </c>
      <c r="M8" s="55">
        <v>7704.5549602499996</v>
      </c>
      <c r="N8" s="55">
        <v>7577.4959790100002</v>
      </c>
      <c r="O8" s="55">
        <v>7553.4664883900004</v>
      </c>
      <c r="P8" s="55">
        <v>7491.8337806</v>
      </c>
      <c r="Q8" s="55">
        <v>7332.8042899800002</v>
      </c>
      <c r="R8" s="55">
        <v>7318.7747993599996</v>
      </c>
      <c r="S8" s="55">
        <v>7302.2305634300001</v>
      </c>
      <c r="T8" s="55">
        <v>7337.2305634300001</v>
      </c>
      <c r="U8" s="55">
        <v>7473</v>
      </c>
      <c r="V8" s="55">
        <v>7522.6097052799996</v>
      </c>
      <c r="W8" s="55">
        <v>7506.4388191999997</v>
      </c>
      <c r="X8" s="55">
        <v>7561.0485238399997</v>
      </c>
      <c r="Y8" s="55">
        <v>8324.8270048000013</v>
      </c>
      <c r="Z8" s="55">
        <v>8399.1919836799989</v>
      </c>
      <c r="AA8" s="55">
        <v>8471.0168780799995</v>
      </c>
      <c r="AB8" s="55">
        <v>8634.6265827200004</v>
      </c>
      <c r="AC8" s="55">
        <v>8644.8459920000005</v>
      </c>
      <c r="AD8" s="55">
        <v>8666.8459920000005</v>
      </c>
      <c r="AE8" s="55">
        <v>8810.820675519999</v>
      </c>
      <c r="AF8" s="55">
        <v>8706.4303801599999</v>
      </c>
      <c r="AG8" s="55">
        <v>8707.4789033600009</v>
      </c>
      <c r="AH8" s="55">
        <v>8628.4789033600009</v>
      </c>
      <c r="AI8" s="55">
        <v>8574.088608</v>
      </c>
      <c r="AJ8" s="55">
        <v>8527.9662451200002</v>
      </c>
      <c r="AK8" s="55">
        <v>8245.8438822400003</v>
      </c>
      <c r="AL8" s="55">
        <v>8177.0632915200003</v>
      </c>
      <c r="AM8" s="55">
        <v>8173.0632915200003</v>
      </c>
      <c r="AN8" s="55">
        <v>8133.0632915200003</v>
      </c>
      <c r="AO8" s="55">
        <v>8159</v>
      </c>
      <c r="AP8" s="55">
        <v>8026.7146197800002</v>
      </c>
      <c r="AQ8" s="55">
        <v>8004.7865454599996</v>
      </c>
      <c r="AR8" s="55">
        <v>7986.3758725999996</v>
      </c>
      <c r="AS8" s="55">
        <v>7956.9651997399997</v>
      </c>
      <c r="AT8" s="55">
        <v>7897.6798168599998</v>
      </c>
      <c r="AU8" s="55">
        <v>7840.9837611200001</v>
      </c>
      <c r="AV8" s="55">
        <v>7622.5730882600001</v>
      </c>
      <c r="AW8" s="55">
        <v>7611.7517425400001</v>
      </c>
      <c r="AX8" s="55">
        <v>7513.2343410800004</v>
      </c>
      <c r="AY8" s="55">
        <v>7353.5568467200001</v>
      </c>
      <c r="AZ8" s="55">
        <v>7186.1461738600001</v>
      </c>
      <c r="BA8" s="55">
        <v>7145.1461738600001</v>
      </c>
      <c r="BB8" s="55">
        <v>7094.7355010000001</v>
      </c>
      <c r="BC8" s="55">
        <v>7044.7355010000001</v>
      </c>
      <c r="BD8" s="55">
        <v>6996.8074266800004</v>
      </c>
      <c r="BE8" s="55">
        <v>6979.9860809600004</v>
      </c>
      <c r="BF8" s="55">
        <v>6987.5220437999997</v>
      </c>
      <c r="BG8" s="55">
        <v>7003.5220437999997</v>
      </c>
      <c r="BH8" s="55">
        <v>7393.2900252199997</v>
      </c>
      <c r="BI8" s="55">
        <v>7364.4153151999999</v>
      </c>
      <c r="BJ8" s="55">
        <v>7357.0046423399999</v>
      </c>
      <c r="BK8" s="55">
        <v>7379</v>
      </c>
      <c r="BL8" s="55">
        <v>7399.9999968399998</v>
      </c>
      <c r="BM8" s="55">
        <v>7302.9494350599998</v>
      </c>
      <c r="BN8" s="55">
        <v>7383.2958771200001</v>
      </c>
      <c r="BO8" s="55">
        <v>7346.2958771200001</v>
      </c>
      <c r="BP8" s="55">
        <v>7339.5955026000001</v>
      </c>
      <c r="BQ8" s="55">
        <v>7368.8951280800002</v>
      </c>
      <c r="BR8" s="55">
        <v>7472.4943790400002</v>
      </c>
      <c r="BS8" s="55">
        <v>7559.4438172600003</v>
      </c>
      <c r="BT8" s="55">
        <v>7770.9925064400004</v>
      </c>
      <c r="BU8" s="55">
        <v>7597.2921319200004</v>
      </c>
      <c r="BV8" s="55">
        <v>7378.1910083599996</v>
      </c>
      <c r="BW8" s="55">
        <v>7344.7902593199997</v>
      </c>
      <c r="BX8" s="55">
        <v>7215.3895102799997</v>
      </c>
      <c r="BY8" s="55">
        <v>7142.8370758999999</v>
      </c>
      <c r="BZ8" s="55">
        <v>7126.78651412</v>
      </c>
      <c r="CA8" s="55">
        <v>7158.9344542600002</v>
      </c>
      <c r="CB8" s="55">
        <v>7136.5842670000002</v>
      </c>
      <c r="CC8" s="55">
        <v>7132.8333307000003</v>
      </c>
      <c r="CD8" s="55">
        <v>6984.4831434400003</v>
      </c>
      <c r="CE8" s="55">
        <v>6927.0318326200004</v>
      </c>
      <c r="CF8" s="55">
        <v>6896.0318326200004</v>
      </c>
      <c r="CG8" s="55">
        <v>6957</v>
      </c>
      <c r="CH8" s="55">
        <v>7207.7699101999997</v>
      </c>
      <c r="CI8" s="55">
        <v>7228.8982287899998</v>
      </c>
      <c r="CJ8" s="55">
        <v>7210.0530960999995</v>
      </c>
      <c r="CK8" s="55">
        <v>7229.0530960999995</v>
      </c>
      <c r="CL8" s="55">
        <v>7243.3097332800007</v>
      </c>
      <c r="CM8" s="55">
        <v>7296.9852495200003</v>
      </c>
      <c r="CN8" s="55">
        <v>7265.6607657599998</v>
      </c>
      <c r="CO8" s="55">
        <v>7216.917402940001</v>
      </c>
      <c r="CP8" s="55">
        <v>7331.917402940001</v>
      </c>
      <c r="CQ8" s="55">
        <v>7481.6873144800002</v>
      </c>
      <c r="CR8" s="55">
        <v>7183.5250726000004</v>
      </c>
      <c r="CS8" s="55">
        <v>7236.5250726000004</v>
      </c>
      <c r="CT8" s="55">
        <v>7259.0722702499997</v>
      </c>
      <c r="CU8" s="55">
        <v>7298.2005888399999</v>
      </c>
      <c r="CV8" s="55">
        <v>7314.8761050800003</v>
      </c>
      <c r="CW8" s="55">
        <v>7309.4233027299997</v>
      </c>
      <c r="CX8" s="55">
        <v>7302.8421817899998</v>
      </c>
      <c r="CY8" s="55">
        <v>7290.5516213199999</v>
      </c>
      <c r="CZ8" s="55">
        <v>7277.97050038</v>
      </c>
      <c r="DA8" s="55">
        <v>7335</v>
      </c>
      <c r="DB8" s="55">
        <v>7345.8823592500003</v>
      </c>
      <c r="DC8" s="55">
        <v>7357.1788294099997</v>
      </c>
      <c r="DD8" s="55">
        <v>7359.7529469499996</v>
      </c>
      <c r="DE8" s="55">
        <v>7359.0188292800003</v>
      </c>
      <c r="DF8" s="55">
        <v>7338.14588792</v>
      </c>
      <c r="DG8" s="55">
        <v>7359.6564761400004</v>
      </c>
      <c r="DH8" s="55">
        <v>7300.1882408000001</v>
      </c>
      <c r="DI8" s="55">
        <v>7332.9435349100004</v>
      </c>
      <c r="DJ8" s="55">
        <v>7360.2305936800003</v>
      </c>
      <c r="DK8" s="55">
        <v>7398.0494171099999</v>
      </c>
      <c r="DL8" s="55">
        <v>7386.8047112200002</v>
      </c>
      <c r="DM8" s="55">
        <v>7375.5600053300004</v>
      </c>
      <c r="DN8" s="55">
        <v>7341.37882876</v>
      </c>
      <c r="DO8" s="55">
        <v>7332.1341228700003</v>
      </c>
      <c r="DP8" s="55">
        <v>7243.6447110899999</v>
      </c>
      <c r="DQ8" s="55">
        <v>7251.9529462999999</v>
      </c>
      <c r="DR8" s="55">
        <v>7564.9529462999999</v>
      </c>
      <c r="DS8" s="55">
        <v>7565.7082404100001</v>
      </c>
      <c r="DT8" s="55">
        <v>7559.4847109599996</v>
      </c>
      <c r="DU8" s="55">
        <v>7524.2611815099999</v>
      </c>
      <c r="DV8" s="55">
        <v>7545.0376520600003</v>
      </c>
      <c r="DW8" s="55">
        <v>7626</v>
      </c>
      <c r="DX8" s="55">
        <v>7625.25855856</v>
      </c>
      <c r="DY8" s="55">
        <v>7642.1463912400004</v>
      </c>
      <c r="DZ8" s="55">
        <v>7667.0399267599996</v>
      </c>
      <c r="EA8" s="55">
        <v>7647.92775944</v>
      </c>
      <c r="EB8" s="55">
        <v>7644.22053504</v>
      </c>
      <c r="EC8" s="55">
        <v>7662.4011433200003</v>
      </c>
      <c r="ED8" s="55">
        <v>7605.1768086800002</v>
      </c>
      <c r="EE8" s="55">
        <v>7601.4695842800002</v>
      </c>
      <c r="EF8" s="55">
        <v>7593.8745271999996</v>
      </c>
      <c r="EG8" s="55">
        <v>7622.7623598800001</v>
      </c>
      <c r="EH8" s="55">
        <v>7664.0209150000001</v>
      </c>
      <c r="EI8" s="55">
        <v>7661.8212949600002</v>
      </c>
      <c r="EJ8" s="55">
        <v>7591.5437280799997</v>
      </c>
      <c r="EK8" s="55">
        <v>7569.8365036799996</v>
      </c>
      <c r="EL8" s="55">
        <v>7587.6463895200004</v>
      </c>
      <c r="EM8" s="55">
        <v>7762.1634997600004</v>
      </c>
      <c r="EN8" s="55">
        <v>7848.9391651200003</v>
      </c>
      <c r="EO8" s="55">
        <v>7811.3441080399998</v>
      </c>
      <c r="EP8" s="55">
        <v>7708.4904958400002</v>
      </c>
      <c r="EQ8" s="55">
        <v>7708.4904958400002</v>
      </c>
      <c r="ER8" s="55">
        <v>7665.1197733999998</v>
      </c>
      <c r="ES8" s="55">
        <v>7770</v>
      </c>
      <c r="ET8" s="55">
        <v>7710.9671751300002</v>
      </c>
      <c r="EU8" s="55">
        <v>7666.3216609800002</v>
      </c>
      <c r="EV8" s="55">
        <v>7650.19255815</v>
      </c>
      <c r="EW8" s="55">
        <v>7611.2888383400004</v>
      </c>
      <c r="EX8" s="55">
        <v>7625.53610312</v>
      </c>
      <c r="EY8" s="55">
        <v>7562.7724270199997</v>
      </c>
      <c r="EZ8" s="55">
        <v>7646.1378537500004</v>
      </c>
      <c r="FA8" s="55">
        <v>7703.38511853</v>
      </c>
      <c r="FB8" s="55">
        <v>7701.6323833100005</v>
      </c>
      <c r="FC8" s="55">
        <v>7696.8687072100001</v>
      </c>
      <c r="FD8" s="55">
        <v>7638.3632367700002</v>
      </c>
      <c r="FE8" s="55">
        <v>7655.6105015500007</v>
      </c>
      <c r="FF8" s="55">
        <v>7650.23413394</v>
      </c>
      <c r="FG8" s="55">
        <v>7651.8577663300002</v>
      </c>
      <c r="FH8" s="55">
        <v>7618.3304141300005</v>
      </c>
      <c r="FI8" s="55">
        <v>7634.9431056399999</v>
      </c>
      <c r="FJ8" s="55">
        <v>7601.5667380300001</v>
      </c>
      <c r="FK8" s="55">
        <v>7586.5667380300001</v>
      </c>
      <c r="FL8" s="55">
        <v>7492.0612675900002</v>
      </c>
      <c r="FM8" s="55">
        <v>7502.0612675900002</v>
      </c>
      <c r="FN8" s="55">
        <v>7456.3085323700006</v>
      </c>
      <c r="FO8" s="490">
        <v>7626</v>
      </c>
      <c r="FP8" s="55">
        <v>7685.7177571800003</v>
      </c>
      <c r="FQ8" s="55">
        <v>7300.6145704600003</v>
      </c>
      <c r="FR8" s="55">
        <v>7251.3581212899999</v>
      </c>
      <c r="FS8" s="55">
        <v>7197.1016721200003</v>
      </c>
      <c r="FT8" s="55">
        <v>7329.5887737800003</v>
      </c>
      <c r="FU8" s="55">
        <v>7368.3065279299999</v>
      </c>
      <c r="FV8" s="55">
        <v>7369.0242820800004</v>
      </c>
      <c r="FW8" s="55">
        <v>7389.7420362299999</v>
      </c>
      <c r="FX8" s="55">
        <v>7583.6373318800006</v>
      </c>
      <c r="FY8" s="55">
        <v>7620.5857385200006</v>
      </c>
      <c r="FZ8" s="55">
        <f>'0091'!G25</f>
        <v>7615.3292893500002</v>
      </c>
      <c r="GA8" s="267">
        <f t="shared" si="1"/>
        <v>-1.067071064999982E-2</v>
      </c>
      <c r="GB8" s="267"/>
      <c r="GC8" s="390">
        <f t="shared" si="2"/>
        <v>-3.0808564400000252E-2</v>
      </c>
      <c r="GD8" s="236">
        <v>46.931249757648601</v>
      </c>
      <c r="GE8" s="236">
        <v>46.785210602086202</v>
      </c>
      <c r="GF8" s="236">
        <v>46.6975221207598</v>
      </c>
      <c r="GG8" s="236">
        <v>46.710466480887597</v>
      </c>
      <c r="GH8" s="236">
        <v>46.116813631950897</v>
      </c>
      <c r="GI8" s="236">
        <v>46.560948924318502</v>
      </c>
      <c r="GJ8" s="236">
        <v>46.968349886843903</v>
      </c>
      <c r="GK8" s="236">
        <v>46.936720765846822</v>
      </c>
      <c r="GL8" s="236">
        <v>46.916473443967966</v>
      </c>
      <c r="GM8" s="236">
        <v>46.958218335485128</v>
      </c>
      <c r="GN8" s="236">
        <v>46.940762672514545</v>
      </c>
      <c r="GO8" s="236">
        <v>46.944945152141749</v>
      </c>
      <c r="GP8" s="236">
        <v>46.925098980352033</v>
      </c>
      <c r="GQ8" s="236">
        <v>46.989819232188601</v>
      </c>
      <c r="GR8" s="236">
        <v>46.766788224365399</v>
      </c>
      <c r="GS8" s="236">
        <v>46.995151048529898</v>
      </c>
      <c r="GT8" s="236">
        <v>47.066522938012902</v>
      </c>
      <c r="GU8" s="236">
        <v>47.420478223357399</v>
      </c>
      <c r="GV8" s="236">
        <v>47.499603747563697</v>
      </c>
      <c r="GW8" s="236">
        <v>47.588836358090603</v>
      </c>
      <c r="GX8" s="236">
        <v>47.515379261080703</v>
      </c>
      <c r="GY8" s="236">
        <v>47.592366169937002</v>
      </c>
      <c r="GZ8" s="236">
        <v>47.633563346556102</v>
      </c>
      <c r="HA8" s="236">
        <v>47.640046532873804</v>
      </c>
      <c r="HB8" s="236">
        <v>47.670461816150812</v>
      </c>
      <c r="HC8" s="236">
        <v>47.779445414180799</v>
      </c>
      <c r="HD8" s="236">
        <v>47.931453832084124</v>
      </c>
      <c r="HE8" s="236">
        <v>47.908168980478514</v>
      </c>
      <c r="HF8" s="236">
        <v>47.9279279450801</v>
      </c>
      <c r="HG8" s="236">
        <v>47.874011281827705</v>
      </c>
      <c r="HH8" s="236">
        <v>47.846024852043577</v>
      </c>
      <c r="HI8" s="236">
        <v>47.400869931001743</v>
      </c>
      <c r="HJ8" s="236">
        <v>47.47915070080235</v>
      </c>
      <c r="HK8" s="236">
        <v>47.500604330727356</v>
      </c>
      <c r="HL8" s="236">
        <v>47.526730292618453</v>
      </c>
      <c r="HM8" s="236">
        <v>47.53597991715862</v>
      </c>
      <c r="HN8" s="236">
        <v>47.089132683954091</v>
      </c>
      <c r="HO8" s="236">
        <v>47.178389460816739</v>
      </c>
      <c r="HP8" s="236">
        <v>47.20007667529574</v>
      </c>
      <c r="HQ8" s="236">
        <v>47.358954650269027</v>
      </c>
      <c r="HR8" s="236">
        <v>47.19702965518286</v>
      </c>
      <c r="HS8" s="236">
        <v>47.148909895595523</v>
      </c>
      <c r="HT8" s="236">
        <v>47.044634988724603</v>
      </c>
      <c r="HU8" s="236">
        <v>47.011052412733498</v>
      </c>
      <c r="HV8" s="236">
        <v>46.715890119348202</v>
      </c>
      <c r="HW8" s="236">
        <v>46.353299566178897</v>
      </c>
      <c r="HX8" s="236">
        <v>46.363723200076699</v>
      </c>
      <c r="HY8" s="236">
        <v>46.377516041761403</v>
      </c>
      <c r="HZ8" s="236">
        <v>46.640919040540602</v>
      </c>
      <c r="IA8" s="236">
        <v>46.867241097262202</v>
      </c>
      <c r="IB8" s="236">
        <v>46.8571627629183</v>
      </c>
      <c r="IC8" s="236">
        <v>46.858708781206097</v>
      </c>
      <c r="ID8" s="236">
        <v>46.999201793954803</v>
      </c>
      <c r="IE8" s="236">
        <v>47.032431586335697</v>
      </c>
      <c r="IF8" s="236">
        <v>47.0775608458665</v>
      </c>
      <c r="IG8" s="236">
        <v>47.005928748755501</v>
      </c>
      <c r="IH8" s="236">
        <v>46.545477159460901</v>
      </c>
      <c r="II8" s="236">
        <v>46.5988354386647</v>
      </c>
      <c r="IJ8" s="236">
        <v>46.2792342154724</v>
      </c>
      <c r="IK8" s="236">
        <v>46.346478107897298</v>
      </c>
      <c r="IL8" s="236">
        <v>46.680282096961299</v>
      </c>
      <c r="IM8" s="236">
        <v>46.673652922795497</v>
      </c>
      <c r="IN8" s="236">
        <v>46.688672143940401</v>
      </c>
      <c r="IO8" s="236">
        <v>46.662232514594301</v>
      </c>
      <c r="IP8" s="236">
        <v>46.691908476470402</v>
      </c>
      <c r="IQ8" s="236">
        <v>46.7752435678103</v>
      </c>
      <c r="IR8" s="236">
        <v>46.730717736574299</v>
      </c>
      <c r="IS8" s="236">
        <v>46.730223921532499</v>
      </c>
      <c r="IT8" s="236">
        <v>46.681034747064302</v>
      </c>
      <c r="IU8" s="236">
        <v>46.822431272363801</v>
      </c>
      <c r="IV8" s="236">
        <v>46.830517902077098</v>
      </c>
      <c r="IW8" s="236">
        <v>46.827699257716503</v>
      </c>
      <c r="IX8" s="236">
        <v>46.855424045305</v>
      </c>
      <c r="IY8" s="236">
        <v>46.908905503418701</v>
      </c>
      <c r="IZ8" s="236">
        <v>47.159791765711503</v>
      </c>
      <c r="JA8" s="236">
        <v>47.468465293501502</v>
      </c>
      <c r="JB8" s="236">
        <v>47.384258126623898</v>
      </c>
      <c r="JC8" s="236">
        <v>47.303646067817546</v>
      </c>
      <c r="JD8" s="236">
        <v>47.289432735086905</v>
      </c>
      <c r="JE8" s="236">
        <v>47.308289551403426</v>
      </c>
      <c r="JF8" s="236">
        <v>47.239520060972083</v>
      </c>
      <c r="JG8" s="236">
        <v>47.146024252947825</v>
      </c>
      <c r="JH8" s="236">
        <v>47.317400928143407</v>
      </c>
      <c r="JI8" s="236">
        <v>47.338772642098689</v>
      </c>
      <c r="JJ8" s="236">
        <v>47.160693250158218</v>
      </c>
      <c r="JK8" s="236">
        <v>46.447012722419707</v>
      </c>
      <c r="JL8" s="236">
        <v>46.444751979793608</v>
      </c>
      <c r="JM8" s="236">
        <v>46.410905012324868</v>
      </c>
      <c r="JN8" s="236">
        <v>46.438092991999525</v>
      </c>
      <c r="JO8" s="236">
        <v>47.271987506724777</v>
      </c>
      <c r="JP8" s="236">
        <v>47.289887111280571</v>
      </c>
      <c r="JQ8" s="236">
        <v>47.179018782860183</v>
      </c>
      <c r="JR8" s="236">
        <v>47.152707885943933</v>
      </c>
      <c r="JS8" s="236">
        <v>47.103086490331144</v>
      </c>
      <c r="JT8" s="236">
        <v>47.135375077775997</v>
      </c>
      <c r="JU8" s="236">
        <v>46.757065542398998</v>
      </c>
      <c r="JV8" s="236">
        <v>46.717275280064399</v>
      </c>
      <c r="JW8" s="236">
        <v>46.703648313707603</v>
      </c>
      <c r="JX8" s="236">
        <v>46.929430979445797</v>
      </c>
      <c r="JY8" s="236">
        <v>46.6985081370118</v>
      </c>
      <c r="JZ8" s="236">
        <v>46.487215335221101</v>
      </c>
      <c r="KA8" s="236">
        <v>46.250234808818099</v>
      </c>
      <c r="KB8" s="236">
        <v>46.222894702904703</v>
      </c>
      <c r="KC8" s="236">
        <v>45.879821548422697</v>
      </c>
      <c r="KD8" s="236">
        <v>45.873328068955303</v>
      </c>
      <c r="KE8" s="236">
        <v>45.7414347419287</v>
      </c>
      <c r="KF8" s="236">
        <v>45.703095622570203</v>
      </c>
      <c r="KG8" s="236">
        <v>45.671956971218599</v>
      </c>
      <c r="KH8" s="236">
        <v>45.630082903706501</v>
      </c>
      <c r="KI8" s="236">
        <v>45.4718047471126</v>
      </c>
      <c r="KJ8" s="236">
        <v>45.424248973772897</v>
      </c>
      <c r="KK8" s="236">
        <v>45.275877573227497</v>
      </c>
      <c r="KL8" s="236">
        <v>45.196996735814402</v>
      </c>
      <c r="KM8" s="236">
        <v>45.1620796528859</v>
      </c>
      <c r="KN8" s="236">
        <v>45.205146193367298</v>
      </c>
      <c r="KO8" s="236">
        <v>44.568961710870298</v>
      </c>
      <c r="KP8" s="236">
        <v>44.729901494850502</v>
      </c>
      <c r="KQ8" s="236">
        <v>44.5760353037847</v>
      </c>
      <c r="KR8" s="236">
        <v>44.474912506802397</v>
      </c>
      <c r="KS8" s="236">
        <v>44.358170916939201</v>
      </c>
      <c r="KT8" s="236">
        <v>44.167853613769303</v>
      </c>
      <c r="KU8" s="236">
        <v>44.491924551458901</v>
      </c>
      <c r="KV8" s="236">
        <v>44.447872790242698</v>
      </c>
      <c r="KW8" s="236">
        <v>44.521128850950802</v>
      </c>
      <c r="KX8" s="236">
        <v>44.771418617767203</v>
      </c>
      <c r="KY8" s="236">
        <v>44.989728192161799</v>
      </c>
      <c r="KZ8" s="236">
        <v>45.306585529063298</v>
      </c>
      <c r="LA8" s="236">
        <v>45.485329072298597</v>
      </c>
      <c r="LB8" s="236">
        <v>45.749093408400903</v>
      </c>
      <c r="LC8" s="236">
        <v>46.033159606688201</v>
      </c>
      <c r="LD8" s="236">
        <v>46.3463523176164</v>
      </c>
      <c r="LE8" s="236">
        <v>46.324709613055703</v>
      </c>
      <c r="LF8" s="236">
        <v>46.353794843424303</v>
      </c>
      <c r="LG8" s="236">
        <v>46.754459199533898</v>
      </c>
      <c r="LH8" s="236">
        <v>46.747111328804898</v>
      </c>
      <c r="LI8" s="236">
        <v>46.791162483209298</v>
      </c>
      <c r="LJ8" s="236">
        <v>46.685227071932196</v>
      </c>
      <c r="LK8" s="236">
        <v>46.626308707719502</v>
      </c>
      <c r="LL8" s="236">
        <v>46.761801171331598</v>
      </c>
      <c r="LM8" s="236">
        <v>46.452657059962903</v>
      </c>
      <c r="LN8" s="236">
        <v>46.460495376582003</v>
      </c>
      <c r="LO8" s="236">
        <v>46.426159540727298</v>
      </c>
      <c r="LP8" s="236">
        <v>46.550389529942699</v>
      </c>
      <c r="LQ8" s="236">
        <v>46.870749834357099</v>
      </c>
      <c r="LR8" s="236">
        <v>47.002736324429101</v>
      </c>
      <c r="LS8" s="236">
        <v>47.002736324429101</v>
      </c>
      <c r="LT8" s="236">
        <v>46.653746599714502</v>
      </c>
      <c r="LU8" s="236">
        <v>47.165903206532597</v>
      </c>
      <c r="LV8" s="236">
        <v>47.293437896311602</v>
      </c>
      <c r="LW8" s="236">
        <v>47.3437832360421</v>
      </c>
      <c r="LX8" s="236">
        <v>47.376868366830401</v>
      </c>
      <c r="LY8" s="236">
        <v>47.214001301307697</v>
      </c>
      <c r="LZ8" s="236">
        <v>47.055636950257401</v>
      </c>
      <c r="MA8" s="236">
        <v>46.519492630692099</v>
      </c>
      <c r="MB8" s="236">
        <v>46.433524115771299</v>
      </c>
      <c r="MC8" s="236">
        <v>46.398057340528297</v>
      </c>
      <c r="MD8" s="236">
        <v>46.326205595620401</v>
      </c>
      <c r="ME8" s="236">
        <v>46.296218696393026</v>
      </c>
      <c r="MF8" s="236">
        <v>46.069907960151845</v>
      </c>
      <c r="MG8" s="236">
        <v>46.083618857528649</v>
      </c>
      <c r="MH8" s="236">
        <v>46.149116783781182</v>
      </c>
      <c r="MI8" s="236">
        <v>45.946978886668255</v>
      </c>
      <c r="MJ8" s="236">
        <v>45.899357616104965</v>
      </c>
      <c r="MK8" s="236">
        <v>45.409884970319446</v>
      </c>
      <c r="ML8" s="236">
        <v>45.236668146274852</v>
      </c>
      <c r="MM8" s="236">
        <v>45.165217057538399</v>
      </c>
      <c r="MN8" s="236">
        <v>45.15487274757762</v>
      </c>
      <c r="MO8" s="236">
        <v>44.916752467175876</v>
      </c>
      <c r="MP8" s="236">
        <v>44.804251937596824</v>
      </c>
      <c r="MQ8" s="493">
        <v>44.608480593561765</v>
      </c>
      <c r="MR8" s="236">
        <v>44.403774823265842</v>
      </c>
      <c r="MS8" s="236">
        <v>44.373201220072488</v>
      </c>
      <c r="MT8" s="236">
        <v>44.238577295383323</v>
      </c>
      <c r="MU8" s="236">
        <v>44.081928592600399</v>
      </c>
      <c r="MV8" s="236">
        <v>44.171916887808074</v>
      </c>
      <c r="MW8" s="236">
        <v>43.772873840402717</v>
      </c>
      <c r="MX8" s="236">
        <v>43.720257819210914</v>
      </c>
      <c r="MY8" s="236">
        <v>43.737339876139252</v>
      </c>
      <c r="MZ8" s="236">
        <v>43.707190459010363</v>
      </c>
      <c r="NA8" s="236">
        <v>43.851585148528763</v>
      </c>
      <c r="NB8" s="236">
        <f>'0091'!G55</f>
        <v>44.104348523205637</v>
      </c>
      <c r="NC8" s="239">
        <f t="shared" si="3"/>
        <v>-0.50413207035612828</v>
      </c>
      <c r="ND8" s="239"/>
      <c r="NE8" s="390">
        <f t="shared" si="4"/>
        <v>-2.3291755925656616</v>
      </c>
    </row>
    <row r="9" spans="1:409" ht="13.9" customHeight="1" x14ac:dyDescent="0.25">
      <c r="A9" s="235" t="s">
        <v>14</v>
      </c>
      <c r="B9" s="133">
        <v>67261</v>
      </c>
      <c r="C9" s="133">
        <v>67209</v>
      </c>
      <c r="D9" s="133">
        <v>67442</v>
      </c>
      <c r="E9" s="133">
        <v>67388</v>
      </c>
      <c r="F9" s="133">
        <v>66644</v>
      </c>
      <c r="G9" s="133">
        <v>66573</v>
      </c>
      <c r="H9" s="133">
        <v>66196</v>
      </c>
      <c r="I9" s="133">
        <v>66307</v>
      </c>
      <c r="J9" s="133">
        <v>66322</v>
      </c>
      <c r="K9" s="133">
        <v>66368</v>
      </c>
      <c r="L9" s="133">
        <v>66639</v>
      </c>
      <c r="M9" s="133">
        <v>66490</v>
      </c>
      <c r="N9" s="133">
        <v>66162</v>
      </c>
      <c r="O9" s="133">
        <v>66457</v>
      </c>
      <c r="P9" s="133">
        <v>66653</v>
      </c>
      <c r="Q9" s="133">
        <v>66591</v>
      </c>
      <c r="R9" s="133">
        <v>65975</v>
      </c>
      <c r="S9" s="133">
        <v>66279</v>
      </c>
      <c r="T9" s="133">
        <v>66705</v>
      </c>
      <c r="U9" s="133">
        <v>68064</v>
      </c>
      <c r="V9" s="133">
        <v>68478</v>
      </c>
      <c r="W9" s="133">
        <v>68822</v>
      </c>
      <c r="X9" s="133">
        <v>68936</v>
      </c>
      <c r="Y9" s="133">
        <v>69166</v>
      </c>
      <c r="Z9" s="133">
        <v>69521</v>
      </c>
      <c r="AA9" s="133">
        <v>69778</v>
      </c>
      <c r="AB9" s="133">
        <v>69983</v>
      </c>
      <c r="AC9" s="133">
        <v>69617</v>
      </c>
      <c r="AD9" s="133">
        <v>69801</v>
      </c>
      <c r="AE9" s="133">
        <v>70109</v>
      </c>
      <c r="AF9" s="133">
        <v>69744</v>
      </c>
      <c r="AG9" s="133">
        <v>70202</v>
      </c>
      <c r="AH9" s="133">
        <v>70126</v>
      </c>
      <c r="AI9" s="133">
        <v>70327</v>
      </c>
      <c r="AJ9" s="133">
        <v>70488</v>
      </c>
      <c r="AK9" s="133">
        <v>68822</v>
      </c>
      <c r="AL9" s="133">
        <v>68912</v>
      </c>
      <c r="AM9" s="133">
        <v>68970</v>
      </c>
      <c r="AN9" s="133">
        <v>68717</v>
      </c>
      <c r="AO9" s="133">
        <v>68671</v>
      </c>
      <c r="AP9" s="133">
        <v>67573</v>
      </c>
      <c r="AQ9" s="133">
        <v>67511</v>
      </c>
      <c r="AR9" s="133">
        <v>67506</v>
      </c>
      <c r="AS9" s="133">
        <v>67170</v>
      </c>
      <c r="AT9" s="133">
        <v>67334</v>
      </c>
      <c r="AU9" s="133">
        <v>66928</v>
      </c>
      <c r="AV9" s="133">
        <v>66700</v>
      </c>
      <c r="AW9" s="133">
        <v>66357</v>
      </c>
      <c r="AX9" s="133">
        <v>66523</v>
      </c>
      <c r="AY9" s="133">
        <v>66227</v>
      </c>
      <c r="AZ9" s="133">
        <v>65962</v>
      </c>
      <c r="BA9" s="133">
        <v>65988</v>
      </c>
      <c r="BB9" s="133">
        <v>66146</v>
      </c>
      <c r="BC9" s="133">
        <v>66167</v>
      </c>
      <c r="BD9" s="133">
        <v>66168</v>
      </c>
      <c r="BE9" s="133">
        <v>65454</v>
      </c>
      <c r="BF9" s="133">
        <v>65490</v>
      </c>
      <c r="BG9" s="133">
        <v>65545</v>
      </c>
      <c r="BH9" s="133">
        <v>65923</v>
      </c>
      <c r="BI9" s="133">
        <v>65432</v>
      </c>
      <c r="BJ9" s="133">
        <v>65544</v>
      </c>
      <c r="BK9" s="133">
        <v>65913</v>
      </c>
      <c r="BL9" s="133">
        <v>66148</v>
      </c>
      <c r="BM9" s="133">
        <v>65942</v>
      </c>
      <c r="BN9" s="133">
        <v>65609</v>
      </c>
      <c r="BO9" s="133">
        <v>65566</v>
      </c>
      <c r="BP9" s="133">
        <v>65436</v>
      </c>
      <c r="BQ9" s="133">
        <v>65561</v>
      </c>
      <c r="BR9" s="133">
        <v>65616</v>
      </c>
      <c r="BS9" s="133">
        <v>65372</v>
      </c>
      <c r="BT9" s="133">
        <v>65130</v>
      </c>
      <c r="BU9" s="133">
        <v>65141</v>
      </c>
      <c r="BV9" s="133">
        <v>65097</v>
      </c>
      <c r="BW9" s="133">
        <v>64896</v>
      </c>
      <c r="BX9" s="133">
        <v>64360</v>
      </c>
      <c r="BY9" s="133">
        <v>64358</v>
      </c>
      <c r="BZ9" s="133">
        <v>64062</v>
      </c>
      <c r="CA9" s="133">
        <v>63933</v>
      </c>
      <c r="CB9" s="133">
        <v>64013</v>
      </c>
      <c r="CC9" s="133">
        <v>63212</v>
      </c>
      <c r="CD9" s="133">
        <v>62908</v>
      </c>
      <c r="CE9" s="133">
        <v>63409</v>
      </c>
      <c r="CF9" s="133">
        <v>62844</v>
      </c>
      <c r="CG9" s="133">
        <v>63341</v>
      </c>
      <c r="CH9" s="133">
        <v>62481</v>
      </c>
      <c r="CI9" s="133">
        <v>61972</v>
      </c>
      <c r="CJ9" s="133">
        <v>61897</v>
      </c>
      <c r="CK9" s="133">
        <v>62000</v>
      </c>
      <c r="CL9" s="133">
        <v>62094</v>
      </c>
      <c r="CM9" s="133">
        <v>59238</v>
      </c>
      <c r="CN9" s="133">
        <v>59694</v>
      </c>
      <c r="CO9" s="133">
        <v>59972</v>
      </c>
      <c r="CP9" s="133">
        <v>59244</v>
      </c>
      <c r="CQ9" s="133">
        <v>59280</v>
      </c>
      <c r="CR9" s="133">
        <v>58958</v>
      </c>
      <c r="CS9" s="133">
        <v>59261</v>
      </c>
      <c r="CT9" s="133">
        <v>59432</v>
      </c>
      <c r="CU9" s="133">
        <v>59421</v>
      </c>
      <c r="CV9" s="133">
        <v>58965</v>
      </c>
      <c r="CW9" s="133">
        <v>58884</v>
      </c>
      <c r="CX9" s="133">
        <v>58758</v>
      </c>
      <c r="CY9" s="133">
        <v>58930</v>
      </c>
      <c r="CZ9" s="133">
        <v>58971</v>
      </c>
      <c r="DA9" s="133">
        <v>58353</v>
      </c>
      <c r="DB9" s="133">
        <v>57434</v>
      </c>
      <c r="DC9" s="133">
        <v>57259</v>
      </c>
      <c r="DD9" s="133">
        <v>57615</v>
      </c>
      <c r="DE9" s="133">
        <v>57112</v>
      </c>
      <c r="DF9" s="133">
        <v>57181</v>
      </c>
      <c r="DG9" s="133">
        <v>57236</v>
      </c>
      <c r="DH9" s="133">
        <v>57133</v>
      </c>
      <c r="DI9" s="133">
        <v>57126</v>
      </c>
      <c r="DJ9" s="133">
        <v>56750</v>
      </c>
      <c r="DK9" s="133">
        <v>56619</v>
      </c>
      <c r="DL9" s="133">
        <v>56500</v>
      </c>
      <c r="DM9" s="133">
        <v>55893</v>
      </c>
      <c r="DN9" s="133">
        <v>55947</v>
      </c>
      <c r="DO9" s="133">
        <v>55704</v>
      </c>
      <c r="DP9" s="133">
        <v>55126</v>
      </c>
      <c r="DQ9" s="133">
        <v>54885</v>
      </c>
      <c r="DR9" s="133">
        <v>54598</v>
      </c>
      <c r="DS9" s="133">
        <v>54600</v>
      </c>
      <c r="DT9" s="133">
        <v>54540</v>
      </c>
      <c r="DU9" s="133">
        <v>54134</v>
      </c>
      <c r="DV9" s="133">
        <v>53735</v>
      </c>
      <c r="DW9" s="133">
        <v>53976</v>
      </c>
      <c r="DX9" s="133">
        <v>53737</v>
      </c>
      <c r="DY9" s="133">
        <v>53853</v>
      </c>
      <c r="DZ9" s="133">
        <v>53255</v>
      </c>
      <c r="EA9" s="133">
        <v>52080</v>
      </c>
      <c r="EB9" s="133">
        <v>52182</v>
      </c>
      <c r="EC9" s="133">
        <v>52114</v>
      </c>
      <c r="ED9" s="133">
        <v>52086</v>
      </c>
      <c r="EE9" s="133">
        <v>51222</v>
      </c>
      <c r="EF9" s="133">
        <v>51242</v>
      </c>
      <c r="EG9" s="133">
        <v>51277</v>
      </c>
      <c r="EH9" s="133">
        <v>50871</v>
      </c>
      <c r="EI9" s="133">
        <v>50808</v>
      </c>
      <c r="EJ9" s="133">
        <v>50132</v>
      </c>
      <c r="EK9" s="133">
        <v>50182</v>
      </c>
      <c r="EL9" s="133">
        <v>50299</v>
      </c>
      <c r="EM9" s="133">
        <v>49829</v>
      </c>
      <c r="EN9" s="133">
        <v>49398</v>
      </c>
      <c r="EO9" s="133">
        <v>48505</v>
      </c>
      <c r="EP9" s="133">
        <v>48418</v>
      </c>
      <c r="EQ9" s="133">
        <v>48418</v>
      </c>
      <c r="ER9" s="133">
        <v>47653</v>
      </c>
      <c r="ES9" s="133">
        <v>47566</v>
      </c>
      <c r="ET9" s="133">
        <v>47355</v>
      </c>
      <c r="EU9" s="133">
        <v>47308</v>
      </c>
      <c r="EV9" s="133">
        <v>46983</v>
      </c>
      <c r="EW9" s="133">
        <v>46677</v>
      </c>
      <c r="EX9" s="133">
        <v>46199</v>
      </c>
      <c r="EY9" s="133">
        <v>45487</v>
      </c>
      <c r="EZ9" s="133">
        <v>45351</v>
      </c>
      <c r="FA9" s="133">
        <v>45376</v>
      </c>
      <c r="FB9" s="133">
        <v>45305</v>
      </c>
      <c r="FC9" s="133">
        <v>45475</v>
      </c>
      <c r="FD9" s="133">
        <v>44094</v>
      </c>
      <c r="FE9" s="133">
        <v>43830</v>
      </c>
      <c r="FF9" s="133">
        <v>43960</v>
      </c>
      <c r="FG9" s="133">
        <v>44191</v>
      </c>
      <c r="FH9" s="133">
        <v>44235</v>
      </c>
      <c r="FI9" s="133">
        <v>43794</v>
      </c>
      <c r="FJ9" s="133">
        <v>43799</v>
      </c>
      <c r="FK9" s="133">
        <v>43700</v>
      </c>
      <c r="FL9" s="133">
        <v>43716</v>
      </c>
      <c r="FM9" s="133">
        <v>43153</v>
      </c>
      <c r="FN9" s="133">
        <v>42873</v>
      </c>
      <c r="FO9" s="491">
        <v>42921</v>
      </c>
      <c r="FP9" s="133">
        <v>42936</v>
      </c>
      <c r="FQ9" s="133">
        <v>43186</v>
      </c>
      <c r="FR9" s="133">
        <v>42815</v>
      </c>
      <c r="FS9" s="133">
        <v>42167</v>
      </c>
      <c r="FT9" s="133">
        <v>42012</v>
      </c>
      <c r="FU9" s="133">
        <v>42137</v>
      </c>
      <c r="FV9" s="133">
        <v>42143</v>
      </c>
      <c r="FW9" s="133">
        <v>41896</v>
      </c>
      <c r="FX9" s="133">
        <v>41739</v>
      </c>
      <c r="FY9" s="133">
        <v>41831</v>
      </c>
      <c r="FZ9" s="133">
        <f>'0091'!H25</f>
        <v>41716</v>
      </c>
      <c r="GA9" s="267">
        <f t="shared" si="1"/>
        <v>-1.2050000000000001</v>
      </c>
      <c r="GB9" s="267"/>
      <c r="GC9" s="390">
        <f t="shared" si="2"/>
        <v>-3.6349999999999998</v>
      </c>
      <c r="GD9" s="237">
        <v>276.352708519136</v>
      </c>
      <c r="GE9" s="237">
        <v>274.18434216138701</v>
      </c>
      <c r="GF9" s="237">
        <v>274.061639852685</v>
      </c>
      <c r="GG9" s="237">
        <v>274.17063630378402</v>
      </c>
      <c r="GH9" s="237">
        <v>269.02592087312399</v>
      </c>
      <c r="GI9" s="237">
        <v>268.54888121921903</v>
      </c>
      <c r="GJ9" s="237">
        <v>268.87549422435899</v>
      </c>
      <c r="GK9" s="237">
        <v>267.33071295143213</v>
      </c>
      <c r="GL9" s="237">
        <v>266.00326581392636</v>
      </c>
      <c r="GM9" s="237">
        <v>264.80712050078245</v>
      </c>
      <c r="GN9" s="237">
        <v>264.02155104609085</v>
      </c>
      <c r="GO9" s="237">
        <v>263.77486296006265</v>
      </c>
      <c r="GP9" s="237">
        <v>264.25379277901914</v>
      </c>
      <c r="GQ9" s="237">
        <v>262.49852309873597</v>
      </c>
      <c r="GR9" s="237">
        <v>262.04083241368397</v>
      </c>
      <c r="GS9" s="237">
        <v>261.72325809617303</v>
      </c>
      <c r="GT9" s="237">
        <v>262.05085077254103</v>
      </c>
      <c r="GU9" s="237">
        <v>262.41912962532001</v>
      </c>
      <c r="GV9" s="237">
        <v>262.35417150824998</v>
      </c>
      <c r="GW9" s="237">
        <v>264.093335366784</v>
      </c>
      <c r="GX9" s="237">
        <v>262.124362196329</v>
      </c>
      <c r="GY9" s="237">
        <v>262.46459247948098</v>
      </c>
      <c r="GZ9" s="237">
        <v>262.45236374700499</v>
      </c>
      <c r="HA9" s="237">
        <v>262.10990758975908</v>
      </c>
      <c r="HB9" s="237">
        <v>262.05773023820359</v>
      </c>
      <c r="HC9" s="237">
        <v>258.61349973365799</v>
      </c>
      <c r="HD9" s="237">
        <v>259.01070745697893</v>
      </c>
      <c r="HE9" s="237">
        <v>259.20029234142402</v>
      </c>
      <c r="HF9" s="237">
        <v>258.83838187953302</v>
      </c>
      <c r="HG9" s="237">
        <v>258.87797110455176</v>
      </c>
      <c r="HH9" s="237">
        <v>255.55628525071467</v>
      </c>
      <c r="HI9" s="237">
        <v>256.14338306529743</v>
      </c>
      <c r="HJ9" s="237">
        <v>256.00798480561264</v>
      </c>
      <c r="HK9" s="237">
        <v>255.60342830669447</v>
      </c>
      <c r="HL9" s="237">
        <v>254.53850902917114</v>
      </c>
      <c r="HM9" s="237">
        <v>250.67754755565844</v>
      </c>
      <c r="HN9" s="237">
        <v>250.98987019989985</v>
      </c>
      <c r="HO9" s="237">
        <v>251.39660078443433</v>
      </c>
      <c r="HP9" s="237">
        <v>251.53979105853432</v>
      </c>
      <c r="HQ9" s="237">
        <v>251.41737125288242</v>
      </c>
      <c r="HR9" s="237">
        <v>246.92942395517517</v>
      </c>
      <c r="HS9" s="237">
        <v>247.08174795341861</v>
      </c>
      <c r="HT9" s="237">
        <v>247.653808035374</v>
      </c>
      <c r="HU9" s="237">
        <v>248.036666283128</v>
      </c>
      <c r="HV9" s="237">
        <v>247.390720858896</v>
      </c>
      <c r="HW9" s="237">
        <v>244.92740854242501</v>
      </c>
      <c r="HX9" s="237">
        <v>244.76212382595401</v>
      </c>
      <c r="HY9" s="237">
        <v>244.59958538083501</v>
      </c>
      <c r="HZ9" s="237">
        <v>244.92441770785101</v>
      </c>
      <c r="IA9" s="237">
        <v>243.68102417768901</v>
      </c>
      <c r="IB9" s="237">
        <v>242.76831148804899</v>
      </c>
      <c r="IC9" s="237">
        <v>242.21660621961601</v>
      </c>
      <c r="ID9" s="237">
        <v>240.985714835778</v>
      </c>
      <c r="IE9" s="237">
        <v>240.64302745942601</v>
      </c>
      <c r="IF9" s="237">
        <v>236.08794424550501</v>
      </c>
      <c r="IG9" s="237">
        <v>235.38065606514601</v>
      </c>
      <c r="IH9" s="237">
        <v>236.16402217549199</v>
      </c>
      <c r="II9" s="237">
        <v>235.03996650426299</v>
      </c>
      <c r="IJ9" s="237">
        <v>234.820198637695</v>
      </c>
      <c r="IK9" s="237">
        <v>233.55799253674499</v>
      </c>
      <c r="IL9" s="237">
        <v>232.705886838493</v>
      </c>
      <c r="IM9" s="237">
        <v>232.711302492188</v>
      </c>
      <c r="IN9" s="237">
        <v>233.32431092981599</v>
      </c>
      <c r="IO9" s="237">
        <v>233.01581869343701</v>
      </c>
      <c r="IP9" s="237">
        <v>232.20251629528599</v>
      </c>
      <c r="IQ9" s="237">
        <v>231.92942151250401</v>
      </c>
      <c r="IR9" s="237">
        <v>231.856023506366</v>
      </c>
      <c r="IS9" s="237">
        <v>232.926225820963</v>
      </c>
      <c r="IT9" s="237">
        <v>229.96055745464099</v>
      </c>
      <c r="IU9" s="237">
        <v>231.68566127749801</v>
      </c>
      <c r="IV9" s="237">
        <v>231.770648102607</v>
      </c>
      <c r="IW9" s="237">
        <v>231.90128040003</v>
      </c>
      <c r="IX9" s="237">
        <v>231.77586536622701</v>
      </c>
      <c r="IY9" s="237">
        <v>231.873588300601</v>
      </c>
      <c r="IZ9" s="237">
        <v>230.781436549201</v>
      </c>
      <c r="JA9" s="237">
        <v>231.01926040061599</v>
      </c>
      <c r="JB9" s="237">
        <v>231.73097742035301</v>
      </c>
      <c r="JC9" s="237">
        <v>231.44688221709006</v>
      </c>
      <c r="JD9" s="237">
        <v>231.49728292288123</v>
      </c>
      <c r="JE9" s="237">
        <v>231.37657180675046</v>
      </c>
      <c r="JF9" s="237">
        <v>231.69549092328711</v>
      </c>
      <c r="JG9" s="237">
        <v>231.44895890197301</v>
      </c>
      <c r="JH9" s="237">
        <v>231.89716381227325</v>
      </c>
      <c r="JI9" s="237">
        <v>231.92731105559028</v>
      </c>
      <c r="JJ9" s="237">
        <v>230.15978434972848</v>
      </c>
      <c r="JK9" s="237">
        <v>229.45977549111319</v>
      </c>
      <c r="JL9" s="237">
        <v>229.17250778816199</v>
      </c>
      <c r="JM9" s="237">
        <v>229.28657846466064</v>
      </c>
      <c r="JN9" s="237">
        <v>229.80734520913444</v>
      </c>
      <c r="JO9" s="237">
        <v>228.45980910310007</v>
      </c>
      <c r="JP9" s="237">
        <v>227.78221186139319</v>
      </c>
      <c r="JQ9" s="237">
        <v>227.76996880799143</v>
      </c>
      <c r="JR9" s="237">
        <v>227.75974025974028</v>
      </c>
      <c r="JS9" s="237">
        <v>227.48879635137811</v>
      </c>
      <c r="JT9" s="237">
        <v>227.54249404289101</v>
      </c>
      <c r="JU9" s="237">
        <v>227.583561861611</v>
      </c>
      <c r="JV9" s="237">
        <v>227.46273995469201</v>
      </c>
      <c r="JW9" s="237">
        <v>226.986710170301</v>
      </c>
      <c r="JX9" s="237">
        <v>225.35885167464099</v>
      </c>
      <c r="JY9" s="237">
        <v>224.792762633509</v>
      </c>
      <c r="JZ9" s="237">
        <v>224.69986820559899</v>
      </c>
      <c r="KA9" s="237">
        <v>224.98403958183701</v>
      </c>
      <c r="KB9" s="237">
        <v>224.81355260550799</v>
      </c>
      <c r="KC9" s="237">
        <v>223.94054246120999</v>
      </c>
      <c r="KD9" s="237">
        <v>223.43453885028401</v>
      </c>
      <c r="KE9" s="237">
        <v>223.39562262958299</v>
      </c>
      <c r="KF9" s="237">
        <v>222.58480085096301</v>
      </c>
      <c r="KG9" s="237">
        <v>222.40758256482999</v>
      </c>
      <c r="KH9" s="237">
        <v>221.12809201197399</v>
      </c>
      <c r="KI9" s="237">
        <v>221.45043904754399</v>
      </c>
      <c r="KJ9" s="237">
        <v>221.203711045912</v>
      </c>
      <c r="KK9" s="237">
        <v>220.96812892390099</v>
      </c>
      <c r="KL9" s="237">
        <v>220.359945547726</v>
      </c>
      <c r="KM9" s="237">
        <v>219.7758968158</v>
      </c>
      <c r="KN9" s="237">
        <v>219.45765707857899</v>
      </c>
      <c r="KO9" s="237">
        <v>219.44060162470799</v>
      </c>
      <c r="KP9" s="237">
        <v>218.87753466378101</v>
      </c>
      <c r="KQ9" s="237">
        <v>217.98786051493599</v>
      </c>
      <c r="KR9" s="237">
        <v>216.31892815966299</v>
      </c>
      <c r="KS9" s="237">
        <v>215.969589257504</v>
      </c>
      <c r="KT9" s="237">
        <v>216.38402712078201</v>
      </c>
      <c r="KU9" s="237">
        <v>215.499566280262</v>
      </c>
      <c r="KV9" s="237">
        <v>215.26031182159099</v>
      </c>
      <c r="KW9" s="237">
        <v>215.89484087764399</v>
      </c>
      <c r="KX9" s="237">
        <v>215.777513855899</v>
      </c>
      <c r="KY9" s="237">
        <v>216.930704804046</v>
      </c>
      <c r="KZ9" s="237">
        <v>219.03293318591099</v>
      </c>
      <c r="LA9" s="237">
        <v>218.93996840442301</v>
      </c>
      <c r="LB9" s="237">
        <v>218.59159915047599</v>
      </c>
      <c r="LC9" s="237">
        <v>219.18881615269299</v>
      </c>
      <c r="LD9" s="237">
        <v>219.13022888713499</v>
      </c>
      <c r="LE9" s="237">
        <v>218.918284283031</v>
      </c>
      <c r="LF9" s="237">
        <v>219.255815747849</v>
      </c>
      <c r="LG9" s="237">
        <v>218.33275065066201</v>
      </c>
      <c r="LH9" s="237">
        <v>218.487005913476</v>
      </c>
      <c r="LI9" s="237">
        <v>218.35755757315999</v>
      </c>
      <c r="LJ9" s="237">
        <v>218.428922812634</v>
      </c>
      <c r="LK9" s="237">
        <v>218.585016901187</v>
      </c>
      <c r="LL9" s="237">
        <v>217.78593417002099</v>
      </c>
      <c r="LM9" s="237">
        <v>218.16396545605099</v>
      </c>
      <c r="LN9" s="237">
        <v>218.025485245384</v>
      </c>
      <c r="LO9" s="237">
        <v>218.02345323172901</v>
      </c>
      <c r="LP9" s="237">
        <v>218.60147924288199</v>
      </c>
      <c r="LQ9" s="237">
        <v>218.64656269891799</v>
      </c>
      <c r="LR9" s="237">
        <v>218.78330161750699</v>
      </c>
      <c r="LS9" s="237">
        <v>218.78330161750699</v>
      </c>
      <c r="LT9" s="237">
        <v>219.51618020304599</v>
      </c>
      <c r="LU9" s="237">
        <v>220.02549292969499</v>
      </c>
      <c r="LV9" s="237">
        <v>219.23230787694499</v>
      </c>
      <c r="LW9" s="237">
        <v>219.205783402756</v>
      </c>
      <c r="LX9" s="237">
        <v>218.82179087786599</v>
      </c>
      <c r="LY9" s="237">
        <v>217.036330391923</v>
      </c>
      <c r="LZ9" s="237">
        <v>218.55315272496799</v>
      </c>
      <c r="MA9" s="237">
        <v>218.39061256961</v>
      </c>
      <c r="MB9" s="237">
        <v>218.201541762696</v>
      </c>
      <c r="MC9" s="237">
        <v>218.08337974381399</v>
      </c>
      <c r="MD9" s="237">
        <v>217.76533650982728</v>
      </c>
      <c r="ME9" s="237">
        <v>217.8382036786368</v>
      </c>
      <c r="MF9" s="237">
        <v>216.76523476523474</v>
      </c>
      <c r="MG9" s="237">
        <v>217.10834201458448</v>
      </c>
      <c r="MH9" s="237">
        <v>217.25441512154097</v>
      </c>
      <c r="MI9" s="237">
        <v>216.51667464496569</v>
      </c>
      <c r="MJ9" s="237">
        <v>216.38799571275453</v>
      </c>
      <c r="MK9" s="237">
        <v>215.74777495232041</v>
      </c>
      <c r="ML9" s="237">
        <v>216.42497804040565</v>
      </c>
      <c r="MM9" s="237">
        <v>216.56014362657092</v>
      </c>
      <c r="MN9" s="237">
        <v>216.58272807087556</v>
      </c>
      <c r="MO9" s="237">
        <v>216.25890122130724</v>
      </c>
      <c r="MP9" s="237">
        <v>214.48937437934458</v>
      </c>
      <c r="MQ9" s="494">
        <v>214.89409230523754</v>
      </c>
      <c r="MR9" s="237">
        <v>215.13158420190885</v>
      </c>
      <c r="MS9" s="237">
        <v>214.35269279796046</v>
      </c>
      <c r="MT9" s="237">
        <v>214.67790679179257</v>
      </c>
      <c r="MU9" s="237">
        <v>213.32802611153124</v>
      </c>
      <c r="MV9" s="237">
        <v>213.94379074574653</v>
      </c>
      <c r="MW9" s="237">
        <v>213.95289725564953</v>
      </c>
      <c r="MX9" s="237">
        <v>213.55203619909503</v>
      </c>
      <c r="MY9" s="237">
        <v>213.60659655831736</v>
      </c>
      <c r="MZ9" s="237">
        <v>212.91291651666066</v>
      </c>
      <c r="NA9" s="237">
        <v>213.56649498941985</v>
      </c>
      <c r="NB9" s="237">
        <f>'0091'!H55</f>
        <v>213.67719466794762</v>
      </c>
      <c r="NC9" s="239">
        <f t="shared" si="3"/>
        <v>-1.2168976372899181</v>
      </c>
      <c r="ND9" s="239"/>
      <c r="NE9" s="390">
        <f t="shared" si="4"/>
        <v>-4.5243470947483786</v>
      </c>
    </row>
    <row r="10" spans="1:409" ht="13.9" customHeight="1" x14ac:dyDescent="0.25">
      <c r="A10" s="234" t="s">
        <v>15</v>
      </c>
      <c r="B10" s="55">
        <v>8591</v>
      </c>
      <c r="C10" s="55">
        <v>8703</v>
      </c>
      <c r="D10" s="55">
        <v>8803</v>
      </c>
      <c r="E10" s="55">
        <v>9053</v>
      </c>
      <c r="F10" s="55">
        <v>9283</v>
      </c>
      <c r="G10" s="55">
        <v>9500</v>
      </c>
      <c r="H10" s="55">
        <v>9606</v>
      </c>
      <c r="I10" s="55">
        <v>9506</v>
      </c>
      <c r="J10" s="55">
        <v>9522</v>
      </c>
      <c r="K10" s="55">
        <v>9606</v>
      </c>
      <c r="L10" s="55">
        <v>9558</v>
      </c>
      <c r="M10" s="55">
        <v>9575</v>
      </c>
      <c r="N10" s="55">
        <v>9648</v>
      </c>
      <c r="O10" s="55">
        <v>9616</v>
      </c>
      <c r="P10" s="55">
        <v>9636</v>
      </c>
      <c r="Q10" s="55">
        <v>9719</v>
      </c>
      <c r="R10" s="55">
        <v>9812</v>
      </c>
      <c r="S10" s="55">
        <v>9831</v>
      </c>
      <c r="T10" s="55">
        <v>9819</v>
      </c>
      <c r="U10" s="55">
        <v>9983</v>
      </c>
      <c r="V10" s="55">
        <v>9792</v>
      </c>
      <c r="W10" s="55">
        <v>10030</v>
      </c>
      <c r="X10" s="55">
        <v>10080</v>
      </c>
      <c r="Y10" s="55">
        <v>10050</v>
      </c>
      <c r="Z10" s="55">
        <v>10071</v>
      </c>
      <c r="AA10" s="55">
        <v>10008</v>
      </c>
      <c r="AB10" s="55">
        <v>9991</v>
      </c>
      <c r="AC10" s="55">
        <v>9984</v>
      </c>
      <c r="AD10" s="55">
        <v>9858</v>
      </c>
      <c r="AE10" s="55">
        <v>9851</v>
      </c>
      <c r="AF10" s="55">
        <v>9785</v>
      </c>
      <c r="AG10" s="55">
        <v>9784</v>
      </c>
      <c r="AH10" s="55">
        <v>9792</v>
      </c>
      <c r="AI10" s="55">
        <v>9706</v>
      </c>
      <c r="AJ10" s="55">
        <v>9772</v>
      </c>
      <c r="AK10" s="55">
        <v>9817</v>
      </c>
      <c r="AL10" s="55">
        <v>10000</v>
      </c>
      <c r="AM10" s="55">
        <v>10020</v>
      </c>
      <c r="AN10" s="55">
        <v>10046</v>
      </c>
      <c r="AO10" s="55">
        <v>9878</v>
      </c>
      <c r="AP10" s="55">
        <v>9949</v>
      </c>
      <c r="AQ10" s="55">
        <v>9931</v>
      </c>
      <c r="AR10" s="55">
        <v>10021</v>
      </c>
      <c r="AS10" s="55">
        <v>10034</v>
      </c>
      <c r="AT10" s="55">
        <v>10035</v>
      </c>
      <c r="AU10" s="55">
        <v>10053</v>
      </c>
      <c r="AV10" s="55">
        <v>10161</v>
      </c>
      <c r="AW10" s="55">
        <v>10145</v>
      </c>
      <c r="AX10" s="55">
        <v>10182</v>
      </c>
      <c r="AY10" s="55">
        <v>10061</v>
      </c>
      <c r="AZ10" s="55">
        <v>10076</v>
      </c>
      <c r="BA10" s="55">
        <v>10119</v>
      </c>
      <c r="BB10" s="55">
        <v>10203</v>
      </c>
      <c r="BC10" s="55">
        <v>10147</v>
      </c>
      <c r="BD10" s="55">
        <v>10282</v>
      </c>
      <c r="BE10" s="55">
        <v>10343</v>
      </c>
      <c r="BF10" s="55">
        <v>10353</v>
      </c>
      <c r="BG10" s="55">
        <v>10399</v>
      </c>
      <c r="BH10" s="55">
        <v>10423</v>
      </c>
      <c r="BI10" s="55">
        <v>10498</v>
      </c>
      <c r="BJ10" s="55">
        <v>10675</v>
      </c>
      <c r="BK10" s="55">
        <v>10766</v>
      </c>
      <c r="BL10" s="55">
        <v>10717</v>
      </c>
      <c r="BM10" s="55">
        <v>10830</v>
      </c>
      <c r="BN10" s="55">
        <v>10493</v>
      </c>
      <c r="BO10" s="55">
        <v>10777</v>
      </c>
      <c r="BP10" s="55">
        <v>10947</v>
      </c>
      <c r="BQ10" s="55">
        <v>11185</v>
      </c>
      <c r="BR10" s="55">
        <v>11490</v>
      </c>
      <c r="BS10" s="55">
        <v>11281</v>
      </c>
      <c r="BT10" s="55">
        <v>11345</v>
      </c>
      <c r="BU10" s="55">
        <v>11601</v>
      </c>
      <c r="BV10" s="55">
        <v>11567</v>
      </c>
      <c r="BW10" s="55">
        <v>11399</v>
      </c>
      <c r="BX10" s="55">
        <v>11637</v>
      </c>
      <c r="BY10" s="55">
        <v>11698</v>
      </c>
      <c r="BZ10" s="55">
        <v>11762</v>
      </c>
      <c r="CA10" s="55">
        <v>11845</v>
      </c>
      <c r="CB10" s="55">
        <v>11882</v>
      </c>
      <c r="CC10" s="55">
        <v>11839</v>
      </c>
      <c r="CD10" s="55">
        <v>11933</v>
      </c>
      <c r="CE10" s="55">
        <v>12021</v>
      </c>
      <c r="CF10" s="55">
        <v>12029</v>
      </c>
      <c r="CG10" s="55">
        <v>12050</v>
      </c>
      <c r="CH10" s="55">
        <v>12059</v>
      </c>
      <c r="CI10" s="55">
        <v>12121</v>
      </c>
      <c r="CJ10" s="55">
        <v>12193</v>
      </c>
      <c r="CK10" s="55">
        <v>12231</v>
      </c>
      <c r="CL10" s="55">
        <v>12222</v>
      </c>
      <c r="CM10" s="55">
        <v>12246</v>
      </c>
      <c r="CN10" s="55">
        <v>12310</v>
      </c>
      <c r="CO10" s="55">
        <v>12320</v>
      </c>
      <c r="CP10" s="55">
        <v>12332</v>
      </c>
      <c r="CQ10" s="55">
        <v>12478</v>
      </c>
      <c r="CR10" s="55">
        <v>12557</v>
      </c>
      <c r="CS10" s="55">
        <v>12578</v>
      </c>
      <c r="CT10" s="55">
        <v>12567</v>
      </c>
      <c r="CU10" s="55">
        <v>12535</v>
      </c>
      <c r="CV10" s="55">
        <v>12348</v>
      </c>
      <c r="CW10" s="55">
        <v>12535</v>
      </c>
      <c r="CX10" s="55">
        <v>12603</v>
      </c>
      <c r="CY10" s="55">
        <v>12548</v>
      </c>
      <c r="CZ10" s="55">
        <v>12485</v>
      </c>
      <c r="DA10" s="55">
        <v>12137</v>
      </c>
      <c r="DB10" s="55">
        <v>12184</v>
      </c>
      <c r="DC10" s="55">
        <v>12234</v>
      </c>
      <c r="DD10" s="55">
        <v>12180</v>
      </c>
      <c r="DE10" s="55">
        <v>12102</v>
      </c>
      <c r="DF10" s="55">
        <v>11940</v>
      </c>
      <c r="DG10" s="55">
        <v>11926</v>
      </c>
      <c r="DH10" s="55">
        <v>12038</v>
      </c>
      <c r="DI10" s="55">
        <v>11973</v>
      </c>
      <c r="DJ10" s="55">
        <v>12060</v>
      </c>
      <c r="DK10" s="55">
        <v>11837</v>
      </c>
      <c r="DL10" s="55">
        <v>11825</v>
      </c>
      <c r="DM10" s="55">
        <v>11881</v>
      </c>
      <c r="DN10" s="55">
        <v>11854</v>
      </c>
      <c r="DO10" s="55">
        <v>11916</v>
      </c>
      <c r="DP10" s="55">
        <v>11781</v>
      </c>
      <c r="DQ10" s="55">
        <v>11932</v>
      </c>
      <c r="DR10" s="55">
        <v>11973</v>
      </c>
      <c r="DS10" s="55">
        <v>11990</v>
      </c>
      <c r="DT10" s="55">
        <v>12061</v>
      </c>
      <c r="DU10" s="55">
        <v>11791</v>
      </c>
      <c r="DV10" s="55">
        <v>11903</v>
      </c>
      <c r="DW10" s="55">
        <v>12019</v>
      </c>
      <c r="DX10" s="55">
        <v>12023</v>
      </c>
      <c r="DY10" s="55">
        <v>11860</v>
      </c>
      <c r="DZ10" s="55">
        <v>11756</v>
      </c>
      <c r="EA10" s="55">
        <v>11657</v>
      </c>
      <c r="EB10" s="55">
        <v>11660</v>
      </c>
      <c r="EC10" s="55">
        <v>11832</v>
      </c>
      <c r="ED10" s="55">
        <v>11782</v>
      </c>
      <c r="EE10" s="55">
        <v>11345</v>
      </c>
      <c r="EF10" s="55">
        <v>11139</v>
      </c>
      <c r="EG10" s="55">
        <v>11183</v>
      </c>
      <c r="EH10" s="55">
        <v>11269</v>
      </c>
      <c r="EI10" s="55">
        <v>11245</v>
      </c>
      <c r="EJ10" s="55">
        <v>11281</v>
      </c>
      <c r="EK10" s="55">
        <v>11362</v>
      </c>
      <c r="EL10" s="55">
        <v>11463</v>
      </c>
      <c r="EM10" s="55">
        <v>11619</v>
      </c>
      <c r="EN10" s="55">
        <v>11326</v>
      </c>
      <c r="EO10" s="55">
        <v>11287</v>
      </c>
      <c r="EP10" s="55">
        <v>11610</v>
      </c>
      <c r="EQ10" s="55">
        <v>11610</v>
      </c>
      <c r="ER10" s="55">
        <v>11744</v>
      </c>
      <c r="ES10" s="55">
        <v>11878</v>
      </c>
      <c r="ET10" s="55">
        <v>11792</v>
      </c>
      <c r="EU10" s="55">
        <v>11879</v>
      </c>
      <c r="EV10" s="55">
        <v>12050</v>
      </c>
      <c r="EW10" s="55">
        <v>12073</v>
      </c>
      <c r="EX10" s="55">
        <v>12431</v>
      </c>
      <c r="EY10" s="55">
        <v>12634</v>
      </c>
      <c r="EZ10" s="55">
        <v>12712</v>
      </c>
      <c r="FA10" s="55">
        <v>12943</v>
      </c>
      <c r="FB10" s="55">
        <v>13207</v>
      </c>
      <c r="FC10" s="55">
        <v>13461</v>
      </c>
      <c r="FD10" s="55">
        <v>14043</v>
      </c>
      <c r="FE10" s="55">
        <v>14317</v>
      </c>
      <c r="FF10" s="55">
        <v>14504</v>
      </c>
      <c r="FG10" s="55">
        <v>14621</v>
      </c>
      <c r="FH10" s="55">
        <v>14645</v>
      </c>
      <c r="FI10" s="55">
        <v>14777</v>
      </c>
      <c r="FJ10" s="55">
        <v>15372</v>
      </c>
      <c r="FK10" s="55">
        <v>15580</v>
      </c>
      <c r="FL10" s="55">
        <v>15659</v>
      </c>
      <c r="FM10" s="55">
        <v>15810</v>
      </c>
      <c r="FN10" s="55">
        <v>15857</v>
      </c>
      <c r="FO10" s="490">
        <v>16197</v>
      </c>
      <c r="FP10" s="55">
        <v>16391</v>
      </c>
      <c r="FQ10" s="55">
        <v>16588</v>
      </c>
      <c r="FR10" s="55">
        <v>16999</v>
      </c>
      <c r="FS10" s="55">
        <v>17365</v>
      </c>
      <c r="FT10" s="55">
        <v>17404</v>
      </c>
      <c r="FU10" s="55">
        <v>17458</v>
      </c>
      <c r="FV10" s="55">
        <v>17633</v>
      </c>
      <c r="FW10" s="55">
        <v>17668</v>
      </c>
      <c r="FX10" s="55">
        <v>17661</v>
      </c>
      <c r="FY10" s="55">
        <v>17769</v>
      </c>
      <c r="FZ10" s="55">
        <f>'0091'!I25</f>
        <v>17883</v>
      </c>
      <c r="GA10" s="267">
        <f t="shared" si="1"/>
        <v>1.6859999999999999</v>
      </c>
      <c r="GB10" s="267"/>
      <c r="GC10" s="390">
        <f t="shared" si="2"/>
        <v>5.1710000000000003</v>
      </c>
      <c r="GD10" s="236">
        <v>11.8189925937415</v>
      </c>
      <c r="GE10" s="236">
        <v>11.787971615805199</v>
      </c>
      <c r="GF10" s="236">
        <v>11.795696840472999</v>
      </c>
      <c r="GG10" s="236">
        <v>11.7226288679757</v>
      </c>
      <c r="GH10" s="236">
        <v>11.6211264860651</v>
      </c>
      <c r="GI10" s="236">
        <v>11.620196222902999</v>
      </c>
      <c r="GJ10" s="236">
        <v>11.6245445383363</v>
      </c>
      <c r="GK10" s="236">
        <v>11.657456413449564</v>
      </c>
      <c r="GL10" s="236">
        <v>11.644959371719606</v>
      </c>
      <c r="GM10" s="236">
        <v>11.645539906103286</v>
      </c>
      <c r="GN10" s="236">
        <v>11.52115777882649</v>
      </c>
      <c r="GO10" s="236">
        <v>11.528974158183242</v>
      </c>
      <c r="GP10" s="236">
        <v>11.572778235132697</v>
      </c>
      <c r="GQ10" s="236">
        <v>11.404040801858899</v>
      </c>
      <c r="GR10" s="236">
        <v>11.349519154974001</v>
      </c>
      <c r="GS10" s="236">
        <v>11.221982335623199</v>
      </c>
      <c r="GT10" s="236">
        <v>11.2364560923137</v>
      </c>
      <c r="GU10" s="236">
        <v>11.226049181599601</v>
      </c>
      <c r="GV10" s="236">
        <v>11.233635448137001</v>
      </c>
      <c r="GW10" s="236">
        <v>11.225789232880899</v>
      </c>
      <c r="GX10" s="236">
        <v>11.1792704287564</v>
      </c>
      <c r="GY10" s="236">
        <v>11.233441496468799</v>
      </c>
      <c r="GZ10" s="236">
        <v>11.1866276195185</v>
      </c>
      <c r="HA10" s="236">
        <v>11.164975003787305</v>
      </c>
      <c r="HB10" s="236">
        <v>11.206190259444696</v>
      </c>
      <c r="HC10" s="236">
        <v>11.169621794383987</v>
      </c>
      <c r="HD10" s="236">
        <v>11.179349904397704</v>
      </c>
      <c r="HE10" s="236">
        <v>11.215524868254029</v>
      </c>
      <c r="HF10" s="236">
        <v>11.2089361206997</v>
      </c>
      <c r="HG10" s="236">
        <v>11.189606959763864</v>
      </c>
      <c r="HH10" s="236">
        <v>11.059646140771072</v>
      </c>
      <c r="HI10" s="236">
        <v>11.052121681844605</v>
      </c>
      <c r="HJ10" s="236">
        <v>11.048490251560137</v>
      </c>
      <c r="HK10" s="236">
        <v>11.046637325303067</v>
      </c>
      <c r="HL10" s="236">
        <v>11.048001234758448</v>
      </c>
      <c r="HM10" s="236">
        <v>11.028668441563452</v>
      </c>
      <c r="HN10" s="236">
        <v>11.027231059584794</v>
      </c>
      <c r="HO10" s="236">
        <v>11.027070675997846</v>
      </c>
      <c r="HP10" s="236">
        <v>11.043939161161468</v>
      </c>
      <c r="HQ10" s="236">
        <v>11.022290545734052</v>
      </c>
      <c r="HR10" s="236">
        <v>10.957899988486778</v>
      </c>
      <c r="HS10" s="236">
        <v>10.947384603558936</v>
      </c>
      <c r="HT10" s="236">
        <v>11.003659373332299</v>
      </c>
      <c r="HU10" s="236">
        <v>11.012925248341199</v>
      </c>
      <c r="HV10" s="236">
        <v>10.9808282208589</v>
      </c>
      <c r="HW10" s="236">
        <v>10.9285577475579</v>
      </c>
      <c r="HX10" s="236">
        <v>10.932336591911101</v>
      </c>
      <c r="HY10" s="236">
        <v>10.8887438574939</v>
      </c>
      <c r="HZ10" s="236">
        <v>10.8977325312355</v>
      </c>
      <c r="IA10" s="236">
        <v>10.864149924806201</v>
      </c>
      <c r="IB10" s="236">
        <v>10.9005397070162</v>
      </c>
      <c r="IC10" s="236">
        <v>11.010494636931901</v>
      </c>
      <c r="ID10" s="236">
        <v>11.0049670786647</v>
      </c>
      <c r="IE10" s="236">
        <v>10.985693408199401</v>
      </c>
      <c r="IF10" s="236">
        <v>10.8594201224443</v>
      </c>
      <c r="IG10" s="236">
        <v>10.8865329953138</v>
      </c>
      <c r="IH10" s="236">
        <v>10.8851080099407</v>
      </c>
      <c r="II10" s="236">
        <v>10.8579476248477</v>
      </c>
      <c r="IJ10" s="236">
        <v>10.846683663761899</v>
      </c>
      <c r="IK10" s="236">
        <v>10.905110044931799</v>
      </c>
      <c r="IL10" s="236">
        <v>10.9249656855269</v>
      </c>
      <c r="IM10" s="236">
        <v>10.9126590961055</v>
      </c>
      <c r="IN10" s="236">
        <v>10.8253593076894</v>
      </c>
      <c r="IO10" s="236">
        <v>10.881816107688801</v>
      </c>
      <c r="IP10" s="236">
        <v>10.819311808397799</v>
      </c>
      <c r="IQ10" s="236">
        <v>10.827809581199199</v>
      </c>
      <c r="IR10" s="236">
        <v>11.011828524071399</v>
      </c>
      <c r="IS10" s="236">
        <v>11.0368870895187</v>
      </c>
      <c r="IT10" s="236">
        <v>11.049171706547501</v>
      </c>
      <c r="IU10" s="236">
        <v>10.975729809549099</v>
      </c>
      <c r="IV10" s="236">
        <v>10.977261548938699</v>
      </c>
      <c r="IW10" s="236">
        <v>11.157284642776</v>
      </c>
      <c r="IX10" s="236">
        <v>11.178045515394899</v>
      </c>
      <c r="IY10" s="236">
        <v>11.292063856667101</v>
      </c>
      <c r="IZ10" s="236">
        <v>11.2990564221067</v>
      </c>
      <c r="JA10" s="236">
        <v>11.367103235747299</v>
      </c>
      <c r="JB10" s="236">
        <v>11.4123878750387</v>
      </c>
      <c r="JC10" s="236">
        <v>11.401462663587376</v>
      </c>
      <c r="JD10" s="236">
        <v>11.330018884649478</v>
      </c>
      <c r="JE10" s="236">
        <v>11.477011717989642</v>
      </c>
      <c r="JF10" s="236">
        <v>11.470232285770056</v>
      </c>
      <c r="JG10" s="236">
        <v>11.458317086485222</v>
      </c>
      <c r="JH10" s="236">
        <v>11.452424608902586</v>
      </c>
      <c r="JI10" s="236">
        <v>11.442067457838851</v>
      </c>
      <c r="JJ10" s="236">
        <v>11.333750048833847</v>
      </c>
      <c r="JK10" s="236">
        <v>11.339257873401934</v>
      </c>
      <c r="JL10" s="236">
        <v>11.339953271028037</v>
      </c>
      <c r="JM10" s="236">
        <v>11.345666003200249</v>
      </c>
      <c r="JN10" s="236">
        <v>11.51573412854116</v>
      </c>
      <c r="JO10" s="236">
        <v>11.51652599195393</v>
      </c>
      <c r="JP10" s="236">
        <v>11.537397763641392</v>
      </c>
      <c r="JQ10" s="236">
        <v>11.531961937852882</v>
      </c>
      <c r="JR10" s="236">
        <v>11.518055115616091</v>
      </c>
      <c r="JS10" s="236">
        <v>11.534800713860795</v>
      </c>
      <c r="JT10" s="236">
        <v>11.5285941223193</v>
      </c>
      <c r="JU10" s="236">
        <v>11.542466515639299</v>
      </c>
      <c r="JV10" s="236">
        <v>11.522991931958201</v>
      </c>
      <c r="JW10" s="236">
        <v>11.533105204520099</v>
      </c>
      <c r="JX10" s="236">
        <v>11.4473684210526</v>
      </c>
      <c r="JY10" s="236">
        <v>11.453849832615999</v>
      </c>
      <c r="JZ10" s="236">
        <v>11.4357602140661</v>
      </c>
      <c r="KA10" s="236">
        <v>11.4380336764823</v>
      </c>
      <c r="KB10" s="236">
        <v>11.4079651277987</v>
      </c>
      <c r="KC10" s="236">
        <v>11.3490465474357</v>
      </c>
      <c r="KD10" s="236">
        <v>11.301326595072601</v>
      </c>
      <c r="KE10" s="236">
        <v>11.312816055625801</v>
      </c>
      <c r="KF10" s="236">
        <v>11.235472560375101</v>
      </c>
      <c r="KG10" s="236">
        <v>11.2351225664066</v>
      </c>
      <c r="KH10" s="236">
        <v>11.1903261383331</v>
      </c>
      <c r="KI10" s="236">
        <v>11.2174669725496</v>
      </c>
      <c r="KJ10" s="236">
        <v>11.1680279121402</v>
      </c>
      <c r="KK10" s="236">
        <v>10.9285400087975</v>
      </c>
      <c r="KL10" s="236">
        <v>10.914477898782801</v>
      </c>
      <c r="KM10" s="236">
        <v>10.8669891172914</v>
      </c>
      <c r="KN10" s="236">
        <v>10.8291820665274</v>
      </c>
      <c r="KO10" s="236">
        <v>10.699348508002901</v>
      </c>
      <c r="KP10" s="236">
        <v>10.5654404103551</v>
      </c>
      <c r="KQ10" s="236">
        <v>10.582377910897801</v>
      </c>
      <c r="KR10" s="236">
        <v>10.429372241879699</v>
      </c>
      <c r="KS10" s="236">
        <v>10.4810426540284</v>
      </c>
      <c r="KT10" s="236">
        <v>10.4647587511826</v>
      </c>
      <c r="KU10" s="236">
        <v>10.453039981073999</v>
      </c>
      <c r="KV10" s="236">
        <v>10.3643181369647</v>
      </c>
      <c r="KW10" s="236">
        <v>10.338011464716301</v>
      </c>
      <c r="KX10" s="236">
        <v>10.2486144101346</v>
      </c>
      <c r="KY10" s="236">
        <v>10.189238305941799</v>
      </c>
      <c r="KZ10" s="236">
        <v>10.1966513978834</v>
      </c>
      <c r="LA10" s="236">
        <v>10.1824644549763</v>
      </c>
      <c r="LB10" s="236">
        <v>10.1081570046409</v>
      </c>
      <c r="LC10" s="236">
        <v>10.011436233141399</v>
      </c>
      <c r="LD10" s="236">
        <v>10.034333070244699</v>
      </c>
      <c r="LE10" s="236">
        <v>9.9968691296180303</v>
      </c>
      <c r="LF10" s="236">
        <v>9.9274719339531696</v>
      </c>
      <c r="LG10" s="236">
        <v>9.8927863885328104</v>
      </c>
      <c r="LH10" s="236">
        <v>9.8120915032679807</v>
      </c>
      <c r="LI10" s="236">
        <v>9.7319097533413892</v>
      </c>
      <c r="LJ10" s="236">
        <v>9.75832585015422</v>
      </c>
      <c r="LK10" s="236">
        <v>9.8195896549013408</v>
      </c>
      <c r="LL10" s="236">
        <v>9.5966532480858806</v>
      </c>
      <c r="LM10" s="236">
        <v>9.6265625616152093</v>
      </c>
      <c r="LN10" s="236">
        <v>9.6362632160328197</v>
      </c>
      <c r="LO10" s="236">
        <v>9.7382240296916294</v>
      </c>
      <c r="LP10" s="236">
        <v>9.7614124383648804</v>
      </c>
      <c r="LQ10" s="236">
        <v>9.8993475493316403</v>
      </c>
      <c r="LR10" s="236">
        <v>10.0824611481129</v>
      </c>
      <c r="LS10" s="236">
        <v>10.0824611481129</v>
      </c>
      <c r="LT10" s="236">
        <v>10.0967639593909</v>
      </c>
      <c r="LU10" s="236">
        <v>10.035849432384</v>
      </c>
      <c r="LV10" s="236">
        <v>10.146017522102699</v>
      </c>
      <c r="LW10" s="236">
        <v>10.2635373277796</v>
      </c>
      <c r="LX10" s="236">
        <v>10.4069813882898</v>
      </c>
      <c r="LY10" s="236">
        <v>10.412194928054699</v>
      </c>
      <c r="LZ10" s="236">
        <v>10.249524714828899</v>
      </c>
      <c r="MA10" s="236">
        <v>10.291169451073999</v>
      </c>
      <c r="MB10" s="236">
        <v>10.3182865771279</v>
      </c>
      <c r="MC10" s="236">
        <v>10.306309173362999</v>
      </c>
      <c r="MD10" s="236">
        <v>10.387532261266626</v>
      </c>
      <c r="ME10" s="236">
        <v>10.419221275579266</v>
      </c>
      <c r="MF10" s="236">
        <v>10.382417582417583</v>
      </c>
      <c r="MG10" s="236">
        <v>10.381040147447711</v>
      </c>
      <c r="MH10" s="236">
        <v>10.33879299987986</v>
      </c>
      <c r="MI10" s="236">
        <v>10.290808999521301</v>
      </c>
      <c r="MJ10" s="236">
        <v>10.325513080068278</v>
      </c>
      <c r="MK10" s="236">
        <v>10.394151303242213</v>
      </c>
      <c r="ML10" s="236">
        <v>10.325401261678511</v>
      </c>
      <c r="MM10" s="236">
        <v>10.438460003989626</v>
      </c>
      <c r="MN10" s="236">
        <v>10.641711229946525</v>
      </c>
      <c r="MO10" s="236">
        <v>10.661176751402316</v>
      </c>
      <c r="MP10" s="236">
        <v>10.449255213505461</v>
      </c>
      <c r="MQ10" s="493">
        <v>10.503809485819138</v>
      </c>
      <c r="MR10" s="236">
        <v>10.598218920969607</v>
      </c>
      <c r="MS10" s="236">
        <v>10.721000637348627</v>
      </c>
      <c r="MT10" s="236">
        <v>10.969063146174644</v>
      </c>
      <c r="MU10" s="236">
        <v>11.151932492138677</v>
      </c>
      <c r="MV10" s="236">
        <v>11.334075369693116</v>
      </c>
      <c r="MW10" s="236">
        <v>11.776877556694069</v>
      </c>
      <c r="MX10" s="236">
        <v>12.069937286655552</v>
      </c>
      <c r="MY10" s="236">
        <v>12.205624601657105</v>
      </c>
      <c r="MZ10" s="236">
        <v>12.458898355934238</v>
      </c>
      <c r="NA10" s="236">
        <v>12.942068910448356</v>
      </c>
      <c r="NB10" s="236">
        <f>'0091'!I55</f>
        <v>13.248068532084384</v>
      </c>
      <c r="NC10" s="239">
        <f t="shared" si="3"/>
        <v>2.7442590462652454</v>
      </c>
      <c r="ND10" s="239"/>
      <c r="NE10" s="390">
        <f t="shared" si="4"/>
        <v>2.9297819549564839</v>
      </c>
    </row>
    <row r="11" spans="1:409" ht="13.9" customHeight="1" x14ac:dyDescent="0.25">
      <c r="A11" s="234" t="s">
        <v>16</v>
      </c>
      <c r="B11" s="55">
        <v>83842</v>
      </c>
      <c r="C11" s="55">
        <v>83430.688123450003</v>
      </c>
      <c r="D11" s="55">
        <v>83544.242418149996</v>
      </c>
      <c r="E11" s="55">
        <v>83949.594119899994</v>
      </c>
      <c r="F11" s="55">
        <v>84660.739986500004</v>
      </c>
      <c r="G11" s="55">
        <v>85449.054411050005</v>
      </c>
      <c r="H11" s="55">
        <v>85816.27645315</v>
      </c>
      <c r="I11" s="55">
        <v>86074.034961900019</v>
      </c>
      <c r="J11" s="55">
        <v>86189.516323300006</v>
      </c>
      <c r="K11" s="55">
        <v>85735.516323300006</v>
      </c>
      <c r="L11" s="55">
        <v>85659.997684700007</v>
      </c>
      <c r="M11" s="55">
        <v>85849.868025050004</v>
      </c>
      <c r="N11" s="55">
        <v>86113.868025050004</v>
      </c>
      <c r="O11" s="55">
        <v>87254.479046099994</v>
      </c>
      <c r="P11" s="55">
        <v>87199.868025050004</v>
      </c>
      <c r="Q11" s="55">
        <v>86838.219726800002</v>
      </c>
      <c r="R11" s="55">
        <v>87223.219726800002</v>
      </c>
      <c r="S11" s="55">
        <v>87514.219726800002</v>
      </c>
      <c r="T11" s="55">
        <v>87661.090067149999</v>
      </c>
      <c r="U11" s="55">
        <v>88239</v>
      </c>
      <c r="V11" s="55">
        <v>87894.941055279996</v>
      </c>
      <c r="W11" s="55">
        <v>87621.112677440004</v>
      </c>
      <c r="X11" s="55">
        <v>95632.512781679994</v>
      </c>
      <c r="Y11" s="55">
        <v>95794.827335440001</v>
      </c>
      <c r="Z11" s="55">
        <v>95888.741784960002</v>
      </c>
      <c r="AA11" s="55">
        <v>95106.613459240005</v>
      </c>
      <c r="AB11" s="55">
        <v>95347.785081400012</v>
      </c>
      <c r="AC11" s="55">
        <v>95481.11371984001</v>
      </c>
      <c r="AD11" s="55">
        <v>93569.399583039994</v>
      </c>
      <c r="AE11" s="55">
        <v>97241.613980440001</v>
      </c>
      <c r="AF11" s="55">
        <v>95583.971309440007</v>
      </c>
      <c r="AG11" s="55">
        <v>95257.671361560002</v>
      </c>
      <c r="AH11" s="55">
        <v>91100.485654719989</v>
      </c>
      <c r="AI11" s="55">
        <v>91110.299947880005</v>
      </c>
      <c r="AJ11" s="55">
        <v>91308.485654719989</v>
      </c>
      <c r="AK11" s="55">
        <v>90593.742827360009</v>
      </c>
      <c r="AL11" s="55">
        <v>92298.742827360009</v>
      </c>
      <c r="AM11" s="55">
        <v>90579.742827360009</v>
      </c>
      <c r="AN11" s="55">
        <v>90756.371413679997</v>
      </c>
      <c r="AO11" s="55">
        <v>91358</v>
      </c>
      <c r="AP11" s="55">
        <v>90002.501936920002</v>
      </c>
      <c r="AQ11" s="55">
        <v>90119.209033360006</v>
      </c>
      <c r="AR11" s="55">
        <v>91158.13290384</v>
      </c>
      <c r="AS11" s="55">
        <v>90900.076129520006</v>
      </c>
      <c r="AT11" s="55">
        <v>91754.472258480004</v>
      </c>
      <c r="AU11" s="55">
        <v>90996.948387299999</v>
      </c>
      <c r="AV11" s="55">
        <v>91003.070967899999</v>
      </c>
      <c r="AW11" s="55">
        <v>90383.905806559997</v>
      </c>
      <c r="AX11" s="55">
        <v>90312.603871040003</v>
      </c>
      <c r="AY11" s="55">
        <v>90062.301935519994</v>
      </c>
      <c r="AZ11" s="55">
        <v>89142.014193580006</v>
      </c>
      <c r="BA11" s="55">
        <v>89121.014193580006</v>
      </c>
      <c r="BB11" s="55">
        <v>88376.150967759997</v>
      </c>
      <c r="BC11" s="55">
        <v>88693.4387097</v>
      </c>
      <c r="BD11" s="55">
        <v>87438.287741940003</v>
      </c>
      <c r="BE11" s="55">
        <v>88111.287741940003</v>
      </c>
      <c r="BF11" s="55">
        <v>88428.287741940003</v>
      </c>
      <c r="BG11" s="55">
        <v>86643.287741940003</v>
      </c>
      <c r="BH11" s="55">
        <v>86492.575483880006</v>
      </c>
      <c r="BI11" s="55">
        <v>86036.287741940003</v>
      </c>
      <c r="BJ11" s="55">
        <v>86113.287741940003</v>
      </c>
      <c r="BK11" s="55">
        <v>86590</v>
      </c>
      <c r="BL11" s="55">
        <v>85350.203949860006</v>
      </c>
      <c r="BM11" s="55">
        <v>85114.8076649</v>
      </c>
      <c r="BN11" s="55">
        <v>75732.768189969996</v>
      </c>
      <c r="BO11" s="55">
        <v>75901.525155669995</v>
      </c>
      <c r="BP11" s="55">
        <v>75947.854102900004</v>
      </c>
      <c r="BQ11" s="55">
        <v>75151.732585749996</v>
      </c>
      <c r="BR11" s="55">
        <v>74920.611068600003</v>
      </c>
      <c r="BS11" s="55">
        <v>73904.818498680004</v>
      </c>
      <c r="BT11" s="55">
        <v>74011.89512401</v>
      </c>
      <c r="BU11" s="55">
        <v>74196.971749339995</v>
      </c>
      <c r="BV11" s="55">
        <v>72559.048374670005</v>
      </c>
      <c r="BW11" s="55">
        <v>72386.048374670005</v>
      </c>
      <c r="BX11" s="55">
        <v>71332.224071239994</v>
      </c>
      <c r="BY11" s="55">
        <v>71499.224071239994</v>
      </c>
      <c r="BZ11" s="55">
        <v>71507.949303429996</v>
      </c>
      <c r="CA11" s="55">
        <v>70376.674535620012</v>
      </c>
      <c r="CB11" s="55">
        <v>70161.224071239994</v>
      </c>
      <c r="CC11" s="55">
        <v>69745.674535620012</v>
      </c>
      <c r="CD11" s="55">
        <v>69951.674535620012</v>
      </c>
      <c r="CE11" s="55">
        <v>70038.399767809999</v>
      </c>
      <c r="CF11" s="55">
        <v>70052.399767809999</v>
      </c>
      <c r="CG11" s="55">
        <v>70206</v>
      </c>
      <c r="CH11" s="55">
        <v>68677.596163539987</v>
      </c>
      <c r="CI11" s="55">
        <v>68558.297957240007</v>
      </c>
      <c r="CJ11" s="55">
        <v>68369.170154539985</v>
      </c>
      <c r="CK11" s="55">
        <v>68452.293472920006</v>
      </c>
      <c r="CL11" s="55">
        <v>68995.999750939998</v>
      </c>
      <c r="CM11" s="55">
        <v>68445.782262119988</v>
      </c>
      <c r="CN11" s="55">
        <v>68508.156701579996</v>
      </c>
      <c r="CO11" s="55">
        <v>68536.654459419995</v>
      </c>
      <c r="CP11" s="55">
        <v>68047.237419059995</v>
      </c>
      <c r="CQ11" s="55">
        <v>67638.820378699995</v>
      </c>
      <c r="CR11" s="55">
        <v>67619.820378699995</v>
      </c>
      <c r="CS11" s="55">
        <v>67722.611858520002</v>
      </c>
      <c r="CT11" s="55">
        <v>68058.611858520002</v>
      </c>
      <c r="CU11" s="55">
        <v>68087.028898880002</v>
      </c>
      <c r="CV11" s="55">
        <v>66617.194818160002</v>
      </c>
      <c r="CW11" s="55">
        <v>66513.639262600002</v>
      </c>
      <c r="CX11" s="55">
        <v>66007.639262600002</v>
      </c>
      <c r="CY11" s="55">
        <v>66068.430742419994</v>
      </c>
      <c r="CZ11" s="55">
        <v>65647.056302960002</v>
      </c>
      <c r="DA11" s="55">
        <v>66479</v>
      </c>
      <c r="DB11" s="55">
        <v>66250.392078920006</v>
      </c>
      <c r="DC11" s="55">
        <v>66258.474419120001</v>
      </c>
      <c r="DD11" s="55">
        <v>66909.447333539996</v>
      </c>
      <c r="DE11" s="55">
        <v>67063.187311879999</v>
      </c>
      <c r="DF11" s="55">
        <v>66807.201396400007</v>
      </c>
      <c r="DG11" s="55">
        <v>66875.599012880004</v>
      </c>
      <c r="DH11" s="55">
        <v>66739.256651019998</v>
      </c>
      <c r="DI11" s="55">
        <v>66698.530757200002</v>
      </c>
      <c r="DJ11" s="55">
        <v>66296.5719273</v>
      </c>
      <c r="DK11" s="55">
        <v>65661.503671619997</v>
      </c>
      <c r="DL11" s="55">
        <v>65513.736607699997</v>
      </c>
      <c r="DM11" s="55">
        <v>65512.736607699997</v>
      </c>
      <c r="DN11" s="55">
        <v>65358.544841720002</v>
      </c>
      <c r="DO11" s="55">
        <v>65490.311905640003</v>
      </c>
      <c r="DP11" s="55">
        <v>64743.161309759998</v>
      </c>
      <c r="DQ11" s="55">
        <v>64369.161309759998</v>
      </c>
      <c r="DR11" s="55">
        <v>64135.161309759998</v>
      </c>
      <c r="DS11" s="55">
        <v>64043.969543779996</v>
      </c>
      <c r="DT11" s="55">
        <v>63974.35307574</v>
      </c>
      <c r="DU11" s="55">
        <v>63746.969543779996</v>
      </c>
      <c r="DV11" s="55">
        <v>63419.969543779996</v>
      </c>
      <c r="DW11" s="55">
        <v>63567</v>
      </c>
      <c r="DX11" s="55">
        <v>63219.958627779997</v>
      </c>
      <c r="DY11" s="55">
        <v>63007.456105060002</v>
      </c>
      <c r="DZ11" s="55">
        <v>61407.825428939999</v>
      </c>
      <c r="EA11" s="55">
        <v>61618.85368321</v>
      </c>
      <c r="EB11" s="55">
        <v>61690.663975830001</v>
      </c>
      <c r="EC11" s="55">
        <v>61679.09989913</v>
      </c>
      <c r="ED11" s="55">
        <v>62084.161453109999</v>
      </c>
      <c r="EE11" s="55">
        <v>61797.284561070002</v>
      </c>
      <c r="EF11" s="55">
        <v>61759.189707379999</v>
      </c>
      <c r="EG11" s="55">
        <v>61630.938446020002</v>
      </c>
      <c r="EH11" s="55">
        <v>61511.469223009997</v>
      </c>
      <c r="EI11" s="55">
        <v>61233.625630679999</v>
      </c>
      <c r="EJ11" s="55">
        <v>60758.312815340003</v>
      </c>
      <c r="EK11" s="55">
        <v>60847.469223009997</v>
      </c>
      <c r="EL11" s="55">
        <v>60753.156407670001</v>
      </c>
      <c r="EM11" s="55">
        <v>60231.156407670001</v>
      </c>
      <c r="EN11" s="55">
        <v>59343.156407670001</v>
      </c>
      <c r="EO11" s="55">
        <v>58307.356407669999</v>
      </c>
      <c r="EP11" s="55">
        <v>58357.356407669999</v>
      </c>
      <c r="EQ11" s="55">
        <v>58357.356407669999</v>
      </c>
      <c r="ER11" s="55">
        <v>57358.356407669999</v>
      </c>
      <c r="ES11" s="55">
        <v>57455</v>
      </c>
      <c r="ET11" s="55">
        <v>56700.897737300002</v>
      </c>
      <c r="EU11" s="55">
        <v>56762.8859381</v>
      </c>
      <c r="EV11" s="55">
        <v>56285.378563600003</v>
      </c>
      <c r="EW11" s="55">
        <v>56137.871189099998</v>
      </c>
      <c r="EX11" s="55">
        <v>55445.363814600001</v>
      </c>
      <c r="EY11" s="55">
        <v>55500.689281799998</v>
      </c>
      <c r="EZ11" s="55">
        <v>55444.516223899998</v>
      </c>
      <c r="FA11" s="55">
        <v>55478.680432399997</v>
      </c>
      <c r="FB11" s="55">
        <v>55609.343165999999</v>
      </c>
      <c r="FC11" s="55">
        <v>55385.841691100002</v>
      </c>
      <c r="FD11" s="55">
        <v>48590.501474900004</v>
      </c>
      <c r="FE11" s="55">
        <v>48578.501474900004</v>
      </c>
      <c r="FF11" s="55">
        <v>48873.501474900004</v>
      </c>
      <c r="FG11" s="55">
        <v>49035.334316600005</v>
      </c>
      <c r="FH11" s="55">
        <v>49188.501474900004</v>
      </c>
      <c r="FI11" s="55">
        <v>49613.167158299999</v>
      </c>
      <c r="FJ11" s="55">
        <v>50343.167158299999</v>
      </c>
      <c r="FK11" s="55">
        <v>50772.167158299999</v>
      </c>
      <c r="FL11" s="55">
        <v>52040.167158299999</v>
      </c>
      <c r="FM11" s="55">
        <v>52214.334316600005</v>
      </c>
      <c r="FN11" s="55">
        <v>53213.167158299999</v>
      </c>
      <c r="FO11" s="490">
        <v>53931</v>
      </c>
      <c r="FP11" s="55">
        <v>54678.278481940004</v>
      </c>
      <c r="FQ11" s="55">
        <v>55741.785784659995</v>
      </c>
      <c r="FR11" s="55">
        <v>56757.916261699997</v>
      </c>
      <c r="FS11" s="55">
        <v>57585.463486400004</v>
      </c>
      <c r="FT11" s="55">
        <v>59173.036027640002</v>
      </c>
      <c r="FU11" s="55">
        <v>61027.945472580002</v>
      </c>
      <c r="FV11" s="55">
        <v>62461.543330360008</v>
      </c>
      <c r="FW11" s="55">
        <v>64880.518013820001</v>
      </c>
      <c r="FX11" s="55">
        <v>66658.025316540006</v>
      </c>
      <c r="FY11" s="55">
        <v>69387.934761480006</v>
      </c>
      <c r="FZ11" s="55">
        <f>'0091'!J25</f>
        <v>71027.778967899998</v>
      </c>
      <c r="GA11" s="267">
        <f t="shared" si="1"/>
        <v>17.096778967899997</v>
      </c>
      <c r="GB11" s="267"/>
      <c r="GC11" s="390">
        <f t="shared" si="2"/>
        <v>15.583262743999999</v>
      </c>
      <c r="GD11" s="236">
        <v>46.921555702043499</v>
      </c>
      <c r="GE11" s="236">
        <v>46.610350193183102</v>
      </c>
      <c r="GF11" s="236">
        <v>46.556199743047102</v>
      </c>
      <c r="GG11" s="236">
        <v>46.8003229663491</v>
      </c>
      <c r="GH11" s="236">
        <v>46.7737754883142</v>
      </c>
      <c r="GI11" s="236">
        <v>46.8791313672005</v>
      </c>
      <c r="GJ11" s="236">
        <v>47.007486783359198</v>
      </c>
      <c r="GK11" s="236">
        <v>47.252583931102116</v>
      </c>
      <c r="GL11" s="236">
        <v>47.33129600180397</v>
      </c>
      <c r="GM11" s="236">
        <v>47.395937609115805</v>
      </c>
      <c r="GN11" s="236">
        <v>47.357681127194425</v>
      </c>
      <c r="GO11" s="236">
        <v>47.422909776910728</v>
      </c>
      <c r="GP11" s="236">
        <v>47.58469948541299</v>
      </c>
      <c r="GQ11" s="236">
        <v>47.633219748907102</v>
      </c>
      <c r="GR11" s="236">
        <v>47.729468158426599</v>
      </c>
      <c r="GS11" s="236">
        <v>48.094328421154103</v>
      </c>
      <c r="GT11" s="236">
        <v>47.981342324619597</v>
      </c>
      <c r="GU11" s="236">
        <v>48.168606645291298</v>
      </c>
      <c r="GV11" s="236">
        <v>48.024633976295597</v>
      </c>
      <c r="GW11" s="236">
        <v>48.104697270092998</v>
      </c>
      <c r="GX11" s="236">
        <v>48.388617765135898</v>
      </c>
      <c r="GY11" s="236">
        <v>48.437473090131697</v>
      </c>
      <c r="GZ11" s="236">
        <v>48.2718390497851</v>
      </c>
      <c r="HA11" s="236">
        <v>48.188279074231168</v>
      </c>
      <c r="HB11" s="236">
        <v>48.276358664542556</v>
      </c>
      <c r="HC11" s="236">
        <v>48.289780800091314</v>
      </c>
      <c r="HD11" s="236">
        <v>48.371362635258123</v>
      </c>
      <c r="HE11" s="236">
        <v>48.393809882986496</v>
      </c>
      <c r="HF11" s="236">
        <v>48.274118736221503</v>
      </c>
      <c r="HG11" s="236">
        <v>48.30918308187043</v>
      </c>
      <c r="HH11" s="236">
        <v>48.334405871127245</v>
      </c>
      <c r="HI11" s="236">
        <v>48.232228569192017</v>
      </c>
      <c r="HJ11" s="236">
        <v>48.00996277127021</v>
      </c>
      <c r="HK11" s="236">
        <v>48.002679362365846</v>
      </c>
      <c r="HL11" s="236">
        <v>48.515271344034566</v>
      </c>
      <c r="HM11" s="236">
        <v>48.469764481845893</v>
      </c>
      <c r="HN11" s="236">
        <v>48.891148406424527</v>
      </c>
      <c r="HO11" s="236">
        <v>48.982437029300925</v>
      </c>
      <c r="HP11" s="236">
        <v>48.817930123367645</v>
      </c>
      <c r="HQ11" s="236">
        <v>48.812451960030742</v>
      </c>
      <c r="HR11" s="236">
        <v>48.709231858940015</v>
      </c>
      <c r="HS11" s="236">
        <v>49.05204588265498</v>
      </c>
      <c r="HT11" s="236">
        <v>49.261901626709601</v>
      </c>
      <c r="HU11" s="236">
        <v>50.182525984815697</v>
      </c>
      <c r="HV11" s="236">
        <v>50.2486510039762</v>
      </c>
      <c r="HW11" s="236">
        <v>50.203137678310704</v>
      </c>
      <c r="HX11" s="236">
        <v>50.3403732553192</v>
      </c>
      <c r="HY11" s="236">
        <v>51.8335729841831</v>
      </c>
      <c r="HZ11" s="236">
        <v>52.019025282947702</v>
      </c>
      <c r="IA11" s="236">
        <v>52.298962711626103</v>
      </c>
      <c r="IB11" s="236">
        <v>52.572524006461101</v>
      </c>
      <c r="IC11" s="236">
        <v>52.628201530712197</v>
      </c>
      <c r="ID11" s="236">
        <v>52.827160364190803</v>
      </c>
      <c r="IE11" s="236">
        <v>52.666109599969197</v>
      </c>
      <c r="IF11" s="236">
        <v>52.608566898047798</v>
      </c>
      <c r="IG11" s="236">
        <v>52.575230293254997</v>
      </c>
      <c r="IH11" s="236">
        <v>52.375836360160598</v>
      </c>
      <c r="II11" s="236">
        <v>52.839524969549302</v>
      </c>
      <c r="IJ11" s="236">
        <v>52.823927851135899</v>
      </c>
      <c r="IK11" s="236">
        <v>52.9308506587465</v>
      </c>
      <c r="IL11" s="236">
        <v>52.893472624675901</v>
      </c>
      <c r="IM11" s="236">
        <v>52.920509107537498</v>
      </c>
      <c r="IN11" s="236">
        <v>53.026833733902599</v>
      </c>
      <c r="IO11" s="236">
        <v>52.497613355939599</v>
      </c>
      <c r="IP11" s="236">
        <v>53.9637331055063</v>
      </c>
      <c r="IQ11" s="236">
        <v>54.062717591010099</v>
      </c>
      <c r="IR11" s="236">
        <v>54.077448562819299</v>
      </c>
      <c r="IS11" s="236">
        <v>54.156214041269301</v>
      </c>
      <c r="IT11" s="236">
        <v>54.297198073291803</v>
      </c>
      <c r="IU11" s="236">
        <v>54.3211552243421</v>
      </c>
      <c r="IV11" s="236">
        <v>54.239725124826897</v>
      </c>
      <c r="IW11" s="236">
        <v>54.111555680218203</v>
      </c>
      <c r="IX11" s="236">
        <v>54.920290341962101</v>
      </c>
      <c r="IY11" s="236">
        <v>54.954780575904401</v>
      </c>
      <c r="IZ11" s="236">
        <v>54.924499889832497</v>
      </c>
      <c r="JA11" s="236">
        <v>54.932382112461497</v>
      </c>
      <c r="JB11" s="236">
        <v>54.876728723770498</v>
      </c>
      <c r="JC11" s="236">
        <v>54.749375819234018</v>
      </c>
      <c r="JD11" s="236">
        <v>54.687986425548225</v>
      </c>
      <c r="JE11" s="236">
        <v>54.683416822824768</v>
      </c>
      <c r="JF11" s="236">
        <v>54.566579267144242</v>
      </c>
      <c r="JG11" s="236">
        <v>54.28916790142712</v>
      </c>
      <c r="JH11" s="236">
        <v>54.393555182772204</v>
      </c>
      <c r="JI11" s="236">
        <v>54.179419113054344</v>
      </c>
      <c r="JJ11" s="236">
        <v>53.94621918903777</v>
      </c>
      <c r="JK11" s="236">
        <v>53.998735747567821</v>
      </c>
      <c r="JL11" s="236">
        <v>53.997637088676015</v>
      </c>
      <c r="JM11" s="236">
        <v>53.961713264403066</v>
      </c>
      <c r="JN11" s="236">
        <v>53.982507984226629</v>
      </c>
      <c r="JO11" s="236">
        <v>53.474469800307645</v>
      </c>
      <c r="JP11" s="236">
        <v>53.493971584384994</v>
      </c>
      <c r="JQ11" s="236">
        <v>53.456238257251151</v>
      </c>
      <c r="JR11" s="236">
        <v>53.457529531738984</v>
      </c>
      <c r="JS11" s="236">
        <v>53.530703268958952</v>
      </c>
      <c r="JT11" s="236">
        <v>53.392132741818898</v>
      </c>
      <c r="JU11" s="236">
        <v>53.4547077794603</v>
      </c>
      <c r="JV11" s="236">
        <v>53.3842503060769</v>
      </c>
      <c r="JW11" s="236">
        <v>53.203817502124799</v>
      </c>
      <c r="JX11" s="236">
        <v>52.578659509082897</v>
      </c>
      <c r="JY11" s="236">
        <v>52.455475071249801</v>
      </c>
      <c r="JZ11" s="236">
        <v>52.536953571939797</v>
      </c>
      <c r="KA11" s="236">
        <v>52.583193679674402</v>
      </c>
      <c r="KB11" s="236">
        <v>52.226669308500099</v>
      </c>
      <c r="KC11" s="236">
        <v>51.9483595878242</v>
      </c>
      <c r="KD11" s="236">
        <v>51.483168568059099</v>
      </c>
      <c r="KE11" s="236">
        <v>51.472834888124197</v>
      </c>
      <c r="KF11" s="236">
        <v>51.393340215073103</v>
      </c>
      <c r="KG11" s="236">
        <v>50.792291328533103</v>
      </c>
      <c r="KH11" s="236">
        <v>50.828520078399201</v>
      </c>
      <c r="KI11" s="236">
        <v>50.846314474527297</v>
      </c>
      <c r="KJ11" s="236">
        <v>50.630438238101704</v>
      </c>
      <c r="KK11" s="236">
        <v>50.714824506650103</v>
      </c>
      <c r="KL11" s="236">
        <v>50.097894892320603</v>
      </c>
      <c r="KM11" s="236">
        <v>49.901024958621498</v>
      </c>
      <c r="KN11" s="236">
        <v>47.702144497091403</v>
      </c>
      <c r="KO11" s="236">
        <v>47.595855337110898</v>
      </c>
      <c r="KP11" s="236">
        <v>49.599097956672303</v>
      </c>
      <c r="KQ11" s="236">
        <v>49.555014163089602</v>
      </c>
      <c r="KR11" s="236">
        <v>49.673515890963301</v>
      </c>
      <c r="KS11" s="236">
        <v>49.636569715853099</v>
      </c>
      <c r="KT11" s="236">
        <v>49.593791264727201</v>
      </c>
      <c r="KU11" s="236">
        <v>50.2110499330416</v>
      </c>
      <c r="KV11" s="236">
        <v>50.995565360244697</v>
      </c>
      <c r="KW11" s="236">
        <v>50.834947618106298</v>
      </c>
      <c r="KX11" s="236">
        <v>50.682897862232799</v>
      </c>
      <c r="KY11" s="236">
        <v>50.659766118836899</v>
      </c>
      <c r="KZ11" s="236">
        <v>50.327040969392698</v>
      </c>
      <c r="LA11" s="236">
        <v>50.369299059056097</v>
      </c>
      <c r="LB11" s="236">
        <v>48.363315481054798</v>
      </c>
      <c r="LC11" s="236">
        <v>48.608814815356098</v>
      </c>
      <c r="LD11" s="236">
        <v>48.666916314960503</v>
      </c>
      <c r="LE11" s="236">
        <v>48.700075379136699</v>
      </c>
      <c r="LF11" s="236">
        <v>48.668222397064199</v>
      </c>
      <c r="LG11" s="236">
        <v>48.408887853027998</v>
      </c>
      <c r="LH11" s="236">
        <v>48.317953107185701</v>
      </c>
      <c r="LI11" s="236">
        <v>48.2656743171258</v>
      </c>
      <c r="LJ11" s="236">
        <v>48.144770233881196</v>
      </c>
      <c r="LK11" s="236">
        <v>47.759164635913102</v>
      </c>
      <c r="LL11" s="236">
        <v>47.660851948330603</v>
      </c>
      <c r="LM11" s="236">
        <v>47.728643348192001</v>
      </c>
      <c r="LN11" s="236">
        <v>47.768975856087302</v>
      </c>
      <c r="LO11" s="236">
        <v>48.277148234429703</v>
      </c>
      <c r="LP11" s="236">
        <v>47.941996712796197</v>
      </c>
      <c r="LQ11" s="236">
        <v>48.023949713558302</v>
      </c>
      <c r="LR11" s="236">
        <v>47.4163495084047</v>
      </c>
      <c r="LS11" s="236">
        <v>47.4163495084047</v>
      </c>
      <c r="LT11" s="236">
        <v>47.517052664974599</v>
      </c>
      <c r="LU11" s="236">
        <v>47.874526986656001</v>
      </c>
      <c r="LV11" s="236">
        <v>47.751234218166204</v>
      </c>
      <c r="LW11" s="236">
        <v>47.438929671539597</v>
      </c>
      <c r="LX11" s="236">
        <v>47.500564675569102</v>
      </c>
      <c r="LY11" s="236">
        <v>47.416527694252302</v>
      </c>
      <c r="LZ11" s="236">
        <v>47.4595513254555</v>
      </c>
      <c r="MA11" s="236">
        <v>47.384194737931601</v>
      </c>
      <c r="MB11" s="236">
        <v>47.414781237145398</v>
      </c>
      <c r="MC11" s="236">
        <v>46.5392762718554</v>
      </c>
      <c r="MD11" s="236">
        <v>46.308925489795513</v>
      </c>
      <c r="ME11" s="236">
        <v>46.438739916784769</v>
      </c>
      <c r="MF11" s="236">
        <v>46.693072312283718</v>
      </c>
      <c r="MG11" s="236">
        <v>46.791494325835401</v>
      </c>
      <c r="MH11" s="236">
        <v>46.80910240492971</v>
      </c>
      <c r="MI11" s="236">
        <v>46.769191644865955</v>
      </c>
      <c r="MJ11" s="236">
        <v>46.611014922901035</v>
      </c>
      <c r="MK11" s="236">
        <v>46.259696378790522</v>
      </c>
      <c r="ML11" s="236">
        <v>46.068514702175996</v>
      </c>
      <c r="MM11" s="236">
        <v>45.578376989056451</v>
      </c>
      <c r="MN11" s="236">
        <v>45.338813951632218</v>
      </c>
      <c r="MO11" s="236">
        <v>45.324024346580735</v>
      </c>
      <c r="MP11" s="236">
        <v>45.215491559086395</v>
      </c>
      <c r="MQ11" s="493">
        <v>45.536319757469386</v>
      </c>
      <c r="MR11" s="236">
        <v>45.556541197216561</v>
      </c>
      <c r="MS11" s="236">
        <v>45.429250062691196</v>
      </c>
      <c r="MT11" s="236">
        <v>45.671021080837441</v>
      </c>
      <c r="MU11" s="236">
        <v>45.481225894200527</v>
      </c>
      <c r="MV11" s="236">
        <v>45.527405750950066</v>
      </c>
      <c r="MW11" s="236">
        <v>45.642478435410453</v>
      </c>
      <c r="MX11" s="236">
        <v>45.596035166289589</v>
      </c>
      <c r="MY11" s="236">
        <v>45.934228553844001</v>
      </c>
      <c r="MZ11" s="236">
        <v>46.420002254678188</v>
      </c>
      <c r="NA11" s="236">
        <v>46.407154549482968</v>
      </c>
      <c r="NB11" s="236">
        <f>'0091'!J55</f>
        <v>45.592650414350906</v>
      </c>
      <c r="NC11" s="239">
        <f t="shared" si="3"/>
        <v>5.6330656881520724E-2</v>
      </c>
      <c r="ND11" s="239"/>
      <c r="NE11" s="390">
        <f t="shared" si="4"/>
        <v>-1.8221308227944917</v>
      </c>
      <c r="NM11" s="249" t="s">
        <v>402</v>
      </c>
    </row>
    <row r="12" spans="1:409" ht="13.9" customHeight="1" x14ac:dyDescent="0.25">
      <c r="A12" s="234" t="s">
        <v>17</v>
      </c>
      <c r="B12" s="55">
        <v>45040</v>
      </c>
      <c r="C12" s="55">
        <v>44960</v>
      </c>
      <c r="D12" s="55">
        <v>44873</v>
      </c>
      <c r="E12" s="55">
        <v>44926</v>
      </c>
      <c r="F12" s="55">
        <v>44883</v>
      </c>
      <c r="G12" s="55">
        <v>44877</v>
      </c>
      <c r="H12" s="55">
        <v>44878</v>
      </c>
      <c r="I12" s="55">
        <v>44919</v>
      </c>
      <c r="J12" s="55">
        <v>44968</v>
      </c>
      <c r="K12" s="55">
        <v>44965</v>
      </c>
      <c r="L12" s="55">
        <v>44884</v>
      </c>
      <c r="M12" s="55">
        <v>44918</v>
      </c>
      <c r="N12" s="55">
        <v>44922</v>
      </c>
      <c r="O12" s="55">
        <v>44932</v>
      </c>
      <c r="P12" s="55">
        <v>44939</v>
      </c>
      <c r="Q12" s="55">
        <v>45013</v>
      </c>
      <c r="R12" s="55">
        <v>45169</v>
      </c>
      <c r="S12" s="55">
        <v>45231</v>
      </c>
      <c r="T12" s="55">
        <v>45200</v>
      </c>
      <c r="U12" s="55">
        <v>45521</v>
      </c>
      <c r="V12" s="55">
        <v>45558</v>
      </c>
      <c r="W12" s="55">
        <v>45608</v>
      </c>
      <c r="X12" s="55">
        <v>45530</v>
      </c>
      <c r="Y12" s="55">
        <v>45728</v>
      </c>
      <c r="Z12" s="55">
        <v>45639</v>
      </c>
      <c r="AA12" s="55">
        <v>45713</v>
      </c>
      <c r="AB12" s="55">
        <v>45550</v>
      </c>
      <c r="AC12" s="55">
        <v>45576</v>
      </c>
      <c r="AD12" s="55">
        <v>45795</v>
      </c>
      <c r="AE12" s="55">
        <v>45825</v>
      </c>
      <c r="AF12" s="55">
        <v>45727</v>
      </c>
      <c r="AG12" s="55">
        <v>45822</v>
      </c>
      <c r="AH12" s="55">
        <v>45986</v>
      </c>
      <c r="AI12" s="55">
        <v>46104</v>
      </c>
      <c r="AJ12" s="55">
        <v>46206</v>
      </c>
      <c r="AK12" s="55">
        <v>46498</v>
      </c>
      <c r="AL12" s="55">
        <v>46548</v>
      </c>
      <c r="AM12" s="55">
        <v>46614</v>
      </c>
      <c r="AN12" s="55">
        <v>46612</v>
      </c>
      <c r="AO12" s="55">
        <v>47071</v>
      </c>
      <c r="AP12" s="55">
        <v>47439</v>
      </c>
      <c r="AQ12" s="55">
        <v>47634</v>
      </c>
      <c r="AR12" s="55">
        <v>47591</v>
      </c>
      <c r="AS12" s="55">
        <v>47691</v>
      </c>
      <c r="AT12" s="55">
        <v>47574</v>
      </c>
      <c r="AU12" s="55">
        <v>48081</v>
      </c>
      <c r="AV12" s="55">
        <v>48664</v>
      </c>
      <c r="AW12" s="55">
        <v>48689</v>
      </c>
      <c r="AX12" s="55">
        <v>48832</v>
      </c>
      <c r="AY12" s="55">
        <v>49316</v>
      </c>
      <c r="AZ12" s="55">
        <v>50026</v>
      </c>
      <c r="BA12" s="55">
        <v>50472</v>
      </c>
      <c r="BB12" s="55">
        <v>51067</v>
      </c>
      <c r="BC12" s="55">
        <v>51303</v>
      </c>
      <c r="BD12" s="55">
        <v>52115</v>
      </c>
      <c r="BE12" s="55">
        <v>51871</v>
      </c>
      <c r="BF12" s="55">
        <v>52236</v>
      </c>
      <c r="BG12" s="55">
        <v>52659</v>
      </c>
      <c r="BH12" s="55">
        <v>52992</v>
      </c>
      <c r="BI12" s="55">
        <v>53784</v>
      </c>
      <c r="BJ12" s="55">
        <v>53966</v>
      </c>
      <c r="BK12" s="55">
        <v>54678</v>
      </c>
      <c r="BL12" s="55">
        <v>54960</v>
      </c>
      <c r="BM12" s="55">
        <v>55206</v>
      </c>
      <c r="BN12" s="55">
        <v>55620</v>
      </c>
      <c r="BO12" s="55">
        <v>56034</v>
      </c>
      <c r="BP12" s="55">
        <v>56561</v>
      </c>
      <c r="BQ12" s="55">
        <v>56626</v>
      </c>
      <c r="BR12" s="55">
        <v>56523</v>
      </c>
      <c r="BS12" s="55">
        <v>56612</v>
      </c>
      <c r="BT12" s="55">
        <v>56275</v>
      </c>
      <c r="BU12" s="55">
        <v>56070</v>
      </c>
      <c r="BV12" s="55">
        <v>55760</v>
      </c>
      <c r="BW12" s="55">
        <v>55694</v>
      </c>
      <c r="BX12" s="55">
        <v>55268</v>
      </c>
      <c r="BY12" s="55">
        <v>54753</v>
      </c>
      <c r="BZ12" s="55">
        <v>54360</v>
      </c>
      <c r="CA12" s="55">
        <v>53706</v>
      </c>
      <c r="CB12" s="55">
        <v>53486</v>
      </c>
      <c r="CC12" s="55">
        <v>52564</v>
      </c>
      <c r="CD12" s="55">
        <v>52060</v>
      </c>
      <c r="CE12" s="55">
        <v>51818</v>
      </c>
      <c r="CF12" s="55">
        <v>51346</v>
      </c>
      <c r="CG12" s="55">
        <v>51481</v>
      </c>
      <c r="CH12" s="55">
        <v>49156</v>
      </c>
      <c r="CI12" s="55">
        <v>48712</v>
      </c>
      <c r="CJ12" s="55">
        <v>48726</v>
      </c>
      <c r="CK12" s="55">
        <v>48544</v>
      </c>
      <c r="CL12" s="55">
        <v>48256</v>
      </c>
      <c r="CM12" s="55">
        <v>47101</v>
      </c>
      <c r="CN12" s="55">
        <v>46559</v>
      </c>
      <c r="CO12" s="55">
        <v>45923</v>
      </c>
      <c r="CP12" s="55">
        <v>45540</v>
      </c>
      <c r="CQ12" s="55">
        <v>45545</v>
      </c>
      <c r="CR12" s="55">
        <v>45612</v>
      </c>
      <c r="CS12" s="55">
        <v>45724</v>
      </c>
      <c r="CT12" s="55">
        <v>45639</v>
      </c>
      <c r="CU12" s="55">
        <v>45718</v>
      </c>
      <c r="CV12" s="55">
        <v>45149</v>
      </c>
      <c r="CW12" s="55">
        <v>44915</v>
      </c>
      <c r="CX12" s="55">
        <v>44826</v>
      </c>
      <c r="CY12" s="55">
        <v>44858</v>
      </c>
      <c r="CZ12" s="55">
        <v>44874</v>
      </c>
      <c r="DA12" s="55">
        <v>45085</v>
      </c>
      <c r="DB12" s="55">
        <v>44959</v>
      </c>
      <c r="DC12" s="55">
        <v>45135</v>
      </c>
      <c r="DD12" s="55">
        <v>44889</v>
      </c>
      <c r="DE12" s="55">
        <v>44707</v>
      </c>
      <c r="DF12" s="55">
        <v>44492</v>
      </c>
      <c r="DG12" s="55">
        <v>43729</v>
      </c>
      <c r="DH12" s="55">
        <v>43627</v>
      </c>
      <c r="DI12" s="55">
        <v>43360</v>
      </c>
      <c r="DJ12" s="55">
        <v>43229</v>
      </c>
      <c r="DK12" s="55">
        <v>42969</v>
      </c>
      <c r="DL12" s="55">
        <v>42748</v>
      </c>
      <c r="DM12" s="55">
        <v>42460</v>
      </c>
      <c r="DN12" s="55">
        <v>42391</v>
      </c>
      <c r="DO12" s="55">
        <v>42181</v>
      </c>
      <c r="DP12" s="55">
        <v>41873</v>
      </c>
      <c r="DQ12" s="55">
        <v>41760</v>
      </c>
      <c r="DR12" s="55">
        <v>41595</v>
      </c>
      <c r="DS12" s="55">
        <v>41627</v>
      </c>
      <c r="DT12" s="55">
        <v>41501</v>
      </c>
      <c r="DU12" s="55">
        <v>41130</v>
      </c>
      <c r="DV12" s="55">
        <v>40433</v>
      </c>
      <c r="DW12" s="55">
        <v>40588</v>
      </c>
      <c r="DX12" s="55">
        <v>40649</v>
      </c>
      <c r="DY12" s="55">
        <v>40376</v>
      </c>
      <c r="DZ12" s="55">
        <v>39955</v>
      </c>
      <c r="EA12" s="55">
        <v>39292</v>
      </c>
      <c r="EB12" s="55">
        <v>39987</v>
      </c>
      <c r="EC12" s="55">
        <v>40336</v>
      </c>
      <c r="ED12" s="55">
        <v>40601</v>
      </c>
      <c r="EE12" s="55">
        <v>40728</v>
      </c>
      <c r="EF12" s="55">
        <v>41119</v>
      </c>
      <c r="EG12" s="55">
        <v>41337</v>
      </c>
      <c r="EH12" s="55">
        <v>41620</v>
      </c>
      <c r="EI12" s="55">
        <v>41802</v>
      </c>
      <c r="EJ12" s="55">
        <v>42155</v>
      </c>
      <c r="EK12" s="55">
        <v>42010</v>
      </c>
      <c r="EL12" s="55">
        <v>42176</v>
      </c>
      <c r="EM12" s="55">
        <v>42537</v>
      </c>
      <c r="EN12" s="55">
        <v>42826</v>
      </c>
      <c r="EO12" s="55">
        <v>43450</v>
      </c>
      <c r="EP12" s="55">
        <v>43850</v>
      </c>
      <c r="EQ12" s="55">
        <v>43850</v>
      </c>
      <c r="ER12" s="55">
        <v>44131</v>
      </c>
      <c r="ES12" s="55">
        <v>44604</v>
      </c>
      <c r="ET12" s="55">
        <v>45771</v>
      </c>
      <c r="EU12" s="55">
        <v>46121</v>
      </c>
      <c r="EV12" s="55">
        <v>46276</v>
      </c>
      <c r="EW12" s="55">
        <v>46546</v>
      </c>
      <c r="EX12" s="55">
        <v>47029</v>
      </c>
      <c r="EY12" s="55">
        <v>47831</v>
      </c>
      <c r="EZ12" s="55">
        <v>49073</v>
      </c>
      <c r="FA12" s="55">
        <v>49326</v>
      </c>
      <c r="FB12" s="55">
        <v>50025</v>
      </c>
      <c r="FC12" s="55">
        <v>50674</v>
      </c>
      <c r="FD12" s="55">
        <v>51383</v>
      </c>
      <c r="FE12" s="55">
        <v>52296</v>
      </c>
      <c r="FF12" s="55">
        <v>52853</v>
      </c>
      <c r="FG12" s="55">
        <v>53305</v>
      </c>
      <c r="FH12" s="55">
        <v>53837</v>
      </c>
      <c r="FI12" s="55">
        <v>54201</v>
      </c>
      <c r="FJ12" s="55">
        <v>54753</v>
      </c>
      <c r="FK12" s="55">
        <v>54918</v>
      </c>
      <c r="FL12" s="55">
        <v>55112</v>
      </c>
      <c r="FM12" s="55">
        <v>55417</v>
      </c>
      <c r="FN12" s="55">
        <v>56073</v>
      </c>
      <c r="FO12" s="490">
        <v>56562</v>
      </c>
      <c r="FP12" s="55">
        <v>56889</v>
      </c>
      <c r="FQ12" s="55">
        <v>57442</v>
      </c>
      <c r="FR12" s="55">
        <v>58225</v>
      </c>
      <c r="FS12" s="55">
        <v>59339</v>
      </c>
      <c r="FT12" s="55">
        <v>59220</v>
      </c>
      <c r="FU12" s="55">
        <v>59507</v>
      </c>
      <c r="FV12" s="55">
        <v>59759</v>
      </c>
      <c r="FW12" s="55">
        <v>60136</v>
      </c>
      <c r="FX12" s="55">
        <v>60938</v>
      </c>
      <c r="FY12" s="55">
        <v>61147</v>
      </c>
      <c r="FZ12" s="55">
        <f>'0091'!K25</f>
        <v>61619</v>
      </c>
      <c r="GA12" s="267">
        <f t="shared" si="1"/>
        <v>5.0570000000000004</v>
      </c>
      <c r="GB12" s="267"/>
      <c r="GC12" s="390">
        <f t="shared" si="2"/>
        <v>12.545999999999999</v>
      </c>
      <c r="GD12" s="236">
        <v>84.406917678079793</v>
      </c>
      <c r="GE12" s="236">
        <v>84.328201946566395</v>
      </c>
      <c r="GF12" s="236">
        <v>84.386509013374706</v>
      </c>
      <c r="GG12" s="236">
        <v>84.247318074435498</v>
      </c>
      <c r="GH12" s="236">
        <v>83.831611771584505</v>
      </c>
      <c r="GI12" s="236">
        <v>83.390855857602702</v>
      </c>
      <c r="GJ12" s="236">
        <v>83.428560353515806</v>
      </c>
      <c r="GK12" s="236">
        <v>83.622353673723538</v>
      </c>
      <c r="GL12" s="236">
        <v>83.539909023754916</v>
      </c>
      <c r="GM12" s="236">
        <v>83.636541471048503</v>
      </c>
      <c r="GN12" s="236">
        <v>83.593676262387902</v>
      </c>
      <c r="GO12" s="236">
        <v>83.370007830853567</v>
      </c>
      <c r="GP12" s="236">
        <v>83.337253518366055</v>
      </c>
      <c r="GQ12" s="236">
        <v>83.344885983222397</v>
      </c>
      <c r="GR12" s="236">
        <v>83.359214882547704</v>
      </c>
      <c r="GS12" s="236">
        <v>83.199214916584907</v>
      </c>
      <c r="GT12" s="236">
        <v>83.211813025620998</v>
      </c>
      <c r="GU12" s="236">
        <v>83.175083391513496</v>
      </c>
      <c r="GV12" s="236">
        <v>83.262065225811398</v>
      </c>
      <c r="GW12" s="236">
        <v>83.265212749733095</v>
      </c>
      <c r="GX12" s="236">
        <v>83.203868707638406</v>
      </c>
      <c r="GY12" s="236">
        <v>83.261691162435596</v>
      </c>
      <c r="GZ12" s="236">
        <v>83.177271517133804</v>
      </c>
      <c r="HA12" s="236">
        <v>83.328662323890313</v>
      </c>
      <c r="HB12" s="236">
        <v>83.166818388711874</v>
      </c>
      <c r="HC12" s="236">
        <v>82.942698424777404</v>
      </c>
      <c r="HD12" s="236">
        <v>82.865009560229424</v>
      </c>
      <c r="HE12" s="236">
        <v>83.108820248490204</v>
      </c>
      <c r="HF12" s="236">
        <v>83.222666097816401</v>
      </c>
      <c r="HG12" s="236">
        <v>83.118300450520408</v>
      </c>
      <c r="HH12" s="236">
        <v>82.603724020706167</v>
      </c>
      <c r="HI12" s="236">
        <v>82.500678163146688</v>
      </c>
      <c r="HJ12" s="236">
        <v>82.499321679134852</v>
      </c>
      <c r="HK12" s="236">
        <v>82.4349471083314</v>
      </c>
      <c r="HL12" s="236">
        <v>82.197098317641604</v>
      </c>
      <c r="HM12" s="236">
        <v>81.895281089632292</v>
      </c>
      <c r="HN12" s="236">
        <v>81.804105842930326</v>
      </c>
      <c r="HO12" s="236">
        <v>81.793816811505039</v>
      </c>
      <c r="HP12" s="236">
        <v>81.799815639883235</v>
      </c>
      <c r="HQ12" s="236">
        <v>82.023059185242118</v>
      </c>
      <c r="HR12" s="236">
        <v>81.772268488314069</v>
      </c>
      <c r="HS12" s="236">
        <v>81.63649640647219</v>
      </c>
      <c r="HT12" s="236">
        <v>81.512159792635501</v>
      </c>
      <c r="HU12" s="236">
        <v>81.496183791661906</v>
      </c>
      <c r="HV12" s="236">
        <v>81.343558282208605</v>
      </c>
      <c r="HW12" s="236">
        <v>81.129285577475599</v>
      </c>
      <c r="HX12" s="236">
        <v>81.071113666858395</v>
      </c>
      <c r="HY12" s="236">
        <v>81.137515356265396</v>
      </c>
      <c r="HZ12" s="236">
        <v>81.351226284127705</v>
      </c>
      <c r="IA12" s="236">
        <v>81.3072147456908</v>
      </c>
      <c r="IB12" s="236">
        <v>81.266769468003105</v>
      </c>
      <c r="IC12" s="236">
        <v>81.257427270622699</v>
      </c>
      <c r="ID12" s="236">
        <v>80.692310654191203</v>
      </c>
      <c r="IE12" s="236">
        <v>80.611491423736595</v>
      </c>
      <c r="IF12" s="236">
        <v>79.531785453005298</v>
      </c>
      <c r="IG12" s="236">
        <v>79.369670430974907</v>
      </c>
      <c r="IH12" s="236">
        <v>79.330147199388307</v>
      </c>
      <c r="II12" s="236">
        <v>78.955542021924501</v>
      </c>
      <c r="IJ12" s="236">
        <v>78.656722097492306</v>
      </c>
      <c r="IK12" s="236">
        <v>77.959409032061501</v>
      </c>
      <c r="IL12" s="236">
        <v>78.086777489705696</v>
      </c>
      <c r="IM12" s="236">
        <v>78.230317811142498</v>
      </c>
      <c r="IN12" s="236">
        <v>76.565514086386301</v>
      </c>
      <c r="IO12" s="236">
        <v>76.377671305802707</v>
      </c>
      <c r="IP12" s="236">
        <v>75.413445505532806</v>
      </c>
      <c r="IQ12" s="236">
        <v>75.162699608315805</v>
      </c>
      <c r="IR12" s="236">
        <v>75.140134106833401</v>
      </c>
      <c r="IS12" s="236">
        <v>74.778827410406393</v>
      </c>
      <c r="IT12" s="236">
        <v>74.874722963074305</v>
      </c>
      <c r="IU12" s="236">
        <v>73.931695127030395</v>
      </c>
      <c r="IV12" s="236">
        <v>72.867844576444298</v>
      </c>
      <c r="IW12" s="236">
        <v>72.928252140313703</v>
      </c>
      <c r="IX12" s="236">
        <v>72.965767833237706</v>
      </c>
      <c r="IY12" s="236">
        <v>72.543930171126703</v>
      </c>
      <c r="IZ12" s="236">
        <v>72.094357789331795</v>
      </c>
      <c r="JA12" s="236">
        <v>72.372496147919904</v>
      </c>
      <c r="JB12" s="236">
        <v>72.9318744200433</v>
      </c>
      <c r="JC12" s="236">
        <v>72.539645881447271</v>
      </c>
      <c r="JD12" s="236">
        <v>72.541334258295748</v>
      </c>
      <c r="JE12" s="236">
        <v>72.20461712150113</v>
      </c>
      <c r="JF12" s="236">
        <v>72.038649228967387</v>
      </c>
      <c r="JG12" s="236">
        <v>71.902440926460258</v>
      </c>
      <c r="JH12" s="236">
        <v>71.815238169547072</v>
      </c>
      <c r="JI12" s="236">
        <v>71.772720174890694</v>
      </c>
      <c r="JJ12" s="236">
        <v>71.162636246435127</v>
      </c>
      <c r="JK12" s="236">
        <v>70.805659494855007</v>
      </c>
      <c r="JL12" s="236">
        <v>70.542445482866043</v>
      </c>
      <c r="JM12" s="236">
        <v>70.498770635756927</v>
      </c>
      <c r="JN12" s="236">
        <v>70.446519657851368</v>
      </c>
      <c r="JO12" s="236">
        <v>69.598485446083444</v>
      </c>
      <c r="JP12" s="236">
        <v>69.313287763246265</v>
      </c>
      <c r="JQ12" s="236">
        <v>69.202432186994116</v>
      </c>
      <c r="JR12" s="236">
        <v>69.244535951853024</v>
      </c>
      <c r="JS12" s="236">
        <v>68.696014277215937</v>
      </c>
      <c r="JT12" s="236">
        <v>68.545274027005604</v>
      </c>
      <c r="JU12" s="236">
        <v>68.425738245697701</v>
      </c>
      <c r="JV12" s="236">
        <v>67.886014069393099</v>
      </c>
      <c r="JW12" s="236">
        <v>67.736352061117302</v>
      </c>
      <c r="JX12" s="236">
        <v>67.000398724082899</v>
      </c>
      <c r="JY12" s="236">
        <v>66.793798820341095</v>
      </c>
      <c r="JZ12" s="236">
        <v>66.288989176884101</v>
      </c>
      <c r="KA12" s="236">
        <v>65.729391110047104</v>
      </c>
      <c r="KB12" s="236">
        <v>65.763027541113502</v>
      </c>
      <c r="KC12" s="236">
        <v>65.256820245568306</v>
      </c>
      <c r="KD12" s="236">
        <v>65.0825173720783</v>
      </c>
      <c r="KE12" s="236">
        <v>64.834465865992399</v>
      </c>
      <c r="KF12" s="236">
        <v>64.601504944254003</v>
      </c>
      <c r="KG12" s="236">
        <v>64.365492236147205</v>
      </c>
      <c r="KH12" s="236">
        <v>64.144871592878502</v>
      </c>
      <c r="KI12" s="236">
        <v>63.750889961237199</v>
      </c>
      <c r="KJ12" s="236">
        <v>63.700737451431301</v>
      </c>
      <c r="KK12" s="236">
        <v>63.592194185628003</v>
      </c>
      <c r="KL12" s="236">
        <v>62.976857783472099</v>
      </c>
      <c r="KM12" s="236">
        <v>62.342200725513898</v>
      </c>
      <c r="KN12" s="236">
        <v>62.089024586212403</v>
      </c>
      <c r="KO12" s="236">
        <v>61.829003458537798</v>
      </c>
      <c r="KP12" s="236">
        <v>61.496353290053698</v>
      </c>
      <c r="KQ12" s="236">
        <v>61.229817114293603</v>
      </c>
      <c r="KR12" s="236">
        <v>60.4079036297857</v>
      </c>
      <c r="KS12" s="236">
        <v>59.614139020537102</v>
      </c>
      <c r="KT12" s="236">
        <v>59.353516240933502</v>
      </c>
      <c r="KU12" s="236">
        <v>59.444838735115503</v>
      </c>
      <c r="KV12" s="236">
        <v>59.328202091967597</v>
      </c>
      <c r="KW12" s="236">
        <v>58.627001383672699</v>
      </c>
      <c r="KX12" s="236">
        <v>58.269992082343599</v>
      </c>
      <c r="KY12" s="236">
        <v>57.980799620733201</v>
      </c>
      <c r="KZ12" s="236">
        <v>57.840783446532903</v>
      </c>
      <c r="LA12" s="236">
        <v>57.682859399683998</v>
      </c>
      <c r="LB12" s="236">
        <v>57.421930307559201</v>
      </c>
      <c r="LC12" s="236">
        <v>57.488366590425102</v>
      </c>
      <c r="LD12" s="236">
        <v>57.818074191002403</v>
      </c>
      <c r="LE12" s="236">
        <v>58.170006261740802</v>
      </c>
      <c r="LF12" s="236">
        <v>58.175224721268499</v>
      </c>
      <c r="LG12" s="236">
        <v>58.201452822126399</v>
      </c>
      <c r="LH12" s="236">
        <v>58.260582010581999</v>
      </c>
      <c r="LI12" s="236">
        <v>58.565249581109001</v>
      </c>
      <c r="LJ12" s="236">
        <v>58.966150001952101</v>
      </c>
      <c r="LK12" s="236">
        <v>59.351073028849903</v>
      </c>
      <c r="LL12" s="236">
        <v>59.3417002131186</v>
      </c>
      <c r="LM12" s="236">
        <v>59.236957293268702</v>
      </c>
      <c r="LN12" s="236">
        <v>59.277260533375397</v>
      </c>
      <c r="LO12" s="236">
        <v>59.443281873099899</v>
      </c>
      <c r="LP12" s="236">
        <v>59.585255288690902</v>
      </c>
      <c r="LQ12" s="236">
        <v>59.730665181413102</v>
      </c>
      <c r="LR12" s="236">
        <v>60.174040596257498</v>
      </c>
      <c r="LS12" s="236">
        <v>60.174040596257498</v>
      </c>
      <c r="LT12" s="236">
        <v>60.316862309644698</v>
      </c>
      <c r="LU12" s="236">
        <v>60.611830312686699</v>
      </c>
      <c r="LV12" s="236">
        <v>60.889306716805997</v>
      </c>
      <c r="LW12" s="236">
        <v>60.972845241909702</v>
      </c>
      <c r="LX12" s="236">
        <v>60.797188273823799</v>
      </c>
      <c r="LY12" s="236">
        <v>60.649097702520102</v>
      </c>
      <c r="LZ12" s="236">
        <v>61.391397338403102</v>
      </c>
      <c r="MA12" s="236">
        <v>61.634049323786797</v>
      </c>
      <c r="MB12" s="236">
        <v>61.535007549868901</v>
      </c>
      <c r="MC12" s="236">
        <v>61.536717320391503</v>
      </c>
      <c r="MD12" s="236">
        <v>61.529481834425248</v>
      </c>
      <c r="ME12" s="236">
        <v>61.567799984075158</v>
      </c>
      <c r="MF12" s="236">
        <v>61.321478521478518</v>
      </c>
      <c r="MG12" s="236">
        <v>61.227662472954556</v>
      </c>
      <c r="MH12" s="236">
        <v>61.093268191101672</v>
      </c>
      <c r="MI12" s="236">
        <v>61.054332216371463</v>
      </c>
      <c r="MJ12" s="236">
        <v>61.082529474812432</v>
      </c>
      <c r="MK12" s="236">
        <v>61.037428480610302</v>
      </c>
      <c r="ML12" s="236">
        <v>61.08680028747105</v>
      </c>
      <c r="MM12" s="236">
        <v>61.103530819868347</v>
      </c>
      <c r="MN12" s="236">
        <v>61.232340968952037</v>
      </c>
      <c r="MO12" s="236">
        <v>61.341051040299156</v>
      </c>
      <c r="MP12" s="236">
        <v>62.040913604766629</v>
      </c>
      <c r="MQ12" s="493">
        <v>62.289680481870036</v>
      </c>
      <c r="MR12" s="236">
        <v>62.577373108102705</v>
      </c>
      <c r="MS12" s="236">
        <v>62.686026131293808</v>
      </c>
      <c r="MT12" s="236">
        <v>62.733418164466357</v>
      </c>
      <c r="MU12" s="236">
        <v>63.191895872308237</v>
      </c>
      <c r="MV12" s="236">
        <v>63.394418826522497</v>
      </c>
      <c r="MW12" s="236">
        <v>63.560109615155476</v>
      </c>
      <c r="MX12" s="236">
        <v>63.670715249662621</v>
      </c>
      <c r="MY12" s="236">
        <v>63.968291905672395</v>
      </c>
      <c r="MZ12" s="236">
        <v>64.048161926477064</v>
      </c>
      <c r="NA12" s="236">
        <v>64.114664430869965</v>
      </c>
      <c r="NB12" s="236">
        <f>'0091'!K55</f>
        <v>64.351306993314921</v>
      </c>
      <c r="NC12" s="239">
        <f t="shared" si="3"/>
        <v>2.0616265114448851</v>
      </c>
      <c r="ND12" s="239"/>
      <c r="NE12" s="390">
        <f t="shared" si="4"/>
        <v>2.8162994434460202</v>
      </c>
    </row>
    <row r="13" spans="1:409" ht="13.9" customHeight="1" x14ac:dyDescent="0.25">
      <c r="A13" s="234" t="s">
        <v>18</v>
      </c>
      <c r="B13" s="55">
        <v>24823</v>
      </c>
      <c r="C13" s="55">
        <v>25103</v>
      </c>
      <c r="D13" s="55">
        <v>25201</v>
      </c>
      <c r="E13" s="55">
        <v>25313</v>
      </c>
      <c r="F13" s="55">
        <v>25461</v>
      </c>
      <c r="G13" s="55">
        <v>25662</v>
      </c>
      <c r="H13" s="55">
        <v>25698</v>
      </c>
      <c r="I13" s="55">
        <v>25697</v>
      </c>
      <c r="J13" s="55">
        <v>25681</v>
      </c>
      <c r="K13" s="55">
        <v>25704</v>
      </c>
      <c r="L13" s="55">
        <v>25660</v>
      </c>
      <c r="M13" s="55">
        <v>25656</v>
      </c>
      <c r="N13" s="55">
        <v>25887</v>
      </c>
      <c r="O13" s="55">
        <v>25874</v>
      </c>
      <c r="P13" s="55">
        <v>25795</v>
      </c>
      <c r="Q13" s="55">
        <v>25412</v>
      </c>
      <c r="R13" s="55">
        <v>25408</v>
      </c>
      <c r="S13" s="55">
        <v>25374</v>
      </c>
      <c r="T13" s="55">
        <v>25309</v>
      </c>
      <c r="U13" s="55">
        <v>25582</v>
      </c>
      <c r="V13" s="55">
        <v>25303</v>
      </c>
      <c r="W13" s="55">
        <v>25303</v>
      </c>
      <c r="X13" s="55">
        <v>25409</v>
      </c>
      <c r="Y13" s="55">
        <v>25427</v>
      </c>
      <c r="Z13" s="55">
        <v>25491</v>
      </c>
      <c r="AA13" s="55">
        <v>25341</v>
      </c>
      <c r="AB13" s="55">
        <v>25382</v>
      </c>
      <c r="AC13" s="55">
        <v>25452</v>
      </c>
      <c r="AD13" s="55">
        <v>25435</v>
      </c>
      <c r="AE13" s="55">
        <v>25509</v>
      </c>
      <c r="AF13" s="55">
        <v>25288</v>
      </c>
      <c r="AG13" s="55">
        <v>25368</v>
      </c>
      <c r="AH13" s="55">
        <v>25536</v>
      </c>
      <c r="AI13" s="55">
        <v>25584</v>
      </c>
      <c r="AJ13" s="55">
        <v>25718</v>
      </c>
      <c r="AK13" s="55">
        <v>26001</v>
      </c>
      <c r="AL13" s="55">
        <v>25878</v>
      </c>
      <c r="AM13" s="55">
        <v>26133</v>
      </c>
      <c r="AN13" s="55">
        <v>26358</v>
      </c>
      <c r="AO13" s="55">
        <v>26644</v>
      </c>
      <c r="AP13" s="55">
        <v>27527</v>
      </c>
      <c r="AQ13" s="55">
        <v>27918</v>
      </c>
      <c r="AR13" s="55">
        <v>28073</v>
      </c>
      <c r="AS13" s="55">
        <v>28196</v>
      </c>
      <c r="AT13" s="55">
        <v>28257</v>
      </c>
      <c r="AU13" s="55">
        <v>28417</v>
      </c>
      <c r="AV13" s="55">
        <v>28468</v>
      </c>
      <c r="AW13" s="55">
        <v>28690</v>
      </c>
      <c r="AX13" s="55">
        <v>29258</v>
      </c>
      <c r="AY13" s="55">
        <v>29607</v>
      </c>
      <c r="AZ13" s="55">
        <v>29640</v>
      </c>
      <c r="BA13" s="55">
        <v>29755</v>
      </c>
      <c r="BB13" s="55">
        <v>29861</v>
      </c>
      <c r="BC13" s="55">
        <v>30178</v>
      </c>
      <c r="BD13" s="55">
        <v>30288</v>
      </c>
      <c r="BE13" s="55">
        <v>30404</v>
      </c>
      <c r="BF13" s="55">
        <v>30502</v>
      </c>
      <c r="BG13" s="55">
        <v>30822</v>
      </c>
      <c r="BH13" s="55">
        <v>31040</v>
      </c>
      <c r="BI13" s="55">
        <v>31269</v>
      </c>
      <c r="BJ13" s="55">
        <v>31584</v>
      </c>
      <c r="BK13" s="55">
        <v>31881</v>
      </c>
      <c r="BL13" s="55">
        <v>31829</v>
      </c>
      <c r="BM13" s="55">
        <v>31971</v>
      </c>
      <c r="BN13" s="55">
        <v>32240</v>
      </c>
      <c r="BO13" s="55">
        <v>32359</v>
      </c>
      <c r="BP13" s="55">
        <v>32409</v>
      </c>
      <c r="BQ13" s="55">
        <v>32427</v>
      </c>
      <c r="BR13" s="55">
        <v>32603</v>
      </c>
      <c r="BS13" s="55">
        <v>32462</v>
      </c>
      <c r="BT13" s="55">
        <v>32184</v>
      </c>
      <c r="BU13" s="55">
        <v>32355</v>
      </c>
      <c r="BV13" s="55">
        <v>32019</v>
      </c>
      <c r="BW13" s="55">
        <v>31337</v>
      </c>
      <c r="BX13" s="55">
        <v>31313</v>
      </c>
      <c r="BY13" s="55">
        <v>31026</v>
      </c>
      <c r="BZ13" s="55">
        <v>30833</v>
      </c>
      <c r="CA13" s="55">
        <v>30886</v>
      </c>
      <c r="CB13" s="55">
        <v>30822</v>
      </c>
      <c r="CC13" s="55">
        <v>30690</v>
      </c>
      <c r="CD13" s="55">
        <v>30743</v>
      </c>
      <c r="CE13" s="55">
        <v>30681</v>
      </c>
      <c r="CF13" s="55">
        <v>30502</v>
      </c>
      <c r="CG13" s="55">
        <v>30855</v>
      </c>
      <c r="CH13" s="55">
        <v>30487</v>
      </c>
      <c r="CI13" s="55">
        <v>30486</v>
      </c>
      <c r="CJ13" s="55">
        <v>30341</v>
      </c>
      <c r="CK13" s="55">
        <v>30323</v>
      </c>
      <c r="CL13" s="55">
        <v>30342</v>
      </c>
      <c r="CM13" s="55">
        <v>29904</v>
      </c>
      <c r="CN13" s="55">
        <v>29845</v>
      </c>
      <c r="CO13" s="55">
        <v>30045</v>
      </c>
      <c r="CP13" s="55">
        <v>29837</v>
      </c>
      <c r="CQ13" s="55">
        <v>29879</v>
      </c>
      <c r="CR13" s="55">
        <v>29943</v>
      </c>
      <c r="CS13" s="55">
        <v>30091</v>
      </c>
      <c r="CT13" s="55">
        <v>29412</v>
      </c>
      <c r="CU13" s="55">
        <v>29582</v>
      </c>
      <c r="CV13" s="55">
        <v>29492</v>
      </c>
      <c r="CW13" s="55">
        <v>29551</v>
      </c>
      <c r="CX13" s="55">
        <v>29838</v>
      </c>
      <c r="CY13" s="55">
        <v>29969</v>
      </c>
      <c r="CZ13" s="55">
        <v>29833</v>
      </c>
      <c r="DA13" s="55">
        <v>29733</v>
      </c>
      <c r="DB13" s="55">
        <v>29617</v>
      </c>
      <c r="DC13" s="55">
        <v>29587</v>
      </c>
      <c r="DD13" s="55">
        <v>29519</v>
      </c>
      <c r="DE13" s="55">
        <v>29702</v>
      </c>
      <c r="DF13" s="55">
        <v>29787</v>
      </c>
      <c r="DG13" s="55">
        <v>30010</v>
      </c>
      <c r="DH13" s="55">
        <v>30284</v>
      </c>
      <c r="DI13" s="55">
        <v>30349</v>
      </c>
      <c r="DJ13" s="55">
        <v>30431</v>
      </c>
      <c r="DK13" s="55">
        <v>30651</v>
      </c>
      <c r="DL13" s="55">
        <v>31224</v>
      </c>
      <c r="DM13" s="55">
        <v>31097</v>
      </c>
      <c r="DN13" s="55">
        <v>31383</v>
      </c>
      <c r="DO13" s="55">
        <v>31587</v>
      </c>
      <c r="DP13" s="55">
        <v>31289</v>
      </c>
      <c r="DQ13" s="55">
        <v>32001</v>
      </c>
      <c r="DR13" s="55">
        <v>32007</v>
      </c>
      <c r="DS13" s="55">
        <v>31898</v>
      </c>
      <c r="DT13" s="55">
        <v>31910</v>
      </c>
      <c r="DU13" s="55">
        <v>32053</v>
      </c>
      <c r="DV13" s="55">
        <v>32091</v>
      </c>
      <c r="DW13" s="55">
        <v>32539</v>
      </c>
      <c r="DX13" s="55">
        <v>32627</v>
      </c>
      <c r="DY13" s="55">
        <v>32613</v>
      </c>
      <c r="DZ13" s="55">
        <v>32851</v>
      </c>
      <c r="EA13" s="55">
        <v>33145</v>
      </c>
      <c r="EB13" s="55">
        <v>32984</v>
      </c>
      <c r="EC13" s="55">
        <v>33215</v>
      </c>
      <c r="ED13" s="55">
        <v>33224</v>
      </c>
      <c r="EE13" s="55">
        <v>33228</v>
      </c>
      <c r="EF13" s="55">
        <v>33175</v>
      </c>
      <c r="EG13" s="55">
        <v>33162</v>
      </c>
      <c r="EH13" s="55">
        <v>33123</v>
      </c>
      <c r="EI13" s="55">
        <v>33035</v>
      </c>
      <c r="EJ13" s="55">
        <v>33436</v>
      </c>
      <c r="EK13" s="55">
        <v>33034</v>
      </c>
      <c r="EL13" s="55">
        <v>33015</v>
      </c>
      <c r="EM13" s="55">
        <v>32425</v>
      </c>
      <c r="EN13" s="55">
        <v>32698</v>
      </c>
      <c r="EO13" s="55">
        <v>32105</v>
      </c>
      <c r="EP13" s="55">
        <v>31710</v>
      </c>
      <c r="EQ13" s="55">
        <v>31710</v>
      </c>
      <c r="ER13" s="55">
        <v>31648</v>
      </c>
      <c r="ES13" s="55">
        <v>31893</v>
      </c>
      <c r="ET13" s="55">
        <v>31815</v>
      </c>
      <c r="EU13" s="55">
        <v>31835</v>
      </c>
      <c r="EV13" s="55">
        <v>31848</v>
      </c>
      <c r="EW13" s="55">
        <v>31882</v>
      </c>
      <c r="EX13" s="55">
        <v>31655</v>
      </c>
      <c r="EY13" s="55">
        <v>31585</v>
      </c>
      <c r="EZ13" s="55">
        <v>31565</v>
      </c>
      <c r="FA13" s="55">
        <v>31535</v>
      </c>
      <c r="FB13" s="55">
        <v>31339</v>
      </c>
      <c r="FC13" s="55">
        <v>31307</v>
      </c>
      <c r="FD13" s="55">
        <v>31247</v>
      </c>
      <c r="FE13" s="55">
        <v>31230</v>
      </c>
      <c r="FF13" s="55">
        <v>31309</v>
      </c>
      <c r="FG13" s="55">
        <v>31292</v>
      </c>
      <c r="FH13" s="55">
        <v>31274</v>
      </c>
      <c r="FI13" s="55">
        <v>30884</v>
      </c>
      <c r="FJ13" s="55">
        <v>30916</v>
      </c>
      <c r="FK13" s="55">
        <v>30954</v>
      </c>
      <c r="FL13" s="55">
        <v>30908</v>
      </c>
      <c r="FM13" s="55">
        <v>30954</v>
      </c>
      <c r="FN13" s="55">
        <v>30715</v>
      </c>
      <c r="FO13" s="490">
        <v>31006</v>
      </c>
      <c r="FP13" s="55">
        <v>30856</v>
      </c>
      <c r="FQ13" s="55">
        <v>31126</v>
      </c>
      <c r="FR13" s="55">
        <v>31057</v>
      </c>
      <c r="FS13" s="55">
        <v>31472</v>
      </c>
      <c r="FT13" s="55">
        <v>31207</v>
      </c>
      <c r="FU13" s="55">
        <v>31316</v>
      </c>
      <c r="FV13" s="55">
        <v>31360</v>
      </c>
      <c r="FW13" s="55">
        <v>31300</v>
      </c>
      <c r="FX13" s="55">
        <v>31312</v>
      </c>
      <c r="FY13" s="55">
        <v>31207</v>
      </c>
      <c r="FZ13" s="55">
        <f>'0091'!L25</f>
        <v>31425</v>
      </c>
      <c r="GA13" s="267">
        <f t="shared" si="1"/>
        <v>0.41899999999999998</v>
      </c>
      <c r="GB13" s="267"/>
      <c r="GC13" s="390">
        <f t="shared" si="2"/>
        <v>-0.14000000000000001</v>
      </c>
      <c r="GD13" s="236">
        <v>12.393268447787801</v>
      </c>
      <c r="GE13" s="236">
        <v>12.271511109387699</v>
      </c>
      <c r="GF13" s="236">
        <v>12.2659430122117</v>
      </c>
      <c r="GG13" s="236">
        <v>12.2880601061152</v>
      </c>
      <c r="GH13" s="236">
        <v>12.304424088871601</v>
      </c>
      <c r="GI13" s="236">
        <v>12.276340791871901</v>
      </c>
      <c r="GJ13" s="236">
        <v>12.283122722691701</v>
      </c>
      <c r="GK13" s="236">
        <v>12.291407222914073</v>
      </c>
      <c r="GL13" s="236">
        <v>12.27907157575522</v>
      </c>
      <c r="GM13" s="236">
        <v>12.276995305164318</v>
      </c>
      <c r="GN13" s="236">
        <v>12.275051124744374</v>
      </c>
      <c r="GO13" s="236">
        <v>12.304228660924041</v>
      </c>
      <c r="GP13" s="236">
        <v>12.309773021286604</v>
      </c>
      <c r="GQ13" s="236">
        <v>12.3027844511835</v>
      </c>
      <c r="GR13" s="236">
        <v>12.3025382311209</v>
      </c>
      <c r="GS13" s="236">
        <v>12.2516192345437</v>
      </c>
      <c r="GT13" s="236">
        <v>12.238607471151999</v>
      </c>
      <c r="GU13" s="236">
        <v>12.227135210612101</v>
      </c>
      <c r="GV13" s="236">
        <v>12.2371988535131</v>
      </c>
      <c r="GW13" s="236">
        <v>12.2281531188043</v>
      </c>
      <c r="GX13" s="236">
        <v>12.183763612824601</v>
      </c>
      <c r="GY13" s="236">
        <v>12.2000381752243</v>
      </c>
      <c r="GZ13" s="236">
        <v>11.571140607766299</v>
      </c>
      <c r="HA13" s="236">
        <v>11.884941675503711</v>
      </c>
      <c r="HB13" s="236">
        <v>11.858215748748291</v>
      </c>
      <c r="HC13" s="236">
        <v>11.76622783654212</v>
      </c>
      <c r="HD13" s="236">
        <v>11.787380497131929</v>
      </c>
      <c r="HE13" s="236">
        <v>11.743662730315036</v>
      </c>
      <c r="HF13" s="236">
        <v>11.722064926502</v>
      </c>
      <c r="HG13" s="236">
        <v>11.668090725493242</v>
      </c>
      <c r="HH13" s="236">
        <v>11.636792088387544</v>
      </c>
      <c r="HI13" s="236">
        <v>11.653943034295681</v>
      </c>
      <c r="HJ13" s="236">
        <v>11.606263808674754</v>
      </c>
      <c r="HK13" s="236">
        <v>11.524206624971045</v>
      </c>
      <c r="HL13" s="236">
        <v>11.502932551319647</v>
      </c>
      <c r="HM13" s="236">
        <v>11.406798626384226</v>
      </c>
      <c r="HN13" s="236">
        <v>11.421638485537111</v>
      </c>
      <c r="HO13" s="236">
        <v>11.322002614781203</v>
      </c>
      <c r="HP13" s="236">
        <v>11.253648793977568</v>
      </c>
      <c r="HQ13" s="236">
        <v>11.199077632590315</v>
      </c>
      <c r="HR13" s="236">
        <v>10.498138695935832</v>
      </c>
      <c r="HS13" s="236">
        <v>10.490410853606978</v>
      </c>
      <c r="HT13" s="236">
        <v>10.6708851109248</v>
      </c>
      <c r="HU13" s="236">
        <v>10.931231542208399</v>
      </c>
      <c r="HV13" s="236">
        <v>10.9739263803681</v>
      </c>
      <c r="HW13" s="236">
        <v>10.9599693545298</v>
      </c>
      <c r="HX13" s="236">
        <v>10.962238834579299</v>
      </c>
      <c r="HY13" s="236">
        <v>10.990863022113</v>
      </c>
      <c r="HZ13" s="236">
        <v>11.0134197130958</v>
      </c>
      <c r="IA13" s="236">
        <v>10.545251224308799</v>
      </c>
      <c r="IB13" s="236">
        <v>10.5154202004626</v>
      </c>
      <c r="IC13" s="236">
        <v>10.5050544023459</v>
      </c>
      <c r="ID13" s="236">
        <v>10.506333987909599</v>
      </c>
      <c r="IE13" s="236">
        <v>10.5053457426352</v>
      </c>
      <c r="IF13" s="236">
        <v>10.462053829271101</v>
      </c>
      <c r="IG13" s="236">
        <v>10.481293692863201</v>
      </c>
      <c r="IH13" s="236">
        <v>10.5685337411585</v>
      </c>
      <c r="II13" s="236">
        <v>10.5260353227771</v>
      </c>
      <c r="IJ13" s="236">
        <v>10.5593820160585</v>
      </c>
      <c r="IK13" s="236">
        <v>10.3838245373544</v>
      </c>
      <c r="IL13" s="236">
        <v>10.394616440445301</v>
      </c>
      <c r="IM13" s="236">
        <v>10.3905952290222</v>
      </c>
      <c r="IN13" s="236">
        <v>10.385803057451101</v>
      </c>
      <c r="IO13" s="236">
        <v>10.326640809186999</v>
      </c>
      <c r="IP13" s="236">
        <v>10.322495073518301</v>
      </c>
      <c r="IQ13" s="236">
        <v>10.295269659536</v>
      </c>
      <c r="IR13" s="236">
        <v>10.3205756046109</v>
      </c>
      <c r="IS13" s="236">
        <v>10.3193882141251</v>
      </c>
      <c r="IT13" s="236">
        <v>10.327185304834501</v>
      </c>
      <c r="IU13" s="236">
        <v>10.3082049146189</v>
      </c>
      <c r="IV13" s="236">
        <v>10.300783171276199</v>
      </c>
      <c r="IW13" s="236">
        <v>10.3496477005834</v>
      </c>
      <c r="IX13" s="236">
        <v>10.373302734748499</v>
      </c>
      <c r="IY13" s="236">
        <v>10.3617778798668</v>
      </c>
      <c r="IZ13" s="236">
        <v>10.375505488157099</v>
      </c>
      <c r="JA13" s="236">
        <v>10.3559322033898</v>
      </c>
      <c r="JB13" s="236">
        <v>10.367692545623299</v>
      </c>
      <c r="JC13" s="236">
        <v>10.350654349499615</v>
      </c>
      <c r="JD13" s="236">
        <v>10.309091609820017</v>
      </c>
      <c r="JE13" s="236">
        <v>10.275625802935336</v>
      </c>
      <c r="JF13" s="236">
        <v>10.283818075346476</v>
      </c>
      <c r="JG13" s="236">
        <v>10.267878031661857</v>
      </c>
      <c r="JH13" s="236">
        <v>10.124448952522139</v>
      </c>
      <c r="JI13" s="236">
        <v>10.10813554028732</v>
      </c>
      <c r="JJ13" s="236">
        <v>10.038676407391492</v>
      </c>
      <c r="JK13" s="236">
        <v>9.979342064234487</v>
      </c>
      <c r="JL13" s="236">
        <v>9.9669003115264783</v>
      </c>
      <c r="JM13" s="236">
        <v>10.066736916051985</v>
      </c>
      <c r="JN13" s="236">
        <v>10.077297339715923</v>
      </c>
      <c r="JO13" s="236">
        <v>10.019326339039203</v>
      </c>
      <c r="JP13" s="236">
        <v>9.9877513927851744</v>
      </c>
      <c r="JQ13" s="236">
        <v>9.9581474315947407</v>
      </c>
      <c r="JR13" s="236">
        <v>9.9509027557808043</v>
      </c>
      <c r="JS13" s="236">
        <v>9.9428911362284342</v>
      </c>
      <c r="JT13" s="236">
        <v>9.9523431294678293</v>
      </c>
      <c r="JU13" s="236">
        <v>9.9646277969874006</v>
      </c>
      <c r="JV13" s="236">
        <v>9.8036644012559098</v>
      </c>
      <c r="JW13" s="236">
        <v>9.7811554989654592</v>
      </c>
      <c r="JX13" s="236">
        <v>9.7400318979266398</v>
      </c>
      <c r="JY13" s="236">
        <v>9.7058823529411793</v>
      </c>
      <c r="JZ13" s="236">
        <v>9.7148448420464106</v>
      </c>
      <c r="KA13" s="236">
        <v>9.7362540898571499</v>
      </c>
      <c r="KB13" s="236">
        <v>9.72934416485041</v>
      </c>
      <c r="KC13" s="236">
        <v>9.7331122428836494</v>
      </c>
      <c r="KD13" s="236">
        <v>9.7074384080859097</v>
      </c>
      <c r="KE13" s="236">
        <v>9.7096238938053094</v>
      </c>
      <c r="KF13" s="236">
        <v>9.1285506047354499</v>
      </c>
      <c r="KG13" s="236">
        <v>9.0573027508473203</v>
      </c>
      <c r="KH13" s="236">
        <v>8.8557586261225794</v>
      </c>
      <c r="KI13" s="236">
        <v>8.8644094612768001</v>
      </c>
      <c r="KJ13" s="236">
        <v>8.8779636824994004</v>
      </c>
      <c r="KK13" s="236">
        <v>8.8855120566241403</v>
      </c>
      <c r="KL13" s="236">
        <v>8.8292761050608597</v>
      </c>
      <c r="KM13" s="236">
        <v>8.7738814993954097</v>
      </c>
      <c r="KN13" s="236">
        <v>8.7638598746585306</v>
      </c>
      <c r="KO13" s="236">
        <v>8.7118957612804593</v>
      </c>
      <c r="KP13" s="236">
        <v>8.6455077342309803</v>
      </c>
      <c r="KQ13" s="236">
        <v>8.4869282342206507</v>
      </c>
      <c r="KR13" s="236">
        <v>8.4268278137796706</v>
      </c>
      <c r="KS13" s="236">
        <v>8.3854660347551295</v>
      </c>
      <c r="KT13" s="236">
        <v>8.3688111005991797</v>
      </c>
      <c r="KU13" s="236">
        <v>8.3404305654128201</v>
      </c>
      <c r="KV13" s="236">
        <v>8.3216893625419406</v>
      </c>
      <c r="KW13" s="236">
        <v>8.2625024708440407</v>
      </c>
      <c r="KX13" s="236">
        <v>8.2648456057007103</v>
      </c>
      <c r="KY13" s="236">
        <v>8.2660398230088497</v>
      </c>
      <c r="KZ13" s="236">
        <v>8.2514610646027506</v>
      </c>
      <c r="LA13" s="236">
        <v>8.2472353870458104</v>
      </c>
      <c r="LB13" s="236">
        <v>8.1908282860064503</v>
      </c>
      <c r="LC13" s="236">
        <v>8.2191024528748304</v>
      </c>
      <c r="LD13" s="236">
        <v>8.2328334648776593</v>
      </c>
      <c r="LE13" s="236">
        <v>8.2208829054477199</v>
      </c>
      <c r="LF13" s="236">
        <v>8.20454457775549</v>
      </c>
      <c r="LG13" s="236">
        <v>8.1913529891621</v>
      </c>
      <c r="LH13" s="236">
        <v>8.1889978213507604</v>
      </c>
      <c r="LI13" s="236">
        <v>8.1759731909753306</v>
      </c>
      <c r="LJ13" s="236">
        <v>8.0650450942880596</v>
      </c>
      <c r="LK13" s="236">
        <v>8.0614731546262099</v>
      </c>
      <c r="LL13" s="236">
        <v>8.03812455600284</v>
      </c>
      <c r="LM13" s="236">
        <v>8.0448755865767598</v>
      </c>
      <c r="LN13" s="236">
        <v>8.0294303298090597</v>
      </c>
      <c r="LO13" s="236">
        <v>7.9511983258972601</v>
      </c>
      <c r="LP13" s="236">
        <v>7.9632575155081904</v>
      </c>
      <c r="LQ13" s="236">
        <v>7.9543284532145098</v>
      </c>
      <c r="LR13" s="236">
        <v>7.93331747542023</v>
      </c>
      <c r="LS13" s="236">
        <v>7.93331747542023</v>
      </c>
      <c r="LT13" s="236">
        <v>7.9350412436548199</v>
      </c>
      <c r="LU13" s="236">
        <v>7.9131647082254499</v>
      </c>
      <c r="LV13" s="236">
        <v>7.8733448013761702</v>
      </c>
      <c r="LW13" s="236">
        <v>7.8752803588593396</v>
      </c>
      <c r="LX13" s="236">
        <v>7.8756290438533396</v>
      </c>
      <c r="LY13" s="236">
        <v>7.8328960966690504</v>
      </c>
      <c r="LZ13" s="236">
        <v>7.7966571609632398</v>
      </c>
      <c r="MA13" s="236">
        <v>7.8210023866348504</v>
      </c>
      <c r="MB13" s="236">
        <v>7.81212747357546</v>
      </c>
      <c r="MC13" s="236">
        <v>7.8037234465749101</v>
      </c>
      <c r="MD13" s="236">
        <v>7.7812189795513191</v>
      </c>
      <c r="ME13" s="236">
        <v>7.7820686360379012</v>
      </c>
      <c r="MF13" s="236">
        <v>7.7154845154845155</v>
      </c>
      <c r="MG13" s="236">
        <v>7.7193685391457638</v>
      </c>
      <c r="MH13" s="236">
        <v>7.7229586320131354</v>
      </c>
      <c r="MI13" s="236">
        <v>7.718605393330142</v>
      </c>
      <c r="MJ13" s="236">
        <v>7.686872295661149</v>
      </c>
      <c r="MK13" s="236">
        <v>7.6871424030514932</v>
      </c>
      <c r="ML13" s="236">
        <v>7.6806675716681303</v>
      </c>
      <c r="MM13" s="236">
        <v>7.6876122082585274</v>
      </c>
      <c r="MN13" s="236">
        <v>7.660627344560619</v>
      </c>
      <c r="MO13" s="236">
        <v>7.6643990929705206</v>
      </c>
      <c r="MP13" s="236">
        <v>7.5670307845084412</v>
      </c>
      <c r="MQ13" s="493">
        <v>7.5846663209541667</v>
      </c>
      <c r="MR13" s="236">
        <v>7.5931472385288119</v>
      </c>
      <c r="MS13" s="236">
        <v>7.5856437221159965</v>
      </c>
      <c r="MT13" s="236">
        <v>7.5381740098616188</v>
      </c>
      <c r="MU13" s="236">
        <v>7.4732317000358224</v>
      </c>
      <c r="MV13" s="236">
        <v>7.464223246939099</v>
      </c>
      <c r="MW13" s="236">
        <v>7.4629651693871875</v>
      </c>
      <c r="MX13" s="236">
        <v>7.4553465110740644</v>
      </c>
      <c r="MY13" s="236">
        <v>7.4565806246016555</v>
      </c>
      <c r="MZ13" s="236">
        <v>7.3862954518180732</v>
      </c>
      <c r="NA13" s="236">
        <v>7.2962829879825915</v>
      </c>
      <c r="NB13" s="236">
        <f>'0091'!L55</f>
        <v>7.2991473519875099</v>
      </c>
      <c r="NC13" s="239">
        <f t="shared" si="3"/>
        <v>-0.28551896896665685</v>
      </c>
      <c r="ND13" s="239"/>
      <c r="NE13" s="390">
        <f t="shared" si="4"/>
        <v>-0.51298012158795014</v>
      </c>
    </row>
    <row r="14" spans="1:409" ht="13.9" customHeight="1" x14ac:dyDescent="0.25">
      <c r="A14" s="234" t="s">
        <v>19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  <c r="BO14" s="55">
        <v>0</v>
      </c>
      <c r="BP14" s="55">
        <v>0</v>
      </c>
      <c r="BQ14" s="55">
        <v>0</v>
      </c>
      <c r="BR14" s="55">
        <v>0</v>
      </c>
      <c r="BS14" s="55">
        <v>0</v>
      </c>
      <c r="BT14" s="55">
        <v>0</v>
      </c>
      <c r="BU14" s="55">
        <v>0</v>
      </c>
      <c r="BV14" s="55">
        <v>0</v>
      </c>
      <c r="BW14" s="55">
        <v>0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0</v>
      </c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0</v>
      </c>
      <c r="CS14" s="55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0</v>
      </c>
      <c r="CY14" s="55">
        <v>0</v>
      </c>
      <c r="CZ14" s="55">
        <v>0</v>
      </c>
      <c r="DA14" s="55">
        <v>0</v>
      </c>
      <c r="DB14" s="55">
        <v>0</v>
      </c>
      <c r="DC14" s="55">
        <v>0</v>
      </c>
      <c r="DD14" s="55">
        <v>0</v>
      </c>
      <c r="DE14" s="55">
        <v>0</v>
      </c>
      <c r="DF14" s="55">
        <v>0</v>
      </c>
      <c r="DG14" s="55">
        <v>0</v>
      </c>
      <c r="DH14" s="55">
        <v>0</v>
      </c>
      <c r="DI14" s="55">
        <v>0</v>
      </c>
      <c r="DJ14" s="55">
        <v>0</v>
      </c>
      <c r="DK14" s="55">
        <v>0</v>
      </c>
      <c r="DL14" s="55">
        <v>0</v>
      </c>
      <c r="DM14" s="55">
        <v>0</v>
      </c>
      <c r="DN14" s="55">
        <v>0</v>
      </c>
      <c r="DO14" s="55">
        <v>0</v>
      </c>
      <c r="DP14" s="55">
        <v>0</v>
      </c>
      <c r="DQ14" s="55">
        <v>0</v>
      </c>
      <c r="DR14" s="55">
        <v>0</v>
      </c>
      <c r="DS14" s="55">
        <v>0</v>
      </c>
      <c r="DT14" s="55">
        <v>0</v>
      </c>
      <c r="DU14" s="55">
        <v>0</v>
      </c>
      <c r="DV14" s="55">
        <v>0</v>
      </c>
      <c r="DW14" s="55">
        <v>0</v>
      </c>
      <c r="DX14" s="55">
        <v>0</v>
      </c>
      <c r="DY14" s="55">
        <v>0</v>
      </c>
      <c r="DZ14" s="55">
        <v>0</v>
      </c>
      <c r="EA14" s="55">
        <v>0</v>
      </c>
      <c r="EB14" s="55">
        <v>0</v>
      </c>
      <c r="EC14" s="55">
        <v>0</v>
      </c>
      <c r="ED14" s="55">
        <v>0</v>
      </c>
      <c r="EE14" s="55">
        <v>0</v>
      </c>
      <c r="EF14" s="55">
        <v>0</v>
      </c>
      <c r="EG14" s="55">
        <v>0</v>
      </c>
      <c r="EH14" s="55">
        <v>0</v>
      </c>
      <c r="EI14" s="55">
        <v>0</v>
      </c>
      <c r="EJ14" s="55">
        <v>0</v>
      </c>
      <c r="EK14" s="55">
        <v>0</v>
      </c>
      <c r="EL14" s="55">
        <v>0</v>
      </c>
      <c r="EM14" s="55">
        <v>0</v>
      </c>
      <c r="EN14" s="55">
        <v>0</v>
      </c>
      <c r="EO14" s="55">
        <v>0</v>
      </c>
      <c r="EP14" s="55">
        <v>0</v>
      </c>
      <c r="EQ14" s="55">
        <v>0</v>
      </c>
      <c r="ER14" s="55">
        <v>0</v>
      </c>
      <c r="ES14" s="55">
        <v>0</v>
      </c>
      <c r="ET14" s="55">
        <v>0</v>
      </c>
      <c r="EU14" s="55">
        <v>0</v>
      </c>
      <c r="EV14" s="55">
        <v>0</v>
      </c>
      <c r="EW14" s="55">
        <v>0</v>
      </c>
      <c r="EX14" s="55">
        <v>0</v>
      </c>
      <c r="EY14" s="55">
        <v>0</v>
      </c>
      <c r="EZ14" s="55">
        <v>0</v>
      </c>
      <c r="FA14" s="55">
        <v>0</v>
      </c>
      <c r="FB14" s="55">
        <v>0</v>
      </c>
      <c r="FC14" s="55">
        <v>0</v>
      </c>
      <c r="FD14" s="55">
        <v>0</v>
      </c>
      <c r="FE14" s="55">
        <v>0</v>
      </c>
      <c r="FF14" s="55">
        <v>0</v>
      </c>
      <c r="FG14" s="55">
        <v>0</v>
      </c>
      <c r="FH14" s="55">
        <v>0</v>
      </c>
      <c r="FI14" s="55">
        <v>0</v>
      </c>
      <c r="FJ14" s="55">
        <v>0</v>
      </c>
      <c r="FK14" s="55">
        <v>0</v>
      </c>
      <c r="FL14" s="55">
        <v>0</v>
      </c>
      <c r="FM14" s="55">
        <v>0</v>
      </c>
      <c r="FN14" s="55">
        <v>0</v>
      </c>
      <c r="FO14" s="490">
        <v>0</v>
      </c>
      <c r="FP14" s="55">
        <v>0</v>
      </c>
      <c r="FQ14" s="55">
        <v>0</v>
      </c>
      <c r="FR14" s="55">
        <v>0</v>
      </c>
      <c r="FS14" s="55">
        <v>0</v>
      </c>
      <c r="FT14" s="55">
        <v>0</v>
      </c>
      <c r="FU14" s="55">
        <v>0</v>
      </c>
      <c r="FV14" s="55">
        <v>0</v>
      </c>
      <c r="FW14" s="55">
        <v>0</v>
      </c>
      <c r="FX14" s="55">
        <v>0</v>
      </c>
      <c r="FY14" s="55">
        <v>0</v>
      </c>
      <c r="FZ14" s="55">
        <f>'0091'!M25</f>
        <v>0</v>
      </c>
      <c r="GA14" s="267">
        <f t="shared" si="1"/>
        <v>0</v>
      </c>
      <c r="GB14" s="267"/>
      <c r="GC14" s="390">
        <f t="shared" si="2"/>
        <v>0</v>
      </c>
      <c r="GD14" s="236">
        <v>0</v>
      </c>
      <c r="GE14" s="236">
        <v>0</v>
      </c>
      <c r="GF14" s="236">
        <v>0</v>
      </c>
      <c r="GG14" s="236">
        <v>0</v>
      </c>
      <c r="GH14" s="236">
        <v>0</v>
      </c>
      <c r="GI14" s="236">
        <v>0</v>
      </c>
      <c r="GJ14" s="236">
        <v>0</v>
      </c>
      <c r="GK14" s="236">
        <v>0</v>
      </c>
      <c r="GL14" s="236">
        <v>0</v>
      </c>
      <c r="GM14" s="236">
        <v>0</v>
      </c>
      <c r="GN14" s="236">
        <v>0</v>
      </c>
      <c r="GO14" s="236">
        <v>0</v>
      </c>
      <c r="GP14" s="236">
        <v>0</v>
      </c>
      <c r="GQ14" s="236">
        <v>0</v>
      </c>
      <c r="GR14" s="236">
        <v>0</v>
      </c>
      <c r="GS14" s="236">
        <v>0</v>
      </c>
      <c r="GT14" s="236">
        <v>0</v>
      </c>
      <c r="GU14" s="236">
        <v>0</v>
      </c>
      <c r="GV14" s="236">
        <v>0</v>
      </c>
      <c r="GW14" s="236">
        <v>0</v>
      </c>
      <c r="GX14" s="236">
        <v>0</v>
      </c>
      <c r="GY14" s="236">
        <v>0</v>
      </c>
      <c r="GZ14" s="236">
        <v>0</v>
      </c>
      <c r="HA14" s="236">
        <v>0</v>
      </c>
      <c r="HB14" s="236">
        <v>0</v>
      </c>
      <c r="HC14" s="236">
        <v>0</v>
      </c>
      <c r="HD14" s="236">
        <v>0</v>
      </c>
      <c r="HE14" s="236">
        <v>0</v>
      </c>
      <c r="HF14" s="236">
        <v>0</v>
      </c>
      <c r="HG14" s="236">
        <v>0</v>
      </c>
      <c r="HH14" s="236">
        <v>0</v>
      </c>
      <c r="HI14" s="236">
        <v>0</v>
      </c>
      <c r="HJ14" s="236">
        <v>0</v>
      </c>
      <c r="HK14" s="236">
        <v>0</v>
      </c>
      <c r="HL14" s="236">
        <v>0</v>
      </c>
      <c r="HM14" s="236">
        <v>0</v>
      </c>
      <c r="HN14" s="236">
        <v>0</v>
      </c>
      <c r="HO14" s="236">
        <v>0</v>
      </c>
      <c r="HP14" s="236">
        <v>0</v>
      </c>
      <c r="HQ14" s="236">
        <v>0</v>
      </c>
      <c r="HR14" s="236">
        <v>0</v>
      </c>
      <c r="HS14" s="236">
        <v>0</v>
      </c>
      <c r="HT14" s="236">
        <v>0</v>
      </c>
      <c r="HU14" s="236">
        <v>0</v>
      </c>
      <c r="HV14" s="236">
        <v>0</v>
      </c>
      <c r="HW14" s="236">
        <v>0</v>
      </c>
      <c r="HX14" s="236">
        <v>0</v>
      </c>
      <c r="HY14" s="236">
        <v>0</v>
      </c>
      <c r="HZ14" s="236">
        <v>0</v>
      </c>
      <c r="IA14" s="236">
        <v>0</v>
      </c>
      <c r="IB14" s="236">
        <v>0</v>
      </c>
      <c r="IC14" s="236">
        <v>0</v>
      </c>
      <c r="ID14" s="236">
        <v>0</v>
      </c>
      <c r="IE14" s="236">
        <v>0</v>
      </c>
      <c r="IF14" s="236">
        <v>0</v>
      </c>
      <c r="IG14" s="236">
        <v>0</v>
      </c>
      <c r="IH14" s="236">
        <v>0</v>
      </c>
      <c r="II14" s="236">
        <v>0</v>
      </c>
      <c r="IJ14" s="236">
        <v>0</v>
      </c>
      <c r="IK14" s="236">
        <v>0</v>
      </c>
      <c r="IL14" s="236">
        <v>0</v>
      </c>
      <c r="IM14" s="236">
        <v>0</v>
      </c>
      <c r="IN14" s="236">
        <v>0</v>
      </c>
      <c r="IO14" s="236">
        <v>0</v>
      </c>
      <c r="IP14" s="236">
        <v>0</v>
      </c>
      <c r="IQ14" s="236">
        <v>0</v>
      </c>
      <c r="IR14" s="236">
        <v>0</v>
      </c>
      <c r="IS14" s="236">
        <v>0</v>
      </c>
      <c r="IT14" s="236">
        <v>0</v>
      </c>
      <c r="IU14" s="236">
        <v>0</v>
      </c>
      <c r="IV14" s="236">
        <v>0</v>
      </c>
      <c r="IW14" s="236">
        <v>0</v>
      </c>
      <c r="IX14" s="236">
        <v>0</v>
      </c>
      <c r="IY14" s="236">
        <v>0</v>
      </c>
      <c r="IZ14" s="236">
        <v>0</v>
      </c>
      <c r="JA14" s="236">
        <v>0</v>
      </c>
      <c r="JB14" s="236">
        <v>0</v>
      </c>
      <c r="JC14" s="236">
        <v>0</v>
      </c>
      <c r="JD14" s="236">
        <v>0</v>
      </c>
      <c r="JE14" s="236">
        <v>0</v>
      </c>
      <c r="JF14" s="236">
        <v>0</v>
      </c>
      <c r="JG14" s="236">
        <v>0</v>
      </c>
      <c r="JH14" s="236">
        <v>0</v>
      </c>
      <c r="JI14" s="236">
        <v>0</v>
      </c>
      <c r="JJ14" s="236">
        <v>0</v>
      </c>
      <c r="JK14" s="236">
        <v>0</v>
      </c>
      <c r="JL14" s="236">
        <v>0</v>
      </c>
      <c r="JM14" s="236">
        <v>0</v>
      </c>
      <c r="JN14" s="236">
        <v>0</v>
      </c>
      <c r="JO14" s="236">
        <v>0</v>
      </c>
      <c r="JP14" s="236">
        <v>0</v>
      </c>
      <c r="JQ14" s="236">
        <v>0</v>
      </c>
      <c r="JR14" s="236">
        <v>0</v>
      </c>
      <c r="JS14" s="236">
        <v>0</v>
      </c>
      <c r="JT14" s="236">
        <v>0</v>
      </c>
      <c r="JU14" s="236">
        <v>0</v>
      </c>
      <c r="JV14" s="236">
        <v>0</v>
      </c>
      <c r="JW14" s="236">
        <v>0</v>
      </c>
      <c r="JX14" s="236">
        <v>0</v>
      </c>
      <c r="JY14" s="236">
        <v>0</v>
      </c>
      <c r="JZ14" s="236">
        <v>0</v>
      </c>
      <c r="KA14" s="236">
        <v>0</v>
      </c>
      <c r="KB14" s="236">
        <v>0</v>
      </c>
      <c r="KC14" s="236">
        <v>0</v>
      </c>
      <c r="KD14" s="236">
        <v>0</v>
      </c>
      <c r="KE14" s="236">
        <v>0</v>
      </c>
      <c r="KF14" s="236">
        <v>0</v>
      </c>
      <c r="KG14" s="236">
        <v>0</v>
      </c>
      <c r="KH14" s="236">
        <v>0</v>
      </c>
      <c r="KI14" s="236">
        <v>0</v>
      </c>
      <c r="KJ14" s="236">
        <v>0</v>
      </c>
      <c r="KK14" s="236">
        <v>0</v>
      </c>
      <c r="KL14" s="236">
        <v>0</v>
      </c>
      <c r="KM14" s="236">
        <v>0</v>
      </c>
      <c r="KN14" s="236">
        <v>0</v>
      </c>
      <c r="KO14" s="236">
        <v>0</v>
      </c>
      <c r="KP14" s="236">
        <v>0</v>
      </c>
      <c r="KQ14" s="236">
        <v>0</v>
      </c>
      <c r="KR14" s="236">
        <v>0</v>
      </c>
      <c r="KS14" s="236">
        <v>0</v>
      </c>
      <c r="KT14" s="236">
        <v>0</v>
      </c>
      <c r="KU14" s="236">
        <v>0</v>
      </c>
      <c r="KV14" s="236">
        <v>0</v>
      </c>
      <c r="KW14" s="236">
        <v>0</v>
      </c>
      <c r="KX14" s="236">
        <v>0</v>
      </c>
      <c r="KY14" s="236">
        <v>0</v>
      </c>
      <c r="KZ14" s="236">
        <v>0</v>
      </c>
      <c r="LA14" s="236">
        <v>0</v>
      </c>
      <c r="LB14" s="236">
        <v>0</v>
      </c>
      <c r="LC14" s="236">
        <v>0</v>
      </c>
      <c r="LD14" s="236">
        <v>0</v>
      </c>
      <c r="LE14" s="236">
        <v>0</v>
      </c>
      <c r="LF14" s="236">
        <v>0</v>
      </c>
      <c r="LG14" s="236">
        <v>0</v>
      </c>
      <c r="LH14" s="236">
        <v>0</v>
      </c>
      <c r="LI14" s="236">
        <v>0</v>
      </c>
      <c r="LJ14" s="236">
        <v>0</v>
      </c>
      <c r="LK14" s="236">
        <v>0</v>
      </c>
      <c r="LL14" s="236">
        <v>0</v>
      </c>
      <c r="LM14" s="236">
        <v>0</v>
      </c>
      <c r="LN14" s="236">
        <v>0</v>
      </c>
      <c r="LO14" s="236">
        <v>0</v>
      </c>
      <c r="LP14" s="236">
        <v>0</v>
      </c>
      <c r="LQ14" s="236">
        <v>0</v>
      </c>
      <c r="LR14" s="236">
        <v>0</v>
      </c>
      <c r="LS14" s="236">
        <v>0</v>
      </c>
      <c r="LT14" s="236">
        <v>0</v>
      </c>
      <c r="LU14" s="236">
        <v>0</v>
      </c>
      <c r="LV14" s="236">
        <v>0</v>
      </c>
      <c r="LW14" s="236">
        <v>0</v>
      </c>
      <c r="LX14" s="236">
        <v>0</v>
      </c>
      <c r="LY14" s="236">
        <v>0</v>
      </c>
      <c r="LZ14" s="236">
        <v>0</v>
      </c>
      <c r="MA14" s="236">
        <v>0</v>
      </c>
      <c r="MB14" s="236">
        <v>0</v>
      </c>
      <c r="MC14" s="236">
        <v>0</v>
      </c>
      <c r="MD14" s="236">
        <v>0</v>
      </c>
      <c r="ME14" s="236">
        <v>0</v>
      </c>
      <c r="MF14" s="236">
        <v>0</v>
      </c>
      <c r="MG14" s="236">
        <v>0</v>
      </c>
      <c r="MH14" s="236">
        <v>0</v>
      </c>
      <c r="MI14" s="236">
        <v>0</v>
      </c>
      <c r="MJ14" s="236">
        <v>0</v>
      </c>
      <c r="MK14" s="236">
        <v>0</v>
      </c>
      <c r="ML14" s="236">
        <v>0</v>
      </c>
      <c r="MM14" s="236">
        <v>0</v>
      </c>
      <c r="MN14" s="236">
        <v>0</v>
      </c>
      <c r="MO14" s="236">
        <v>0</v>
      </c>
      <c r="MP14" s="236">
        <v>0</v>
      </c>
      <c r="MQ14" s="493">
        <v>0</v>
      </c>
      <c r="MR14" s="236">
        <v>0</v>
      </c>
      <c r="MS14" s="236">
        <v>0</v>
      </c>
      <c r="MT14" s="236">
        <v>0</v>
      </c>
      <c r="MU14" s="236">
        <v>0</v>
      </c>
      <c r="MV14" s="236">
        <v>0</v>
      </c>
      <c r="MW14" s="236">
        <v>0</v>
      </c>
      <c r="MX14" s="236">
        <v>0</v>
      </c>
      <c r="MY14" s="236">
        <v>0</v>
      </c>
      <c r="MZ14" s="236">
        <v>0</v>
      </c>
      <c r="NA14" s="236">
        <v>0</v>
      </c>
      <c r="NB14" s="236">
        <f>'0091'!M55</f>
        <v>0</v>
      </c>
      <c r="NC14" s="239">
        <f t="shared" si="3"/>
        <v>0</v>
      </c>
      <c r="ND14" s="239"/>
      <c r="NE14" s="390">
        <f t="shared" si="4"/>
        <v>0</v>
      </c>
      <c r="NN14" s="249" t="s">
        <v>402</v>
      </c>
    </row>
    <row r="15" spans="1:409" ht="13.9" customHeight="1" x14ac:dyDescent="0.25">
      <c r="A15" s="234" t="s">
        <v>20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5">
        <v>0</v>
      </c>
      <c r="DG15" s="55">
        <v>0</v>
      </c>
      <c r="DH15" s="55">
        <v>0</v>
      </c>
      <c r="DI15" s="55">
        <v>0</v>
      </c>
      <c r="DJ15" s="55">
        <v>0</v>
      </c>
      <c r="DK15" s="55">
        <v>0</v>
      </c>
      <c r="DL15" s="55">
        <v>0</v>
      </c>
      <c r="DM15" s="55">
        <v>0</v>
      </c>
      <c r="DN15" s="55">
        <v>0</v>
      </c>
      <c r="DO15" s="55">
        <v>0</v>
      </c>
      <c r="DP15" s="55">
        <v>0</v>
      </c>
      <c r="DQ15" s="55">
        <v>0</v>
      </c>
      <c r="DR15" s="55">
        <v>0</v>
      </c>
      <c r="DS15" s="55">
        <v>0</v>
      </c>
      <c r="DT15" s="55">
        <v>0</v>
      </c>
      <c r="DU15" s="55">
        <v>0</v>
      </c>
      <c r="DV15" s="55">
        <v>0</v>
      </c>
      <c r="DW15" s="55">
        <v>0</v>
      </c>
      <c r="DX15" s="55">
        <v>0</v>
      </c>
      <c r="DY15" s="55">
        <v>0</v>
      </c>
      <c r="DZ15" s="55">
        <v>0</v>
      </c>
      <c r="EA15" s="55">
        <v>0</v>
      </c>
      <c r="EB15" s="55">
        <v>0</v>
      </c>
      <c r="EC15" s="55">
        <v>0</v>
      </c>
      <c r="ED15" s="55">
        <v>0</v>
      </c>
      <c r="EE15" s="55">
        <v>0</v>
      </c>
      <c r="EF15" s="55">
        <v>0</v>
      </c>
      <c r="EG15" s="55">
        <v>0</v>
      </c>
      <c r="EH15" s="55">
        <v>0</v>
      </c>
      <c r="EI15" s="55">
        <v>0</v>
      </c>
      <c r="EJ15" s="55">
        <v>0</v>
      </c>
      <c r="EK15" s="55">
        <v>0</v>
      </c>
      <c r="EL15" s="55">
        <v>0</v>
      </c>
      <c r="EM15" s="55">
        <v>0</v>
      </c>
      <c r="EN15" s="55">
        <v>0</v>
      </c>
      <c r="EO15" s="55">
        <v>0</v>
      </c>
      <c r="EP15" s="55">
        <v>0</v>
      </c>
      <c r="EQ15" s="55">
        <v>0</v>
      </c>
      <c r="ER15" s="55">
        <v>0</v>
      </c>
      <c r="ES15" s="55">
        <v>0</v>
      </c>
      <c r="ET15" s="55">
        <v>0</v>
      </c>
      <c r="EU15" s="55">
        <v>0</v>
      </c>
      <c r="EV15" s="55">
        <v>0</v>
      </c>
      <c r="EW15" s="55">
        <v>0</v>
      </c>
      <c r="EX15" s="55">
        <v>0</v>
      </c>
      <c r="EY15" s="55">
        <v>0</v>
      </c>
      <c r="EZ15" s="55">
        <v>0</v>
      </c>
      <c r="FA15" s="55">
        <v>0</v>
      </c>
      <c r="FB15" s="55">
        <v>0</v>
      </c>
      <c r="FC15" s="55">
        <v>0</v>
      </c>
      <c r="FD15" s="55">
        <v>0</v>
      </c>
      <c r="FE15" s="55">
        <v>0</v>
      </c>
      <c r="FF15" s="55">
        <v>0</v>
      </c>
      <c r="FG15" s="55">
        <v>0</v>
      </c>
      <c r="FH15" s="55">
        <v>0</v>
      </c>
      <c r="FI15" s="55">
        <v>0</v>
      </c>
      <c r="FJ15" s="55">
        <v>0</v>
      </c>
      <c r="FK15" s="55">
        <v>0</v>
      </c>
      <c r="FL15" s="55">
        <v>0</v>
      </c>
      <c r="FM15" s="55">
        <v>0</v>
      </c>
      <c r="FN15" s="55">
        <v>0</v>
      </c>
      <c r="FO15" s="490">
        <v>0</v>
      </c>
      <c r="FP15" s="55">
        <v>0</v>
      </c>
      <c r="FQ15" s="55">
        <v>0</v>
      </c>
      <c r="FR15" s="55">
        <v>0</v>
      </c>
      <c r="FS15" s="55">
        <v>0</v>
      </c>
      <c r="FT15" s="55">
        <v>0</v>
      </c>
      <c r="FU15" s="55">
        <v>0</v>
      </c>
      <c r="FV15" s="55">
        <v>0</v>
      </c>
      <c r="FW15" s="55">
        <v>0</v>
      </c>
      <c r="FX15" s="55">
        <v>0</v>
      </c>
      <c r="FY15" s="55">
        <v>0</v>
      </c>
      <c r="FZ15" s="55">
        <f>'0091'!N25</f>
        <v>0</v>
      </c>
      <c r="GA15" s="267">
        <f t="shared" si="1"/>
        <v>0</v>
      </c>
      <c r="GB15" s="267"/>
      <c r="GC15" s="390">
        <f t="shared" si="2"/>
        <v>0</v>
      </c>
      <c r="GD15" s="236">
        <v>0</v>
      </c>
      <c r="GE15" s="236">
        <v>0</v>
      </c>
      <c r="GF15" s="236">
        <v>0</v>
      </c>
      <c r="GG15" s="236">
        <v>0</v>
      </c>
      <c r="GH15" s="236">
        <v>0</v>
      </c>
      <c r="GI15" s="236">
        <v>0</v>
      </c>
      <c r="GJ15" s="236">
        <v>0</v>
      </c>
      <c r="GK15" s="236">
        <v>0</v>
      </c>
      <c r="GL15" s="236">
        <v>0</v>
      </c>
      <c r="GM15" s="236">
        <v>0</v>
      </c>
      <c r="GN15" s="236">
        <v>0</v>
      </c>
      <c r="GO15" s="236">
        <v>0</v>
      </c>
      <c r="GP15" s="236">
        <v>0</v>
      </c>
      <c r="GQ15" s="236">
        <v>0</v>
      </c>
      <c r="GR15" s="236">
        <v>0</v>
      </c>
      <c r="GS15" s="236">
        <v>0</v>
      </c>
      <c r="GT15" s="236">
        <v>0</v>
      </c>
      <c r="GU15" s="236">
        <v>0</v>
      </c>
      <c r="GV15" s="236">
        <v>0</v>
      </c>
      <c r="GW15" s="236">
        <v>0</v>
      </c>
      <c r="GX15" s="236">
        <v>0</v>
      </c>
      <c r="GY15" s="236">
        <v>0</v>
      </c>
      <c r="GZ15" s="236">
        <v>0</v>
      </c>
      <c r="HA15" s="236">
        <v>0</v>
      </c>
      <c r="HB15" s="236">
        <v>0</v>
      </c>
      <c r="HC15" s="236">
        <v>0</v>
      </c>
      <c r="HD15" s="236">
        <v>0</v>
      </c>
      <c r="HE15" s="236">
        <v>0</v>
      </c>
      <c r="HF15" s="236">
        <v>0</v>
      </c>
      <c r="HG15" s="236">
        <v>0</v>
      </c>
      <c r="HH15" s="236">
        <v>0</v>
      </c>
      <c r="HI15" s="236">
        <v>0</v>
      </c>
      <c r="HJ15" s="236">
        <v>0</v>
      </c>
      <c r="HK15" s="236">
        <v>0</v>
      </c>
      <c r="HL15" s="236">
        <v>0</v>
      </c>
      <c r="HM15" s="236">
        <v>0</v>
      </c>
      <c r="HN15" s="236">
        <v>0</v>
      </c>
      <c r="HO15" s="236">
        <v>0</v>
      </c>
      <c r="HP15" s="236">
        <v>0</v>
      </c>
      <c r="HQ15" s="236">
        <v>0</v>
      </c>
      <c r="HR15" s="236">
        <v>0</v>
      </c>
      <c r="HS15" s="236">
        <v>0</v>
      </c>
      <c r="HT15" s="236">
        <v>0</v>
      </c>
      <c r="HU15" s="236">
        <v>0</v>
      </c>
      <c r="HV15" s="236">
        <v>0</v>
      </c>
      <c r="HW15" s="236">
        <v>0</v>
      </c>
      <c r="HX15" s="236">
        <v>0</v>
      </c>
      <c r="HY15" s="236">
        <v>0</v>
      </c>
      <c r="HZ15" s="236">
        <v>0</v>
      </c>
      <c r="IA15" s="236">
        <v>0</v>
      </c>
      <c r="IB15" s="236">
        <v>0</v>
      </c>
      <c r="IC15" s="236">
        <v>0</v>
      </c>
      <c r="ID15" s="236">
        <v>0</v>
      </c>
      <c r="IE15" s="236">
        <v>0</v>
      </c>
      <c r="IF15" s="236">
        <v>0</v>
      </c>
      <c r="IG15" s="236">
        <v>0</v>
      </c>
      <c r="IH15" s="236">
        <v>0</v>
      </c>
      <c r="II15" s="236">
        <v>0</v>
      </c>
      <c r="IJ15" s="236">
        <v>0</v>
      </c>
      <c r="IK15" s="236">
        <v>0</v>
      </c>
      <c r="IL15" s="236">
        <v>0</v>
      </c>
      <c r="IM15" s="236">
        <v>0</v>
      </c>
      <c r="IN15" s="236">
        <v>0</v>
      </c>
      <c r="IO15" s="236">
        <v>0</v>
      </c>
      <c r="IP15" s="236">
        <v>0</v>
      </c>
      <c r="IQ15" s="236">
        <v>0</v>
      </c>
      <c r="IR15" s="236">
        <v>0</v>
      </c>
      <c r="IS15" s="236">
        <v>0</v>
      </c>
      <c r="IT15" s="236">
        <v>0</v>
      </c>
      <c r="IU15" s="236">
        <v>0</v>
      </c>
      <c r="IV15" s="236">
        <v>0</v>
      </c>
      <c r="IW15" s="236">
        <v>0</v>
      </c>
      <c r="IX15" s="236">
        <v>0</v>
      </c>
      <c r="IY15" s="236">
        <v>0</v>
      </c>
      <c r="IZ15" s="236">
        <v>0</v>
      </c>
      <c r="JA15" s="236">
        <v>0</v>
      </c>
      <c r="JB15" s="236">
        <v>0</v>
      </c>
      <c r="JC15" s="236">
        <v>0</v>
      </c>
      <c r="JD15" s="236">
        <v>0</v>
      </c>
      <c r="JE15" s="236">
        <v>0</v>
      </c>
      <c r="JF15" s="236">
        <v>0</v>
      </c>
      <c r="JG15" s="236">
        <v>0</v>
      </c>
      <c r="JH15" s="236">
        <v>0</v>
      </c>
      <c r="JI15" s="236">
        <v>0</v>
      </c>
      <c r="JJ15" s="236">
        <v>0</v>
      </c>
      <c r="JK15" s="236">
        <v>0</v>
      </c>
      <c r="JL15" s="236">
        <v>0</v>
      </c>
      <c r="JM15" s="236">
        <v>0</v>
      </c>
      <c r="JN15" s="236">
        <v>0</v>
      </c>
      <c r="JO15" s="236">
        <v>0</v>
      </c>
      <c r="JP15" s="236">
        <v>0</v>
      </c>
      <c r="JQ15" s="236">
        <v>0</v>
      </c>
      <c r="JR15" s="236">
        <v>0</v>
      </c>
      <c r="JS15" s="236">
        <v>0</v>
      </c>
      <c r="JT15" s="236">
        <v>0</v>
      </c>
      <c r="JU15" s="236">
        <v>0</v>
      </c>
      <c r="JV15" s="236">
        <v>0</v>
      </c>
      <c r="JW15" s="236">
        <v>0</v>
      </c>
      <c r="JX15" s="236">
        <v>0</v>
      </c>
      <c r="JY15" s="236">
        <v>0</v>
      </c>
      <c r="JZ15" s="236">
        <v>0</v>
      </c>
      <c r="KA15" s="236">
        <v>0</v>
      </c>
      <c r="KB15" s="236">
        <v>0</v>
      </c>
      <c r="KC15" s="236">
        <v>0</v>
      </c>
      <c r="KD15" s="236">
        <v>0</v>
      </c>
      <c r="KE15" s="236">
        <v>0</v>
      </c>
      <c r="KF15" s="236">
        <v>0</v>
      </c>
      <c r="KG15" s="236">
        <v>0</v>
      </c>
      <c r="KH15" s="236">
        <v>0</v>
      </c>
      <c r="KI15" s="236">
        <v>0</v>
      </c>
      <c r="KJ15" s="236">
        <v>0</v>
      </c>
      <c r="KK15" s="236">
        <v>0</v>
      </c>
      <c r="KL15" s="236">
        <v>0</v>
      </c>
      <c r="KM15" s="236">
        <v>0</v>
      </c>
      <c r="KN15" s="236">
        <v>0</v>
      </c>
      <c r="KO15" s="236">
        <v>0</v>
      </c>
      <c r="KP15" s="236">
        <v>0</v>
      </c>
      <c r="KQ15" s="236">
        <v>0</v>
      </c>
      <c r="KR15" s="236">
        <v>0</v>
      </c>
      <c r="KS15" s="236">
        <v>0</v>
      </c>
      <c r="KT15" s="236">
        <v>0</v>
      </c>
      <c r="KU15" s="236">
        <v>0</v>
      </c>
      <c r="KV15" s="236">
        <v>0</v>
      </c>
      <c r="KW15" s="236">
        <v>0</v>
      </c>
      <c r="KX15" s="236">
        <v>0</v>
      </c>
      <c r="KY15" s="236">
        <v>0</v>
      </c>
      <c r="KZ15" s="236">
        <v>0</v>
      </c>
      <c r="LA15" s="236">
        <v>0</v>
      </c>
      <c r="LB15" s="236">
        <v>0</v>
      </c>
      <c r="LC15" s="236">
        <v>0</v>
      </c>
      <c r="LD15" s="236">
        <v>0</v>
      </c>
      <c r="LE15" s="236">
        <v>0</v>
      </c>
      <c r="LF15" s="236">
        <v>0</v>
      </c>
      <c r="LG15" s="236">
        <v>0</v>
      </c>
      <c r="LH15" s="236">
        <v>0</v>
      </c>
      <c r="LI15" s="236">
        <v>0</v>
      </c>
      <c r="LJ15" s="236">
        <v>0</v>
      </c>
      <c r="LK15" s="236">
        <v>0</v>
      </c>
      <c r="LL15" s="236">
        <v>0</v>
      </c>
      <c r="LM15" s="236">
        <v>0</v>
      </c>
      <c r="LN15" s="236">
        <v>0</v>
      </c>
      <c r="LO15" s="236">
        <v>0</v>
      </c>
      <c r="LP15" s="236">
        <v>0</v>
      </c>
      <c r="LQ15" s="236">
        <v>0</v>
      </c>
      <c r="LR15" s="236">
        <v>0</v>
      </c>
      <c r="LS15" s="236">
        <v>0</v>
      </c>
      <c r="LT15" s="236">
        <v>0</v>
      </c>
      <c r="LU15" s="236">
        <v>0</v>
      </c>
      <c r="LV15" s="236">
        <v>0</v>
      </c>
      <c r="LW15" s="236">
        <v>0</v>
      </c>
      <c r="LX15" s="236">
        <v>0</v>
      </c>
      <c r="LY15" s="236">
        <v>0</v>
      </c>
      <c r="LZ15" s="236">
        <v>0</v>
      </c>
      <c r="MA15" s="236">
        <v>0</v>
      </c>
      <c r="MB15" s="236">
        <v>0</v>
      </c>
      <c r="MC15" s="236">
        <v>0</v>
      </c>
      <c r="MD15" s="236">
        <v>0</v>
      </c>
      <c r="ME15" s="236">
        <v>0</v>
      </c>
      <c r="MF15" s="236">
        <v>0</v>
      </c>
      <c r="MG15" s="236">
        <v>0</v>
      </c>
      <c r="MH15" s="236">
        <v>0</v>
      </c>
      <c r="MI15" s="236">
        <v>0</v>
      </c>
      <c r="MJ15" s="236">
        <v>0</v>
      </c>
      <c r="MK15" s="236">
        <v>0</v>
      </c>
      <c r="ML15" s="236">
        <v>0</v>
      </c>
      <c r="MM15" s="236">
        <v>0</v>
      </c>
      <c r="MN15" s="236">
        <v>0</v>
      </c>
      <c r="MO15" s="236">
        <v>0</v>
      </c>
      <c r="MP15" s="236">
        <v>0</v>
      </c>
      <c r="MQ15" s="493">
        <v>0</v>
      </c>
      <c r="MR15" s="236">
        <v>0</v>
      </c>
      <c r="MS15" s="236">
        <v>0</v>
      </c>
      <c r="MT15" s="236">
        <v>0</v>
      </c>
      <c r="MU15" s="236">
        <v>0</v>
      </c>
      <c r="MV15" s="236">
        <v>0</v>
      </c>
      <c r="MW15" s="236">
        <v>0</v>
      </c>
      <c r="MX15" s="236">
        <v>0</v>
      </c>
      <c r="MY15" s="236">
        <v>0</v>
      </c>
      <c r="MZ15" s="236">
        <v>0</v>
      </c>
      <c r="NA15" s="236">
        <v>0</v>
      </c>
      <c r="NB15" s="236">
        <f>'0091'!N55</f>
        <v>0</v>
      </c>
      <c r="NC15" s="239">
        <f t="shared" si="3"/>
        <v>0</v>
      </c>
      <c r="ND15" s="239"/>
      <c r="NE15" s="390">
        <f t="shared" si="4"/>
        <v>0</v>
      </c>
    </row>
    <row r="16" spans="1:409" ht="13.9" customHeight="1" x14ac:dyDescent="0.25">
      <c r="A16" s="234" t="s">
        <v>300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0</v>
      </c>
      <c r="BX16" s="55">
        <v>0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0</v>
      </c>
      <c r="CG16" s="55">
        <v>0</v>
      </c>
      <c r="CH16" s="55">
        <v>0</v>
      </c>
      <c r="CI16" s="55">
        <v>0</v>
      </c>
      <c r="CJ16" s="55">
        <v>0</v>
      </c>
      <c r="CK16" s="55">
        <v>0</v>
      </c>
      <c r="CL16" s="55">
        <v>0</v>
      </c>
      <c r="CM16" s="55">
        <v>0</v>
      </c>
      <c r="CN16" s="55">
        <v>0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>
        <v>0</v>
      </c>
      <c r="CW16" s="55">
        <v>0</v>
      </c>
      <c r="CX16" s="55">
        <v>0</v>
      </c>
      <c r="CY16" s="55">
        <v>0</v>
      </c>
      <c r="CZ16" s="55">
        <v>0</v>
      </c>
      <c r="DA16" s="55">
        <v>0</v>
      </c>
      <c r="DB16" s="55">
        <v>0</v>
      </c>
      <c r="DC16" s="55">
        <v>0</v>
      </c>
      <c r="DD16" s="55">
        <v>0</v>
      </c>
      <c r="DE16" s="55">
        <v>0</v>
      </c>
      <c r="DF16" s="55">
        <v>0</v>
      </c>
      <c r="DG16" s="55">
        <v>0</v>
      </c>
      <c r="DH16" s="55">
        <v>0</v>
      </c>
      <c r="DI16" s="55">
        <v>0</v>
      </c>
      <c r="DJ16" s="55">
        <v>0</v>
      </c>
      <c r="DK16" s="55">
        <v>0</v>
      </c>
      <c r="DL16" s="55">
        <v>0</v>
      </c>
      <c r="DM16" s="55">
        <v>0</v>
      </c>
      <c r="DN16" s="55">
        <v>0</v>
      </c>
      <c r="DO16" s="55">
        <v>0</v>
      </c>
      <c r="DP16" s="55">
        <v>0</v>
      </c>
      <c r="DQ16" s="55">
        <v>0</v>
      </c>
      <c r="DR16" s="55">
        <v>0</v>
      </c>
      <c r="DS16" s="55">
        <v>0</v>
      </c>
      <c r="DT16" s="55">
        <v>0</v>
      </c>
      <c r="DU16" s="55">
        <v>0</v>
      </c>
      <c r="DV16" s="55">
        <v>0</v>
      </c>
      <c r="DW16" s="55">
        <v>0</v>
      </c>
      <c r="DX16" s="55">
        <v>0</v>
      </c>
      <c r="DY16" s="55">
        <v>0</v>
      </c>
      <c r="DZ16" s="55">
        <v>0</v>
      </c>
      <c r="EA16" s="55">
        <v>0</v>
      </c>
      <c r="EB16" s="55">
        <v>0</v>
      </c>
      <c r="EC16" s="55">
        <v>0</v>
      </c>
      <c r="ED16" s="55">
        <v>0</v>
      </c>
      <c r="EE16" s="55">
        <v>0</v>
      </c>
      <c r="EF16" s="55">
        <v>0</v>
      </c>
      <c r="EG16" s="55">
        <v>0</v>
      </c>
      <c r="EH16" s="55">
        <v>0</v>
      </c>
      <c r="EI16" s="55">
        <v>0</v>
      </c>
      <c r="EJ16" s="55">
        <v>0</v>
      </c>
      <c r="EK16" s="55">
        <v>0</v>
      </c>
      <c r="EL16" s="55">
        <v>0</v>
      </c>
      <c r="EM16" s="55">
        <v>0</v>
      </c>
      <c r="EN16" s="55">
        <v>0</v>
      </c>
      <c r="EO16" s="55">
        <v>0</v>
      </c>
      <c r="EP16" s="55">
        <v>0</v>
      </c>
      <c r="EQ16" s="55">
        <v>0</v>
      </c>
      <c r="ER16" s="55">
        <v>0</v>
      </c>
      <c r="ES16" s="55">
        <v>0</v>
      </c>
      <c r="ET16" s="55">
        <v>0</v>
      </c>
      <c r="EU16" s="55">
        <v>0</v>
      </c>
      <c r="EV16" s="55">
        <v>0</v>
      </c>
      <c r="EW16" s="55">
        <v>0</v>
      </c>
      <c r="EX16" s="55">
        <v>0</v>
      </c>
      <c r="EY16" s="55">
        <v>0</v>
      </c>
      <c r="EZ16" s="55">
        <v>0</v>
      </c>
      <c r="FA16" s="55">
        <v>0</v>
      </c>
      <c r="FB16" s="55">
        <v>0</v>
      </c>
      <c r="FC16" s="55">
        <v>0</v>
      </c>
      <c r="FD16" s="55">
        <v>0</v>
      </c>
      <c r="FE16" s="55">
        <v>0</v>
      </c>
      <c r="FF16" s="55">
        <v>0</v>
      </c>
      <c r="FG16" s="55">
        <v>0</v>
      </c>
      <c r="FH16" s="55">
        <v>0</v>
      </c>
      <c r="FI16" s="55">
        <v>0</v>
      </c>
      <c r="FJ16" s="55">
        <v>0</v>
      </c>
      <c r="FK16" s="55">
        <v>0</v>
      </c>
      <c r="FL16" s="55">
        <v>0</v>
      </c>
      <c r="FM16" s="55">
        <v>0</v>
      </c>
      <c r="FN16" s="55">
        <v>0</v>
      </c>
      <c r="FO16" s="490">
        <v>0</v>
      </c>
      <c r="FP16" s="55">
        <v>0</v>
      </c>
      <c r="FQ16" s="55">
        <v>0</v>
      </c>
      <c r="FR16" s="55">
        <v>0</v>
      </c>
      <c r="FS16" s="55">
        <v>0</v>
      </c>
      <c r="FT16" s="55">
        <v>0</v>
      </c>
      <c r="FU16" s="55">
        <v>0</v>
      </c>
      <c r="FV16" s="55">
        <v>0</v>
      </c>
      <c r="FW16" s="55">
        <v>0</v>
      </c>
      <c r="FX16" s="55">
        <v>0</v>
      </c>
      <c r="FY16" s="55">
        <v>0</v>
      </c>
      <c r="FZ16" s="55">
        <f>'0091'!O25</f>
        <v>0</v>
      </c>
      <c r="GA16" s="267">
        <f t="shared" si="1"/>
        <v>0</v>
      </c>
      <c r="GB16" s="267"/>
      <c r="GC16" s="390">
        <f t="shared" si="2"/>
        <v>0</v>
      </c>
      <c r="GD16" s="236">
        <v>0</v>
      </c>
      <c r="GE16" s="236">
        <v>0</v>
      </c>
      <c r="GF16" s="236">
        <v>0</v>
      </c>
      <c r="GG16" s="236">
        <v>0</v>
      </c>
      <c r="GH16" s="236">
        <v>0</v>
      </c>
      <c r="GI16" s="236">
        <v>0</v>
      </c>
      <c r="GJ16" s="236">
        <v>0</v>
      </c>
      <c r="GK16" s="236">
        <v>0</v>
      </c>
      <c r="GL16" s="236">
        <v>0</v>
      </c>
      <c r="GM16" s="236">
        <v>0</v>
      </c>
      <c r="GN16" s="236">
        <v>0</v>
      </c>
      <c r="GO16" s="236">
        <v>0</v>
      </c>
      <c r="GP16" s="236">
        <v>0</v>
      </c>
      <c r="GQ16" s="236">
        <v>0</v>
      </c>
      <c r="GR16" s="236">
        <v>0</v>
      </c>
      <c r="GS16" s="236">
        <v>0</v>
      </c>
      <c r="GT16" s="236">
        <v>0</v>
      </c>
      <c r="GU16" s="236">
        <v>0</v>
      </c>
      <c r="GV16" s="236">
        <v>0</v>
      </c>
      <c r="GW16" s="236">
        <v>0</v>
      </c>
      <c r="GX16" s="236">
        <v>0</v>
      </c>
      <c r="GY16" s="236">
        <v>0</v>
      </c>
      <c r="GZ16" s="236">
        <v>0</v>
      </c>
      <c r="HA16" s="236">
        <v>0</v>
      </c>
      <c r="HB16" s="236">
        <v>0</v>
      </c>
      <c r="HC16" s="236">
        <v>0</v>
      </c>
      <c r="HD16" s="236">
        <v>0</v>
      </c>
      <c r="HE16" s="236">
        <v>0</v>
      </c>
      <c r="HF16" s="236">
        <v>0</v>
      </c>
      <c r="HG16" s="236">
        <v>0</v>
      </c>
      <c r="HH16" s="236">
        <v>0</v>
      </c>
      <c r="HI16" s="236">
        <v>0</v>
      </c>
      <c r="HJ16" s="236">
        <v>0</v>
      </c>
      <c r="HK16" s="236">
        <v>0</v>
      </c>
      <c r="HL16" s="236">
        <v>0</v>
      </c>
      <c r="HM16" s="236">
        <v>0</v>
      </c>
      <c r="HN16" s="236">
        <v>0</v>
      </c>
      <c r="HO16" s="236">
        <v>0</v>
      </c>
      <c r="HP16" s="236">
        <v>0</v>
      </c>
      <c r="HQ16" s="236">
        <v>0</v>
      </c>
      <c r="HR16" s="236">
        <v>0</v>
      </c>
      <c r="HS16" s="236">
        <v>0</v>
      </c>
      <c r="HT16" s="236">
        <v>0</v>
      </c>
      <c r="HU16" s="236">
        <v>0</v>
      </c>
      <c r="HV16" s="236">
        <v>0</v>
      </c>
      <c r="HW16" s="236">
        <v>0</v>
      </c>
      <c r="HX16" s="236">
        <v>0</v>
      </c>
      <c r="HY16" s="236">
        <v>0</v>
      </c>
      <c r="HZ16" s="236">
        <v>0</v>
      </c>
      <c r="IA16" s="236">
        <v>0</v>
      </c>
      <c r="IB16" s="236">
        <v>0</v>
      </c>
      <c r="IC16" s="236">
        <v>0</v>
      </c>
      <c r="ID16" s="236">
        <v>0</v>
      </c>
      <c r="IE16" s="236">
        <v>0</v>
      </c>
      <c r="IF16" s="236">
        <v>0</v>
      </c>
      <c r="IG16" s="236">
        <v>0</v>
      </c>
      <c r="IH16" s="236">
        <v>0</v>
      </c>
      <c r="II16" s="236">
        <v>0</v>
      </c>
      <c r="IJ16" s="236">
        <v>0</v>
      </c>
      <c r="IK16" s="236">
        <v>0</v>
      </c>
      <c r="IL16" s="236">
        <v>0</v>
      </c>
      <c r="IM16" s="236">
        <v>0</v>
      </c>
      <c r="IN16" s="236">
        <v>0</v>
      </c>
      <c r="IO16" s="236">
        <v>0</v>
      </c>
      <c r="IP16" s="236">
        <v>0</v>
      </c>
      <c r="IQ16" s="236">
        <v>0</v>
      </c>
      <c r="IR16" s="236">
        <v>0</v>
      </c>
      <c r="IS16" s="236">
        <v>0</v>
      </c>
      <c r="IT16" s="236">
        <v>0</v>
      </c>
      <c r="IU16" s="236">
        <v>0</v>
      </c>
      <c r="IV16" s="236">
        <v>0</v>
      </c>
      <c r="IW16" s="236">
        <v>0</v>
      </c>
      <c r="IX16" s="236">
        <v>0</v>
      </c>
      <c r="IY16" s="236">
        <v>0</v>
      </c>
      <c r="IZ16" s="236">
        <v>0</v>
      </c>
      <c r="JA16" s="236">
        <v>0</v>
      </c>
      <c r="JB16" s="236">
        <v>0</v>
      </c>
      <c r="JC16" s="236">
        <v>0</v>
      </c>
      <c r="JD16" s="236">
        <v>0</v>
      </c>
      <c r="JE16" s="236">
        <v>0</v>
      </c>
      <c r="JF16" s="236">
        <v>0</v>
      </c>
      <c r="JG16" s="236">
        <v>0</v>
      </c>
      <c r="JH16" s="236">
        <v>0</v>
      </c>
      <c r="JI16" s="236">
        <v>0</v>
      </c>
      <c r="JJ16" s="236">
        <v>0</v>
      </c>
      <c r="JK16" s="236">
        <v>0</v>
      </c>
      <c r="JL16" s="236">
        <v>0</v>
      </c>
      <c r="JM16" s="236">
        <v>0</v>
      </c>
      <c r="JN16" s="236">
        <v>0</v>
      </c>
      <c r="JO16" s="236">
        <v>0</v>
      </c>
      <c r="JP16" s="236">
        <v>0</v>
      </c>
      <c r="JQ16" s="236">
        <v>0</v>
      </c>
      <c r="JR16" s="236">
        <v>0</v>
      </c>
      <c r="JS16" s="236">
        <v>0</v>
      </c>
      <c r="JT16" s="236">
        <v>0</v>
      </c>
      <c r="JU16" s="236">
        <v>0</v>
      </c>
      <c r="JV16" s="236">
        <v>0</v>
      </c>
      <c r="JW16" s="236">
        <v>0</v>
      </c>
      <c r="JX16" s="236">
        <v>0</v>
      </c>
      <c r="JY16" s="236">
        <v>0</v>
      </c>
      <c r="JZ16" s="236">
        <v>0</v>
      </c>
      <c r="KA16" s="236">
        <v>0</v>
      </c>
      <c r="KB16" s="236">
        <v>0</v>
      </c>
      <c r="KC16" s="236">
        <v>0</v>
      </c>
      <c r="KD16" s="236">
        <v>0</v>
      </c>
      <c r="KE16" s="236">
        <v>0</v>
      </c>
      <c r="KF16" s="236">
        <v>0</v>
      </c>
      <c r="KG16" s="236">
        <v>0</v>
      </c>
      <c r="KH16" s="236">
        <v>0</v>
      </c>
      <c r="KI16" s="236">
        <v>0</v>
      </c>
      <c r="KJ16" s="236">
        <v>0</v>
      </c>
      <c r="KK16" s="236">
        <v>0</v>
      </c>
      <c r="KL16" s="236">
        <v>0</v>
      </c>
      <c r="KM16" s="236">
        <v>0</v>
      </c>
      <c r="KN16" s="236">
        <v>0</v>
      </c>
      <c r="KO16" s="236">
        <v>0</v>
      </c>
      <c r="KP16" s="236">
        <v>0</v>
      </c>
      <c r="KQ16" s="236">
        <v>0</v>
      </c>
      <c r="KR16" s="236">
        <v>0</v>
      </c>
      <c r="KS16" s="236">
        <v>0</v>
      </c>
      <c r="KT16" s="236">
        <v>0</v>
      </c>
      <c r="KU16" s="236">
        <v>0</v>
      </c>
      <c r="KV16" s="236">
        <v>0</v>
      </c>
      <c r="KW16" s="236">
        <v>0</v>
      </c>
      <c r="KX16" s="236">
        <v>0</v>
      </c>
      <c r="KY16" s="236">
        <v>0</v>
      </c>
      <c r="KZ16" s="236">
        <v>0</v>
      </c>
      <c r="LA16" s="236">
        <v>0</v>
      </c>
      <c r="LB16" s="236">
        <v>0</v>
      </c>
      <c r="LC16" s="236">
        <v>0</v>
      </c>
      <c r="LD16" s="236">
        <v>0</v>
      </c>
      <c r="LE16" s="236">
        <v>0</v>
      </c>
      <c r="LF16" s="236">
        <v>0</v>
      </c>
      <c r="LG16" s="236">
        <v>0</v>
      </c>
      <c r="LH16" s="236">
        <v>0</v>
      </c>
      <c r="LI16" s="236">
        <v>0</v>
      </c>
      <c r="LJ16" s="236">
        <v>0</v>
      </c>
      <c r="LK16" s="236">
        <v>0</v>
      </c>
      <c r="LL16" s="236">
        <v>0</v>
      </c>
      <c r="LM16" s="236">
        <v>0</v>
      </c>
      <c r="LN16" s="236">
        <v>0</v>
      </c>
      <c r="LO16" s="236">
        <v>0</v>
      </c>
      <c r="LP16" s="236">
        <v>0</v>
      </c>
      <c r="LQ16" s="236">
        <v>0</v>
      </c>
      <c r="LR16" s="236">
        <v>0</v>
      </c>
      <c r="LS16" s="236">
        <v>0</v>
      </c>
      <c r="LT16" s="236">
        <v>0</v>
      </c>
      <c r="LU16" s="236">
        <v>0</v>
      </c>
      <c r="LV16" s="236">
        <v>0</v>
      </c>
      <c r="LW16" s="236">
        <v>0</v>
      </c>
      <c r="LX16" s="236">
        <v>0</v>
      </c>
      <c r="LY16" s="236">
        <v>0</v>
      </c>
      <c r="LZ16" s="236">
        <v>0</v>
      </c>
      <c r="MA16" s="236">
        <v>0</v>
      </c>
      <c r="MB16" s="236">
        <v>0</v>
      </c>
      <c r="MC16" s="236">
        <v>0</v>
      </c>
      <c r="MD16" s="236">
        <v>0</v>
      </c>
      <c r="ME16" s="236">
        <v>0</v>
      </c>
      <c r="MF16" s="236">
        <v>0</v>
      </c>
      <c r="MG16" s="236">
        <v>0</v>
      </c>
      <c r="MH16" s="236">
        <v>0</v>
      </c>
      <c r="MI16" s="236">
        <v>0</v>
      </c>
      <c r="MJ16" s="236">
        <v>0</v>
      </c>
      <c r="MK16" s="236">
        <v>0</v>
      </c>
      <c r="ML16" s="236">
        <v>0</v>
      </c>
      <c r="MM16" s="236">
        <v>0</v>
      </c>
      <c r="MN16" s="236">
        <v>0</v>
      </c>
      <c r="MO16" s="236">
        <v>0</v>
      </c>
      <c r="MP16" s="236">
        <v>0</v>
      </c>
      <c r="MQ16" s="493">
        <v>0</v>
      </c>
      <c r="MR16" s="236">
        <v>0</v>
      </c>
      <c r="MS16" s="236">
        <v>0</v>
      </c>
      <c r="MT16" s="236">
        <v>0</v>
      </c>
      <c r="MU16" s="236">
        <v>0</v>
      </c>
      <c r="MV16" s="236">
        <v>0</v>
      </c>
      <c r="MW16" s="236">
        <v>0</v>
      </c>
      <c r="MX16" s="236">
        <v>0</v>
      </c>
      <c r="MY16" s="236">
        <v>0</v>
      </c>
      <c r="MZ16" s="236">
        <v>0</v>
      </c>
      <c r="NA16" s="236">
        <v>0</v>
      </c>
      <c r="NB16" s="236">
        <f>'0091'!O55</f>
        <v>0</v>
      </c>
      <c r="NC16" s="239">
        <f t="shared" si="3"/>
        <v>0</v>
      </c>
      <c r="ND16" s="239"/>
      <c r="NE16" s="390">
        <f t="shared" si="4"/>
        <v>0</v>
      </c>
    </row>
    <row r="17" spans="1:412" ht="13.9" customHeight="1" x14ac:dyDescent="0.25">
      <c r="A17" s="235" t="s">
        <v>453</v>
      </c>
      <c r="B17" s="133">
        <v>138861</v>
      </c>
      <c r="C17" s="133">
        <v>138320</v>
      </c>
      <c r="D17" s="133">
        <v>138719</v>
      </c>
      <c r="E17" s="133">
        <v>138977</v>
      </c>
      <c r="F17" s="133">
        <v>138350</v>
      </c>
      <c r="G17" s="133">
        <v>138413</v>
      </c>
      <c r="H17" s="133">
        <v>138685</v>
      </c>
      <c r="I17" s="133">
        <v>138716</v>
      </c>
      <c r="J17" s="133">
        <v>138579</v>
      </c>
      <c r="K17" s="133">
        <v>138870</v>
      </c>
      <c r="L17" s="133">
        <v>138226</v>
      </c>
      <c r="M17" s="133">
        <v>138510</v>
      </c>
      <c r="N17" s="133">
        <v>138285</v>
      </c>
      <c r="O17" s="133">
        <v>139206</v>
      </c>
      <c r="P17" s="133">
        <v>139373</v>
      </c>
      <c r="Q17" s="133">
        <v>138278</v>
      </c>
      <c r="R17" s="133">
        <v>138203</v>
      </c>
      <c r="S17" s="133">
        <v>138365</v>
      </c>
      <c r="T17" s="133">
        <v>138378</v>
      </c>
      <c r="U17" s="133">
        <v>139912</v>
      </c>
      <c r="V17" s="133">
        <v>138275</v>
      </c>
      <c r="W17" s="133">
        <v>138067</v>
      </c>
      <c r="X17" s="133">
        <v>138034</v>
      </c>
      <c r="Y17" s="133">
        <v>138065</v>
      </c>
      <c r="Z17" s="133">
        <v>138238</v>
      </c>
      <c r="AA17" s="133">
        <v>137403</v>
      </c>
      <c r="AB17" s="133">
        <v>137501</v>
      </c>
      <c r="AC17" s="133">
        <v>137589</v>
      </c>
      <c r="AD17" s="133">
        <v>137665</v>
      </c>
      <c r="AE17" s="133">
        <v>137841</v>
      </c>
      <c r="AF17" s="133">
        <v>136380</v>
      </c>
      <c r="AG17" s="133">
        <v>136942</v>
      </c>
      <c r="AH17" s="133">
        <v>137050</v>
      </c>
      <c r="AI17" s="133">
        <v>137163</v>
      </c>
      <c r="AJ17" s="133">
        <v>137134</v>
      </c>
      <c r="AK17" s="133">
        <v>136327</v>
      </c>
      <c r="AL17" s="133">
        <v>136351</v>
      </c>
      <c r="AM17" s="133">
        <v>136626</v>
      </c>
      <c r="AN17" s="133">
        <v>136753</v>
      </c>
      <c r="AO17" s="133">
        <v>137972</v>
      </c>
      <c r="AP17" s="133">
        <v>137138</v>
      </c>
      <c r="AQ17" s="133">
        <v>137116</v>
      </c>
      <c r="AR17" s="133">
        <v>137248</v>
      </c>
      <c r="AS17" s="133">
        <v>137470</v>
      </c>
      <c r="AT17" s="133">
        <v>138243</v>
      </c>
      <c r="AU17" s="133">
        <v>137130</v>
      </c>
      <c r="AV17" s="133">
        <v>137381</v>
      </c>
      <c r="AW17" s="133">
        <v>137551</v>
      </c>
      <c r="AX17" s="133">
        <v>137768</v>
      </c>
      <c r="AY17" s="133">
        <v>136810</v>
      </c>
      <c r="AZ17" s="133">
        <v>136926</v>
      </c>
      <c r="BA17" s="133">
        <v>137051</v>
      </c>
      <c r="BB17" s="133">
        <v>136984</v>
      </c>
      <c r="BC17" s="133">
        <v>137144</v>
      </c>
      <c r="BD17" s="133">
        <v>136267</v>
      </c>
      <c r="BE17" s="133">
        <v>136571</v>
      </c>
      <c r="BF17" s="133">
        <v>137093</v>
      </c>
      <c r="BG17" s="133">
        <v>137644</v>
      </c>
      <c r="BH17" s="133">
        <v>137974</v>
      </c>
      <c r="BI17" s="133">
        <v>137420</v>
      </c>
      <c r="BJ17" s="133">
        <v>137641</v>
      </c>
      <c r="BK17" s="133">
        <v>139208</v>
      </c>
      <c r="BL17" s="133">
        <v>139168</v>
      </c>
      <c r="BM17" s="133">
        <v>139257</v>
      </c>
      <c r="BN17" s="133">
        <v>138382</v>
      </c>
      <c r="BO17" s="133">
        <v>138315</v>
      </c>
      <c r="BP17" s="133">
        <v>138299</v>
      </c>
      <c r="BQ17" s="133">
        <v>138367</v>
      </c>
      <c r="BR17" s="133">
        <v>138236</v>
      </c>
      <c r="BS17" s="133">
        <v>137784</v>
      </c>
      <c r="BT17" s="133">
        <v>137488</v>
      </c>
      <c r="BU17" s="133">
        <v>137639</v>
      </c>
      <c r="BV17" s="133">
        <v>137644</v>
      </c>
      <c r="BW17" s="133">
        <v>138239</v>
      </c>
      <c r="BX17" s="133">
        <v>137170</v>
      </c>
      <c r="BY17" s="133">
        <v>136558</v>
      </c>
      <c r="BZ17" s="133">
        <v>135681</v>
      </c>
      <c r="CA17" s="133">
        <v>135749</v>
      </c>
      <c r="CB17" s="133">
        <v>136324</v>
      </c>
      <c r="CC17" s="133">
        <v>134890</v>
      </c>
      <c r="CD17" s="133">
        <v>135346</v>
      </c>
      <c r="CE17" s="133">
        <v>135116</v>
      </c>
      <c r="CF17" s="133">
        <v>135051</v>
      </c>
      <c r="CG17" s="133">
        <v>136803</v>
      </c>
      <c r="CH17" s="133">
        <v>135103</v>
      </c>
      <c r="CI17" s="133">
        <v>135371</v>
      </c>
      <c r="CJ17" s="133">
        <v>135373</v>
      </c>
      <c r="CK17" s="133">
        <v>135156</v>
      </c>
      <c r="CL17" s="133">
        <v>135045</v>
      </c>
      <c r="CM17" s="133">
        <v>132464</v>
      </c>
      <c r="CN17" s="133">
        <v>132697</v>
      </c>
      <c r="CO17" s="133">
        <v>133174</v>
      </c>
      <c r="CP17" s="133">
        <v>133046</v>
      </c>
      <c r="CQ17" s="133">
        <v>132548</v>
      </c>
      <c r="CR17" s="133">
        <v>132663</v>
      </c>
      <c r="CS17" s="133">
        <v>132654</v>
      </c>
      <c r="CT17" s="133">
        <v>132704</v>
      </c>
      <c r="CU17" s="133">
        <v>133154</v>
      </c>
      <c r="CV17" s="133">
        <v>131407</v>
      </c>
      <c r="CW17" s="133">
        <v>131659</v>
      </c>
      <c r="CX17" s="133">
        <v>131921</v>
      </c>
      <c r="CY17" s="133">
        <v>131776</v>
      </c>
      <c r="CZ17" s="133">
        <v>131518</v>
      </c>
      <c r="DA17" s="133">
        <v>130189</v>
      </c>
      <c r="DB17" s="133">
        <v>130923</v>
      </c>
      <c r="DC17" s="133">
        <v>130951</v>
      </c>
      <c r="DD17" s="133">
        <v>131194</v>
      </c>
      <c r="DE17" s="133">
        <v>131053</v>
      </c>
      <c r="DF17" s="133">
        <v>129529</v>
      </c>
      <c r="DG17" s="133">
        <v>130098</v>
      </c>
      <c r="DH17" s="133">
        <v>130273</v>
      </c>
      <c r="DI17" s="133">
        <v>130338</v>
      </c>
      <c r="DJ17" s="133">
        <v>130617</v>
      </c>
      <c r="DK17" s="133">
        <v>129043</v>
      </c>
      <c r="DL17" s="133">
        <v>129518</v>
      </c>
      <c r="DM17" s="133">
        <v>129544</v>
      </c>
      <c r="DN17" s="133">
        <v>129709</v>
      </c>
      <c r="DO17" s="133">
        <v>130109</v>
      </c>
      <c r="DP17" s="133">
        <v>128154</v>
      </c>
      <c r="DQ17" s="133">
        <v>128376</v>
      </c>
      <c r="DR17" s="133">
        <v>128611</v>
      </c>
      <c r="DS17" s="133">
        <v>129021</v>
      </c>
      <c r="DT17" s="133">
        <v>129340</v>
      </c>
      <c r="DU17" s="133">
        <v>128768</v>
      </c>
      <c r="DV17" s="133">
        <v>129475</v>
      </c>
      <c r="DW17" s="133">
        <v>131285</v>
      </c>
      <c r="DX17" s="133">
        <v>131432</v>
      </c>
      <c r="DY17" s="133">
        <v>131642</v>
      </c>
      <c r="DZ17" s="133">
        <v>130975</v>
      </c>
      <c r="EA17" s="133">
        <v>130887</v>
      </c>
      <c r="EB17" s="133">
        <v>131186</v>
      </c>
      <c r="EC17" s="133">
        <v>131144</v>
      </c>
      <c r="ED17" s="133">
        <v>131422</v>
      </c>
      <c r="EE17" s="133">
        <v>130950</v>
      </c>
      <c r="EF17" s="133">
        <v>131076</v>
      </c>
      <c r="EG17" s="133">
        <v>131384</v>
      </c>
      <c r="EH17" s="133">
        <v>131482</v>
      </c>
      <c r="EI17" s="133">
        <v>131768</v>
      </c>
      <c r="EJ17" s="133">
        <v>130406</v>
      </c>
      <c r="EK17" s="133">
        <v>130877</v>
      </c>
      <c r="EL17" s="133">
        <v>131009</v>
      </c>
      <c r="EM17" s="133">
        <v>131375</v>
      </c>
      <c r="EN17" s="133">
        <v>131435</v>
      </c>
      <c r="EO17" s="133">
        <v>130663</v>
      </c>
      <c r="EP17" s="133">
        <v>131521</v>
      </c>
      <c r="EQ17" s="133">
        <v>131521</v>
      </c>
      <c r="ER17" s="133">
        <v>131596</v>
      </c>
      <c r="ES17" s="133">
        <v>133370</v>
      </c>
      <c r="ET17" s="133">
        <v>131905</v>
      </c>
      <c r="EU17" s="133">
        <v>133112</v>
      </c>
      <c r="EV17" s="133">
        <v>133318</v>
      </c>
      <c r="EW17" s="133">
        <v>133211</v>
      </c>
      <c r="EX17" s="133">
        <v>133185</v>
      </c>
      <c r="EY17" s="133">
        <v>132565</v>
      </c>
      <c r="EZ17" s="133">
        <v>132664</v>
      </c>
      <c r="FA17" s="133">
        <v>132779</v>
      </c>
      <c r="FB17" s="133">
        <v>133512</v>
      </c>
      <c r="FC17" s="133">
        <v>133802</v>
      </c>
      <c r="FD17" s="133">
        <v>132839</v>
      </c>
      <c r="FE17" s="133">
        <v>132972</v>
      </c>
      <c r="FF17" s="133">
        <v>133157</v>
      </c>
      <c r="FG17" s="133">
        <v>133467</v>
      </c>
      <c r="FH17" s="133">
        <v>133913</v>
      </c>
      <c r="FI17" s="133">
        <v>132875</v>
      </c>
      <c r="FJ17" s="133">
        <v>133414</v>
      </c>
      <c r="FK17" s="133">
        <v>133877</v>
      </c>
      <c r="FL17" s="133">
        <v>134313</v>
      </c>
      <c r="FM17" s="133">
        <v>134604</v>
      </c>
      <c r="FN17" s="133">
        <v>132921</v>
      </c>
      <c r="FO17" s="491">
        <v>134560</v>
      </c>
      <c r="FP17" s="133">
        <v>135249</v>
      </c>
      <c r="FQ17" s="133">
        <v>135478</v>
      </c>
      <c r="FR17" s="133">
        <v>135801</v>
      </c>
      <c r="FS17" s="133">
        <v>134783</v>
      </c>
      <c r="FT17" s="133">
        <v>135538</v>
      </c>
      <c r="FU17" s="133">
        <v>135435</v>
      </c>
      <c r="FV17" s="133">
        <v>135997</v>
      </c>
      <c r="FW17" s="133">
        <v>135863</v>
      </c>
      <c r="FX17" s="133">
        <v>135276</v>
      </c>
      <c r="FY17" s="133">
        <v>135873</v>
      </c>
      <c r="FZ17" s="133">
        <f>'0091'!P25</f>
        <v>136231</v>
      </c>
      <c r="GA17" s="267">
        <f t="shared" si="1"/>
        <v>1.671</v>
      </c>
      <c r="GB17" s="267"/>
      <c r="GC17" s="390">
        <f t="shared" si="2"/>
        <v>3.5670000000000002</v>
      </c>
      <c r="GD17" s="237">
        <v>176.032416921943</v>
      </c>
      <c r="GE17" s="237">
        <v>175.588816937454</v>
      </c>
      <c r="GF17" s="237">
        <v>176.00581508044201</v>
      </c>
      <c r="GG17" s="237">
        <v>175.89055420007</v>
      </c>
      <c r="GH17" s="237">
        <v>175.55057493666001</v>
      </c>
      <c r="GI17" s="237">
        <v>175.43684802419801</v>
      </c>
      <c r="GJ17" s="237">
        <v>175.713233583999</v>
      </c>
      <c r="GK17" s="237">
        <v>176.28424657534245</v>
      </c>
      <c r="GL17" s="237">
        <v>176.35161929940517</v>
      </c>
      <c r="GM17" s="237">
        <v>176.28129890453835</v>
      </c>
      <c r="GN17" s="237">
        <v>175.53563001415759</v>
      </c>
      <c r="GO17" s="237">
        <v>175.33437744714175</v>
      </c>
      <c r="GP17" s="237">
        <v>175.48237876827787</v>
      </c>
      <c r="GQ17" s="237">
        <v>175.84537828364401</v>
      </c>
      <c r="GR17" s="237">
        <v>175.860003153082</v>
      </c>
      <c r="GS17" s="237">
        <v>175.50264965652599</v>
      </c>
      <c r="GT17" s="237">
        <v>175.74379033835299</v>
      </c>
      <c r="GU17" s="237">
        <v>175.714839810721</v>
      </c>
      <c r="GV17" s="237">
        <v>175.35285459756801</v>
      </c>
      <c r="GW17" s="237">
        <v>175.27718468812</v>
      </c>
      <c r="GX17" s="237">
        <v>174.409412839845</v>
      </c>
      <c r="GY17" s="237">
        <v>174.668448177133</v>
      </c>
      <c r="GZ17" s="237">
        <v>173.23660289810999</v>
      </c>
      <c r="HA17" s="237">
        <v>173.08778972882894</v>
      </c>
      <c r="HB17" s="237">
        <v>173.42398725534818</v>
      </c>
      <c r="HC17" s="237">
        <v>173.08157674453997</v>
      </c>
      <c r="HD17" s="237">
        <v>173.25965583173993</v>
      </c>
      <c r="HE17" s="237">
        <v>173.3950071162057</v>
      </c>
      <c r="HF17" s="237">
        <v>173.512779738587</v>
      </c>
      <c r="HG17" s="237">
        <v>173.23520273419294</v>
      </c>
      <c r="HH17" s="237">
        <v>172.17878389863247</v>
      </c>
      <c r="HI17" s="237">
        <v>172.21662468513856</v>
      </c>
      <c r="HJ17" s="237">
        <v>172.02255901391527</v>
      </c>
      <c r="HK17" s="237">
        <v>171.68172341904102</v>
      </c>
      <c r="HL17" s="237">
        <v>171.57045840407469</v>
      </c>
      <c r="HM17" s="237">
        <v>171.36512713662844</v>
      </c>
      <c r="HN17" s="237">
        <v>171.34306513114819</v>
      </c>
      <c r="HO17" s="237">
        <v>170.85095747135276</v>
      </c>
      <c r="HP17" s="237">
        <v>170.42633277001073</v>
      </c>
      <c r="HQ17" s="237">
        <v>170.62298232129132</v>
      </c>
      <c r="HR17" s="237">
        <v>169.96546033695358</v>
      </c>
      <c r="HS17" s="237">
        <v>170.11222568123293</v>
      </c>
      <c r="HT17" s="237">
        <v>165.070519173592</v>
      </c>
      <c r="HU17" s="237">
        <v>165.32044643884501</v>
      </c>
      <c r="HV17" s="237">
        <v>168.18366564417201</v>
      </c>
      <c r="HW17" s="237">
        <v>167.244972227543</v>
      </c>
      <c r="HX17" s="237">
        <v>167.06651332183199</v>
      </c>
      <c r="HY17" s="237">
        <v>166.98134213759201</v>
      </c>
      <c r="HZ17" s="237">
        <v>167.07080055529801</v>
      </c>
      <c r="IA17" s="237">
        <v>166.568464890294</v>
      </c>
      <c r="IB17" s="237">
        <v>166.78334618349999</v>
      </c>
      <c r="IC17" s="237">
        <v>166.551431437611</v>
      </c>
      <c r="ID17" s="237">
        <v>166.563089599938</v>
      </c>
      <c r="IE17" s="237">
        <v>166.56641796784899</v>
      </c>
      <c r="IF17" s="237">
        <v>165.297062107736</v>
      </c>
      <c r="IG17" s="237">
        <v>165.041100099869</v>
      </c>
      <c r="IH17" s="237">
        <v>164.94398776524599</v>
      </c>
      <c r="II17" s="237">
        <v>164.43514007308201</v>
      </c>
      <c r="IJ17" s="237">
        <v>164.60710072681599</v>
      </c>
      <c r="IK17" s="237">
        <v>163.845860939761</v>
      </c>
      <c r="IL17" s="237">
        <v>163.92938843983501</v>
      </c>
      <c r="IM17" s="237">
        <v>164.29769072479201</v>
      </c>
      <c r="IN17" s="237">
        <v>163.29533757767501</v>
      </c>
      <c r="IO17" s="237">
        <v>163.14282454939499</v>
      </c>
      <c r="IP17" s="237">
        <v>162.72813400030299</v>
      </c>
      <c r="IQ17" s="237">
        <v>162.84272371196101</v>
      </c>
      <c r="IR17" s="237">
        <v>162.462517893468</v>
      </c>
      <c r="IS17" s="237">
        <v>162.15811965812</v>
      </c>
      <c r="IT17" s="237">
        <v>160.79786634611801</v>
      </c>
      <c r="IU17" s="237">
        <v>159.734958918632</v>
      </c>
      <c r="IV17" s="237">
        <v>160.05107638757499</v>
      </c>
      <c r="IW17" s="237">
        <v>159.98484733691899</v>
      </c>
      <c r="IX17" s="237">
        <v>160.04972270032499</v>
      </c>
      <c r="IY17" s="237">
        <v>159.89165805290801</v>
      </c>
      <c r="IZ17" s="237">
        <v>158.57770075101101</v>
      </c>
      <c r="JA17" s="237">
        <v>158.74191063174101</v>
      </c>
      <c r="JB17" s="237">
        <v>158.87991030003101</v>
      </c>
      <c r="JC17" s="237">
        <v>158.37836797536568</v>
      </c>
      <c r="JD17" s="237">
        <v>158.52699734073303</v>
      </c>
      <c r="JE17" s="237">
        <v>157.67236345232996</v>
      </c>
      <c r="JF17" s="237">
        <v>158.25570954518835</v>
      </c>
      <c r="JG17" s="237">
        <v>157.49434609685719</v>
      </c>
      <c r="JH17" s="237">
        <v>157.34404868723911</v>
      </c>
      <c r="JI17" s="237">
        <v>157.35868207370393</v>
      </c>
      <c r="JJ17" s="237">
        <v>156.96644137984921</v>
      </c>
      <c r="JK17" s="237">
        <v>156.68264733395696</v>
      </c>
      <c r="JL17" s="237">
        <v>156.40576323987537</v>
      </c>
      <c r="JM17" s="237">
        <v>156.33844592748702</v>
      </c>
      <c r="JN17" s="237">
        <v>156.34622930236208</v>
      </c>
      <c r="JO17" s="237">
        <v>155.22757750256369</v>
      </c>
      <c r="JP17" s="237">
        <v>155.00651941996918</v>
      </c>
      <c r="JQ17" s="237">
        <v>155.00454060883641</v>
      </c>
      <c r="JR17" s="237">
        <v>155.12828634779854</v>
      </c>
      <c r="JS17" s="237">
        <v>154.77890144755105</v>
      </c>
      <c r="JT17" s="237">
        <v>154.744241461477</v>
      </c>
      <c r="JU17" s="237">
        <v>155.34001033345299</v>
      </c>
      <c r="JV17" s="237">
        <v>155.40757521561099</v>
      </c>
      <c r="JW17" s="237">
        <v>155.371239853573</v>
      </c>
      <c r="JX17" s="237">
        <v>154.65988835725699</v>
      </c>
      <c r="JY17" s="237">
        <v>154.426510441575</v>
      </c>
      <c r="JZ17" s="237">
        <v>154.428291864691</v>
      </c>
      <c r="KA17" s="237">
        <v>154.11180272923099</v>
      </c>
      <c r="KB17" s="237">
        <v>153.87834357043801</v>
      </c>
      <c r="KC17" s="237">
        <v>154.59591772276801</v>
      </c>
      <c r="KD17" s="237">
        <v>154.498578648136</v>
      </c>
      <c r="KE17" s="237">
        <v>154.00877054361601</v>
      </c>
      <c r="KF17" s="237">
        <v>153.965646298704</v>
      </c>
      <c r="KG17" s="237">
        <v>154.005280996295</v>
      </c>
      <c r="KH17" s="237">
        <v>153.591460532535</v>
      </c>
      <c r="KI17" s="237">
        <v>153.55232972075001</v>
      </c>
      <c r="KJ17" s="237">
        <v>153.18650384584899</v>
      </c>
      <c r="KK17" s="237">
        <v>153.23069540528701</v>
      </c>
      <c r="KL17" s="237">
        <v>153.25432415118499</v>
      </c>
      <c r="KM17" s="237">
        <v>152.256348246675</v>
      </c>
      <c r="KN17" s="237">
        <v>151.74071991001099</v>
      </c>
      <c r="KO17" s="237">
        <v>151.502453148878</v>
      </c>
      <c r="KP17" s="237">
        <v>151.34607678127799</v>
      </c>
      <c r="KQ17" s="237">
        <v>151.08541278216401</v>
      </c>
      <c r="KR17" s="237">
        <v>150.50689778555201</v>
      </c>
      <c r="KS17" s="237">
        <v>150.080173775671</v>
      </c>
      <c r="KT17" s="237">
        <v>149.63536739199</v>
      </c>
      <c r="KU17" s="237">
        <v>149.461793233972</v>
      </c>
      <c r="KV17" s="237">
        <v>149.327017959345</v>
      </c>
      <c r="KW17" s="237">
        <v>148.80569282466899</v>
      </c>
      <c r="KX17" s="237">
        <v>148.81591448931101</v>
      </c>
      <c r="KY17" s="237">
        <v>148.67730720606801</v>
      </c>
      <c r="KZ17" s="237">
        <v>148.426788816933</v>
      </c>
      <c r="LA17" s="237">
        <v>148.37361769352299</v>
      </c>
      <c r="LB17" s="237">
        <v>147.48957759773501</v>
      </c>
      <c r="LC17" s="237">
        <v>147.37676472908001</v>
      </c>
      <c r="LD17" s="237">
        <v>147.01262825572201</v>
      </c>
      <c r="LE17" s="237">
        <v>146.96775203506601</v>
      </c>
      <c r="LF17" s="237">
        <v>146.60352609853001</v>
      </c>
      <c r="LG17" s="237">
        <v>146.308122596434</v>
      </c>
      <c r="LH17" s="237">
        <v>146.30407718642999</v>
      </c>
      <c r="LI17" s="237">
        <v>146.13724038499001</v>
      </c>
      <c r="LJ17" s="237">
        <v>146.210127669543</v>
      </c>
      <c r="LK17" s="237">
        <v>146.173256819432</v>
      </c>
      <c r="LL17" s="237">
        <v>145.60146815060401</v>
      </c>
      <c r="LM17" s="237">
        <v>145.527426160338</v>
      </c>
      <c r="LN17" s="237">
        <v>145.229998421966</v>
      </c>
      <c r="LO17" s="237">
        <v>145.184190784538</v>
      </c>
      <c r="LP17" s="237">
        <v>145.34555431843501</v>
      </c>
      <c r="LQ17" s="237">
        <v>144.38852641629501</v>
      </c>
      <c r="LR17" s="237">
        <v>144.32683158896299</v>
      </c>
      <c r="LS17" s="237">
        <v>144.32683158896299</v>
      </c>
      <c r="LT17" s="237">
        <v>144.25721763959399</v>
      </c>
      <c r="LU17" s="237">
        <v>144.439354710217</v>
      </c>
      <c r="LV17" s="237">
        <v>144.14809777173301</v>
      </c>
      <c r="LW17" s="237">
        <v>144.16733418775999</v>
      </c>
      <c r="LX17" s="237">
        <v>144.13970764438099</v>
      </c>
      <c r="LY17" s="237">
        <v>145.51752921535899</v>
      </c>
      <c r="LZ17" s="237">
        <v>145.230909378961</v>
      </c>
      <c r="MA17" s="237">
        <v>145.001591089897</v>
      </c>
      <c r="MB17" s="237">
        <v>144.95907176348999</v>
      </c>
      <c r="MC17" s="237">
        <v>144.91208528920399</v>
      </c>
      <c r="MD17" s="237">
        <v>145.16696446297399</v>
      </c>
      <c r="ME17" s="237">
        <v>145.20901345648539</v>
      </c>
      <c r="MF17" s="237">
        <v>144.87992007992008</v>
      </c>
      <c r="MG17" s="237">
        <v>144.84093276704863</v>
      </c>
      <c r="MH17" s="237">
        <v>144.86003764366663</v>
      </c>
      <c r="MI17" s="237">
        <v>144.79017073559916</v>
      </c>
      <c r="MJ17" s="237">
        <v>144.56909213608034</v>
      </c>
      <c r="MK17" s="237">
        <v>144.17673235855054</v>
      </c>
      <c r="ML17" s="237">
        <v>144.19787590832865</v>
      </c>
      <c r="MM17" s="237">
        <v>144.17474566128067</v>
      </c>
      <c r="MN17" s="237">
        <v>143.86184052997046</v>
      </c>
      <c r="MO17" s="237">
        <v>143.28917531925049</v>
      </c>
      <c r="MP17" s="237">
        <v>142.94260178748758</v>
      </c>
      <c r="MQ17" s="494">
        <v>143.15409469863178</v>
      </c>
      <c r="MR17" s="237">
        <v>143.70312687193001</v>
      </c>
      <c r="MS17" s="237">
        <v>143.51139260675586</v>
      </c>
      <c r="MT17" s="237">
        <v>144.42102751709876</v>
      </c>
      <c r="MU17" s="237">
        <v>143.97842614337458</v>
      </c>
      <c r="MV17" s="237">
        <v>144.18309747177611</v>
      </c>
      <c r="MW17" s="237">
        <v>144.08276738551967</v>
      </c>
      <c r="MX17" s="237">
        <v>143.79733269826147</v>
      </c>
      <c r="MY17" s="237">
        <v>143.82329509241552</v>
      </c>
      <c r="MZ17" s="237">
        <v>143.33813352534102</v>
      </c>
      <c r="NA17" s="237">
        <v>143.36287778975523</v>
      </c>
      <c r="NB17" s="237">
        <f>'0091'!P55</f>
        <v>143.21644449781834</v>
      </c>
      <c r="NC17" s="239">
        <f t="shared" si="3"/>
        <v>6.2349799186563359E-2</v>
      </c>
      <c r="ND17" s="239"/>
      <c r="NE17" s="390">
        <f t="shared" si="4"/>
        <v>-1.7426272656716435</v>
      </c>
    </row>
    <row r="18" spans="1:412" ht="13.9" customHeight="1" x14ac:dyDescent="0.25">
      <c r="A18" s="234" t="s">
        <v>301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  <c r="BO18" s="55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0</v>
      </c>
      <c r="BU18" s="55">
        <v>0</v>
      </c>
      <c r="BV18" s="55">
        <v>0</v>
      </c>
      <c r="BW18" s="55">
        <v>0</v>
      </c>
      <c r="BX18" s="55">
        <v>0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0</v>
      </c>
      <c r="CG18" s="55">
        <v>0</v>
      </c>
      <c r="CH18" s="55">
        <v>0</v>
      </c>
      <c r="CI18" s="55">
        <v>0</v>
      </c>
      <c r="CJ18" s="55">
        <v>0</v>
      </c>
      <c r="CK18" s="55">
        <v>0</v>
      </c>
      <c r="CL18" s="55">
        <v>0</v>
      </c>
      <c r="CM18" s="55">
        <v>0</v>
      </c>
      <c r="CN18" s="55">
        <v>0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>
        <v>0</v>
      </c>
      <c r="CZ18" s="55">
        <v>0</v>
      </c>
      <c r="DA18" s="55">
        <v>0</v>
      </c>
      <c r="DB18" s="55">
        <v>0</v>
      </c>
      <c r="DC18" s="55">
        <v>0</v>
      </c>
      <c r="DD18" s="55">
        <v>0</v>
      </c>
      <c r="DE18" s="55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  <c r="DO18" s="55">
        <v>0</v>
      </c>
      <c r="DP18" s="55">
        <v>0</v>
      </c>
      <c r="DQ18" s="55">
        <v>0</v>
      </c>
      <c r="DR18" s="55">
        <v>0</v>
      </c>
      <c r="DS18" s="55">
        <v>0</v>
      </c>
      <c r="DT18" s="55">
        <v>0</v>
      </c>
      <c r="DU18" s="55">
        <v>0</v>
      </c>
      <c r="DV18" s="55">
        <v>0</v>
      </c>
      <c r="DW18" s="55">
        <v>0</v>
      </c>
      <c r="DX18" s="55">
        <v>0</v>
      </c>
      <c r="DY18" s="55">
        <v>0</v>
      </c>
      <c r="DZ18" s="55">
        <v>0</v>
      </c>
      <c r="EA18" s="55">
        <v>0</v>
      </c>
      <c r="EB18" s="55">
        <v>0</v>
      </c>
      <c r="EC18" s="55">
        <v>0</v>
      </c>
      <c r="ED18" s="55">
        <v>0</v>
      </c>
      <c r="EE18" s="55">
        <v>0</v>
      </c>
      <c r="EF18" s="55">
        <v>0</v>
      </c>
      <c r="EG18" s="55">
        <v>0</v>
      </c>
      <c r="EH18" s="55">
        <v>0</v>
      </c>
      <c r="EI18" s="55">
        <v>0</v>
      </c>
      <c r="EJ18" s="55">
        <v>0</v>
      </c>
      <c r="EK18" s="55">
        <v>0</v>
      </c>
      <c r="EL18" s="55">
        <v>0</v>
      </c>
      <c r="EM18" s="55">
        <v>0</v>
      </c>
      <c r="EN18" s="55">
        <v>0</v>
      </c>
      <c r="EO18" s="55">
        <v>0</v>
      </c>
      <c r="EP18" s="55">
        <v>0</v>
      </c>
      <c r="EQ18" s="55">
        <v>0</v>
      </c>
      <c r="ER18" s="55">
        <v>0</v>
      </c>
      <c r="ES18" s="55">
        <v>0</v>
      </c>
      <c r="ET18" s="55">
        <v>0</v>
      </c>
      <c r="EU18" s="55">
        <v>0</v>
      </c>
      <c r="EV18" s="55">
        <v>0</v>
      </c>
      <c r="EW18" s="55">
        <v>0</v>
      </c>
      <c r="EX18" s="55">
        <v>0</v>
      </c>
      <c r="EY18" s="55">
        <v>0</v>
      </c>
      <c r="EZ18" s="55">
        <v>0</v>
      </c>
      <c r="FA18" s="55">
        <v>0</v>
      </c>
      <c r="FB18" s="55">
        <v>0</v>
      </c>
      <c r="FC18" s="55">
        <v>0</v>
      </c>
      <c r="FD18" s="55">
        <v>0</v>
      </c>
      <c r="FE18" s="55">
        <v>0</v>
      </c>
      <c r="FF18" s="55">
        <v>0</v>
      </c>
      <c r="FG18" s="55">
        <v>0</v>
      </c>
      <c r="FH18" s="55">
        <v>0</v>
      </c>
      <c r="FI18" s="55">
        <v>0</v>
      </c>
      <c r="FJ18" s="55">
        <v>0</v>
      </c>
      <c r="FK18" s="55">
        <v>0</v>
      </c>
      <c r="FL18" s="55">
        <v>0</v>
      </c>
      <c r="FM18" s="55">
        <v>0</v>
      </c>
      <c r="FN18" s="55">
        <v>0</v>
      </c>
      <c r="FO18" s="490">
        <v>0</v>
      </c>
      <c r="FP18" s="55">
        <v>0</v>
      </c>
      <c r="FQ18" s="55">
        <v>0</v>
      </c>
      <c r="FR18" s="55">
        <v>0</v>
      </c>
      <c r="FS18" s="55">
        <v>0</v>
      </c>
      <c r="FT18" s="55">
        <v>0</v>
      </c>
      <c r="FU18" s="55">
        <v>0</v>
      </c>
      <c r="FV18" s="55">
        <v>0</v>
      </c>
      <c r="FW18" s="55">
        <v>0</v>
      </c>
      <c r="FX18" s="55">
        <v>0</v>
      </c>
      <c r="FY18" s="55">
        <v>0</v>
      </c>
      <c r="FZ18" s="55">
        <f>'0091'!Q25</f>
        <v>0</v>
      </c>
      <c r="GA18" s="267">
        <f t="shared" si="1"/>
        <v>0</v>
      </c>
      <c r="GB18" s="267"/>
      <c r="GC18" s="390">
        <f t="shared" si="2"/>
        <v>0</v>
      </c>
      <c r="GD18" s="236">
        <v>0</v>
      </c>
      <c r="GE18" s="236">
        <v>0</v>
      </c>
      <c r="GF18" s="236">
        <v>0</v>
      </c>
      <c r="GG18" s="236">
        <v>0</v>
      </c>
      <c r="GH18" s="236">
        <v>0</v>
      </c>
      <c r="GI18" s="236">
        <v>0</v>
      </c>
      <c r="GJ18" s="236">
        <v>0</v>
      </c>
      <c r="GK18" s="236">
        <v>0</v>
      </c>
      <c r="GL18" s="236">
        <v>0</v>
      </c>
      <c r="GM18" s="236">
        <v>0</v>
      </c>
      <c r="GN18" s="236">
        <v>0</v>
      </c>
      <c r="GO18" s="236">
        <v>0</v>
      </c>
      <c r="GP18" s="236">
        <v>0</v>
      </c>
      <c r="GQ18" s="236">
        <v>0</v>
      </c>
      <c r="GR18" s="236">
        <v>0</v>
      </c>
      <c r="GS18" s="236">
        <v>0</v>
      </c>
      <c r="GT18" s="236">
        <v>0</v>
      </c>
      <c r="GU18" s="236">
        <v>0</v>
      </c>
      <c r="GV18" s="236">
        <v>0</v>
      </c>
      <c r="GW18" s="236">
        <v>0</v>
      </c>
      <c r="GX18" s="236">
        <v>0</v>
      </c>
      <c r="GY18" s="236">
        <v>0</v>
      </c>
      <c r="GZ18" s="236">
        <v>0</v>
      </c>
      <c r="HA18" s="236">
        <v>0</v>
      </c>
      <c r="HB18" s="236">
        <v>0</v>
      </c>
      <c r="HC18" s="236">
        <v>0</v>
      </c>
      <c r="HD18" s="236">
        <v>0</v>
      </c>
      <c r="HE18" s="236">
        <v>0</v>
      </c>
      <c r="HF18" s="236">
        <v>0</v>
      </c>
      <c r="HG18" s="236">
        <v>0</v>
      </c>
      <c r="HH18" s="236">
        <v>0</v>
      </c>
      <c r="HI18" s="236">
        <v>0</v>
      </c>
      <c r="HJ18" s="236">
        <v>0</v>
      </c>
      <c r="HK18" s="236">
        <v>0</v>
      </c>
      <c r="HL18" s="236">
        <v>0</v>
      </c>
      <c r="HM18" s="236">
        <v>0</v>
      </c>
      <c r="HN18" s="236">
        <v>0</v>
      </c>
      <c r="HO18" s="236">
        <v>0</v>
      </c>
      <c r="HP18" s="236">
        <v>0</v>
      </c>
      <c r="HQ18" s="236">
        <v>0</v>
      </c>
      <c r="HR18" s="236">
        <v>0</v>
      </c>
      <c r="HS18" s="236">
        <v>0</v>
      </c>
      <c r="HT18" s="236">
        <v>0</v>
      </c>
      <c r="HU18" s="236">
        <v>0</v>
      </c>
      <c r="HV18" s="236">
        <v>0</v>
      </c>
      <c r="HW18" s="236">
        <v>0</v>
      </c>
      <c r="HX18" s="236">
        <v>0</v>
      </c>
      <c r="HY18" s="236">
        <v>0</v>
      </c>
      <c r="HZ18" s="236">
        <v>0</v>
      </c>
      <c r="IA18" s="236">
        <v>0</v>
      </c>
      <c r="IB18" s="236">
        <v>0</v>
      </c>
      <c r="IC18" s="236">
        <v>0</v>
      </c>
      <c r="ID18" s="236">
        <v>0</v>
      </c>
      <c r="IE18" s="236">
        <v>0</v>
      </c>
      <c r="IF18" s="236">
        <v>0</v>
      </c>
      <c r="IG18" s="236">
        <v>0</v>
      </c>
      <c r="IH18" s="236">
        <v>0</v>
      </c>
      <c r="II18" s="236">
        <v>0</v>
      </c>
      <c r="IJ18" s="236">
        <v>0</v>
      </c>
      <c r="IK18" s="236">
        <v>0</v>
      </c>
      <c r="IL18" s="236">
        <v>0</v>
      </c>
      <c r="IM18" s="236">
        <v>0</v>
      </c>
      <c r="IN18" s="236">
        <v>0</v>
      </c>
      <c r="IO18" s="236">
        <v>0</v>
      </c>
      <c r="IP18" s="236">
        <v>0</v>
      </c>
      <c r="IQ18" s="236">
        <v>0</v>
      </c>
      <c r="IR18" s="236">
        <v>0</v>
      </c>
      <c r="IS18" s="236">
        <v>0</v>
      </c>
      <c r="IT18" s="236">
        <v>0</v>
      </c>
      <c r="IU18" s="236">
        <v>0</v>
      </c>
      <c r="IV18" s="236">
        <v>0</v>
      </c>
      <c r="IW18" s="236">
        <v>0</v>
      </c>
      <c r="IX18" s="236">
        <v>0</v>
      </c>
      <c r="IY18" s="236">
        <v>0</v>
      </c>
      <c r="IZ18" s="236">
        <v>0</v>
      </c>
      <c r="JA18" s="236">
        <v>0</v>
      </c>
      <c r="JB18" s="236">
        <v>0</v>
      </c>
      <c r="JC18" s="236">
        <v>0</v>
      </c>
      <c r="JD18" s="236">
        <v>0</v>
      </c>
      <c r="JE18" s="236">
        <v>0</v>
      </c>
      <c r="JF18" s="236">
        <v>0</v>
      </c>
      <c r="JG18" s="236">
        <v>0</v>
      </c>
      <c r="JH18" s="236">
        <v>0</v>
      </c>
      <c r="JI18" s="236">
        <v>0</v>
      </c>
      <c r="JJ18" s="236">
        <v>0</v>
      </c>
      <c r="JK18" s="236">
        <v>0</v>
      </c>
      <c r="JL18" s="236">
        <v>0</v>
      </c>
      <c r="JM18" s="236">
        <v>0</v>
      </c>
      <c r="JN18" s="236">
        <v>0</v>
      </c>
      <c r="JO18" s="236">
        <v>0</v>
      </c>
      <c r="JP18" s="236">
        <v>0</v>
      </c>
      <c r="JQ18" s="236">
        <v>0</v>
      </c>
      <c r="JR18" s="236">
        <v>0</v>
      </c>
      <c r="JS18" s="236">
        <v>0</v>
      </c>
      <c r="JT18" s="236">
        <v>0</v>
      </c>
      <c r="JU18" s="236">
        <v>0</v>
      </c>
      <c r="JV18" s="236">
        <v>0</v>
      </c>
      <c r="JW18" s="236">
        <v>0</v>
      </c>
      <c r="JX18" s="236">
        <v>0</v>
      </c>
      <c r="JY18" s="236">
        <v>0</v>
      </c>
      <c r="JZ18" s="236">
        <v>0</v>
      </c>
      <c r="KA18" s="236">
        <v>0</v>
      </c>
      <c r="KB18" s="236">
        <v>0</v>
      </c>
      <c r="KC18" s="236">
        <v>0</v>
      </c>
      <c r="KD18" s="236">
        <v>0</v>
      </c>
      <c r="KE18" s="236">
        <v>0</v>
      </c>
      <c r="KF18" s="236">
        <v>0</v>
      </c>
      <c r="KG18" s="236">
        <v>0</v>
      </c>
      <c r="KH18" s="236">
        <v>0</v>
      </c>
      <c r="KI18" s="236">
        <v>0</v>
      </c>
      <c r="KJ18" s="236">
        <v>0</v>
      </c>
      <c r="KK18" s="236">
        <v>0</v>
      </c>
      <c r="KL18" s="236">
        <v>0</v>
      </c>
      <c r="KM18" s="236">
        <v>0</v>
      </c>
      <c r="KN18" s="236">
        <v>0</v>
      </c>
      <c r="KO18" s="236">
        <v>0</v>
      </c>
      <c r="KP18" s="236">
        <v>0</v>
      </c>
      <c r="KQ18" s="236">
        <v>0</v>
      </c>
      <c r="KR18" s="236">
        <v>0</v>
      </c>
      <c r="KS18" s="236">
        <v>0</v>
      </c>
      <c r="KT18" s="236">
        <v>0</v>
      </c>
      <c r="KU18" s="236">
        <v>0</v>
      </c>
      <c r="KV18" s="236">
        <v>0</v>
      </c>
      <c r="KW18" s="236">
        <v>0</v>
      </c>
      <c r="KX18" s="236">
        <v>0</v>
      </c>
      <c r="KY18" s="236">
        <v>0</v>
      </c>
      <c r="KZ18" s="236">
        <v>0</v>
      </c>
      <c r="LA18" s="236">
        <v>0</v>
      </c>
      <c r="LB18" s="236">
        <v>0</v>
      </c>
      <c r="LC18" s="236">
        <v>0</v>
      </c>
      <c r="LD18" s="236">
        <v>0</v>
      </c>
      <c r="LE18" s="236">
        <v>0</v>
      </c>
      <c r="LF18" s="236">
        <v>0</v>
      </c>
      <c r="LG18" s="236">
        <v>0</v>
      </c>
      <c r="LH18" s="236">
        <v>0</v>
      </c>
      <c r="LI18" s="236">
        <v>0</v>
      </c>
      <c r="LJ18" s="236">
        <v>0</v>
      </c>
      <c r="LK18" s="236">
        <v>0</v>
      </c>
      <c r="LL18" s="236">
        <v>0</v>
      </c>
      <c r="LM18" s="236">
        <v>0</v>
      </c>
      <c r="LN18" s="236">
        <v>0</v>
      </c>
      <c r="LO18" s="236">
        <v>0</v>
      </c>
      <c r="LP18" s="236">
        <v>0</v>
      </c>
      <c r="LQ18" s="236">
        <v>0</v>
      </c>
      <c r="LR18" s="236">
        <v>0</v>
      </c>
      <c r="LS18" s="236">
        <v>0</v>
      </c>
      <c r="LT18" s="236">
        <v>0</v>
      </c>
      <c r="LU18" s="236">
        <v>0</v>
      </c>
      <c r="LV18" s="236">
        <v>0</v>
      </c>
      <c r="LW18" s="236">
        <v>0</v>
      </c>
      <c r="LX18" s="236">
        <v>0</v>
      </c>
      <c r="LY18" s="236">
        <v>0</v>
      </c>
      <c r="LZ18" s="236">
        <v>0</v>
      </c>
      <c r="MA18" s="236">
        <v>0</v>
      </c>
      <c r="MB18" s="236">
        <v>0</v>
      </c>
      <c r="MC18" s="236">
        <v>0</v>
      </c>
      <c r="MD18" s="236">
        <v>0</v>
      </c>
      <c r="ME18" s="236">
        <v>0</v>
      </c>
      <c r="MF18" s="236">
        <v>0</v>
      </c>
      <c r="MG18" s="236">
        <v>0</v>
      </c>
      <c r="MH18" s="236">
        <v>0</v>
      </c>
      <c r="MI18" s="236">
        <v>0</v>
      </c>
      <c r="MJ18" s="236">
        <v>0</v>
      </c>
      <c r="MK18" s="236">
        <v>0</v>
      </c>
      <c r="ML18" s="236">
        <v>0</v>
      </c>
      <c r="MM18" s="236">
        <v>0</v>
      </c>
      <c r="MN18" s="236">
        <v>0</v>
      </c>
      <c r="MO18" s="236">
        <v>0</v>
      </c>
      <c r="MP18" s="236">
        <v>0</v>
      </c>
      <c r="MQ18" s="493">
        <v>0</v>
      </c>
      <c r="MR18" s="236">
        <v>0</v>
      </c>
      <c r="MS18" s="236">
        <v>0</v>
      </c>
      <c r="MT18" s="236">
        <v>0</v>
      </c>
      <c r="MU18" s="236">
        <v>0</v>
      </c>
      <c r="MV18" s="236">
        <v>0</v>
      </c>
      <c r="MW18" s="236">
        <v>0</v>
      </c>
      <c r="MX18" s="236">
        <v>0</v>
      </c>
      <c r="MY18" s="236">
        <v>0</v>
      </c>
      <c r="MZ18" s="236">
        <v>0</v>
      </c>
      <c r="NA18" s="236">
        <v>0</v>
      </c>
      <c r="NB18" s="236">
        <f>'0091'!Q55</f>
        <v>0</v>
      </c>
      <c r="NC18" s="239">
        <f t="shared" si="3"/>
        <v>0</v>
      </c>
      <c r="ND18" s="239"/>
      <c r="NE18" s="390">
        <f t="shared" si="4"/>
        <v>0</v>
      </c>
    </row>
    <row r="19" spans="1:412" s="5" customFormat="1" ht="13.9" customHeight="1" x14ac:dyDescent="0.25">
      <c r="A19" s="234" t="s">
        <v>23</v>
      </c>
      <c r="B19" s="55">
        <v>32873</v>
      </c>
      <c r="C19" s="55">
        <v>32980.4563757</v>
      </c>
      <c r="D19" s="55">
        <v>33305.563758260003</v>
      </c>
      <c r="E19" s="55">
        <v>33595.617449539997</v>
      </c>
      <c r="F19" s="55">
        <v>34016.020134140002</v>
      </c>
      <c r="G19" s="55">
        <v>34439.100671059998</v>
      </c>
      <c r="H19" s="55">
        <v>34765.127516699999</v>
      </c>
      <c r="I19" s="55">
        <v>34867.234899260002</v>
      </c>
      <c r="J19" s="55">
        <v>35014.342281819998</v>
      </c>
      <c r="K19" s="55">
        <v>34997.449664380001</v>
      </c>
      <c r="L19" s="55">
        <v>35125.54362412</v>
      </c>
      <c r="M19" s="55">
        <v>35268.570469760001</v>
      </c>
      <c r="N19" s="55">
        <v>35407.610738219999</v>
      </c>
      <c r="O19" s="55">
        <v>35503.691275140001</v>
      </c>
      <c r="P19" s="55">
        <v>35697.718120780002</v>
      </c>
      <c r="Q19" s="55">
        <v>35697.87919462</v>
      </c>
      <c r="R19" s="55">
        <v>36102.892617439997</v>
      </c>
      <c r="S19" s="55">
        <v>36408.906040260001</v>
      </c>
      <c r="T19" s="55">
        <v>36889.932885900002</v>
      </c>
      <c r="U19" s="55">
        <v>36852</v>
      </c>
      <c r="V19" s="55">
        <v>36362.915491749998</v>
      </c>
      <c r="W19" s="55">
        <v>36380.267604499997</v>
      </c>
      <c r="X19" s="55">
        <v>36378.469482499997</v>
      </c>
      <c r="Y19" s="55">
        <v>36330.971830000002</v>
      </c>
      <c r="Z19" s="55">
        <v>36615.173707999995</v>
      </c>
      <c r="AA19" s="55">
        <v>36243.478872500003</v>
      </c>
      <c r="AB19" s="55">
        <v>36523.530515749997</v>
      </c>
      <c r="AC19" s="55">
        <v>36480.732393749997</v>
      </c>
      <c r="AD19" s="55">
        <v>36597.234741250002</v>
      </c>
      <c r="AE19" s="55">
        <v>36631.835680249998</v>
      </c>
      <c r="AF19" s="55">
        <v>36396.389670999997</v>
      </c>
      <c r="AG19" s="55">
        <v>36126.892018500002</v>
      </c>
      <c r="AH19" s="55">
        <v>36757.34272275</v>
      </c>
      <c r="AI19" s="55">
        <v>37006.244131250001</v>
      </c>
      <c r="AJ19" s="55">
        <v>37226.845070249998</v>
      </c>
      <c r="AK19" s="55">
        <v>37324.347417750003</v>
      </c>
      <c r="AL19" s="55">
        <v>37558.798122</v>
      </c>
      <c r="AM19" s="55">
        <v>37822.948356749999</v>
      </c>
      <c r="AN19" s="55">
        <v>37955.399060999996</v>
      </c>
      <c r="AO19" s="55">
        <v>38278</v>
      </c>
      <c r="AP19" s="55">
        <v>38675.572</v>
      </c>
      <c r="AQ19" s="55">
        <v>38664.5</v>
      </c>
      <c r="AR19" s="55">
        <v>38732.207999999999</v>
      </c>
      <c r="AS19" s="55">
        <v>38112.868000000002</v>
      </c>
      <c r="AT19" s="55">
        <v>38231.796000000002</v>
      </c>
      <c r="AU19" s="55">
        <v>38180.188000000002</v>
      </c>
      <c r="AV19" s="55">
        <v>38179.652000000002</v>
      </c>
      <c r="AW19" s="55">
        <v>37778.824000000001</v>
      </c>
      <c r="AX19" s="55">
        <v>37504.531999999999</v>
      </c>
      <c r="AY19" s="55">
        <v>37315.947999999997</v>
      </c>
      <c r="AZ19" s="55">
        <v>37197.656000000003</v>
      </c>
      <c r="BA19" s="55">
        <v>37331.120000000003</v>
      </c>
      <c r="BB19" s="55">
        <v>37210.339999999997</v>
      </c>
      <c r="BC19" s="55">
        <v>37136.828000000001</v>
      </c>
      <c r="BD19" s="55">
        <v>36471.536</v>
      </c>
      <c r="BE19" s="55">
        <v>36627.023999999998</v>
      </c>
      <c r="BF19" s="55">
        <v>36947.267999999996</v>
      </c>
      <c r="BG19" s="55">
        <v>36374.512000000002</v>
      </c>
      <c r="BH19" s="55">
        <v>36114.756000000001</v>
      </c>
      <c r="BI19" s="55">
        <v>35667</v>
      </c>
      <c r="BJ19" s="55">
        <v>36002</v>
      </c>
      <c r="BK19" s="55">
        <v>36537</v>
      </c>
      <c r="BL19" s="55">
        <v>36378.243094520003</v>
      </c>
      <c r="BM19" s="55">
        <v>36677.364641439999</v>
      </c>
      <c r="BN19" s="55">
        <v>36327.696133040001</v>
      </c>
      <c r="BO19" s="55">
        <v>36323.707182760001</v>
      </c>
      <c r="BP19" s="55">
        <v>36380.729282200002</v>
      </c>
      <c r="BQ19" s="55">
        <v>36302.817679959997</v>
      </c>
      <c r="BR19" s="55">
        <v>36241.93922688</v>
      </c>
      <c r="BS19" s="55">
        <v>36288.237569320001</v>
      </c>
      <c r="BT19" s="55">
        <v>36347.270718480002</v>
      </c>
      <c r="BU19" s="55">
        <v>36754.281768200002</v>
      </c>
      <c r="BV19" s="55">
        <v>36717.414364839999</v>
      </c>
      <c r="BW19" s="55">
        <v>36672.491712880001</v>
      </c>
      <c r="BX19" s="55">
        <v>37025.679558119999</v>
      </c>
      <c r="BY19" s="55">
        <v>37383.712707279999</v>
      </c>
      <c r="BZ19" s="55">
        <v>37432.73480672</v>
      </c>
      <c r="CA19" s="55">
        <v>37433.801105040002</v>
      </c>
      <c r="CB19" s="55">
        <v>37466.911602240005</v>
      </c>
      <c r="CC19" s="55">
        <v>37685.977900559999</v>
      </c>
      <c r="CD19" s="55">
        <v>37500.977900559999</v>
      </c>
      <c r="CE19" s="55">
        <v>37544.988950280007</v>
      </c>
      <c r="CF19" s="55">
        <v>37626</v>
      </c>
      <c r="CG19" s="55">
        <v>37711</v>
      </c>
      <c r="CH19" s="55">
        <v>37455.778350649998</v>
      </c>
      <c r="CI19" s="55">
        <v>37780.345360949999</v>
      </c>
      <c r="CJ19" s="55">
        <v>37436.252577430001</v>
      </c>
      <c r="CK19" s="55">
        <v>37796.365979490001</v>
      </c>
      <c r="CL19" s="55">
        <v>38051.536082580002</v>
      </c>
      <c r="CM19" s="55">
        <v>38628.25773202</v>
      </c>
      <c r="CN19" s="55">
        <v>39033.31443305</v>
      </c>
      <c r="CO19" s="55">
        <v>39247.48453614</v>
      </c>
      <c r="CP19" s="55">
        <v>39242.051546440001</v>
      </c>
      <c r="CQ19" s="55">
        <v>39609.902061889996</v>
      </c>
      <c r="CR19" s="55">
        <v>39747.298969099997</v>
      </c>
      <c r="CS19" s="55">
        <v>39876.469072189997</v>
      </c>
      <c r="CT19" s="55">
        <v>40230.582474249997</v>
      </c>
      <c r="CU19" s="55">
        <v>40315.695876309997</v>
      </c>
      <c r="CV19" s="55">
        <v>40287.716494849999</v>
      </c>
      <c r="CW19" s="55">
        <v>39837.82989691</v>
      </c>
      <c r="CX19" s="55">
        <v>40211.94329897</v>
      </c>
      <c r="CY19" s="55">
        <v>40275.94329897</v>
      </c>
      <c r="CZ19" s="55">
        <v>40344.94329897</v>
      </c>
      <c r="DA19" s="55">
        <v>40716</v>
      </c>
      <c r="DB19" s="55">
        <v>40921.090451470001</v>
      </c>
      <c r="DC19" s="55">
        <v>40914.15075303</v>
      </c>
      <c r="DD19" s="55">
        <v>41140.19095407</v>
      </c>
      <c r="DE19" s="55">
        <v>41286.246230500001</v>
      </c>
      <c r="DF19" s="55">
        <v>41832.351758229997</v>
      </c>
      <c r="DG19" s="55">
        <v>41895.381909010001</v>
      </c>
      <c r="DH19" s="55">
        <v>41972.437185440001</v>
      </c>
      <c r="DI19" s="55">
        <v>42023.492461870002</v>
      </c>
      <c r="DJ19" s="55">
        <v>42154.552763430002</v>
      </c>
      <c r="DK19" s="55">
        <v>42570.63316551</v>
      </c>
      <c r="DL19" s="55">
        <v>42923.683416810003</v>
      </c>
      <c r="DM19" s="55">
        <v>42912.733668109999</v>
      </c>
      <c r="DN19" s="55">
        <v>42928.78894454</v>
      </c>
      <c r="DO19" s="55">
        <v>43023.829145579999</v>
      </c>
      <c r="DP19" s="55">
        <v>43273.869346619998</v>
      </c>
      <c r="DQ19" s="55">
        <v>43328.899497400002</v>
      </c>
      <c r="DR19" s="55">
        <v>43458.959798960001</v>
      </c>
      <c r="DS19" s="55">
        <v>43524.969849219997</v>
      </c>
      <c r="DT19" s="55">
        <v>43616.97989948</v>
      </c>
      <c r="DU19" s="55">
        <v>43408.994974870002</v>
      </c>
      <c r="DV19" s="55">
        <v>44146</v>
      </c>
      <c r="DW19" s="55">
        <v>44420</v>
      </c>
      <c r="DX19" s="55">
        <v>44420.152708540001</v>
      </c>
      <c r="DY19" s="55">
        <v>44511.596058340001</v>
      </c>
      <c r="DZ19" s="55">
        <v>44732.103447660003</v>
      </c>
      <c r="EA19" s="55">
        <v>44914.236452600002</v>
      </c>
      <c r="EB19" s="55">
        <v>44986.458127500002</v>
      </c>
      <c r="EC19" s="55">
        <v>44757.724137379999</v>
      </c>
      <c r="ED19" s="55">
        <v>44842.211822160003</v>
      </c>
      <c r="EE19" s="55">
        <v>44962.763546460003</v>
      </c>
      <c r="EF19" s="55">
        <v>45068.852216419997</v>
      </c>
      <c r="EG19" s="55">
        <v>45111.02955634</v>
      </c>
      <c r="EH19" s="55">
        <v>45137.428571160002</v>
      </c>
      <c r="EI19" s="55">
        <v>45203.827585979998</v>
      </c>
      <c r="EJ19" s="55">
        <v>45009.758620560002</v>
      </c>
      <c r="EK19" s="55">
        <v>45019.8916255</v>
      </c>
      <c r="EL19" s="55">
        <v>45152.980295460002</v>
      </c>
      <c r="EM19" s="55">
        <v>45152.246305339999</v>
      </c>
      <c r="EN19" s="55">
        <v>45180.733990120003</v>
      </c>
      <c r="EO19" s="55">
        <v>45236.911330039999</v>
      </c>
      <c r="EP19" s="55">
        <v>45392.955665020003</v>
      </c>
      <c r="EQ19" s="55">
        <v>45392.955665020003</v>
      </c>
      <c r="ER19" s="55">
        <v>45475.955665020003</v>
      </c>
      <c r="ES19" s="55">
        <v>45707</v>
      </c>
      <c r="ET19" s="55">
        <v>45716.511520640001</v>
      </c>
      <c r="EU19" s="55">
        <v>45754.806451520002</v>
      </c>
      <c r="EV19" s="55">
        <v>45795.248847839997</v>
      </c>
      <c r="EW19" s="55">
        <v>45803.801843239999</v>
      </c>
      <c r="EX19" s="55">
        <v>45821.023041400003</v>
      </c>
      <c r="EY19" s="55">
        <v>45493.981566759998</v>
      </c>
      <c r="EZ19" s="55">
        <v>45780.350230360003</v>
      </c>
      <c r="FA19" s="55">
        <v>45691.866359400003</v>
      </c>
      <c r="FB19" s="55">
        <v>45656.308755719998</v>
      </c>
      <c r="FC19" s="55">
        <v>45487.419354800004</v>
      </c>
      <c r="FD19" s="55">
        <v>45332.193548359995</v>
      </c>
      <c r="FE19" s="55">
        <v>45369.562211960001</v>
      </c>
      <c r="FF19" s="55">
        <v>45185.820276480001</v>
      </c>
      <c r="FG19" s="55">
        <v>45120.004608280004</v>
      </c>
      <c r="FH19" s="55">
        <v>45074.115207360002</v>
      </c>
      <c r="FI19" s="55">
        <v>44753.778801840002</v>
      </c>
      <c r="FJ19" s="55">
        <v>44690.852534560006</v>
      </c>
      <c r="FK19" s="55">
        <v>44623.926267279996</v>
      </c>
      <c r="FL19" s="55">
        <v>44570.963133639998</v>
      </c>
      <c r="FM19" s="55">
        <v>44515.963133639998</v>
      </c>
      <c r="FN19" s="55">
        <v>44382</v>
      </c>
      <c r="FO19" s="490">
        <v>44603</v>
      </c>
      <c r="FP19" s="55">
        <v>44601</v>
      </c>
      <c r="FQ19" s="55">
        <v>44636</v>
      </c>
      <c r="FR19" s="55">
        <v>44637</v>
      </c>
      <c r="FS19" s="55">
        <v>44406</v>
      </c>
      <c r="FT19" s="55">
        <v>44342</v>
      </c>
      <c r="FU19" s="55">
        <v>44224</v>
      </c>
      <c r="FV19" s="55">
        <v>44019</v>
      </c>
      <c r="FW19" s="55">
        <v>43272</v>
      </c>
      <c r="FX19" s="55">
        <v>42665</v>
      </c>
      <c r="FY19" s="55">
        <v>42523</v>
      </c>
      <c r="FZ19" s="55">
        <f>'0091'!R25</f>
        <v>42444</v>
      </c>
      <c r="GA19" s="267">
        <f t="shared" si="1"/>
        <v>-2.1589999999999998</v>
      </c>
      <c r="GB19" s="267"/>
      <c r="GC19" s="390">
        <f t="shared" si="2"/>
        <v>-3.3363502303600034</v>
      </c>
      <c r="GD19" s="236">
        <v>22.790724727596999</v>
      </c>
      <c r="GE19" s="236">
        <v>22.589476133235099</v>
      </c>
      <c r="GF19" s="236">
        <v>22.656328745881002</v>
      </c>
      <c r="GG19" s="236">
        <v>22.621896905619501</v>
      </c>
      <c r="GH19" s="236">
        <v>22.670044825570098</v>
      </c>
      <c r="GI19" s="236">
        <v>22.699034397176899</v>
      </c>
      <c r="GJ19" s="236">
        <v>22.690518644856201</v>
      </c>
      <c r="GK19" s="236">
        <v>22.697306973848072</v>
      </c>
      <c r="GL19" s="236">
        <v>22.691186190272539</v>
      </c>
      <c r="GM19" s="236">
        <v>22.554773082942095</v>
      </c>
      <c r="GN19" s="236">
        <v>22.477583765927321</v>
      </c>
      <c r="GO19" s="236">
        <v>22.601018010963195</v>
      </c>
      <c r="GP19" s="236">
        <v>22.597514602689248</v>
      </c>
      <c r="GQ19" s="236">
        <v>22.625339687290801</v>
      </c>
      <c r="GR19" s="236">
        <v>22.6170581743654</v>
      </c>
      <c r="GS19" s="236">
        <v>22.464769381746802</v>
      </c>
      <c r="GT19" s="236">
        <v>22.508116565617101</v>
      </c>
      <c r="GU19" s="236">
        <v>22.4959273912032</v>
      </c>
      <c r="GV19" s="236">
        <v>22.501742970020899</v>
      </c>
      <c r="GW19" s="236">
        <v>22.5137257892329</v>
      </c>
      <c r="GX19" s="236">
        <v>22.454022815056</v>
      </c>
      <c r="GY19" s="236">
        <v>22.4947437037603</v>
      </c>
      <c r="GZ19" s="236">
        <v>22.481347715019201</v>
      </c>
      <c r="HA19" s="236">
        <v>22.322975649750035</v>
      </c>
      <c r="HB19" s="236">
        <v>22.265517873122437</v>
      </c>
      <c r="HC19" s="236">
        <v>22.156357820028916</v>
      </c>
      <c r="HD19" s="236">
        <v>22.201688372581259</v>
      </c>
      <c r="HE19" s="236">
        <v>22.223166533715428</v>
      </c>
      <c r="HF19" s="236">
        <v>22.2153327591048</v>
      </c>
      <c r="HG19" s="236">
        <v>22.224587511457198</v>
      </c>
      <c r="HH19" s="236">
        <v>22.013953779919646</v>
      </c>
      <c r="HI19" s="236">
        <v>22.043943509552413</v>
      </c>
      <c r="HJ19" s="236">
        <v>22.03437020741114</v>
      </c>
      <c r="HK19" s="236">
        <v>22.020547695737783</v>
      </c>
      <c r="HL19" s="236">
        <v>21.988616342491124</v>
      </c>
      <c r="HM19" s="236">
        <v>22.089303953621172</v>
      </c>
      <c r="HN19" s="236">
        <v>22.122577921118516</v>
      </c>
      <c r="HO19" s="236">
        <v>22.142937986733831</v>
      </c>
      <c r="HP19" s="236">
        <v>22.121264606045475</v>
      </c>
      <c r="HQ19" s="236">
        <v>22.168716372021525</v>
      </c>
      <c r="HR19" s="236">
        <v>22.039545782123806</v>
      </c>
      <c r="HS19" s="236">
        <v>22.085655354433296</v>
      </c>
      <c r="HT19" s="236">
        <v>22.138065106361999</v>
      </c>
      <c r="HU19" s="236">
        <v>22.144534362931001</v>
      </c>
      <c r="HV19" s="236">
        <v>22.082353442407999</v>
      </c>
      <c r="HW19" s="236">
        <v>21.859924663225399</v>
      </c>
      <c r="HX19" s="236">
        <v>21.820032798761702</v>
      </c>
      <c r="HY19" s="236">
        <v>21.826926358181101</v>
      </c>
      <c r="HZ19" s="236">
        <v>21.835527105082502</v>
      </c>
      <c r="IA19" s="236">
        <v>21.6798416432114</v>
      </c>
      <c r="IB19" s="236">
        <v>21.681358690998501</v>
      </c>
      <c r="IC19" s="236">
        <v>21.671639615541299</v>
      </c>
      <c r="ID19" s="236">
        <v>21.4707430082284</v>
      </c>
      <c r="IE19" s="236">
        <v>21.082523566564099</v>
      </c>
      <c r="IF19" s="236">
        <v>21.0588305759848</v>
      </c>
      <c r="IG19" s="236">
        <v>21.047092263962501</v>
      </c>
      <c r="IH19" s="236">
        <v>21.157331294207602</v>
      </c>
      <c r="II19" s="236">
        <v>21.0684378806334</v>
      </c>
      <c r="IJ19" s="236">
        <v>21.066250618364499</v>
      </c>
      <c r="IK19" s="236">
        <v>20.6557002513137</v>
      </c>
      <c r="IL19" s="236">
        <v>20.5875400335519</v>
      </c>
      <c r="IM19" s="236">
        <v>20.688590808627399</v>
      </c>
      <c r="IN19" s="236">
        <v>20.673249208951201</v>
      </c>
      <c r="IO19" s="236">
        <v>20.637310822115801</v>
      </c>
      <c r="IP19" s="236">
        <v>20.337274518720601</v>
      </c>
      <c r="IQ19" s="236">
        <v>20.397333534197099</v>
      </c>
      <c r="IR19" s="236">
        <v>20.484818805092999</v>
      </c>
      <c r="IS19" s="236">
        <v>20.5176938071675</v>
      </c>
      <c r="IT19" s="236">
        <v>20.507869726907298</v>
      </c>
      <c r="IU19" s="236">
        <v>20.473287645299301</v>
      </c>
      <c r="IV19" s="236">
        <v>20.4846581665469</v>
      </c>
      <c r="IW19" s="236">
        <v>20.487915751193299</v>
      </c>
      <c r="IX19" s="236">
        <v>20.511378848728199</v>
      </c>
      <c r="IY19" s="236">
        <v>20.435664790781399</v>
      </c>
      <c r="IZ19" s="236">
        <v>20.336992104756401</v>
      </c>
      <c r="JA19" s="236">
        <v>20.360939907550101</v>
      </c>
      <c r="JB19" s="236">
        <v>20.412542530157701</v>
      </c>
      <c r="JC19" s="236">
        <v>20.327944572748269</v>
      </c>
      <c r="JD19" s="236">
        <v>20.353027324931588</v>
      </c>
      <c r="JE19" s="236">
        <v>20.406431268735155</v>
      </c>
      <c r="JF19" s="236">
        <v>20.541479601795821</v>
      </c>
      <c r="JG19" s="236">
        <v>20.559151524604225</v>
      </c>
      <c r="JH19" s="236">
        <v>20.562556080053056</v>
      </c>
      <c r="JI19" s="236">
        <v>20.531698938163647</v>
      </c>
      <c r="JJ19" s="236">
        <v>20.434904480993865</v>
      </c>
      <c r="JK19" s="236">
        <v>20.416793342687871</v>
      </c>
      <c r="JL19" s="236">
        <v>20.468993380062305</v>
      </c>
      <c r="JM19" s="236">
        <v>20.47591031495141</v>
      </c>
      <c r="JN19" s="236">
        <v>20.492221219493054</v>
      </c>
      <c r="JO19" s="236">
        <v>20.434517235939101</v>
      </c>
      <c r="JP19" s="236">
        <v>20.361027697656958</v>
      </c>
      <c r="JQ19" s="236">
        <v>20.34302325581395</v>
      </c>
      <c r="JR19" s="236">
        <v>20.184035476718403</v>
      </c>
      <c r="JS19" s="236">
        <v>20.100277612532221</v>
      </c>
      <c r="JT19" s="236">
        <v>20.181840746624299</v>
      </c>
      <c r="JU19" s="236">
        <v>20.207821628711098</v>
      </c>
      <c r="JV19" s="236">
        <v>20.232065498191599</v>
      </c>
      <c r="JW19" s="236">
        <v>20.2267726404584</v>
      </c>
      <c r="JX19" s="236">
        <v>20.0199262360447</v>
      </c>
      <c r="JY19" s="236">
        <v>19.884415351506501</v>
      </c>
      <c r="JZ19" s="236">
        <v>19.8969507568194</v>
      </c>
      <c r="KA19" s="236">
        <v>19.8463809751815</v>
      </c>
      <c r="KB19" s="236">
        <v>19.818902318208799</v>
      </c>
      <c r="KC19" s="236">
        <v>19.607169647439701</v>
      </c>
      <c r="KD19" s="236">
        <v>19.4705464308275</v>
      </c>
      <c r="KE19" s="236">
        <v>19.4737673830594</v>
      </c>
      <c r="KF19" s="236">
        <v>19.227435685301199</v>
      </c>
      <c r="KG19" s="236">
        <v>18.917001655237598</v>
      </c>
      <c r="KH19" s="236">
        <v>18.507168741137502</v>
      </c>
      <c r="KI19" s="236">
        <v>18.453840677161601</v>
      </c>
      <c r="KJ19" s="236">
        <v>18.5036872571564</v>
      </c>
      <c r="KK19" s="236">
        <v>18.506418202903198</v>
      </c>
      <c r="KL19" s="236">
        <v>18.4489109545163</v>
      </c>
      <c r="KM19" s="236">
        <v>17.9326884320838</v>
      </c>
      <c r="KN19" s="236">
        <v>17.918206652739801</v>
      </c>
      <c r="KO19" s="236">
        <v>17.833185876297001</v>
      </c>
      <c r="KP19" s="236">
        <v>17.8805001202212</v>
      </c>
      <c r="KQ19" s="236">
        <v>17.7430872376721</v>
      </c>
      <c r="KR19" s="236">
        <v>17.646006440583601</v>
      </c>
      <c r="KS19" s="236">
        <v>17.64336492891</v>
      </c>
      <c r="KT19" s="236">
        <v>17.635603910438299</v>
      </c>
      <c r="KU19" s="236">
        <v>17.6220329627001</v>
      </c>
      <c r="KV19" s="236">
        <v>17.601342016972598</v>
      </c>
      <c r="KW19" s="236">
        <v>17.3516505238189</v>
      </c>
      <c r="KX19" s="236">
        <v>17.353127474267598</v>
      </c>
      <c r="KY19" s="236">
        <v>17.357379898862199</v>
      </c>
      <c r="KZ19" s="236">
        <v>17.203889208805901</v>
      </c>
      <c r="LA19" s="236">
        <v>17.170310350142199</v>
      </c>
      <c r="LB19" s="236">
        <v>16.8069641692991</v>
      </c>
      <c r="LC19" s="236">
        <v>16.9675791059468</v>
      </c>
      <c r="LD19" s="236">
        <v>16.978078773867399</v>
      </c>
      <c r="LE19" s="236">
        <v>17.008251358422001</v>
      </c>
      <c r="LF19" s="236">
        <v>16.937817263647201</v>
      </c>
      <c r="LG19" s="236">
        <v>16.816096577477399</v>
      </c>
      <c r="LH19" s="236">
        <v>16.929547804800801</v>
      </c>
      <c r="LI19" s="236">
        <v>16.925823923750102</v>
      </c>
      <c r="LJ19" s="236">
        <v>17.0229079739117</v>
      </c>
      <c r="LK19" s="236">
        <v>16.9915126372298</v>
      </c>
      <c r="LL19" s="236">
        <v>16.858829909945499</v>
      </c>
      <c r="LM19" s="236">
        <v>16.8492066823692</v>
      </c>
      <c r="LN19" s="236">
        <v>16.886106685269102</v>
      </c>
      <c r="LO19" s="236">
        <v>16.866954429612701</v>
      </c>
      <c r="LP19" s="236">
        <v>16.977082766796599</v>
      </c>
      <c r="LQ19" s="236">
        <v>16.8352164226607</v>
      </c>
      <c r="LR19" s="236">
        <v>16.926736441484302</v>
      </c>
      <c r="LS19" s="236">
        <v>16.926736441484302</v>
      </c>
      <c r="LT19" s="236">
        <v>16.8753965736041</v>
      </c>
      <c r="LU19" s="236">
        <v>16.752439753037201</v>
      </c>
      <c r="LV19" s="236">
        <v>16.503767118690199</v>
      </c>
      <c r="LW19" s="236">
        <v>16.564616041837599</v>
      </c>
      <c r="LX19" s="236">
        <v>16.6732965891565</v>
      </c>
      <c r="LY19" s="236">
        <v>16.669316585817601</v>
      </c>
      <c r="LZ19" s="236">
        <v>16.7121092099453</v>
      </c>
      <c r="MA19" s="236">
        <v>16.434367541746202</v>
      </c>
      <c r="MB19" s="236">
        <v>16.345519086581099</v>
      </c>
      <c r="MC19" s="236">
        <v>16.3303365422707</v>
      </c>
      <c r="MD19" s="236">
        <v>16.334061279849116</v>
      </c>
      <c r="ME19" s="236">
        <v>16.345011545493268</v>
      </c>
      <c r="MF19" s="236">
        <v>16.211601731592406</v>
      </c>
      <c r="MG19" s="236">
        <v>16.235916339442262</v>
      </c>
      <c r="MH19" s="236">
        <v>16.213073832305472</v>
      </c>
      <c r="MI19" s="236">
        <v>16.165922025418858</v>
      </c>
      <c r="MJ19" s="236">
        <v>16.121551347699576</v>
      </c>
      <c r="MK19" s="236">
        <v>15.732623437166243</v>
      </c>
      <c r="ML19" s="236">
        <v>15.755782693176554</v>
      </c>
      <c r="MM19" s="236">
        <v>15.750621716868142</v>
      </c>
      <c r="MN19" s="236">
        <v>15.739856865404262</v>
      </c>
      <c r="MO19" s="236">
        <v>15.697550755193538</v>
      </c>
      <c r="MP19" s="236">
        <v>15.453002317112215</v>
      </c>
      <c r="MQ19" s="493">
        <v>15.613307271929475</v>
      </c>
      <c r="MR19" s="236">
        <v>15.625574058543986</v>
      </c>
      <c r="MS19" s="236">
        <v>15.565646908859145</v>
      </c>
      <c r="MT19" s="236">
        <v>15.536026721806902</v>
      </c>
      <c r="MU19" s="236">
        <v>15.369183616606295</v>
      </c>
      <c r="MV19" s="236">
        <v>15.292971855620923</v>
      </c>
      <c r="MW19" s="236">
        <v>15.310774852059254</v>
      </c>
      <c r="MX19" s="236">
        <v>15.275462411685321</v>
      </c>
      <c r="MY19" s="236">
        <v>15.258922880815804</v>
      </c>
      <c r="MZ19" s="236">
        <v>15.247409896395856</v>
      </c>
      <c r="NA19" s="236">
        <v>15.197828083203575</v>
      </c>
      <c r="NB19" s="236">
        <f>'0091'!R55</f>
        <v>15.213162003122372</v>
      </c>
      <c r="NC19" s="239">
        <f t="shared" si="3"/>
        <v>-0.40014526880710299</v>
      </c>
      <c r="ND19" s="239"/>
      <c r="NE19" s="390">
        <f t="shared" si="4"/>
        <v>-1.1323570834587269</v>
      </c>
      <c r="NF19" s="134"/>
      <c r="NG19" s="250"/>
      <c r="NH19" s="250"/>
      <c r="NI19" s="250"/>
      <c r="NJ19" s="250"/>
      <c r="NK19" s="250"/>
      <c r="NL19" s="250"/>
      <c r="NM19" s="250"/>
      <c r="NN19" s="250"/>
      <c r="NO19" s="250"/>
      <c r="NP19" s="250"/>
      <c r="NQ19" s="250"/>
      <c r="NR19" s="250"/>
      <c r="NS19" s="250"/>
      <c r="NT19" s="250"/>
      <c r="NU19" s="250"/>
      <c r="NV19" s="250"/>
      <c r="NW19" s="250"/>
      <c r="NX19" s="250"/>
      <c r="NY19" s="250"/>
      <c r="NZ19" s="250"/>
      <c r="OA19" s="250"/>
      <c r="OB19" s="250"/>
      <c r="OC19" s="250"/>
      <c r="OD19" s="250"/>
      <c r="OE19" s="250"/>
      <c r="OF19" s="250"/>
      <c r="OG19" s="250"/>
      <c r="OH19" s="250"/>
      <c r="OI19" s="250"/>
      <c r="OJ19" s="134"/>
      <c r="OK19" s="134"/>
      <c r="OL19" s="134"/>
      <c r="OM19" s="134"/>
      <c r="ON19" s="134"/>
      <c r="OO19" s="134"/>
      <c r="OP19" s="134"/>
      <c r="OQ19" s="134"/>
      <c r="OR19" s="134"/>
      <c r="OS19" s="134"/>
      <c r="OT19" s="134"/>
      <c r="OU19" s="134"/>
      <c r="OV19" s="134"/>
    </row>
    <row r="20" spans="1:412" ht="13.9" customHeight="1" x14ac:dyDescent="0.25">
      <c r="A20" s="234" t="s">
        <v>24</v>
      </c>
      <c r="B20" s="55">
        <v>270</v>
      </c>
      <c r="C20" s="55">
        <v>256</v>
      </c>
      <c r="D20" s="55">
        <v>256</v>
      </c>
      <c r="E20" s="55">
        <v>254</v>
      </c>
      <c r="F20" s="55">
        <v>253</v>
      </c>
      <c r="G20" s="55">
        <v>253</v>
      </c>
      <c r="H20" s="55">
        <v>253</v>
      </c>
      <c r="I20" s="55">
        <v>250</v>
      </c>
      <c r="J20" s="55">
        <v>251</v>
      </c>
      <c r="K20" s="55">
        <v>247</v>
      </c>
      <c r="L20" s="55">
        <v>247</v>
      </c>
      <c r="M20" s="55">
        <v>252</v>
      </c>
      <c r="N20" s="55">
        <v>252</v>
      </c>
      <c r="O20" s="55">
        <v>252</v>
      </c>
      <c r="P20" s="55">
        <v>252</v>
      </c>
      <c r="Q20" s="55">
        <v>247</v>
      </c>
      <c r="R20" s="55">
        <v>225</v>
      </c>
      <c r="S20" s="55">
        <v>225</v>
      </c>
      <c r="T20" s="55">
        <v>225</v>
      </c>
      <c r="U20" s="55">
        <v>221</v>
      </c>
      <c r="V20" s="55">
        <v>208</v>
      </c>
      <c r="W20" s="55">
        <v>208</v>
      </c>
      <c r="X20" s="55">
        <v>207</v>
      </c>
      <c r="Y20" s="55">
        <v>207</v>
      </c>
      <c r="Z20" s="55">
        <v>207</v>
      </c>
      <c r="AA20" s="55">
        <v>207</v>
      </c>
      <c r="AB20" s="55">
        <v>193</v>
      </c>
      <c r="AC20" s="55">
        <v>193</v>
      </c>
      <c r="AD20" s="55">
        <v>193</v>
      </c>
      <c r="AE20" s="55">
        <v>193</v>
      </c>
      <c r="AF20" s="55">
        <v>151</v>
      </c>
      <c r="AG20" s="55">
        <v>105</v>
      </c>
      <c r="AH20" s="55">
        <v>100</v>
      </c>
      <c r="AI20" s="55">
        <v>100</v>
      </c>
      <c r="AJ20" s="55">
        <v>100</v>
      </c>
      <c r="AK20" s="55">
        <v>67</v>
      </c>
      <c r="AL20" s="55">
        <v>66</v>
      </c>
      <c r="AM20" s="55">
        <v>66</v>
      </c>
      <c r="AN20" s="55">
        <v>66</v>
      </c>
      <c r="AO20" s="55">
        <v>66</v>
      </c>
      <c r="AP20" s="55">
        <v>49</v>
      </c>
      <c r="AQ20" s="55">
        <v>49</v>
      </c>
      <c r="AR20" s="55">
        <v>49</v>
      </c>
      <c r="AS20" s="55">
        <v>49</v>
      </c>
      <c r="AT20" s="55">
        <v>49</v>
      </c>
      <c r="AU20" s="55">
        <v>49</v>
      </c>
      <c r="AV20" s="55">
        <v>49</v>
      </c>
      <c r="AW20" s="55">
        <v>49</v>
      </c>
      <c r="AX20" s="55">
        <v>49</v>
      </c>
      <c r="AY20" s="55">
        <v>49</v>
      </c>
      <c r="AZ20" s="55">
        <v>49</v>
      </c>
      <c r="BA20" s="55">
        <v>41</v>
      </c>
      <c r="BB20" s="55">
        <v>42</v>
      </c>
      <c r="BC20" s="55">
        <v>39</v>
      </c>
      <c r="BD20" s="55">
        <v>39</v>
      </c>
      <c r="BE20" s="55">
        <v>38</v>
      </c>
      <c r="BF20" s="55">
        <v>38</v>
      </c>
      <c r="BG20" s="55">
        <v>38</v>
      </c>
      <c r="BH20" s="55">
        <v>39</v>
      </c>
      <c r="BI20" s="55">
        <v>39</v>
      </c>
      <c r="BJ20" s="55">
        <v>39</v>
      </c>
      <c r="BK20" s="55">
        <v>38</v>
      </c>
      <c r="BL20" s="55">
        <v>38</v>
      </c>
      <c r="BM20" s="55">
        <v>38</v>
      </c>
      <c r="BN20" s="55">
        <v>36</v>
      </c>
      <c r="BO20" s="55">
        <v>36</v>
      </c>
      <c r="BP20" s="55">
        <v>36</v>
      </c>
      <c r="BQ20" s="55">
        <v>36</v>
      </c>
      <c r="BR20" s="55">
        <v>36</v>
      </c>
      <c r="BS20" s="55">
        <v>37</v>
      </c>
      <c r="BT20" s="55">
        <v>37</v>
      </c>
      <c r="BU20" s="55">
        <v>36</v>
      </c>
      <c r="BV20" s="55">
        <v>36</v>
      </c>
      <c r="BW20" s="55">
        <v>36</v>
      </c>
      <c r="BX20" s="55">
        <v>33</v>
      </c>
      <c r="BY20" s="55">
        <v>33</v>
      </c>
      <c r="BZ20" s="55">
        <v>33</v>
      </c>
      <c r="CA20" s="55">
        <v>32</v>
      </c>
      <c r="CB20" s="55">
        <v>36</v>
      </c>
      <c r="CC20" s="55">
        <v>30</v>
      </c>
      <c r="CD20" s="55">
        <v>30</v>
      </c>
      <c r="CE20" s="55">
        <v>30</v>
      </c>
      <c r="CF20" s="55">
        <v>30</v>
      </c>
      <c r="CG20" s="55">
        <v>31</v>
      </c>
      <c r="CH20" s="55">
        <v>31</v>
      </c>
      <c r="CI20" s="55">
        <v>31</v>
      </c>
      <c r="CJ20" s="55">
        <v>31</v>
      </c>
      <c r="CK20" s="55">
        <v>31</v>
      </c>
      <c r="CL20" s="55">
        <v>31</v>
      </c>
      <c r="CM20" s="55">
        <v>30</v>
      </c>
      <c r="CN20" s="55">
        <v>30</v>
      </c>
      <c r="CO20" s="55">
        <v>30</v>
      </c>
      <c r="CP20" s="55">
        <v>30</v>
      </c>
      <c r="CQ20" s="55">
        <v>30</v>
      </c>
      <c r="CR20" s="55">
        <v>30</v>
      </c>
      <c r="CS20" s="55">
        <v>30</v>
      </c>
      <c r="CT20" s="55">
        <v>30</v>
      </c>
      <c r="CU20" s="55">
        <v>30</v>
      </c>
      <c r="CV20" s="55">
        <v>31</v>
      </c>
      <c r="CW20" s="55">
        <v>31</v>
      </c>
      <c r="CX20" s="55">
        <v>31</v>
      </c>
      <c r="CY20" s="55">
        <v>31</v>
      </c>
      <c r="CZ20" s="55">
        <v>27</v>
      </c>
      <c r="DA20" s="55">
        <v>31</v>
      </c>
      <c r="DB20" s="55">
        <v>31</v>
      </c>
      <c r="DC20" s="55">
        <v>31</v>
      </c>
      <c r="DD20" s="55">
        <v>31</v>
      </c>
      <c r="DE20" s="55">
        <v>31</v>
      </c>
      <c r="DF20" s="55">
        <v>31</v>
      </c>
      <c r="DG20" s="55">
        <v>33</v>
      </c>
      <c r="DH20" s="55">
        <v>33</v>
      </c>
      <c r="DI20" s="55">
        <v>33</v>
      </c>
      <c r="DJ20" s="55">
        <v>33</v>
      </c>
      <c r="DK20" s="55">
        <v>35</v>
      </c>
      <c r="DL20" s="55">
        <v>35</v>
      </c>
      <c r="DM20" s="55">
        <v>35</v>
      </c>
      <c r="DN20" s="55">
        <v>35</v>
      </c>
      <c r="DO20" s="55">
        <v>35</v>
      </c>
      <c r="DP20" s="55">
        <v>35</v>
      </c>
      <c r="DQ20" s="55">
        <v>35</v>
      </c>
      <c r="DR20" s="55">
        <v>35</v>
      </c>
      <c r="DS20" s="55">
        <v>35</v>
      </c>
      <c r="DT20" s="55">
        <v>35</v>
      </c>
      <c r="DU20" s="55">
        <v>35</v>
      </c>
      <c r="DV20" s="55">
        <v>36</v>
      </c>
      <c r="DW20" s="55">
        <v>36</v>
      </c>
      <c r="DX20" s="55">
        <v>36</v>
      </c>
      <c r="DY20" s="55">
        <v>36</v>
      </c>
      <c r="DZ20" s="55">
        <v>31</v>
      </c>
      <c r="EA20" s="55">
        <v>31</v>
      </c>
      <c r="EB20" s="55">
        <v>31</v>
      </c>
      <c r="EC20" s="55">
        <v>31</v>
      </c>
      <c r="ED20" s="55">
        <v>31</v>
      </c>
      <c r="EE20" s="55">
        <v>31</v>
      </c>
      <c r="EF20" s="55">
        <v>31</v>
      </c>
      <c r="EG20" s="55">
        <v>31</v>
      </c>
      <c r="EH20" s="55">
        <v>31</v>
      </c>
      <c r="EI20" s="55">
        <v>32</v>
      </c>
      <c r="EJ20" s="55">
        <v>31</v>
      </c>
      <c r="EK20" s="55">
        <v>35</v>
      </c>
      <c r="EL20" s="55">
        <v>35</v>
      </c>
      <c r="EM20" s="55">
        <v>35</v>
      </c>
      <c r="EN20" s="55">
        <v>35</v>
      </c>
      <c r="EO20" s="55">
        <v>35</v>
      </c>
      <c r="EP20" s="55">
        <v>36</v>
      </c>
      <c r="EQ20" s="55">
        <v>36</v>
      </c>
      <c r="ER20" s="55">
        <v>37</v>
      </c>
      <c r="ES20" s="55">
        <v>37</v>
      </c>
      <c r="ET20" s="55">
        <v>37</v>
      </c>
      <c r="EU20" s="55">
        <v>37</v>
      </c>
      <c r="EV20" s="55">
        <v>39</v>
      </c>
      <c r="EW20" s="55">
        <v>39</v>
      </c>
      <c r="EX20" s="55">
        <v>39</v>
      </c>
      <c r="EY20" s="55">
        <v>39</v>
      </c>
      <c r="EZ20" s="55">
        <v>39</v>
      </c>
      <c r="FA20" s="55">
        <v>39</v>
      </c>
      <c r="FB20" s="55">
        <v>39</v>
      </c>
      <c r="FC20" s="55">
        <v>39</v>
      </c>
      <c r="FD20" s="55">
        <v>39</v>
      </c>
      <c r="FE20" s="55">
        <v>39</v>
      </c>
      <c r="FF20" s="55">
        <v>39</v>
      </c>
      <c r="FG20" s="55">
        <v>39</v>
      </c>
      <c r="FH20" s="55">
        <v>39</v>
      </c>
      <c r="FI20" s="55">
        <v>39</v>
      </c>
      <c r="FJ20" s="55">
        <v>39</v>
      </c>
      <c r="FK20" s="55">
        <v>38</v>
      </c>
      <c r="FL20" s="55">
        <v>38</v>
      </c>
      <c r="FM20" s="55">
        <v>39</v>
      </c>
      <c r="FN20" s="55">
        <v>39</v>
      </c>
      <c r="FO20" s="490">
        <v>38</v>
      </c>
      <c r="FP20" s="55">
        <v>38</v>
      </c>
      <c r="FQ20" s="55">
        <v>36</v>
      </c>
      <c r="FR20" s="55">
        <v>36</v>
      </c>
      <c r="FS20" s="55">
        <v>37</v>
      </c>
      <c r="FT20" s="55">
        <v>38</v>
      </c>
      <c r="FU20" s="55">
        <v>36</v>
      </c>
      <c r="FV20" s="55">
        <v>37</v>
      </c>
      <c r="FW20" s="55">
        <v>37</v>
      </c>
      <c r="FX20" s="55">
        <v>42</v>
      </c>
      <c r="FY20" s="55">
        <v>45</v>
      </c>
      <c r="FZ20" s="55">
        <f>'0091'!S25</f>
        <v>45</v>
      </c>
      <c r="GA20" s="267">
        <f t="shared" si="1"/>
        <v>7.0000000000000001E-3</v>
      </c>
      <c r="GB20" s="267"/>
      <c r="GC20" s="390">
        <f t="shared" si="2"/>
        <v>6.0000000000000001E-3</v>
      </c>
      <c r="GD20" s="236">
        <v>2.83066423669006E-2</v>
      </c>
      <c r="GE20" s="236">
        <v>2.83066423669006E-2</v>
      </c>
      <c r="GF20" s="236">
        <v>2.83000581508044E-2</v>
      </c>
      <c r="GG20" s="236">
        <v>2.8271561906974899E-2</v>
      </c>
      <c r="GH20" s="236">
        <v>2.84544923016956E-2</v>
      </c>
      <c r="GI20" s="236">
        <v>2.8308837786481598E-2</v>
      </c>
      <c r="GJ20" s="236">
        <v>2.8296767191255099E-2</v>
      </c>
      <c r="GK20" s="236">
        <v>2.8409090909090908E-2</v>
      </c>
      <c r="GL20" s="236">
        <v>2.8381478169589053E-2</v>
      </c>
      <c r="GM20" s="236">
        <v>2.8169014084507039E-2</v>
      </c>
      <c r="GN20" s="236">
        <v>2.8315243039169415E-2</v>
      </c>
      <c r="GO20" s="236">
        <v>2.8191072826938137E-2</v>
      </c>
      <c r="GP20" s="236">
        <v>2.8225332235681522E-2</v>
      </c>
      <c r="GQ20" s="236">
        <v>2.8356504273167701E-2</v>
      </c>
      <c r="GR20" s="236">
        <v>2.8377739240107201E-2</v>
      </c>
      <c r="GS20" s="236">
        <v>2.78704612365064E-2</v>
      </c>
      <c r="GT20" s="236">
        <v>2.7772345002933699E-2</v>
      </c>
      <c r="GU20" s="236">
        <v>2.7926460321154301E-2</v>
      </c>
      <c r="GV20" s="236">
        <v>2.7887520334650199E-2</v>
      </c>
      <c r="GW20" s="236">
        <v>2.78328503888974E-2</v>
      </c>
      <c r="GX20" s="236">
        <v>2.77968166933211E-2</v>
      </c>
      <c r="GY20" s="236">
        <v>2.7867913723993099E-2</v>
      </c>
      <c r="GZ20" s="236">
        <v>2.7764043661811101E-2</v>
      </c>
      <c r="HA20" s="236">
        <v>2.7647326162702619E-2</v>
      </c>
      <c r="HB20" s="236">
        <v>2.7689273251403426E-2</v>
      </c>
      <c r="HC20" s="236">
        <v>2.7775663952515028E-2</v>
      </c>
      <c r="HD20" s="236">
        <v>2.7915869980879537E-2</v>
      </c>
      <c r="HE20" s="236">
        <v>2.7695503327306997E-2</v>
      </c>
      <c r="HF20" s="236">
        <v>2.7925377186518201E-2</v>
      </c>
      <c r="HG20" s="236">
        <v>2.7963336958210343E-2</v>
      </c>
      <c r="HH20" s="236">
        <v>2.7814262535733599E-2</v>
      </c>
      <c r="HI20" s="236">
        <v>2.7901569463282309E-2</v>
      </c>
      <c r="HJ20" s="236">
        <v>2.7908058451877979E-2</v>
      </c>
      <c r="HK20" s="236">
        <v>2.7797081306462822E-2</v>
      </c>
      <c r="HL20" s="236">
        <v>2.7782065133508255E-2</v>
      </c>
      <c r="HM20" s="236">
        <v>2.7780993170505846E-2</v>
      </c>
      <c r="HN20" s="236">
        <v>2.7731772137272272E-2</v>
      </c>
      <c r="HO20" s="236">
        <v>2.7685918634161345E-2</v>
      </c>
      <c r="HP20" s="236">
        <v>2.765401751421109E-2</v>
      </c>
      <c r="HQ20" s="236">
        <v>2.7671022290545733E-2</v>
      </c>
      <c r="HR20" s="236">
        <v>2.7631730437118623E-2</v>
      </c>
      <c r="HS20" s="236">
        <v>2.7672085783465927E-2</v>
      </c>
      <c r="HT20" s="236">
        <v>2.7826484714492599E-2</v>
      </c>
      <c r="HU20" s="236">
        <v>2.76147739040387E-2</v>
      </c>
      <c r="HV20" s="236">
        <v>2.7607361963190202E-2</v>
      </c>
      <c r="HW20" s="236">
        <v>2.7580923194790299E-2</v>
      </c>
      <c r="HX20" s="236">
        <v>2.7602070155261602E-2</v>
      </c>
      <c r="HY20" s="236">
        <v>2.7641277641277599E-2</v>
      </c>
      <c r="HZ20" s="236">
        <v>2.776492364646E-2</v>
      </c>
      <c r="IA20" s="236">
        <v>2.7763853005822701E-2</v>
      </c>
      <c r="IB20" s="236">
        <v>2.7756360832690799E-2</v>
      </c>
      <c r="IC20" s="236">
        <v>2.7779921290223001E-2</v>
      </c>
      <c r="ID20" s="236">
        <v>2.77232297562666E-2</v>
      </c>
      <c r="IE20" s="236">
        <v>2.2690562264441199E-2</v>
      </c>
      <c r="IF20" s="236">
        <v>2.2717646605829599E-2</v>
      </c>
      <c r="IG20" s="236">
        <v>0</v>
      </c>
      <c r="IH20" s="236">
        <v>0</v>
      </c>
      <c r="II20" s="236">
        <v>0</v>
      </c>
      <c r="IJ20" s="236">
        <v>0</v>
      </c>
      <c r="IK20" s="236">
        <v>0</v>
      </c>
      <c r="IL20" s="236">
        <v>0</v>
      </c>
      <c r="IM20" s="236">
        <v>0</v>
      </c>
      <c r="IN20" s="236">
        <v>0</v>
      </c>
      <c r="IO20" s="236">
        <v>0</v>
      </c>
      <c r="IP20" s="236">
        <v>0</v>
      </c>
      <c r="IQ20" s="236">
        <v>0</v>
      </c>
      <c r="IR20" s="236">
        <v>0</v>
      </c>
      <c r="IS20" s="236">
        <v>0</v>
      </c>
      <c r="IT20" s="236">
        <v>0</v>
      </c>
      <c r="IU20" s="236">
        <v>0</v>
      </c>
      <c r="IV20" s="236">
        <v>0</v>
      </c>
      <c r="IW20" s="236">
        <v>0</v>
      </c>
      <c r="IX20" s="236">
        <v>0</v>
      </c>
      <c r="IY20" s="236">
        <v>0</v>
      </c>
      <c r="IZ20" s="236">
        <v>0</v>
      </c>
      <c r="JA20" s="236">
        <v>0</v>
      </c>
      <c r="JB20" s="236">
        <v>0</v>
      </c>
      <c r="JC20" s="236">
        <v>0</v>
      </c>
      <c r="JD20" s="236">
        <v>0</v>
      </c>
      <c r="JE20" s="236">
        <v>0</v>
      </c>
      <c r="JF20" s="236">
        <v>0</v>
      </c>
      <c r="JG20" s="236">
        <v>0</v>
      </c>
      <c r="JH20" s="236">
        <v>0</v>
      </c>
      <c r="JI20" s="236">
        <v>0</v>
      </c>
      <c r="JJ20" s="236">
        <v>0</v>
      </c>
      <c r="JK20" s="236">
        <v>0</v>
      </c>
      <c r="JL20" s="236">
        <v>0</v>
      </c>
      <c r="JM20" s="236">
        <v>0</v>
      </c>
      <c r="JN20" s="236">
        <v>0</v>
      </c>
      <c r="JO20" s="236">
        <v>0</v>
      </c>
      <c r="JP20" s="236">
        <v>0</v>
      </c>
      <c r="JQ20" s="236">
        <v>0</v>
      </c>
      <c r="JR20" s="236">
        <v>0</v>
      </c>
      <c r="JS20" s="236">
        <v>0</v>
      </c>
      <c r="JT20" s="236">
        <v>0</v>
      </c>
      <c r="JU20" s="236">
        <v>0</v>
      </c>
      <c r="JV20" s="236">
        <v>0</v>
      </c>
      <c r="JW20" s="236">
        <v>0</v>
      </c>
      <c r="JX20" s="236">
        <v>0</v>
      </c>
      <c r="JY20" s="236">
        <v>0</v>
      </c>
      <c r="JZ20" s="236">
        <v>0</v>
      </c>
      <c r="KA20" s="236">
        <v>0</v>
      </c>
      <c r="KB20" s="236">
        <v>0</v>
      </c>
      <c r="KC20" s="236">
        <v>0</v>
      </c>
      <c r="KD20" s="236">
        <v>0</v>
      </c>
      <c r="KE20" s="236">
        <v>0</v>
      </c>
      <c r="KF20" s="236">
        <v>0</v>
      </c>
      <c r="KG20" s="236">
        <v>0</v>
      </c>
      <c r="KH20" s="236">
        <v>0</v>
      </c>
      <c r="KI20" s="236">
        <v>0</v>
      </c>
      <c r="KJ20" s="236">
        <v>0</v>
      </c>
      <c r="KK20" s="236">
        <v>0</v>
      </c>
      <c r="KL20" s="236">
        <v>0</v>
      </c>
      <c r="KM20" s="236">
        <v>0</v>
      </c>
      <c r="KN20" s="236">
        <v>0</v>
      </c>
      <c r="KO20" s="236">
        <v>0</v>
      </c>
      <c r="KP20" s="236">
        <v>0</v>
      </c>
      <c r="KQ20" s="236">
        <v>0</v>
      </c>
      <c r="KR20" s="236">
        <v>0</v>
      </c>
      <c r="KS20" s="236">
        <v>0</v>
      </c>
      <c r="KT20" s="236">
        <v>0</v>
      </c>
      <c r="KU20" s="236">
        <v>0</v>
      </c>
      <c r="KV20" s="236">
        <v>0</v>
      </c>
      <c r="KW20" s="236">
        <v>0</v>
      </c>
      <c r="KX20" s="236">
        <v>0</v>
      </c>
      <c r="KY20" s="236">
        <v>0</v>
      </c>
      <c r="KZ20" s="236">
        <v>0</v>
      </c>
      <c r="LA20" s="236">
        <v>0</v>
      </c>
      <c r="LB20" s="236">
        <v>0</v>
      </c>
      <c r="LC20" s="236">
        <v>0</v>
      </c>
      <c r="LD20" s="236">
        <v>0</v>
      </c>
      <c r="LE20" s="236">
        <v>0</v>
      </c>
      <c r="LF20" s="236">
        <v>0</v>
      </c>
      <c r="LG20" s="236">
        <v>0</v>
      </c>
      <c r="LH20" s="236">
        <v>0</v>
      </c>
      <c r="LI20" s="236">
        <v>0</v>
      </c>
      <c r="LJ20" s="236">
        <v>0</v>
      </c>
      <c r="LK20" s="236">
        <v>0</v>
      </c>
      <c r="LL20" s="236">
        <v>0</v>
      </c>
      <c r="LM20" s="236">
        <v>0</v>
      </c>
      <c r="LN20" s="236">
        <v>0</v>
      </c>
      <c r="LO20" s="236">
        <v>0</v>
      </c>
      <c r="LP20" s="236">
        <v>0</v>
      </c>
      <c r="LQ20" s="236">
        <v>0</v>
      </c>
      <c r="LR20" s="236">
        <v>0</v>
      </c>
      <c r="LS20" s="236">
        <v>0</v>
      </c>
      <c r="LT20" s="236">
        <v>0</v>
      </c>
      <c r="LU20" s="236">
        <v>0</v>
      </c>
      <c r="LV20" s="236">
        <v>0</v>
      </c>
      <c r="LW20" s="236">
        <v>0</v>
      </c>
      <c r="LX20" s="236">
        <v>0</v>
      </c>
      <c r="LY20" s="236">
        <v>0</v>
      </c>
      <c r="LZ20" s="236">
        <v>0</v>
      </c>
      <c r="MA20" s="236">
        <v>0</v>
      </c>
      <c r="MB20" s="236">
        <v>0</v>
      </c>
      <c r="MC20" s="236">
        <v>0</v>
      </c>
      <c r="MD20" s="236">
        <v>0</v>
      </c>
      <c r="ME20" s="236">
        <v>0</v>
      </c>
      <c r="MF20" s="236">
        <v>0</v>
      </c>
      <c r="MG20" s="236">
        <v>0</v>
      </c>
      <c r="MH20" s="236">
        <v>0</v>
      </c>
      <c r="MI20" s="236">
        <v>0</v>
      </c>
      <c r="MJ20" s="236">
        <v>0</v>
      </c>
      <c r="MK20" s="236">
        <v>0</v>
      </c>
      <c r="ML20" s="236">
        <v>0</v>
      </c>
      <c r="MM20" s="236">
        <v>0</v>
      </c>
      <c r="MN20" s="236">
        <v>0</v>
      </c>
      <c r="MO20" s="236">
        <v>0</v>
      </c>
      <c r="MP20" s="236">
        <v>0</v>
      </c>
      <c r="MQ20" s="493">
        <v>0</v>
      </c>
      <c r="MR20" s="236">
        <v>0</v>
      </c>
      <c r="MS20" s="236">
        <v>0</v>
      </c>
      <c r="MT20" s="236">
        <v>0</v>
      </c>
      <c r="MU20" s="236">
        <v>0</v>
      </c>
      <c r="MV20" s="236">
        <v>0</v>
      </c>
      <c r="MW20" s="236">
        <v>0</v>
      </c>
      <c r="MX20" s="236">
        <v>0</v>
      </c>
      <c r="MY20" s="236">
        <v>0</v>
      </c>
      <c r="MZ20" s="236">
        <v>0</v>
      </c>
      <c r="NA20" s="236">
        <v>0</v>
      </c>
      <c r="NB20" s="236">
        <f>'0091'!Q55</f>
        <v>0</v>
      </c>
      <c r="NC20" s="239">
        <f t="shared" si="3"/>
        <v>0</v>
      </c>
      <c r="ND20" s="239"/>
      <c r="NE20" s="390">
        <f t="shared" si="4"/>
        <v>0</v>
      </c>
      <c r="NF20" s="134"/>
      <c r="NG20" s="250"/>
      <c r="NH20" s="250"/>
      <c r="NI20" s="250"/>
      <c r="NJ20" s="250"/>
      <c r="NK20" s="250"/>
      <c r="NL20" s="250"/>
      <c r="NM20" s="250"/>
      <c r="NN20" s="250"/>
      <c r="NO20" s="250"/>
      <c r="NP20" s="250"/>
      <c r="NQ20" s="250"/>
      <c r="NR20" s="250"/>
      <c r="NS20" s="250"/>
      <c r="NT20" s="250" t="s">
        <v>402</v>
      </c>
      <c r="NU20" s="250"/>
      <c r="NV20" s="250"/>
      <c r="NW20" s="250"/>
      <c r="NX20" s="250"/>
      <c r="NY20" s="250"/>
      <c r="NZ20" s="250"/>
      <c r="OA20" s="250"/>
      <c r="OB20" s="250"/>
      <c r="OC20" s="250"/>
      <c r="OD20" s="250"/>
      <c r="OE20" s="250"/>
      <c r="OF20" s="250"/>
      <c r="OG20" s="250"/>
      <c r="OH20" s="250"/>
      <c r="OI20" s="250"/>
      <c r="OJ20" s="134"/>
      <c r="OK20" s="134"/>
      <c r="OL20" s="134"/>
      <c r="OM20" s="134"/>
      <c r="ON20" s="134"/>
      <c r="OO20" s="134"/>
      <c r="OP20" s="134"/>
      <c r="OQ20" s="134"/>
      <c r="OR20" s="134"/>
      <c r="OS20" s="134"/>
      <c r="OT20" s="134"/>
      <c r="OU20" s="134"/>
      <c r="OV20" s="134"/>
    </row>
    <row r="21" spans="1:412" ht="13.9" customHeight="1" x14ac:dyDescent="0.25">
      <c r="A21" s="235" t="s">
        <v>25</v>
      </c>
      <c r="B21" s="133">
        <v>107627</v>
      </c>
      <c r="C21" s="133">
        <v>104688</v>
      </c>
      <c r="D21" s="133">
        <v>105948</v>
      </c>
      <c r="E21" s="133">
        <v>106363</v>
      </c>
      <c r="F21" s="133">
        <v>104777</v>
      </c>
      <c r="G21" s="133">
        <v>105820</v>
      </c>
      <c r="H21" s="133">
        <v>106307</v>
      </c>
      <c r="I21" s="133">
        <v>105654</v>
      </c>
      <c r="J21" s="133">
        <v>105825</v>
      </c>
      <c r="K21" s="133">
        <v>105814</v>
      </c>
      <c r="L21" s="133">
        <v>105674</v>
      </c>
      <c r="M21" s="133">
        <v>106232</v>
      </c>
      <c r="N21" s="133">
        <v>106607</v>
      </c>
      <c r="O21" s="133">
        <v>106516</v>
      </c>
      <c r="P21" s="133">
        <v>106400</v>
      </c>
      <c r="Q21" s="133">
        <v>105972</v>
      </c>
      <c r="R21" s="133">
        <v>106309</v>
      </c>
      <c r="S21" s="133">
        <v>106289</v>
      </c>
      <c r="T21" s="133">
        <v>106312</v>
      </c>
      <c r="U21" s="133">
        <v>107077</v>
      </c>
      <c r="V21" s="133">
        <v>106010</v>
      </c>
      <c r="W21" s="133">
        <v>106582</v>
      </c>
      <c r="X21" s="133">
        <v>106867</v>
      </c>
      <c r="Y21" s="133">
        <v>106560</v>
      </c>
      <c r="Z21" s="133">
        <v>106916</v>
      </c>
      <c r="AA21" s="133">
        <v>106645</v>
      </c>
      <c r="AB21" s="133">
        <v>106780</v>
      </c>
      <c r="AC21" s="133">
        <v>107002</v>
      </c>
      <c r="AD21" s="133">
        <v>106706</v>
      </c>
      <c r="AE21" s="133">
        <v>106916</v>
      </c>
      <c r="AF21" s="133">
        <v>106963</v>
      </c>
      <c r="AG21" s="133">
        <v>107193</v>
      </c>
      <c r="AH21" s="133">
        <v>107084</v>
      </c>
      <c r="AI21" s="133">
        <v>106660</v>
      </c>
      <c r="AJ21" s="133">
        <v>107044</v>
      </c>
      <c r="AK21" s="133">
        <v>106920</v>
      </c>
      <c r="AL21" s="133">
        <v>106854</v>
      </c>
      <c r="AM21" s="133">
        <v>107192</v>
      </c>
      <c r="AN21" s="133">
        <v>106645</v>
      </c>
      <c r="AO21" s="133">
        <v>107639</v>
      </c>
      <c r="AP21" s="133">
        <v>105776</v>
      </c>
      <c r="AQ21" s="133">
        <v>107136</v>
      </c>
      <c r="AR21" s="133">
        <v>107402</v>
      </c>
      <c r="AS21" s="133">
        <v>107306</v>
      </c>
      <c r="AT21" s="133">
        <v>107531</v>
      </c>
      <c r="AU21" s="133">
        <v>106979</v>
      </c>
      <c r="AV21" s="133">
        <v>107723</v>
      </c>
      <c r="AW21" s="133">
        <v>107461</v>
      </c>
      <c r="AX21" s="133">
        <v>107703</v>
      </c>
      <c r="AY21" s="133">
        <v>106733</v>
      </c>
      <c r="AZ21" s="133">
        <v>107378</v>
      </c>
      <c r="BA21" s="133">
        <v>107535</v>
      </c>
      <c r="BB21" s="133">
        <v>107207</v>
      </c>
      <c r="BC21" s="133">
        <v>107547</v>
      </c>
      <c r="BD21" s="133">
        <v>106828</v>
      </c>
      <c r="BE21" s="133">
        <v>107771</v>
      </c>
      <c r="BF21" s="133">
        <v>108099</v>
      </c>
      <c r="BG21" s="133">
        <v>108111</v>
      </c>
      <c r="BH21" s="133">
        <v>108390</v>
      </c>
      <c r="BI21" s="133">
        <v>107645</v>
      </c>
      <c r="BJ21" s="133">
        <v>108464</v>
      </c>
      <c r="BK21" s="133">
        <v>109610</v>
      </c>
      <c r="BL21" s="133">
        <v>109719</v>
      </c>
      <c r="BM21" s="133">
        <v>109627</v>
      </c>
      <c r="BN21" s="133">
        <v>106852</v>
      </c>
      <c r="BO21" s="133">
        <v>107891</v>
      </c>
      <c r="BP21" s="133">
        <v>108934</v>
      </c>
      <c r="BQ21" s="133">
        <v>108515</v>
      </c>
      <c r="BR21" s="133">
        <v>108620</v>
      </c>
      <c r="BS21" s="133">
        <v>106440</v>
      </c>
      <c r="BT21" s="133">
        <v>107372</v>
      </c>
      <c r="BU21" s="133">
        <v>107569</v>
      </c>
      <c r="BV21" s="133">
        <v>106706</v>
      </c>
      <c r="BW21" s="133">
        <v>107018</v>
      </c>
      <c r="BX21" s="133">
        <v>105404</v>
      </c>
      <c r="BY21" s="133">
        <v>105974</v>
      </c>
      <c r="BZ21" s="133">
        <v>106094</v>
      </c>
      <c r="CA21" s="133">
        <v>106332</v>
      </c>
      <c r="CB21" s="133">
        <v>105816</v>
      </c>
      <c r="CC21" s="133">
        <v>104460</v>
      </c>
      <c r="CD21" s="133">
        <v>105063</v>
      </c>
      <c r="CE21" s="133">
        <v>105357</v>
      </c>
      <c r="CF21" s="133">
        <v>104755</v>
      </c>
      <c r="CG21" s="133">
        <v>105164</v>
      </c>
      <c r="CH21" s="133">
        <v>103213</v>
      </c>
      <c r="CI21" s="133">
        <v>104093</v>
      </c>
      <c r="CJ21" s="133">
        <v>104471</v>
      </c>
      <c r="CK21" s="133">
        <v>104031</v>
      </c>
      <c r="CL21" s="133">
        <v>104026</v>
      </c>
      <c r="CM21" s="133">
        <v>101931</v>
      </c>
      <c r="CN21" s="133">
        <v>102170</v>
      </c>
      <c r="CO21" s="133">
        <v>102708</v>
      </c>
      <c r="CP21" s="133">
        <v>102417</v>
      </c>
      <c r="CQ21" s="133">
        <v>102488</v>
      </c>
      <c r="CR21" s="133">
        <v>102592</v>
      </c>
      <c r="CS21" s="133">
        <v>103032</v>
      </c>
      <c r="CT21" s="133">
        <v>101958</v>
      </c>
      <c r="CU21" s="133">
        <v>102328</v>
      </c>
      <c r="CV21" s="133">
        <v>100895</v>
      </c>
      <c r="CW21" s="133">
        <v>101740</v>
      </c>
      <c r="CX21" s="133">
        <v>101985</v>
      </c>
      <c r="CY21" s="133">
        <v>101275</v>
      </c>
      <c r="CZ21" s="133">
        <v>101703</v>
      </c>
      <c r="DA21" s="133">
        <v>101355</v>
      </c>
      <c r="DB21" s="133">
        <v>101825</v>
      </c>
      <c r="DC21" s="133">
        <v>102280</v>
      </c>
      <c r="DD21" s="133">
        <v>101997</v>
      </c>
      <c r="DE21" s="133">
        <v>101396</v>
      </c>
      <c r="DF21" s="133">
        <v>100912</v>
      </c>
      <c r="DG21" s="133">
        <v>101399</v>
      </c>
      <c r="DH21" s="133">
        <v>101447</v>
      </c>
      <c r="DI21" s="133">
        <v>101341</v>
      </c>
      <c r="DJ21" s="133">
        <v>101602</v>
      </c>
      <c r="DK21" s="133">
        <v>100350</v>
      </c>
      <c r="DL21" s="133">
        <v>100587</v>
      </c>
      <c r="DM21" s="133">
        <v>100848</v>
      </c>
      <c r="DN21" s="133">
        <v>100684</v>
      </c>
      <c r="DO21" s="133">
        <v>100678</v>
      </c>
      <c r="DP21" s="133">
        <v>99561</v>
      </c>
      <c r="DQ21" s="133">
        <v>99808</v>
      </c>
      <c r="DR21" s="133">
        <v>100068</v>
      </c>
      <c r="DS21" s="133">
        <v>100097</v>
      </c>
      <c r="DT21" s="133">
        <v>100070</v>
      </c>
      <c r="DU21" s="133">
        <v>98898</v>
      </c>
      <c r="DV21" s="133">
        <v>98872</v>
      </c>
      <c r="DW21" s="133">
        <v>99641</v>
      </c>
      <c r="DX21" s="133">
        <v>99529</v>
      </c>
      <c r="DY21" s="133">
        <v>100340</v>
      </c>
      <c r="DZ21" s="133">
        <v>98505</v>
      </c>
      <c r="EA21" s="133">
        <v>99312</v>
      </c>
      <c r="EB21" s="133">
        <v>99652</v>
      </c>
      <c r="EC21" s="133">
        <v>99089</v>
      </c>
      <c r="ED21" s="133">
        <v>99343</v>
      </c>
      <c r="EE21" s="133">
        <v>97848</v>
      </c>
      <c r="EF21" s="133">
        <v>98973</v>
      </c>
      <c r="EG21" s="133">
        <v>98887</v>
      </c>
      <c r="EH21" s="133">
        <v>98250</v>
      </c>
      <c r="EI21" s="133">
        <v>98317</v>
      </c>
      <c r="EJ21" s="133">
        <v>97268</v>
      </c>
      <c r="EK21" s="133">
        <v>97859</v>
      </c>
      <c r="EL21" s="133">
        <v>97810</v>
      </c>
      <c r="EM21" s="133">
        <v>97661</v>
      </c>
      <c r="EN21" s="133">
        <v>97847</v>
      </c>
      <c r="EO21" s="133">
        <v>97007</v>
      </c>
      <c r="EP21" s="133">
        <v>97832</v>
      </c>
      <c r="EQ21" s="133">
        <v>97832</v>
      </c>
      <c r="ER21" s="133">
        <v>97523</v>
      </c>
      <c r="ES21" s="133">
        <v>98372</v>
      </c>
      <c r="ET21" s="133">
        <v>97747</v>
      </c>
      <c r="EU21" s="133">
        <v>97949</v>
      </c>
      <c r="EV21" s="133">
        <v>98237</v>
      </c>
      <c r="EW21" s="133">
        <v>97683</v>
      </c>
      <c r="EX21" s="133">
        <v>97338</v>
      </c>
      <c r="EY21" s="133">
        <v>97042</v>
      </c>
      <c r="EZ21" s="133">
        <v>97682</v>
      </c>
      <c r="FA21" s="133">
        <v>98060</v>
      </c>
      <c r="FB21" s="133">
        <v>97098</v>
      </c>
      <c r="FC21" s="133">
        <v>97220</v>
      </c>
      <c r="FD21" s="133">
        <v>97026</v>
      </c>
      <c r="FE21" s="133">
        <v>97302</v>
      </c>
      <c r="FF21" s="133">
        <v>97840</v>
      </c>
      <c r="FG21" s="133">
        <v>97309</v>
      </c>
      <c r="FH21" s="133">
        <v>97537</v>
      </c>
      <c r="FI21" s="133">
        <v>97230</v>
      </c>
      <c r="FJ21" s="133">
        <v>97355</v>
      </c>
      <c r="FK21" s="133">
        <v>97846</v>
      </c>
      <c r="FL21" s="133">
        <v>97651</v>
      </c>
      <c r="FM21" s="133">
        <v>97793</v>
      </c>
      <c r="FN21" s="133">
        <v>97009</v>
      </c>
      <c r="FO21" s="491">
        <v>98313</v>
      </c>
      <c r="FP21" s="133">
        <v>98782</v>
      </c>
      <c r="FQ21" s="133">
        <v>98953</v>
      </c>
      <c r="FR21" s="133">
        <v>99248</v>
      </c>
      <c r="FS21" s="133">
        <v>98866</v>
      </c>
      <c r="FT21" s="133">
        <v>99455</v>
      </c>
      <c r="FU21" s="133">
        <v>99748</v>
      </c>
      <c r="FV21" s="133">
        <v>99340</v>
      </c>
      <c r="FW21" s="133">
        <v>99736</v>
      </c>
      <c r="FX21" s="133">
        <v>99107</v>
      </c>
      <c r="FY21" s="133">
        <v>100117</v>
      </c>
      <c r="FZ21" s="133">
        <f>'0091'!T25</f>
        <v>100514</v>
      </c>
      <c r="GA21" s="267">
        <f t="shared" si="1"/>
        <v>2.2010000000000001</v>
      </c>
      <c r="GB21" s="267"/>
      <c r="GC21" s="390">
        <f t="shared" si="2"/>
        <v>2.8319999999999999</v>
      </c>
      <c r="GD21" s="237">
        <v>191.004691922913</v>
      </c>
      <c r="GE21" s="237">
        <v>189.44239792159399</v>
      </c>
      <c r="GF21" s="237">
        <v>189.955417716612</v>
      </c>
      <c r="GG21" s="237">
        <v>190.16420742806201</v>
      </c>
      <c r="GH21" s="237">
        <v>187.904112258819</v>
      </c>
      <c r="GI21" s="237">
        <v>188.75363555279799</v>
      </c>
      <c r="GJ21" s="237">
        <v>189.23056050856701</v>
      </c>
      <c r="GK21" s="237">
        <v>189.22828455790784</v>
      </c>
      <c r="GL21" s="237">
        <v>189.55367209673031</v>
      </c>
      <c r="GM21" s="237">
        <v>189.66940532081375</v>
      </c>
      <c r="GN21" s="237">
        <v>189.09194588642438</v>
      </c>
      <c r="GO21" s="237">
        <v>189.35082223962414</v>
      </c>
      <c r="GP21" s="237">
        <v>189.63503077345248</v>
      </c>
      <c r="GQ21" s="237">
        <v>189.588830688039</v>
      </c>
      <c r="GR21" s="237">
        <v>189.55068579536501</v>
      </c>
      <c r="GS21" s="237">
        <v>188.41923454367</v>
      </c>
      <c r="GT21" s="237">
        <v>188.92743985918199</v>
      </c>
      <c r="GU21" s="237">
        <v>188.914358855015</v>
      </c>
      <c r="GV21" s="237">
        <v>188.636610116973</v>
      </c>
      <c r="GW21" s="237">
        <v>189.08837883178299</v>
      </c>
      <c r="GX21" s="237">
        <v>188.44299748686299</v>
      </c>
      <c r="GY21" s="237">
        <v>188.644016033594</v>
      </c>
      <c r="GZ21" s="237">
        <v>188.84912334081301</v>
      </c>
      <c r="HA21" s="237">
        <v>188.30215118921373</v>
      </c>
      <c r="HB21" s="237">
        <v>188.89167045971777</v>
      </c>
      <c r="HC21" s="237">
        <v>188.18354767521498</v>
      </c>
      <c r="HD21" s="237">
        <v>188.21453154875715</v>
      </c>
      <c r="HE21" s="237">
        <v>188.59022194868638</v>
      </c>
      <c r="HF21" s="237">
        <v>187.840437497576</v>
      </c>
      <c r="HG21" s="237">
        <v>187.87556315053592</v>
      </c>
      <c r="HH21" s="237">
        <v>187.03623580313683</v>
      </c>
      <c r="HI21" s="237">
        <v>187.29354776206162</v>
      </c>
      <c r="HJ21" s="237">
        <v>187.6378929415869</v>
      </c>
      <c r="HK21" s="237">
        <v>187.20755154042158</v>
      </c>
      <c r="HL21" s="237">
        <v>187.50926068837782</v>
      </c>
      <c r="HM21" s="237">
        <v>186.5038391789173</v>
      </c>
      <c r="HN21" s="237">
        <v>186.74767938990101</v>
      </c>
      <c r="HO21" s="237">
        <v>186.98723371529647</v>
      </c>
      <c r="HP21" s="237">
        <v>185.82309110462435</v>
      </c>
      <c r="HQ21" s="237">
        <v>186.37048424289009</v>
      </c>
      <c r="HR21" s="237">
        <v>184.21345511762672</v>
      </c>
      <c r="HS21" s="237">
        <v>185.2215688535301</v>
      </c>
      <c r="HT21" s="237">
        <v>185.50926278874701</v>
      </c>
      <c r="HU21" s="237">
        <v>185.49649062248301</v>
      </c>
      <c r="HV21" s="237">
        <v>185.431748466258</v>
      </c>
      <c r="HW21" s="237">
        <v>183.66366596437501</v>
      </c>
      <c r="HX21" s="237">
        <v>183.92792792792801</v>
      </c>
      <c r="HY21" s="237">
        <v>183.48971130221099</v>
      </c>
      <c r="HZ21" s="237">
        <v>184.05097948480599</v>
      </c>
      <c r="IA21" s="237">
        <v>182.42856591987001</v>
      </c>
      <c r="IB21" s="237">
        <v>183.05435620663101</v>
      </c>
      <c r="IC21" s="237">
        <v>183.24369164287401</v>
      </c>
      <c r="ID21" s="237">
        <v>182.70609526009801</v>
      </c>
      <c r="IE21" s="237">
        <v>183.141296823321</v>
      </c>
      <c r="IF21" s="237">
        <v>182.647568441723</v>
      </c>
      <c r="IG21" s="237">
        <v>183.00606898671001</v>
      </c>
      <c r="IH21" s="237">
        <v>183.156184285987</v>
      </c>
      <c r="II21" s="237">
        <v>183.01385505481099</v>
      </c>
      <c r="IJ21" s="237">
        <v>183.042733741771</v>
      </c>
      <c r="IK21" s="237">
        <v>181.23181783565599</v>
      </c>
      <c r="IL21" s="237">
        <v>181.83734939759</v>
      </c>
      <c r="IM21" s="237">
        <v>182.856108528313</v>
      </c>
      <c r="IN21" s="237">
        <v>181.950745301361</v>
      </c>
      <c r="IO21" s="237">
        <v>180.65632367480401</v>
      </c>
      <c r="IP21" s="237">
        <v>179.02152493557699</v>
      </c>
      <c r="IQ21" s="237">
        <v>179.65049713769201</v>
      </c>
      <c r="IR21" s="237">
        <v>180.54283131168501</v>
      </c>
      <c r="IS21" s="237">
        <v>180.361373519268</v>
      </c>
      <c r="IT21" s="237">
        <v>180.28849404605401</v>
      </c>
      <c r="IU21" s="237">
        <v>178.50706145166799</v>
      </c>
      <c r="IV21" s="237">
        <v>178.946313041504</v>
      </c>
      <c r="IW21" s="237">
        <v>179.70035608758201</v>
      </c>
      <c r="IX21" s="237">
        <v>178.60240963855401</v>
      </c>
      <c r="IY21" s="237">
        <v>179.60682975383801</v>
      </c>
      <c r="IZ21" s="237">
        <v>178.279607163489</v>
      </c>
      <c r="JA21" s="237">
        <v>178.674114021572</v>
      </c>
      <c r="JB21" s="237">
        <v>178.96729044231401</v>
      </c>
      <c r="JC21" s="237">
        <v>179.04349499615088</v>
      </c>
      <c r="JD21" s="237">
        <v>178.93321000501021</v>
      </c>
      <c r="JE21" s="237">
        <v>177.88453303227311</v>
      </c>
      <c r="JF21" s="237">
        <v>178.3193441342963</v>
      </c>
      <c r="JG21" s="237">
        <v>178.60952975122825</v>
      </c>
      <c r="JH21" s="237">
        <v>178.08176959388288</v>
      </c>
      <c r="JI21" s="237">
        <v>178.58330730793256</v>
      </c>
      <c r="JJ21" s="237">
        <v>176.90940344571629</v>
      </c>
      <c r="JK21" s="237">
        <v>176.93560960399125</v>
      </c>
      <c r="JL21" s="237">
        <v>177.12461059190031</v>
      </c>
      <c r="JM21" s="237">
        <v>176.48128634430003</v>
      </c>
      <c r="JN21" s="237">
        <v>177.39935650945617</v>
      </c>
      <c r="JO21" s="237">
        <v>175.95172359391023</v>
      </c>
      <c r="JP21" s="237">
        <v>176.28630131573746</v>
      </c>
      <c r="JQ21" s="237">
        <v>176.25143127887233</v>
      </c>
      <c r="JR21" s="237">
        <v>175.34922394678492</v>
      </c>
      <c r="JS21" s="237">
        <v>174.10311322625421</v>
      </c>
      <c r="JT21" s="237">
        <v>174.181890389198</v>
      </c>
      <c r="JU21" s="237">
        <v>175.04192997098701</v>
      </c>
      <c r="JV21" s="237">
        <v>174.74067008465499</v>
      </c>
      <c r="JW21" s="237">
        <v>175.02944453286599</v>
      </c>
      <c r="JX21" s="237">
        <v>172.91985645932999</v>
      </c>
      <c r="JY21" s="237">
        <v>173.24685158616299</v>
      </c>
      <c r="JZ21" s="237">
        <v>171.81317145253399</v>
      </c>
      <c r="KA21" s="237">
        <v>170.87662596760001</v>
      </c>
      <c r="KB21" s="237">
        <v>170.65781652466799</v>
      </c>
      <c r="KC21" s="237">
        <v>167.29243160014201</v>
      </c>
      <c r="KD21" s="237">
        <v>168.357154137713</v>
      </c>
      <c r="KE21" s="237">
        <v>168.41735145385601</v>
      </c>
      <c r="KF21" s="237">
        <v>168.17082299176599</v>
      </c>
      <c r="KG21" s="237">
        <v>167.56010089067601</v>
      </c>
      <c r="KH21" s="237">
        <v>165.46478651331299</v>
      </c>
      <c r="KI21" s="237">
        <v>166.592041768847</v>
      </c>
      <c r="KJ21" s="237">
        <v>166.674728411704</v>
      </c>
      <c r="KK21" s="237">
        <v>165.76998440436699</v>
      </c>
      <c r="KL21" s="237">
        <v>165.339525944907</v>
      </c>
      <c r="KM21" s="237">
        <v>162.666263603386</v>
      </c>
      <c r="KN21" s="237">
        <v>163.16165836413299</v>
      </c>
      <c r="KO21" s="237">
        <v>163.45893991796001</v>
      </c>
      <c r="KP21" s="237">
        <v>162.625631161337</v>
      </c>
      <c r="KQ21" s="237">
        <v>161.894711786409</v>
      </c>
      <c r="KR21" s="237">
        <v>158.803721226096</v>
      </c>
      <c r="KS21" s="237">
        <v>158.34044233807299</v>
      </c>
      <c r="KT21" s="237">
        <v>158.65342163355399</v>
      </c>
      <c r="KU21" s="237">
        <v>158.28956706884301</v>
      </c>
      <c r="KV21" s="237">
        <v>158.156305506217</v>
      </c>
      <c r="KW21" s="237">
        <v>155.45404230085001</v>
      </c>
      <c r="KX21" s="237">
        <v>155.655186064925</v>
      </c>
      <c r="KY21" s="237">
        <v>156.095922882427</v>
      </c>
      <c r="KZ21" s="237">
        <v>155.400805559943</v>
      </c>
      <c r="LA21" s="237">
        <v>155.19194312796199</v>
      </c>
      <c r="LB21" s="237">
        <v>151.51262487217801</v>
      </c>
      <c r="LC21" s="237">
        <v>152.112942661093</v>
      </c>
      <c r="LD21" s="237">
        <v>152.93291239147601</v>
      </c>
      <c r="LE21" s="237">
        <v>151.994364433312</v>
      </c>
      <c r="LF21" s="237">
        <v>151.920064812314</v>
      </c>
      <c r="LG21" s="237">
        <v>149.578914656411</v>
      </c>
      <c r="LH21" s="237">
        <v>149.67670401493899</v>
      </c>
      <c r="LI21" s="237">
        <v>150.303549857772</v>
      </c>
      <c r="LJ21" s="237">
        <v>149.50884316558</v>
      </c>
      <c r="LK21" s="237">
        <v>149.395094725257</v>
      </c>
      <c r="LL21" s="237">
        <v>148.952166706133</v>
      </c>
      <c r="LM21" s="237">
        <v>149.72356954138601</v>
      </c>
      <c r="LN21" s="237">
        <v>150.05562569039</v>
      </c>
      <c r="LO21" s="237">
        <v>148.682433766336</v>
      </c>
      <c r="LP21" s="237">
        <v>148.07976777477299</v>
      </c>
      <c r="LQ21" s="237">
        <v>146.64266390833899</v>
      </c>
      <c r="LR21" s="237">
        <v>147.87662543609301</v>
      </c>
      <c r="LS21" s="237">
        <v>147.87662543609301</v>
      </c>
      <c r="LT21" s="237">
        <v>147.50872461928901</v>
      </c>
      <c r="LU21" s="237">
        <v>147.858992232623</v>
      </c>
      <c r="LV21" s="237">
        <v>147.062047445693</v>
      </c>
      <c r="LW21" s="237">
        <v>147.75752963793701</v>
      </c>
      <c r="LX21" s="237">
        <v>148.371275660995</v>
      </c>
      <c r="LY21" s="237">
        <v>147.89689164480501</v>
      </c>
      <c r="LZ21" s="237">
        <v>148.68227186311799</v>
      </c>
      <c r="MA21" s="237">
        <v>148.30310262529801</v>
      </c>
      <c r="MB21" s="237">
        <v>148.84844631645899</v>
      </c>
      <c r="MC21" s="237">
        <v>149.20797199459</v>
      </c>
      <c r="MD21" s="237">
        <v>148.34862021044273</v>
      </c>
      <c r="ME21" s="237">
        <v>148.17421769249142</v>
      </c>
      <c r="MF21" s="237">
        <v>146.16543456543457</v>
      </c>
      <c r="MG21" s="237">
        <v>147.76664796858722</v>
      </c>
      <c r="MH21" s="237">
        <v>148.60758479836608</v>
      </c>
      <c r="MI21" s="237">
        <v>148.44463060475505</v>
      </c>
      <c r="MJ21" s="237">
        <v>149.30649835258623</v>
      </c>
      <c r="MK21" s="237">
        <v>148.36935791481247</v>
      </c>
      <c r="ML21" s="237">
        <v>149.21863770661983</v>
      </c>
      <c r="MM21" s="237">
        <v>149.66247755834829</v>
      </c>
      <c r="MN21" s="237">
        <v>149.589352701732</v>
      </c>
      <c r="MO21" s="237">
        <v>150.01352587818752</v>
      </c>
      <c r="MP21" s="237">
        <v>148.60854021847069</v>
      </c>
      <c r="MQ21" s="494">
        <v>150.26885795205234</v>
      </c>
      <c r="MR21" s="237">
        <v>151.00794696697415</v>
      </c>
      <c r="MS21" s="237">
        <v>150.44773741236455</v>
      </c>
      <c r="MT21" s="237">
        <v>150.14394782885319</v>
      </c>
      <c r="MU21" s="237">
        <v>149.50404012259682</v>
      </c>
      <c r="MV21" s="237">
        <v>150.19200190809349</v>
      </c>
      <c r="MW21" s="237">
        <v>150.69383216172204</v>
      </c>
      <c r="MX21" s="237">
        <v>150.37747082638722</v>
      </c>
      <c r="MY21" s="237">
        <v>151.19702039515613</v>
      </c>
      <c r="MZ21" s="237">
        <v>149.85639425577023</v>
      </c>
      <c r="NA21" s="237">
        <v>150.92785563141294</v>
      </c>
      <c r="NB21" s="237">
        <f>'0091'!T55</f>
        <v>151.38305111885032</v>
      </c>
      <c r="NC21" s="239">
        <f t="shared" si="3"/>
        <v>1.1141931667979748</v>
      </c>
      <c r="ND21" s="239"/>
      <c r="NE21" s="390">
        <f t="shared" si="4"/>
        <v>2.5346048023913283</v>
      </c>
      <c r="NF21" s="134"/>
      <c r="NG21" s="250"/>
      <c r="NH21" s="250"/>
      <c r="NI21" s="250"/>
      <c r="NJ21" s="250"/>
      <c r="NK21" s="250"/>
      <c r="NL21" s="250"/>
      <c r="NM21" s="250"/>
      <c r="NN21" s="250"/>
      <c r="NO21" s="250"/>
      <c r="NP21" s="250"/>
      <c r="NQ21" s="250"/>
      <c r="NR21" s="250"/>
      <c r="NS21" s="250"/>
      <c r="NT21" s="250"/>
      <c r="NU21" s="250"/>
      <c r="NV21" s="250"/>
      <c r="NW21" s="250"/>
      <c r="NX21" s="250"/>
      <c r="NY21" s="250"/>
      <c r="NZ21" s="250"/>
      <c r="OA21" s="250"/>
      <c r="OB21" s="250"/>
      <c r="OC21" s="250"/>
      <c r="OD21" s="250"/>
      <c r="OE21" s="250"/>
      <c r="OF21" s="250"/>
      <c r="OG21" s="250"/>
      <c r="OH21" s="250"/>
      <c r="OI21" s="250"/>
      <c r="OJ21" s="134"/>
      <c r="OK21" s="134"/>
      <c r="OL21" s="134"/>
      <c r="OM21" s="134"/>
      <c r="ON21" s="134"/>
      <c r="OO21" s="134"/>
      <c r="OP21" s="134"/>
      <c r="OQ21" s="134"/>
      <c r="OR21" s="134"/>
      <c r="OS21" s="134"/>
      <c r="OT21" s="134"/>
      <c r="OU21" s="134"/>
      <c r="OV21" s="134"/>
    </row>
    <row r="22" spans="1:412" ht="13.9" customHeight="1" x14ac:dyDescent="0.25">
      <c r="A22" s="235" t="s">
        <v>26</v>
      </c>
      <c r="B22" s="133">
        <v>140298</v>
      </c>
      <c r="C22" s="133">
        <v>138597</v>
      </c>
      <c r="D22" s="133">
        <v>140089</v>
      </c>
      <c r="E22" s="133">
        <v>143902</v>
      </c>
      <c r="F22" s="133">
        <v>137618</v>
      </c>
      <c r="G22" s="133">
        <v>142236</v>
      </c>
      <c r="H22" s="133">
        <v>142039</v>
      </c>
      <c r="I22" s="133">
        <v>142442</v>
      </c>
      <c r="J22" s="133">
        <v>143383</v>
      </c>
      <c r="K22" s="133">
        <v>142782</v>
      </c>
      <c r="L22" s="133">
        <v>141904</v>
      </c>
      <c r="M22" s="133">
        <v>141801</v>
      </c>
      <c r="N22" s="133">
        <v>141841</v>
      </c>
      <c r="O22" s="133">
        <v>132431</v>
      </c>
      <c r="P22" s="133">
        <v>132236</v>
      </c>
      <c r="Q22" s="133">
        <v>129848</v>
      </c>
      <c r="R22" s="133">
        <v>130174</v>
      </c>
      <c r="S22" s="133">
        <v>131162</v>
      </c>
      <c r="T22" s="133">
        <v>131079</v>
      </c>
      <c r="U22" s="133">
        <v>132727</v>
      </c>
      <c r="V22" s="133">
        <v>134094</v>
      </c>
      <c r="W22" s="133">
        <v>136872</v>
      </c>
      <c r="X22" s="133">
        <v>136419</v>
      </c>
      <c r="Y22" s="133">
        <v>137119</v>
      </c>
      <c r="Z22" s="133">
        <v>142736</v>
      </c>
      <c r="AA22" s="133">
        <v>142726</v>
      </c>
      <c r="AB22" s="133">
        <v>143937</v>
      </c>
      <c r="AC22" s="133">
        <v>145557</v>
      </c>
      <c r="AD22" s="133">
        <v>140981</v>
      </c>
      <c r="AE22" s="133">
        <v>139193</v>
      </c>
      <c r="AF22" s="133">
        <v>140150</v>
      </c>
      <c r="AG22" s="133">
        <v>140513</v>
      </c>
      <c r="AH22" s="133">
        <v>139776</v>
      </c>
      <c r="AI22" s="133">
        <v>136210</v>
      </c>
      <c r="AJ22" s="133">
        <v>136867</v>
      </c>
      <c r="AK22" s="133">
        <v>128659</v>
      </c>
      <c r="AL22" s="133">
        <v>130295</v>
      </c>
      <c r="AM22" s="133">
        <v>130209</v>
      </c>
      <c r="AN22" s="133">
        <v>130724</v>
      </c>
      <c r="AO22" s="133">
        <v>132714</v>
      </c>
      <c r="AP22" s="133">
        <v>131669</v>
      </c>
      <c r="AQ22" s="133">
        <v>134766</v>
      </c>
      <c r="AR22" s="133">
        <v>134138</v>
      </c>
      <c r="AS22" s="133">
        <v>134804</v>
      </c>
      <c r="AT22" s="133">
        <v>131160</v>
      </c>
      <c r="AU22" s="133">
        <v>137156</v>
      </c>
      <c r="AV22" s="133">
        <v>135517</v>
      </c>
      <c r="AW22" s="133">
        <v>131877</v>
      </c>
      <c r="AX22" s="133">
        <v>134194</v>
      </c>
      <c r="AY22" s="133">
        <v>133279</v>
      </c>
      <c r="AZ22" s="133">
        <v>133234</v>
      </c>
      <c r="BA22" s="133">
        <v>128181</v>
      </c>
      <c r="BB22" s="133">
        <v>128519</v>
      </c>
      <c r="BC22" s="133">
        <v>129689</v>
      </c>
      <c r="BD22" s="133">
        <v>126315</v>
      </c>
      <c r="BE22" s="133">
        <v>126592</v>
      </c>
      <c r="BF22" s="133">
        <v>126882</v>
      </c>
      <c r="BG22" s="133">
        <v>125956</v>
      </c>
      <c r="BH22" s="133">
        <v>126644</v>
      </c>
      <c r="BI22" s="133">
        <v>125358</v>
      </c>
      <c r="BJ22" s="133">
        <v>125667</v>
      </c>
      <c r="BK22" s="133">
        <v>126842</v>
      </c>
      <c r="BL22" s="133">
        <v>126312</v>
      </c>
      <c r="BM22" s="133">
        <v>126928</v>
      </c>
      <c r="BN22" s="133">
        <v>124049</v>
      </c>
      <c r="BO22" s="133">
        <v>126958</v>
      </c>
      <c r="BP22" s="133">
        <v>127274</v>
      </c>
      <c r="BQ22" s="133">
        <v>126913</v>
      </c>
      <c r="BR22" s="133">
        <v>127000</v>
      </c>
      <c r="BS22" s="133">
        <v>126522</v>
      </c>
      <c r="BT22" s="133">
        <v>126959</v>
      </c>
      <c r="BU22" s="133">
        <v>127423</v>
      </c>
      <c r="BV22" s="133">
        <v>127567</v>
      </c>
      <c r="BW22" s="133">
        <v>127313</v>
      </c>
      <c r="BX22" s="133">
        <v>127731</v>
      </c>
      <c r="BY22" s="133">
        <v>128120</v>
      </c>
      <c r="BZ22" s="133">
        <v>128664</v>
      </c>
      <c r="CA22" s="133">
        <v>129073</v>
      </c>
      <c r="CB22" s="133">
        <v>129781</v>
      </c>
      <c r="CC22" s="133">
        <v>130273</v>
      </c>
      <c r="CD22" s="133">
        <v>130519</v>
      </c>
      <c r="CE22" s="133">
        <v>131057</v>
      </c>
      <c r="CF22" s="133">
        <v>132175</v>
      </c>
      <c r="CG22" s="133">
        <v>133064</v>
      </c>
      <c r="CH22" s="133">
        <v>133166</v>
      </c>
      <c r="CI22" s="133">
        <v>133746</v>
      </c>
      <c r="CJ22" s="133">
        <v>134098</v>
      </c>
      <c r="CK22" s="133">
        <v>134377</v>
      </c>
      <c r="CL22" s="133">
        <v>135290</v>
      </c>
      <c r="CM22" s="133">
        <v>135885</v>
      </c>
      <c r="CN22" s="133">
        <v>136884</v>
      </c>
      <c r="CO22" s="133">
        <v>137699</v>
      </c>
      <c r="CP22" s="133">
        <v>137849</v>
      </c>
      <c r="CQ22" s="133">
        <v>137530</v>
      </c>
      <c r="CR22" s="133">
        <v>138054</v>
      </c>
      <c r="CS22" s="133">
        <v>138136</v>
      </c>
      <c r="CT22" s="133">
        <v>137785</v>
      </c>
      <c r="CU22" s="133">
        <v>137911</v>
      </c>
      <c r="CV22" s="133">
        <v>137107</v>
      </c>
      <c r="CW22" s="133">
        <v>138406</v>
      </c>
      <c r="CX22" s="133">
        <v>139031</v>
      </c>
      <c r="CY22" s="133">
        <v>139635</v>
      </c>
      <c r="CZ22" s="133">
        <v>140465</v>
      </c>
      <c r="DA22" s="133">
        <v>140762</v>
      </c>
      <c r="DB22" s="133">
        <v>140425</v>
      </c>
      <c r="DC22" s="133">
        <v>141544</v>
      </c>
      <c r="DD22" s="133">
        <v>141857</v>
      </c>
      <c r="DE22" s="133">
        <v>141516</v>
      </c>
      <c r="DF22" s="133">
        <v>141262</v>
      </c>
      <c r="DG22" s="133">
        <v>142358</v>
      </c>
      <c r="DH22" s="133">
        <v>142201</v>
      </c>
      <c r="DI22" s="133">
        <v>142320</v>
      </c>
      <c r="DJ22" s="133">
        <v>140862</v>
      </c>
      <c r="DK22" s="133">
        <v>139954</v>
      </c>
      <c r="DL22" s="133">
        <v>140781</v>
      </c>
      <c r="DM22" s="133">
        <v>141292</v>
      </c>
      <c r="DN22" s="133">
        <v>141642</v>
      </c>
      <c r="DO22" s="133">
        <v>141918</v>
      </c>
      <c r="DP22" s="133">
        <v>140643</v>
      </c>
      <c r="DQ22" s="133">
        <v>139774</v>
      </c>
      <c r="DR22" s="133">
        <v>140449</v>
      </c>
      <c r="DS22" s="133">
        <v>141141</v>
      </c>
      <c r="DT22" s="133">
        <v>140475</v>
      </c>
      <c r="DU22" s="133">
        <v>139927</v>
      </c>
      <c r="DV22" s="133">
        <v>139836</v>
      </c>
      <c r="DW22" s="133">
        <v>140447</v>
      </c>
      <c r="DX22" s="133">
        <v>140745</v>
      </c>
      <c r="DY22" s="133">
        <v>141143</v>
      </c>
      <c r="DZ22" s="133">
        <v>138825</v>
      </c>
      <c r="EA22" s="133">
        <v>139951</v>
      </c>
      <c r="EB22" s="133">
        <v>140316</v>
      </c>
      <c r="EC22" s="133">
        <v>139747</v>
      </c>
      <c r="ED22" s="133">
        <v>139352</v>
      </c>
      <c r="EE22" s="133">
        <v>137708</v>
      </c>
      <c r="EF22" s="133">
        <v>138150</v>
      </c>
      <c r="EG22" s="133">
        <v>138400</v>
      </c>
      <c r="EH22" s="133">
        <v>137518</v>
      </c>
      <c r="EI22" s="133">
        <v>137149</v>
      </c>
      <c r="EJ22" s="133">
        <v>136395</v>
      </c>
      <c r="EK22" s="133">
        <v>137047</v>
      </c>
      <c r="EL22" s="133">
        <v>137343</v>
      </c>
      <c r="EM22" s="133">
        <v>136907</v>
      </c>
      <c r="EN22" s="133">
        <v>137059</v>
      </c>
      <c r="EO22" s="133">
        <v>136584</v>
      </c>
      <c r="EP22" s="133">
        <v>136703</v>
      </c>
      <c r="EQ22" s="133">
        <v>136703</v>
      </c>
      <c r="ER22" s="133">
        <v>136229</v>
      </c>
      <c r="ES22" s="133">
        <v>137317</v>
      </c>
      <c r="ET22" s="133">
        <v>136630</v>
      </c>
      <c r="EU22" s="133">
        <v>136255</v>
      </c>
      <c r="EV22" s="133">
        <v>136722</v>
      </c>
      <c r="EW22" s="133">
        <v>136978</v>
      </c>
      <c r="EX22" s="133">
        <v>136243</v>
      </c>
      <c r="EY22" s="133">
        <v>135394</v>
      </c>
      <c r="EZ22" s="133">
        <v>135413</v>
      </c>
      <c r="FA22" s="133">
        <v>135634</v>
      </c>
      <c r="FB22" s="133">
        <v>135035</v>
      </c>
      <c r="FC22" s="133">
        <v>134198</v>
      </c>
      <c r="FD22" s="133">
        <v>133369</v>
      </c>
      <c r="FE22" s="133">
        <v>132681</v>
      </c>
      <c r="FF22" s="133">
        <v>132593</v>
      </c>
      <c r="FG22" s="133">
        <v>133122</v>
      </c>
      <c r="FH22" s="133">
        <v>132770</v>
      </c>
      <c r="FI22" s="133">
        <v>131544</v>
      </c>
      <c r="FJ22" s="133">
        <v>130932</v>
      </c>
      <c r="FK22" s="133">
        <v>131112</v>
      </c>
      <c r="FL22" s="133">
        <v>130920</v>
      </c>
      <c r="FM22" s="133">
        <v>131044</v>
      </c>
      <c r="FN22" s="133">
        <v>130256</v>
      </c>
      <c r="FO22" s="491">
        <v>131070</v>
      </c>
      <c r="FP22" s="133">
        <v>131360</v>
      </c>
      <c r="FQ22" s="133">
        <v>131061</v>
      </c>
      <c r="FR22" s="133">
        <v>131172</v>
      </c>
      <c r="FS22" s="133">
        <v>129401</v>
      </c>
      <c r="FT22" s="133">
        <v>129380</v>
      </c>
      <c r="FU22" s="133">
        <v>129454</v>
      </c>
      <c r="FV22" s="133">
        <v>129688</v>
      </c>
      <c r="FW22" s="133">
        <v>129697</v>
      </c>
      <c r="FX22" s="133">
        <v>128694</v>
      </c>
      <c r="FY22" s="133">
        <v>128286</v>
      </c>
      <c r="FZ22" s="133">
        <f>'0091'!U25</f>
        <v>127979</v>
      </c>
      <c r="GA22" s="267">
        <f t="shared" si="1"/>
        <v>-3.0910000000000002</v>
      </c>
      <c r="GB22" s="267"/>
      <c r="GC22" s="390">
        <f t="shared" si="2"/>
        <v>-7.4340000000000002</v>
      </c>
      <c r="GD22" s="237">
        <v>268.92085773003998</v>
      </c>
      <c r="GE22" s="237">
        <v>268.060025592307</v>
      </c>
      <c r="GF22" s="237">
        <v>268.72184531886001</v>
      </c>
      <c r="GG22" s="237">
        <v>268.88269238216998</v>
      </c>
      <c r="GH22" s="237">
        <v>269.82771389592699</v>
      </c>
      <c r="GI22" s="237">
        <v>269.92670725559401</v>
      </c>
      <c r="GJ22" s="237">
        <v>270.55430653539003</v>
      </c>
      <c r="GK22" s="237">
        <v>271.96411892901619</v>
      </c>
      <c r="GL22" s="237">
        <v>272.76777730259323</v>
      </c>
      <c r="GM22" s="237">
        <v>272.81103286384973</v>
      </c>
      <c r="GN22" s="237">
        <v>272.56528236589583</v>
      </c>
      <c r="GO22" s="237">
        <v>272.74393108848864</v>
      </c>
      <c r="GP22" s="237">
        <v>273.51091771531617</v>
      </c>
      <c r="GQ22" s="237">
        <v>274.25426332164898</v>
      </c>
      <c r="GR22" s="237">
        <v>275.06424404855699</v>
      </c>
      <c r="GS22" s="237">
        <v>275.09950932286603</v>
      </c>
      <c r="GT22" s="237">
        <v>275.81459026012101</v>
      </c>
      <c r="GU22" s="237">
        <v>276.669381739198</v>
      </c>
      <c r="GV22" s="237">
        <v>277.27748082733001</v>
      </c>
      <c r="GW22" s="237">
        <v>277.31432057343301</v>
      </c>
      <c r="GX22" s="237">
        <v>276.23676795369698</v>
      </c>
      <c r="GY22" s="237">
        <v>277.10975376980298</v>
      </c>
      <c r="GZ22" s="237">
        <v>277.680751530826</v>
      </c>
      <c r="HA22" s="237">
        <v>277.9798515376458</v>
      </c>
      <c r="HB22" s="237">
        <v>277.5428614777727</v>
      </c>
      <c r="HC22" s="237">
        <v>277.69500038048852</v>
      </c>
      <c r="HD22" s="237">
        <v>278.57705544933071</v>
      </c>
      <c r="HE22" s="237">
        <v>278.3805823748894</v>
      </c>
      <c r="HF22" s="237">
        <v>279.00244347050398</v>
      </c>
      <c r="HG22" s="237">
        <v>278.65775982600587</v>
      </c>
      <c r="HH22" s="237">
        <v>279.10994359885655</v>
      </c>
      <c r="HI22" s="237">
        <v>279.41871730284828</v>
      </c>
      <c r="HJ22" s="237">
        <v>279.65851389588744</v>
      </c>
      <c r="HK22" s="237">
        <v>278.91668597019532</v>
      </c>
      <c r="HL22" s="237">
        <v>279.41040283994442</v>
      </c>
      <c r="HM22" s="237">
        <v>280.46031562295019</v>
      </c>
      <c r="HN22" s="237">
        <v>280.43176828563725</v>
      </c>
      <c r="HO22" s="237">
        <v>280.78635699453969</v>
      </c>
      <c r="HP22" s="237">
        <v>281.09617452757715</v>
      </c>
      <c r="HQ22" s="237">
        <v>281.75441967717143</v>
      </c>
      <c r="HR22" s="237">
        <v>275.29838431131748</v>
      </c>
      <c r="HS22" s="237">
        <v>277.3699988469964</v>
      </c>
      <c r="HT22" s="237">
        <v>277.28825188686397</v>
      </c>
      <c r="HU22" s="237">
        <v>278.23303800866802</v>
      </c>
      <c r="HV22" s="237">
        <v>278.16065950920199</v>
      </c>
      <c r="HW22" s="237">
        <v>277.64374640873399</v>
      </c>
      <c r="HX22" s="237">
        <v>277.90914318573903</v>
      </c>
      <c r="HY22" s="237">
        <v>278.05666461916502</v>
      </c>
      <c r="HZ22" s="237">
        <v>279.11614993058799</v>
      </c>
      <c r="IA22" s="237">
        <v>279.63174333860297</v>
      </c>
      <c r="IB22" s="237">
        <v>279.90747879722397</v>
      </c>
      <c r="IC22" s="237">
        <v>279.59487614785098</v>
      </c>
      <c r="ID22" s="237">
        <v>279.51368834469201</v>
      </c>
      <c r="IE22" s="237">
        <v>280.00423044381199</v>
      </c>
      <c r="IF22" s="237">
        <v>279.80478225713301</v>
      </c>
      <c r="IG22" s="237">
        <v>280.16900975647201</v>
      </c>
      <c r="IH22" s="237">
        <v>280.29707512903798</v>
      </c>
      <c r="II22" s="237">
        <v>280.07270097442102</v>
      </c>
      <c r="IJ22" s="237">
        <v>280.03729213440403</v>
      </c>
      <c r="IK22" s="237">
        <v>279.32640316807601</v>
      </c>
      <c r="IL22" s="237">
        <v>279.74836053073102</v>
      </c>
      <c r="IM22" s="237">
        <v>279.832329852908</v>
      </c>
      <c r="IN22" s="237">
        <v>280.28668369486502</v>
      </c>
      <c r="IO22" s="237">
        <v>282.06137348847801</v>
      </c>
      <c r="IP22" s="237">
        <v>280.53471274821902</v>
      </c>
      <c r="IQ22" s="237">
        <v>280.04180476046997</v>
      </c>
      <c r="IR22" s="237">
        <v>280.26972048519599</v>
      </c>
      <c r="IS22" s="237">
        <v>280.19493177387898</v>
      </c>
      <c r="IT22" s="237">
        <v>280.47143232786101</v>
      </c>
      <c r="IU22" s="237">
        <v>278.240884479952</v>
      </c>
      <c r="IV22" s="237">
        <v>278.05190874352098</v>
      </c>
      <c r="IW22" s="237">
        <v>277.31911508447598</v>
      </c>
      <c r="IX22" s="237">
        <v>277.76515586154102</v>
      </c>
      <c r="IY22" s="237">
        <v>277.50545538072799</v>
      </c>
      <c r="IZ22" s="237">
        <v>277.02522626612699</v>
      </c>
      <c r="JA22" s="237">
        <v>277.072419106317</v>
      </c>
      <c r="JB22" s="237">
        <v>276.87635323229199</v>
      </c>
      <c r="JC22" s="237">
        <v>276.55850654349501</v>
      </c>
      <c r="JD22" s="237">
        <v>276.50248583651285</v>
      </c>
      <c r="JE22" s="237">
        <v>273.73768832483353</v>
      </c>
      <c r="JF22" s="237">
        <v>273.23677532695683</v>
      </c>
      <c r="JG22" s="237">
        <v>272.89128908991654</v>
      </c>
      <c r="JH22" s="237">
        <v>272.89197518823391</v>
      </c>
      <c r="JI22" s="237">
        <v>273.24992192379761</v>
      </c>
      <c r="JJ22" s="237">
        <v>272.72883541039965</v>
      </c>
      <c r="JK22" s="237">
        <v>272.64421577798566</v>
      </c>
      <c r="JL22" s="237">
        <v>272.55101246105914</v>
      </c>
      <c r="JM22" s="237">
        <v>272.46302150411736</v>
      </c>
      <c r="JN22" s="237">
        <v>272.82821941458053</v>
      </c>
      <c r="JO22" s="237">
        <v>271.87071073597849</v>
      </c>
      <c r="JP22" s="237">
        <v>271.99533762693113</v>
      </c>
      <c r="JQ22" s="237">
        <v>271.83835432542344</v>
      </c>
      <c r="JR22" s="237">
        <v>271.79917643332277</v>
      </c>
      <c r="JS22" s="237">
        <v>271.89530041641876</v>
      </c>
      <c r="JT22" s="237">
        <v>272.06036536934101</v>
      </c>
      <c r="JU22" s="237">
        <v>272.31310361273398</v>
      </c>
      <c r="JV22" s="237">
        <v>271.970907356623</v>
      </c>
      <c r="JW22" s="237">
        <v>272.300652554512</v>
      </c>
      <c r="JX22" s="237">
        <v>271.53070175438597</v>
      </c>
      <c r="JY22" s="237">
        <v>271.75075721345502</v>
      </c>
      <c r="JZ22" s="237">
        <v>271.76444746195898</v>
      </c>
      <c r="KA22" s="237">
        <v>271.02785092969401</v>
      </c>
      <c r="KB22" s="237">
        <v>270.54329304537401</v>
      </c>
      <c r="KC22" s="237">
        <v>270.69209206838002</v>
      </c>
      <c r="KD22" s="237">
        <v>270.34112444725201</v>
      </c>
      <c r="KE22" s="237">
        <v>269.76927939317301</v>
      </c>
      <c r="KF22" s="237">
        <v>271.51479336563801</v>
      </c>
      <c r="KG22" s="237">
        <v>271.14920785055602</v>
      </c>
      <c r="KH22" s="237">
        <v>270.572711517252</v>
      </c>
      <c r="KI22" s="237">
        <v>270.65975793054298</v>
      </c>
      <c r="KJ22" s="237">
        <v>270.13202759495698</v>
      </c>
      <c r="KK22" s="237">
        <v>270.07797816611298</v>
      </c>
      <c r="KL22" s="237">
        <v>269.73534593209502</v>
      </c>
      <c r="KM22" s="237">
        <v>269.43288996372399</v>
      </c>
      <c r="KN22" s="237">
        <v>268.457737425679</v>
      </c>
      <c r="KO22" s="237">
        <v>268.62905171720399</v>
      </c>
      <c r="KP22" s="237">
        <v>268.304880981005</v>
      </c>
      <c r="KQ22" s="237">
        <v>267.13135240211102</v>
      </c>
      <c r="KR22" s="237">
        <v>266.49186975708699</v>
      </c>
      <c r="KS22" s="237">
        <v>266.112164296998</v>
      </c>
      <c r="KT22" s="237">
        <v>265.86132134973201</v>
      </c>
      <c r="KU22" s="237">
        <v>265.973109376232</v>
      </c>
      <c r="KV22" s="237">
        <v>265.64318136964698</v>
      </c>
      <c r="KW22" s="237">
        <v>265.45997232654702</v>
      </c>
      <c r="KX22" s="237">
        <v>264.15320665083101</v>
      </c>
      <c r="KY22" s="237">
        <v>263.78437104930498</v>
      </c>
      <c r="KZ22" s="237">
        <v>263.44534828621101</v>
      </c>
      <c r="LA22" s="237">
        <v>263.09320695102701</v>
      </c>
      <c r="LB22" s="237">
        <v>261.84102886808802</v>
      </c>
      <c r="LC22" s="237">
        <v>260.98509346162899</v>
      </c>
      <c r="LD22" s="237">
        <v>260.42738752959701</v>
      </c>
      <c r="LE22" s="237">
        <v>259.899420788979</v>
      </c>
      <c r="LF22" s="237">
        <v>259.31599861116501</v>
      </c>
      <c r="LG22" s="237">
        <v>258.05073223788997</v>
      </c>
      <c r="LH22" s="237">
        <v>257.23039215686299</v>
      </c>
      <c r="LI22" s="237">
        <v>258.34898491992402</v>
      </c>
      <c r="LJ22" s="237">
        <v>258.25830632881701</v>
      </c>
      <c r="LK22" s="237">
        <v>258.65222859838099</v>
      </c>
      <c r="LL22" s="237">
        <v>257.594127397585</v>
      </c>
      <c r="LM22" s="237">
        <v>256.28179344611402</v>
      </c>
      <c r="LN22" s="237">
        <v>257.57692914628399</v>
      </c>
      <c r="LO22" s="237">
        <v>257.09361550914002</v>
      </c>
      <c r="LP22" s="237">
        <v>257.49801177031998</v>
      </c>
      <c r="LQ22" s="237">
        <v>256.88892425206899</v>
      </c>
      <c r="LR22" s="237">
        <v>256.736045036473</v>
      </c>
      <c r="LS22" s="237">
        <v>256.736045036473</v>
      </c>
      <c r="LT22" s="237">
        <v>256.932106598985</v>
      </c>
      <c r="LU22" s="237">
        <v>257.13841864170502</v>
      </c>
      <c r="LV22" s="237">
        <v>256.85442253070403</v>
      </c>
      <c r="LW22" s="237">
        <v>256.737023389939</v>
      </c>
      <c r="LX22" s="237">
        <v>256.77530154165697</v>
      </c>
      <c r="LY22" s="237">
        <v>256.11495349391799</v>
      </c>
      <c r="LZ22" s="237">
        <v>256.31733206590599</v>
      </c>
      <c r="MA22" s="237">
        <v>255.93158313444701</v>
      </c>
      <c r="MB22" s="237">
        <v>255.516967336883</v>
      </c>
      <c r="MC22" s="237">
        <v>255.108998329223</v>
      </c>
      <c r="MD22" s="237">
        <v>254.51141552511416</v>
      </c>
      <c r="ME22" s="237">
        <v>254.57002946094434</v>
      </c>
      <c r="MF22" s="237">
        <v>252.82237762237762</v>
      </c>
      <c r="MG22" s="237">
        <v>253.2250180302909</v>
      </c>
      <c r="MH22" s="237">
        <v>252.59621160546229</v>
      </c>
      <c r="MI22" s="237">
        <v>251.9877932024892</v>
      </c>
      <c r="MJ22" s="237">
        <v>251.07339922988368</v>
      </c>
      <c r="MK22" s="237">
        <v>248.93356643356643</v>
      </c>
      <c r="ML22" s="237">
        <v>248.43767467859138</v>
      </c>
      <c r="MM22" s="237">
        <v>247.83802114502296</v>
      </c>
      <c r="MN22" s="237">
        <v>244.71785457738048</v>
      </c>
      <c r="MO22" s="237">
        <v>242.33918128654972</v>
      </c>
      <c r="MP22" s="237">
        <v>241.21628599801389</v>
      </c>
      <c r="MQ22" s="494">
        <v>241.58442698153095</v>
      </c>
      <c r="MR22" s="237">
        <v>240.36140729204104</v>
      </c>
      <c r="MS22" s="237">
        <v>237.84536328871891</v>
      </c>
      <c r="MT22" s="237">
        <v>237.19977731827578</v>
      </c>
      <c r="MU22" s="237">
        <v>234.11774071567882</v>
      </c>
      <c r="MV22" s="237">
        <v>233.12927333439336</v>
      </c>
      <c r="MW22" s="237">
        <v>237.16152349179873</v>
      </c>
      <c r="MX22" s="237">
        <v>237.41763912042549</v>
      </c>
      <c r="MY22" s="237">
        <v>236.99091778202674</v>
      </c>
      <c r="MZ22" s="237">
        <v>236.09904396175847</v>
      </c>
      <c r="NA22" s="237">
        <v>235.41941150636799</v>
      </c>
      <c r="NB22" s="237">
        <f>'0091'!U55</f>
        <v>234.9241423481846</v>
      </c>
      <c r="NC22" s="239">
        <f t="shared" si="3"/>
        <v>-6.6602846333463503</v>
      </c>
      <c r="ND22" s="274"/>
      <c r="NE22" s="390">
        <f t="shared" si="4"/>
        <v>-20.592824988698396</v>
      </c>
      <c r="NF22" s="134"/>
      <c r="NG22" s="250"/>
      <c r="NH22" s="250"/>
      <c r="NI22" s="250"/>
      <c r="NJ22" s="250"/>
      <c r="NK22" s="250" t="s">
        <v>373</v>
      </c>
      <c r="NL22" s="250"/>
      <c r="NM22" s="250"/>
      <c r="NN22" s="250"/>
      <c r="NO22" s="250"/>
      <c r="NP22" s="250"/>
      <c r="NQ22" s="250"/>
      <c r="NR22" s="250"/>
      <c r="NS22" s="250"/>
      <c r="NT22" s="250"/>
      <c r="NU22" s="250"/>
      <c r="NV22" s="250"/>
      <c r="NW22" s="250"/>
      <c r="NX22" s="250"/>
      <c r="NY22" s="250"/>
      <c r="NZ22" s="250"/>
      <c r="OA22" s="250"/>
      <c r="OB22" s="250"/>
      <c r="OC22" s="250"/>
      <c r="OD22" s="250"/>
      <c r="OE22" s="250"/>
      <c r="OF22" s="250"/>
      <c r="OG22" s="250"/>
      <c r="OH22" s="250"/>
      <c r="OI22" s="250"/>
      <c r="OJ22" s="134"/>
      <c r="OK22" s="134"/>
      <c r="OL22" s="134"/>
      <c r="OM22" s="134"/>
      <c r="ON22" s="134"/>
      <c r="OO22" s="134"/>
      <c r="OP22" s="134"/>
      <c r="OQ22" s="134"/>
      <c r="OR22" s="134"/>
      <c r="OS22" s="134"/>
      <c r="OT22" s="134"/>
      <c r="OU22" s="134"/>
      <c r="OV22" s="134"/>
    </row>
    <row r="23" spans="1:412" s="5" customFormat="1" ht="13.9" customHeight="1" x14ac:dyDescent="0.25">
      <c r="A23" s="235" t="s">
        <v>27</v>
      </c>
      <c r="B23" s="133">
        <v>244781</v>
      </c>
      <c r="C23" s="133">
        <v>243454.1484839</v>
      </c>
      <c r="D23" s="133">
        <v>243232.20836515</v>
      </c>
      <c r="E23" s="133">
        <v>242954.67543214999</v>
      </c>
      <c r="F23" s="133">
        <v>242310.82394305</v>
      </c>
      <c r="G23" s="133">
        <v>242303.42035085001</v>
      </c>
      <c r="H23" s="133">
        <v>242341.69819580001</v>
      </c>
      <c r="I23" s="133">
        <v>242608.59280750001</v>
      </c>
      <c r="J23" s="133">
        <v>242853.56406584999</v>
      </c>
      <c r="K23" s="133">
        <v>242803.64430605</v>
      </c>
      <c r="L23" s="133">
        <v>242631.00239120002</v>
      </c>
      <c r="M23" s="133">
        <v>242356.3245476</v>
      </c>
      <c r="N23" s="133">
        <v>242013.15089535</v>
      </c>
      <c r="O23" s="133">
        <v>242126.7029917</v>
      </c>
      <c r="P23" s="133">
        <v>242350.04550705</v>
      </c>
      <c r="Q23" s="133">
        <v>240143.42395115001</v>
      </c>
      <c r="R23" s="133">
        <v>239282.0730531</v>
      </c>
      <c r="S23" s="133">
        <v>239135.16167599999</v>
      </c>
      <c r="T23" s="133">
        <v>239002.02035894999</v>
      </c>
      <c r="U23" s="133">
        <v>241175</v>
      </c>
      <c r="V23" s="133">
        <v>240169.06965264</v>
      </c>
      <c r="W23" s="133">
        <v>240172.79469004</v>
      </c>
      <c r="X23" s="133">
        <v>239838.83718711999</v>
      </c>
      <c r="Y23" s="133">
        <v>239518.46288951999</v>
      </c>
      <c r="Z23" s="133">
        <v>239807.03073324001</v>
      </c>
      <c r="AA23" s="133">
        <v>239943.13262516001</v>
      </c>
      <c r="AB23" s="133">
        <v>239993.35843064002</v>
      </c>
      <c r="AC23" s="133">
        <v>239742.58423611999</v>
      </c>
      <c r="AD23" s="133">
        <v>239649.72914052001</v>
      </c>
      <c r="AE23" s="133">
        <v>239660.30159272</v>
      </c>
      <c r="AF23" s="133">
        <v>238293.75934832002</v>
      </c>
      <c r="AG23" s="133">
        <v>238306.33180052001</v>
      </c>
      <c r="AH23" s="133">
        <v>237859.73937823999</v>
      </c>
      <c r="AI23" s="133">
        <v>237845.14234748</v>
      </c>
      <c r="AJ23" s="133">
        <v>237767.79723692001</v>
      </c>
      <c r="AK23" s="133">
        <v>236235.69482960002</v>
      </c>
      <c r="AL23" s="133">
        <v>235294.43983708002</v>
      </c>
      <c r="AM23" s="133">
        <v>234632.76958604</v>
      </c>
      <c r="AN23" s="133">
        <v>234263.26267331999</v>
      </c>
      <c r="AO23" s="133">
        <v>235890</v>
      </c>
      <c r="AP23" s="133">
        <v>232832.94820908</v>
      </c>
      <c r="AQ23" s="133">
        <v>232207.91095708002</v>
      </c>
      <c r="AR23" s="133">
        <v>231490.44420582001</v>
      </c>
      <c r="AS23" s="133">
        <v>230598.18646522</v>
      </c>
      <c r="AT23" s="133">
        <v>230138.47778118</v>
      </c>
      <c r="AU23" s="133">
        <v>229271.23931981999</v>
      </c>
      <c r="AV23" s="133">
        <v>228587.82195174001</v>
      </c>
      <c r="AW23" s="133">
        <v>227672.59215014</v>
      </c>
      <c r="AX23" s="133">
        <v>227306.71669055999</v>
      </c>
      <c r="AY23" s="133">
        <v>226365.87913622</v>
      </c>
      <c r="AZ23" s="133">
        <v>225556.48255908</v>
      </c>
      <c r="BA23" s="133">
        <v>225035.12821706</v>
      </c>
      <c r="BB23" s="133">
        <v>224024.67294374001</v>
      </c>
      <c r="BC23" s="133">
        <v>223279.54407343999</v>
      </c>
      <c r="BD23" s="133">
        <v>221731.13818330001</v>
      </c>
      <c r="BE23" s="133">
        <v>221548.33073290001</v>
      </c>
      <c r="BF23" s="133">
        <v>221062.56551762001</v>
      </c>
      <c r="BG23" s="133">
        <v>220491.29564584</v>
      </c>
      <c r="BH23" s="133">
        <v>219835.73229315999</v>
      </c>
      <c r="BI23" s="133">
        <v>218532.52111756001</v>
      </c>
      <c r="BJ23" s="133">
        <v>218091.42018625999</v>
      </c>
      <c r="BK23" s="133">
        <v>219601</v>
      </c>
      <c r="BL23" s="133">
        <v>219847.71389747999</v>
      </c>
      <c r="BM23" s="133">
        <v>218833.78837513001</v>
      </c>
      <c r="BN23" s="133">
        <v>216950.77898951</v>
      </c>
      <c r="BO23" s="133">
        <v>216389.32031553</v>
      </c>
      <c r="BP23" s="133">
        <v>215908.08840509999</v>
      </c>
      <c r="BQ23" s="133">
        <v>215388.64607990001</v>
      </c>
      <c r="BR23" s="133">
        <v>214045.49076648999</v>
      </c>
      <c r="BS23" s="133">
        <v>212214.78988832</v>
      </c>
      <c r="BT23" s="133">
        <v>212102.27914048999</v>
      </c>
      <c r="BU23" s="133">
        <v>211711.12897396</v>
      </c>
      <c r="BV23" s="133">
        <v>211487.31789306999</v>
      </c>
      <c r="BW23" s="133">
        <v>211073.57220729999</v>
      </c>
      <c r="BX23" s="133">
        <v>210315.17680906999</v>
      </c>
      <c r="BY23" s="133">
        <v>210050.92552235001</v>
      </c>
      <c r="BZ23" s="133">
        <v>209803.78353021</v>
      </c>
      <c r="CA23" s="133">
        <v>209542.17983658001</v>
      </c>
      <c r="CB23" s="133">
        <v>209585.36572817998</v>
      </c>
      <c r="CC23" s="133">
        <v>208933.05722073</v>
      </c>
      <c r="CD23" s="133">
        <v>208891.81410839999</v>
      </c>
      <c r="CE23" s="133">
        <v>209095.24311233</v>
      </c>
      <c r="CF23" s="133">
        <v>209136.67211625999</v>
      </c>
      <c r="CG23" s="133">
        <v>210497</v>
      </c>
      <c r="CH23" s="133">
        <v>209594.38397696</v>
      </c>
      <c r="CI23" s="133">
        <v>208051.54863872001</v>
      </c>
      <c r="CJ23" s="133">
        <v>207877.13337599998</v>
      </c>
      <c r="CK23" s="133">
        <v>207878.70470655998</v>
      </c>
      <c r="CL23" s="133">
        <v>207862.72292607999</v>
      </c>
      <c r="CM23" s="133">
        <v>206287.59779840001</v>
      </c>
      <c r="CN23" s="133">
        <v>205954.03609343999</v>
      </c>
      <c r="CO23" s="133">
        <v>205695.81505536</v>
      </c>
      <c r="CP23" s="133">
        <v>205054.90408959999</v>
      </c>
      <c r="CQ23" s="133">
        <v>203263.79408640001</v>
      </c>
      <c r="CR23" s="133">
        <v>202693.37401088001</v>
      </c>
      <c r="CS23" s="133">
        <v>202561.07837696001</v>
      </c>
      <c r="CT23" s="133">
        <v>202421.12719104</v>
      </c>
      <c r="CU23" s="133">
        <v>202123.17600512001</v>
      </c>
      <c r="CV23" s="133">
        <v>201797.05259519999</v>
      </c>
      <c r="CW23" s="133">
        <v>201105.68992768001</v>
      </c>
      <c r="CX23" s="133">
        <v>201000.59711232001</v>
      </c>
      <c r="CY23" s="133">
        <v>201052.91577856001</v>
      </c>
      <c r="CZ23" s="133">
        <v>200846.68133376</v>
      </c>
      <c r="DA23" s="133">
        <v>200719</v>
      </c>
      <c r="DB23" s="133">
        <v>200303.82648240001</v>
      </c>
      <c r="DC23" s="133">
        <v>199819.4919776</v>
      </c>
      <c r="DD23" s="133">
        <v>199680.19225200001</v>
      </c>
      <c r="DE23" s="133">
        <v>199385.67955279999</v>
      </c>
      <c r="DF23" s="133">
        <v>198598.93238799999</v>
      </c>
      <c r="DG23" s="133">
        <v>199127.61077840001</v>
      </c>
      <c r="DH23" s="133">
        <v>198642.563104</v>
      </c>
      <c r="DI23" s="133">
        <v>198522.7678728</v>
      </c>
      <c r="DJ23" s="133">
        <v>198158.0332112</v>
      </c>
      <c r="DK23" s="133">
        <v>197583.9640448</v>
      </c>
      <c r="DL23" s="133">
        <v>196985.95114960001</v>
      </c>
      <c r="DM23" s="133">
        <v>196644.56427999999</v>
      </c>
      <c r="DN23" s="133">
        <v>196614.38178719999</v>
      </c>
      <c r="DO23" s="133">
        <v>196377.99491760001</v>
      </c>
      <c r="DP23" s="133">
        <v>195673.44314079999</v>
      </c>
      <c r="DQ23" s="133">
        <v>195199.09105039999</v>
      </c>
      <c r="DR23" s="133">
        <v>193702.67370000001</v>
      </c>
      <c r="DS23" s="133">
        <v>193501.73895999999</v>
      </c>
      <c r="DT23" s="133">
        <v>193169.80421999999</v>
      </c>
      <c r="DU23" s="133">
        <v>192638.79562320001</v>
      </c>
      <c r="DV23" s="133">
        <v>192276.58694800001</v>
      </c>
      <c r="DW23" s="133">
        <v>192929</v>
      </c>
      <c r="DX23" s="133">
        <v>192819.81013120001</v>
      </c>
      <c r="DY23" s="133">
        <v>192861.40296447999</v>
      </c>
      <c r="DZ23" s="133">
        <v>192385.37475456001</v>
      </c>
      <c r="EA23" s="133">
        <v>192160.44719104</v>
      </c>
      <c r="EB23" s="133">
        <v>192071.75561728</v>
      </c>
      <c r="EC23" s="133">
        <v>191778.36522496</v>
      </c>
      <c r="ED23" s="133">
        <v>191544.55660928</v>
      </c>
      <c r="EE23" s="133">
        <v>190425.90201727999</v>
      </c>
      <c r="EF23" s="133">
        <v>189713.27372927999</v>
      </c>
      <c r="EG23" s="133">
        <v>189643.6305728</v>
      </c>
      <c r="EH23" s="133">
        <v>189316.77735168001</v>
      </c>
      <c r="EI23" s="133">
        <v>189130.14906368</v>
      </c>
      <c r="EJ23" s="133">
        <v>188849.14144000001</v>
      </c>
      <c r="EK23" s="133">
        <v>188544.34959872</v>
      </c>
      <c r="EL23" s="133">
        <v>188574.60236287999</v>
      </c>
      <c r="EM23" s="133">
        <v>188619.40716671999</v>
      </c>
      <c r="EN23" s="133">
        <v>188450.10789119999</v>
      </c>
      <c r="EO23" s="133">
        <v>188034.16545920001</v>
      </c>
      <c r="EP23" s="133">
        <v>187959.38848640001</v>
      </c>
      <c r="EQ23" s="133">
        <v>187959.38848640001</v>
      </c>
      <c r="ER23" s="133">
        <v>187450.46282879999</v>
      </c>
      <c r="ES23" s="133">
        <v>188514</v>
      </c>
      <c r="ET23" s="133">
        <v>187867.55342489999</v>
      </c>
      <c r="EU23" s="133">
        <v>187108.142739</v>
      </c>
      <c r="EV23" s="133">
        <v>186839.56551660001</v>
      </c>
      <c r="EW23" s="133">
        <v>186805.09554830001</v>
      </c>
      <c r="EX23" s="133">
        <v>185751.1661414</v>
      </c>
      <c r="EY23" s="133">
        <v>185070.3744108</v>
      </c>
      <c r="EZ23" s="133">
        <v>184033.2862682</v>
      </c>
      <c r="FA23" s="133">
        <v>183713.34204069999</v>
      </c>
      <c r="FB23" s="133">
        <v>182742.7090458</v>
      </c>
      <c r="FC23" s="133">
        <v>182382.0647402</v>
      </c>
      <c r="FD23" s="133">
        <v>181358.4282354</v>
      </c>
      <c r="FE23" s="133">
        <v>180028.9469564</v>
      </c>
      <c r="FF23" s="133">
        <v>179743.75077869999</v>
      </c>
      <c r="FG23" s="133">
        <v>179479.2511692</v>
      </c>
      <c r="FH23" s="133">
        <v>179307.45865759999</v>
      </c>
      <c r="FI23" s="133">
        <v>178828.64781550001</v>
      </c>
      <c r="FJ23" s="133">
        <v>177913.3478936</v>
      </c>
      <c r="FK23" s="133">
        <v>177676.48127900003</v>
      </c>
      <c r="FL23" s="133">
        <v>177356.65912619999</v>
      </c>
      <c r="FM23" s="133">
        <v>177115.2999219</v>
      </c>
      <c r="FN23" s="133">
        <v>176589</v>
      </c>
      <c r="FO23" s="491">
        <v>177384</v>
      </c>
      <c r="FP23" s="133">
        <v>177027.59302574</v>
      </c>
      <c r="FQ23" s="133">
        <v>176190.24167284</v>
      </c>
      <c r="FR23" s="133">
        <v>175671.24644104001</v>
      </c>
      <c r="FS23" s="133">
        <v>174688.13196986</v>
      </c>
      <c r="FT23" s="133">
        <v>176105.57870968</v>
      </c>
      <c r="FU23" s="133">
        <v>176043.90939274002</v>
      </c>
      <c r="FV23" s="133">
        <v>175906.87759518999</v>
      </c>
      <c r="FW23" s="133">
        <v>175214.27981844</v>
      </c>
      <c r="FX23" s="133">
        <v>175110.10493478001</v>
      </c>
      <c r="FY23" s="133">
        <v>174754.17806628</v>
      </c>
      <c r="FZ23" s="133">
        <f>'0091'!W25</f>
        <v>174380.72337563999</v>
      </c>
      <c r="GA23" s="267">
        <f t="shared" si="1"/>
        <v>-3.0032766243600055</v>
      </c>
      <c r="GB23" s="267"/>
      <c r="GC23" s="390">
        <f t="shared" si="2"/>
        <v>-9.6525628925600024</v>
      </c>
      <c r="GD23" s="237">
        <v>109.16243359571899</v>
      </c>
      <c r="GE23" s="237">
        <v>109.343130792198</v>
      </c>
      <c r="GF23" s="237">
        <v>109.638301996511</v>
      </c>
      <c r="GG23" s="237">
        <v>109.616591146741</v>
      </c>
      <c r="GH23" s="237">
        <v>109.72091210290399</v>
      </c>
      <c r="GI23" s="237">
        <v>109.14569356652601</v>
      </c>
      <c r="GJ23" s="237">
        <v>109.19179781378401</v>
      </c>
      <c r="GK23" s="237">
        <v>108.74610834371107</v>
      </c>
      <c r="GL23" s="237">
        <v>108.52766222153106</v>
      </c>
      <c r="GM23" s="237">
        <v>108.23708920187794</v>
      </c>
      <c r="GN23" s="237">
        <v>108.1311939594148</v>
      </c>
      <c r="GO23" s="237">
        <v>108.26429130775256</v>
      </c>
      <c r="GP23" s="237">
        <v>108.21670782860951</v>
      </c>
      <c r="GQ23" s="237">
        <v>108.47347485329399</v>
      </c>
      <c r="GR23" s="237">
        <v>108.399416679805</v>
      </c>
      <c r="GS23" s="237">
        <v>108.450637880275</v>
      </c>
      <c r="GT23" s="237">
        <v>108.920790142773</v>
      </c>
      <c r="GU23" s="237">
        <v>108.99309595842099</v>
      </c>
      <c r="GV23" s="237">
        <v>108.984816794484</v>
      </c>
      <c r="GW23" s="237">
        <v>108.822632301357</v>
      </c>
      <c r="GX23" s="237">
        <v>108.845099383139</v>
      </c>
      <c r="GY23" s="237">
        <v>108.793281160527</v>
      </c>
      <c r="GZ23" s="237">
        <v>108.690525995512</v>
      </c>
      <c r="HA23" s="237">
        <v>108.54605362823813</v>
      </c>
      <c r="HB23" s="237">
        <v>108.13912911546048</v>
      </c>
      <c r="HC23" s="237">
        <v>108.02336199680389</v>
      </c>
      <c r="HD23" s="237">
        <v>108.28068833652007</v>
      </c>
      <c r="HE23" s="237">
        <v>108.39943070354272</v>
      </c>
      <c r="HF23" s="237">
        <v>108.53236628786399</v>
      </c>
      <c r="HG23" s="237">
        <v>108.56571384185177</v>
      </c>
      <c r="HH23" s="237">
        <v>108.50459707950243</v>
      </c>
      <c r="HI23" s="237">
        <v>108.68397597364853</v>
      </c>
      <c r="HJ23" s="237">
        <v>108.33636962672973</v>
      </c>
      <c r="HK23" s="237">
        <v>108.11443131804495</v>
      </c>
      <c r="HL23" s="237">
        <v>107.93679580182126</v>
      </c>
      <c r="HM23" s="237">
        <v>108.14831963576032</v>
      </c>
      <c r="HN23" s="237">
        <v>108.27754881947386</v>
      </c>
      <c r="HO23" s="237">
        <v>108.30154579712374</v>
      </c>
      <c r="HP23" s="237">
        <v>108.10838838531264</v>
      </c>
      <c r="HQ23" s="237">
        <v>108.51806302843966</v>
      </c>
      <c r="HR23" s="237">
        <v>108.27531949188317</v>
      </c>
      <c r="HS23" s="237">
        <v>107.86771205657404</v>
      </c>
      <c r="HT23" s="237">
        <v>107.568041472898</v>
      </c>
      <c r="HU23" s="237">
        <v>107.79465347294099</v>
      </c>
      <c r="HV23" s="237">
        <v>107.396088957055</v>
      </c>
      <c r="HW23" s="237">
        <v>106.95000957670899</v>
      </c>
      <c r="HX23" s="237">
        <v>106.947287713245</v>
      </c>
      <c r="HY23" s="237">
        <v>106.893811425061</v>
      </c>
      <c r="HZ23" s="237">
        <v>106.61422181089</v>
      </c>
      <c r="IA23" s="237">
        <v>106.593143870744</v>
      </c>
      <c r="IB23" s="237">
        <v>106.562451811874</v>
      </c>
      <c r="IC23" s="237">
        <v>106.581912184582</v>
      </c>
      <c r="ID23" s="237">
        <v>106.410611836279</v>
      </c>
      <c r="IE23" s="237">
        <v>106.463348973156</v>
      </c>
      <c r="IF23" s="237">
        <v>106.297793692965</v>
      </c>
      <c r="IG23" s="237">
        <v>105.944149957748</v>
      </c>
      <c r="IH23" s="237">
        <v>107.454406423246</v>
      </c>
      <c r="II23" s="237">
        <v>106.878425700365</v>
      </c>
      <c r="IJ23" s="237">
        <v>106.785265801591</v>
      </c>
      <c r="IK23" s="237">
        <v>107.203944863301</v>
      </c>
      <c r="IL23" s="237">
        <v>107.032179350313</v>
      </c>
      <c r="IM23" s="237">
        <v>107.44455453090499</v>
      </c>
      <c r="IN23" s="237">
        <v>107.268499104113</v>
      </c>
      <c r="IO23" s="237">
        <v>106.896341927143</v>
      </c>
      <c r="IP23" s="237">
        <v>106.626117932394</v>
      </c>
      <c r="IQ23" s="237">
        <v>106.21196143416699</v>
      </c>
      <c r="IR23" s="237">
        <v>105.907858057711</v>
      </c>
      <c r="IS23" s="237">
        <v>105.226045883941</v>
      </c>
      <c r="IT23" s="237">
        <v>105.241350813268</v>
      </c>
      <c r="IU23" s="237">
        <v>105.32013176328</v>
      </c>
      <c r="IV23" s="237">
        <v>105.130717717831</v>
      </c>
      <c r="IW23" s="237">
        <v>104.83597242215301</v>
      </c>
      <c r="IX23" s="237">
        <v>104.676228724422</v>
      </c>
      <c r="IY23" s="237">
        <v>104.423260977757</v>
      </c>
      <c r="IZ23" s="237">
        <v>104.315039476218</v>
      </c>
      <c r="JA23" s="237">
        <v>103.973805855162</v>
      </c>
      <c r="JB23" s="237">
        <v>103.52149706155301</v>
      </c>
      <c r="JC23" s="237">
        <v>102.97151655119322</v>
      </c>
      <c r="JD23" s="237">
        <v>101.42752534011639</v>
      </c>
      <c r="JE23" s="237">
        <v>101.19282127146025</v>
      </c>
      <c r="JF23" s="237">
        <v>100.93382783525277</v>
      </c>
      <c r="JG23" s="237">
        <v>100.49091476253606</v>
      </c>
      <c r="JH23" s="237">
        <v>99.681660359692586</v>
      </c>
      <c r="JI23" s="237">
        <v>99.775530918176131</v>
      </c>
      <c r="JJ23" s="237">
        <v>99.32140485213111</v>
      </c>
      <c r="JK23" s="237">
        <v>98.726223885251017</v>
      </c>
      <c r="JL23" s="237">
        <v>99.114096573208712</v>
      </c>
      <c r="JM23" s="237">
        <v>98.675408812395105</v>
      </c>
      <c r="JN23" s="237">
        <v>98.594914855214626</v>
      </c>
      <c r="JO23" s="237">
        <v>98.234203675948564</v>
      </c>
      <c r="JP23" s="237">
        <v>97.982535856809832</v>
      </c>
      <c r="JQ23" s="237">
        <v>96.173648675326717</v>
      </c>
      <c r="JR23" s="237">
        <v>96.067865061767506</v>
      </c>
      <c r="JS23" s="237">
        <v>95.80091215546301</v>
      </c>
      <c r="JT23" s="237">
        <v>95.151310563939603</v>
      </c>
      <c r="JU23" s="237">
        <v>94.827709550494802</v>
      </c>
      <c r="JV23" s="237">
        <v>94.382576209212701</v>
      </c>
      <c r="JW23" s="237">
        <v>93.967849753302602</v>
      </c>
      <c r="JX23" s="237">
        <v>93.608851674641201</v>
      </c>
      <c r="JY23" s="237">
        <v>93.070699824645303</v>
      </c>
      <c r="JZ23" s="237">
        <v>92.370302328367799</v>
      </c>
      <c r="KA23" s="237">
        <v>91.696592450722207</v>
      </c>
      <c r="KB23" s="237">
        <v>90.531801069942503</v>
      </c>
      <c r="KC23" s="237">
        <v>90.148051640412206</v>
      </c>
      <c r="KD23" s="237">
        <v>89.686118130132698</v>
      </c>
      <c r="KE23" s="237">
        <v>88.569058154235094</v>
      </c>
      <c r="KF23" s="237">
        <v>88.267738250009799</v>
      </c>
      <c r="KG23" s="237">
        <v>87.938835027981398</v>
      </c>
      <c r="KH23" s="237">
        <v>87.764298093587499</v>
      </c>
      <c r="KI23" s="237">
        <v>87.512063918993803</v>
      </c>
      <c r="KJ23" s="237">
        <v>86.975656173182102</v>
      </c>
      <c r="KK23" s="237">
        <v>86.855280521454006</v>
      </c>
      <c r="KL23" s="237">
        <v>86.362908392056397</v>
      </c>
      <c r="KM23" s="237">
        <v>86.246271664651402</v>
      </c>
      <c r="KN23" s="237">
        <v>85.793427607263396</v>
      </c>
      <c r="KO23" s="237">
        <v>85.715032574599803</v>
      </c>
      <c r="KP23" s="237">
        <v>85.520557826400605</v>
      </c>
      <c r="KQ23" s="237">
        <v>84.708215971753901</v>
      </c>
      <c r="KR23" s="237">
        <v>84.085794934997807</v>
      </c>
      <c r="KS23" s="237">
        <v>83.421011058451796</v>
      </c>
      <c r="KT23" s="237">
        <v>82.718779564806098</v>
      </c>
      <c r="KU23" s="237">
        <v>82.486791262518693</v>
      </c>
      <c r="KV23" s="237">
        <v>82.317742253799096</v>
      </c>
      <c r="KW23" s="237">
        <v>82.047835540620696</v>
      </c>
      <c r="KX23" s="237">
        <v>81.815518606492503</v>
      </c>
      <c r="KY23" s="237">
        <v>81.625316055625802</v>
      </c>
      <c r="KZ23" s="237">
        <v>79.872058126678297</v>
      </c>
      <c r="LA23" s="237">
        <v>79.531595576619296</v>
      </c>
      <c r="LB23" s="237">
        <v>79.330213167623697</v>
      </c>
      <c r="LC23" s="237">
        <v>79.249152141336097</v>
      </c>
      <c r="LD23" s="237">
        <v>79.1207576953433</v>
      </c>
      <c r="LE23" s="237">
        <v>78.922589229805894</v>
      </c>
      <c r="LF23" s="237">
        <v>78.520118822576293</v>
      </c>
      <c r="LG23" s="237">
        <v>78.492794157635103</v>
      </c>
      <c r="LH23" s="237">
        <v>78.422813569872403</v>
      </c>
      <c r="LI23" s="237">
        <v>78.2480614113705</v>
      </c>
      <c r="LJ23" s="237">
        <v>78.016241752235203</v>
      </c>
      <c r="LK23" s="237">
        <v>78.021775017687304</v>
      </c>
      <c r="LL23" s="237">
        <v>77.7152892888152</v>
      </c>
      <c r="LM23" s="237">
        <v>77.476241176702501</v>
      </c>
      <c r="LN23" s="237">
        <v>77.299195202777298</v>
      </c>
      <c r="LO23" s="237">
        <v>77.198641765704593</v>
      </c>
      <c r="LP23" s="237">
        <v>77.108716398918403</v>
      </c>
      <c r="LQ23" s="237">
        <v>76.947406110757498</v>
      </c>
      <c r="LR23" s="237">
        <v>75.403187440532804</v>
      </c>
      <c r="LS23" s="237">
        <v>75.403187440532804</v>
      </c>
      <c r="LT23" s="237">
        <v>75.356519670050801</v>
      </c>
      <c r="LU23" s="237">
        <v>75.504082852021497</v>
      </c>
      <c r="LV23" s="237">
        <v>75.418667631427795</v>
      </c>
      <c r="LW23" s="237">
        <v>75.825473998029494</v>
      </c>
      <c r="LX23" s="237">
        <v>75.639080771147903</v>
      </c>
      <c r="LY23" s="237">
        <v>73.995997469910193</v>
      </c>
      <c r="LZ23" s="237">
        <v>73.862535818599497</v>
      </c>
      <c r="MA23" s="237">
        <v>73.708899726754197</v>
      </c>
      <c r="MB23" s="237">
        <v>73.4455908420329</v>
      </c>
      <c r="MC23" s="237">
        <v>73.248554933296205</v>
      </c>
      <c r="MD23" s="237">
        <v>73.134888779559247</v>
      </c>
      <c r="ME23" s="237">
        <v>73.076366506616765</v>
      </c>
      <c r="MF23" s="237">
        <v>72.894427311824174</v>
      </c>
      <c r="MG23" s="237">
        <v>72.859726078948626</v>
      </c>
      <c r="MH23" s="237">
        <v>72.690042188074173</v>
      </c>
      <c r="MI23" s="237">
        <v>72.525253050837719</v>
      </c>
      <c r="MJ23" s="237">
        <v>72.435514409050853</v>
      </c>
      <c r="MK23" s="237">
        <v>72.034070178838192</v>
      </c>
      <c r="ML23" s="237">
        <v>71.860715414078086</v>
      </c>
      <c r="MM23" s="237">
        <v>71.793476092599235</v>
      </c>
      <c r="MN23" s="237">
        <v>71.797967845039508</v>
      </c>
      <c r="MO23" s="237">
        <v>71.703603383896251</v>
      </c>
      <c r="MP23" s="237">
        <v>71.60531928673683</v>
      </c>
      <c r="MQ23" s="494">
        <v>71.594399457497303</v>
      </c>
      <c r="MR23" s="237">
        <v>71.495147957357915</v>
      </c>
      <c r="MS23" s="237">
        <v>71.389038989117267</v>
      </c>
      <c r="MT23" s="237">
        <v>71.408496483434064</v>
      </c>
      <c r="MU23" s="237">
        <v>71.268212568085005</v>
      </c>
      <c r="MV23" s="237">
        <v>71.182274779297174</v>
      </c>
      <c r="MW23" s="237">
        <v>71.206215669724756</v>
      </c>
      <c r="MX23" s="237">
        <v>70.976095067500196</v>
      </c>
      <c r="MY23" s="237">
        <v>70.934183362436258</v>
      </c>
      <c r="MZ23" s="237">
        <v>70.900922993447736</v>
      </c>
      <c r="NA23" s="237">
        <v>70.767444161504358</v>
      </c>
      <c r="NB23" s="237">
        <f>'0091'!W55</f>
        <v>70.767069929674548</v>
      </c>
      <c r="NC23" s="239">
        <f t="shared" si="3"/>
        <v>-0.82732952782275504</v>
      </c>
      <c r="ND23" s="239"/>
      <c r="NE23" s="390">
        <f t="shared" si="4"/>
        <v>-2.6785209123583513</v>
      </c>
      <c r="NF23" s="134"/>
      <c r="NG23" s="250"/>
      <c r="NH23" s="250"/>
      <c r="NI23" s="250"/>
      <c r="NJ23" s="250"/>
      <c r="NK23" s="250"/>
      <c r="NL23" s="250"/>
      <c r="NM23" s="250"/>
      <c r="NN23" s="250"/>
      <c r="NO23" s="250"/>
      <c r="NP23" s="250"/>
      <c r="NQ23" s="250"/>
      <c r="NR23" s="250"/>
      <c r="NS23" s="250"/>
      <c r="NT23" s="250"/>
      <c r="NU23" s="250"/>
      <c r="NV23" s="250"/>
      <c r="NW23" s="250"/>
      <c r="NX23" s="250"/>
      <c r="NY23" s="250"/>
      <c r="NZ23" s="250"/>
      <c r="OA23" s="250"/>
      <c r="OB23" s="250"/>
      <c r="OC23" s="250"/>
      <c r="OD23" s="250"/>
      <c r="OE23" s="250"/>
      <c r="OF23" s="250"/>
      <c r="OG23" s="250"/>
      <c r="OH23" s="250"/>
      <c r="OI23" s="250"/>
      <c r="OJ23" s="134"/>
      <c r="OK23" s="134"/>
      <c r="OL23" s="134"/>
      <c r="OM23" s="134"/>
      <c r="ON23" s="134"/>
      <c r="OO23" s="134"/>
      <c r="OP23" s="134"/>
      <c r="OQ23" s="134"/>
      <c r="OR23" s="134"/>
      <c r="OS23" s="134"/>
      <c r="OT23" s="134"/>
      <c r="OU23" s="134"/>
      <c r="OV23" s="134"/>
    </row>
    <row r="24" spans="1:412" ht="13.9" customHeight="1" x14ac:dyDescent="0.25">
      <c r="A24" s="234" t="s">
        <v>28</v>
      </c>
      <c r="B24" s="55">
        <v>102370</v>
      </c>
      <c r="C24" s="55">
        <v>101737.07460751</v>
      </c>
      <c r="D24" s="55">
        <v>102252.84293208001</v>
      </c>
      <c r="E24" s="55">
        <v>102406.77879593</v>
      </c>
      <c r="F24" s="55">
        <v>102293.92146604</v>
      </c>
      <c r="G24" s="55">
        <v>102285.37958122</v>
      </c>
      <c r="H24" s="55">
        <v>102057.75392675999</v>
      </c>
      <c r="I24" s="55">
        <v>102125.67015712001</v>
      </c>
      <c r="J24" s="55">
        <v>102353.58638748001</v>
      </c>
      <c r="K24" s="55">
        <v>102245.23167543</v>
      </c>
      <c r="L24" s="55">
        <v>102240.87696338</v>
      </c>
      <c r="M24" s="55">
        <v>101798.06413615</v>
      </c>
      <c r="N24" s="55">
        <v>101749.25130891999</v>
      </c>
      <c r="O24" s="55">
        <v>101893.7094241</v>
      </c>
      <c r="P24" s="55">
        <v>101723.43848169</v>
      </c>
      <c r="Q24" s="55">
        <v>101617.08376964</v>
      </c>
      <c r="R24" s="55">
        <v>101683.81282722999</v>
      </c>
      <c r="S24" s="55">
        <v>101451.81282722999</v>
      </c>
      <c r="T24" s="55">
        <v>101639.27094241</v>
      </c>
      <c r="U24" s="55">
        <v>102056</v>
      </c>
      <c r="V24" s="55">
        <v>103454.0202006</v>
      </c>
      <c r="W24" s="55">
        <v>103477.71572761</v>
      </c>
      <c r="X24" s="55">
        <v>103470.0129861</v>
      </c>
      <c r="Y24" s="55">
        <v>103615.61038888</v>
      </c>
      <c r="Z24" s="55">
        <v>103446.90909027</v>
      </c>
      <c r="AA24" s="55">
        <v>103381.60750308</v>
      </c>
      <c r="AB24" s="55">
        <v>102806.10678162999</v>
      </c>
      <c r="AC24" s="55">
        <v>102773.60606018</v>
      </c>
      <c r="AD24" s="55">
        <v>103321.80519444001</v>
      </c>
      <c r="AE24" s="55">
        <v>103058.90476157001</v>
      </c>
      <c r="AF24" s="55">
        <v>102484.30303009</v>
      </c>
      <c r="AG24" s="55">
        <v>102364.10245293</v>
      </c>
      <c r="AH24" s="55">
        <v>102350.50216435001</v>
      </c>
      <c r="AI24" s="55">
        <v>102278.90187577001</v>
      </c>
      <c r="AJ24" s="55">
        <v>102099.30158719</v>
      </c>
      <c r="AK24" s="55">
        <v>101719.80086574001</v>
      </c>
      <c r="AL24" s="55">
        <v>101585.20057716001</v>
      </c>
      <c r="AM24" s="55">
        <v>101401.90043287</v>
      </c>
      <c r="AN24" s="55">
        <v>101776.60028858</v>
      </c>
      <c r="AO24" s="55">
        <v>101597</v>
      </c>
      <c r="AP24" s="55">
        <v>100996.57836447001</v>
      </c>
      <c r="AQ24" s="55">
        <v>100789.75728237</v>
      </c>
      <c r="AR24" s="55">
        <v>100648.17059704001</v>
      </c>
      <c r="AS24" s="55">
        <v>100414.46601992</v>
      </c>
      <c r="AT24" s="55">
        <v>100278.81969529</v>
      </c>
      <c r="AU24" s="55">
        <v>98779.70319031</v>
      </c>
      <c r="AV24" s="55">
        <v>98531.821082099996</v>
      </c>
      <c r="AW24" s="55">
        <v>98409.350901750004</v>
      </c>
      <c r="AX24" s="55">
        <v>98179.46879354</v>
      </c>
      <c r="AY24" s="55">
        <v>97233.822468910002</v>
      </c>
      <c r="AZ24" s="55">
        <v>96964.23439677</v>
      </c>
      <c r="BA24" s="55">
        <v>96708.352288559996</v>
      </c>
      <c r="BB24" s="55">
        <v>96370.058252489995</v>
      </c>
      <c r="BC24" s="55">
        <v>96102.764216419993</v>
      </c>
      <c r="BD24" s="55">
        <v>95263.588072140003</v>
      </c>
      <c r="BE24" s="55">
        <v>95080.294036070001</v>
      </c>
      <c r="BF24" s="55">
        <v>94791</v>
      </c>
      <c r="BG24" s="55">
        <v>94767</v>
      </c>
      <c r="BH24" s="55">
        <v>94499</v>
      </c>
      <c r="BI24" s="55">
        <v>92719</v>
      </c>
      <c r="BJ24" s="55">
        <v>92554</v>
      </c>
      <c r="BK24" s="55">
        <v>92688</v>
      </c>
      <c r="BL24" s="55">
        <v>91900.604878540005</v>
      </c>
      <c r="BM24" s="55">
        <v>91564.211382499998</v>
      </c>
      <c r="BN24" s="55">
        <v>90808.843902680004</v>
      </c>
      <c r="BO24" s="55">
        <v>90805.258536780006</v>
      </c>
      <c r="BP24" s="55">
        <v>90795.507317240001</v>
      </c>
      <c r="BQ24" s="55">
        <v>90749.284553000005</v>
      </c>
      <c r="BR24" s="55">
        <v>90622.061788759995</v>
      </c>
      <c r="BS24" s="55">
        <v>89661.476422859996</v>
      </c>
      <c r="BT24" s="55">
        <v>89521.559349679999</v>
      </c>
      <c r="BU24" s="55">
        <v>89080.642276500002</v>
      </c>
      <c r="BV24" s="55">
        <v>89049.419512260007</v>
      </c>
      <c r="BW24" s="55">
        <v>88758.502439079995</v>
      </c>
      <c r="BX24" s="55">
        <v>88123.668292720002</v>
      </c>
      <c r="BY24" s="55">
        <v>87950.056910600004</v>
      </c>
      <c r="BZ24" s="55">
        <v>87804.445528480006</v>
      </c>
      <c r="CA24" s="55">
        <v>87764.834146359994</v>
      </c>
      <c r="CB24" s="55">
        <v>87773.528455300009</v>
      </c>
      <c r="CC24" s="55">
        <v>87168.611382119998</v>
      </c>
      <c r="CD24" s="55">
        <v>86988.305691060013</v>
      </c>
      <c r="CE24" s="55">
        <v>86640.305691060013</v>
      </c>
      <c r="CF24" s="55">
        <v>86753</v>
      </c>
      <c r="CG24" s="55">
        <v>86796</v>
      </c>
      <c r="CH24" s="55">
        <v>85846.465665270007</v>
      </c>
      <c r="CI24" s="55">
        <v>85790.190987149996</v>
      </c>
      <c r="CJ24" s="55">
        <v>85415.85193135</v>
      </c>
      <c r="CK24" s="55">
        <v>85361.182403450002</v>
      </c>
      <c r="CL24" s="55">
        <v>85189.246781130001</v>
      </c>
      <c r="CM24" s="55">
        <v>84389.274678119997</v>
      </c>
      <c r="CN24" s="55">
        <v>84133.806866960003</v>
      </c>
      <c r="CO24" s="55">
        <v>83526.072961380007</v>
      </c>
      <c r="CP24" s="55">
        <v>83458.605150220013</v>
      </c>
      <c r="CQ24" s="55">
        <v>83333.77038627</v>
      </c>
      <c r="CR24" s="55">
        <v>83243.403433479994</v>
      </c>
      <c r="CS24" s="55">
        <v>83142.036480690003</v>
      </c>
      <c r="CT24" s="55">
        <v>83161.935622320001</v>
      </c>
      <c r="CU24" s="55">
        <v>82874.568669529996</v>
      </c>
      <c r="CV24" s="55">
        <v>82106.100858370002</v>
      </c>
      <c r="CW24" s="55">
        <v>81825.100858370002</v>
      </c>
      <c r="CX24" s="55">
        <v>81609.733905579997</v>
      </c>
      <c r="CY24" s="55">
        <v>81510.366952790006</v>
      </c>
      <c r="CZ24" s="55">
        <v>81204.366952790006</v>
      </c>
      <c r="DA24" s="55">
        <v>79929</v>
      </c>
      <c r="DB24" s="55">
        <v>79014.867645759994</v>
      </c>
      <c r="DC24" s="55">
        <v>78283.419116639998</v>
      </c>
      <c r="DD24" s="55">
        <v>78164.742646240004</v>
      </c>
      <c r="DE24" s="55">
        <v>77971.632352319997</v>
      </c>
      <c r="DF24" s="55">
        <v>76265.654411359996</v>
      </c>
      <c r="DG24" s="55">
        <v>75695.352940800003</v>
      </c>
      <c r="DH24" s="55">
        <v>75088.051470239996</v>
      </c>
      <c r="DI24" s="55">
        <v>74543.183823200001</v>
      </c>
      <c r="DJ24" s="55">
        <v>74309.882352639994</v>
      </c>
      <c r="DK24" s="55">
        <v>72205.676470399994</v>
      </c>
      <c r="DL24" s="55">
        <v>71433.374999840002</v>
      </c>
      <c r="DM24" s="55">
        <v>70848.073529279995</v>
      </c>
      <c r="DN24" s="55">
        <v>70363.205882239999</v>
      </c>
      <c r="DO24" s="55">
        <v>70223.338235200004</v>
      </c>
      <c r="DP24" s="55">
        <v>68193.169117600002</v>
      </c>
      <c r="DQ24" s="55">
        <v>66430.735294080005</v>
      </c>
      <c r="DR24" s="55">
        <v>66271.735294080005</v>
      </c>
      <c r="DS24" s="55">
        <v>65923.301470560007</v>
      </c>
      <c r="DT24" s="55">
        <v>65585.301470560007</v>
      </c>
      <c r="DU24" s="55">
        <v>65051.433823519998</v>
      </c>
      <c r="DV24" s="55">
        <v>63320</v>
      </c>
      <c r="DW24" s="55">
        <v>62796</v>
      </c>
      <c r="DX24" s="55">
        <v>62608.850533700002</v>
      </c>
      <c r="DY24" s="55">
        <v>62518.1672597</v>
      </c>
      <c r="DZ24" s="55">
        <v>59981.971530199997</v>
      </c>
      <c r="EA24" s="55">
        <v>59674.195729500003</v>
      </c>
      <c r="EB24" s="55">
        <v>59091.590747299997</v>
      </c>
      <c r="EC24" s="55">
        <v>58485.722419899997</v>
      </c>
      <c r="ED24" s="55">
        <v>58129.288256200001</v>
      </c>
      <c r="EE24" s="55">
        <v>56323.814946600003</v>
      </c>
      <c r="EF24" s="55">
        <v>56245.5124555</v>
      </c>
      <c r="EG24" s="55">
        <v>55941.078291799997</v>
      </c>
      <c r="EH24" s="55">
        <v>55453.209964399997</v>
      </c>
      <c r="EI24" s="55">
        <v>54367.341636999998</v>
      </c>
      <c r="EJ24" s="55">
        <v>51568.170818500002</v>
      </c>
      <c r="EK24" s="55">
        <v>50711.736654799999</v>
      </c>
      <c r="EL24" s="55">
        <v>50301.302491100003</v>
      </c>
      <c r="EM24" s="55">
        <v>49780.302491100003</v>
      </c>
      <c r="EN24" s="55">
        <v>49445.8683274</v>
      </c>
      <c r="EO24" s="55">
        <v>48123.434163700003</v>
      </c>
      <c r="EP24" s="55">
        <v>47638</v>
      </c>
      <c r="EQ24" s="55">
        <v>47638</v>
      </c>
      <c r="ER24" s="55">
        <v>47362</v>
      </c>
      <c r="ES24" s="55">
        <v>47261</v>
      </c>
      <c r="ET24" s="55">
        <v>46270.571427919996</v>
      </c>
      <c r="EU24" s="55">
        <v>46146.956043480001</v>
      </c>
      <c r="EV24" s="55">
        <v>45401.230768879999</v>
      </c>
      <c r="EW24" s="55">
        <v>45149.39560412</v>
      </c>
      <c r="EX24" s="55">
        <v>45080.505494279998</v>
      </c>
      <c r="EY24" s="55">
        <v>44263.087911900002</v>
      </c>
      <c r="EZ24" s="55">
        <v>43790.670329519999</v>
      </c>
      <c r="FA24" s="55">
        <v>42878.19780206</v>
      </c>
      <c r="FB24" s="55">
        <v>42572.725274600001</v>
      </c>
      <c r="FC24" s="55">
        <v>42312.252747139995</v>
      </c>
      <c r="FD24" s="55">
        <v>41275.835164759999</v>
      </c>
      <c r="FE24" s="55">
        <v>40569.362637300001</v>
      </c>
      <c r="FF24" s="55">
        <v>40363.890109840002</v>
      </c>
      <c r="FG24" s="55">
        <v>39953.417582379996</v>
      </c>
      <c r="FH24" s="55">
        <v>39507.945054920005</v>
      </c>
      <c r="FI24" s="55">
        <v>38385.472527459999</v>
      </c>
      <c r="FJ24" s="55">
        <v>38198.472527459999</v>
      </c>
      <c r="FK24" s="55">
        <v>38183.472527459999</v>
      </c>
      <c r="FL24" s="55">
        <v>37822</v>
      </c>
      <c r="FM24" s="55">
        <v>37666</v>
      </c>
      <c r="FN24" s="55">
        <v>36764</v>
      </c>
      <c r="FO24" s="490">
        <v>36888</v>
      </c>
      <c r="FP24" s="55">
        <v>36559.208053300004</v>
      </c>
      <c r="FQ24" s="55">
        <v>36037.48993258</v>
      </c>
      <c r="FR24" s="55">
        <v>35329.771811860002</v>
      </c>
      <c r="FS24" s="55">
        <v>34441.100671020002</v>
      </c>
      <c r="FT24" s="55">
        <v>34560.671140840001</v>
      </c>
      <c r="FU24" s="55">
        <v>33938.194630779995</v>
      </c>
      <c r="FV24" s="55">
        <v>33513.718120719997</v>
      </c>
      <c r="FW24" s="55">
        <v>32791.765100600001</v>
      </c>
      <c r="FX24" s="55">
        <v>31983.812080479998</v>
      </c>
      <c r="FY24" s="55">
        <v>32003.33557042</v>
      </c>
      <c r="FZ24" s="55">
        <f>'0091'!X25</f>
        <v>31969.859060359999</v>
      </c>
      <c r="GA24" s="267">
        <f t="shared" si="1"/>
        <v>-4.9181409396400015</v>
      </c>
      <c r="GB24" s="267"/>
      <c r="GC24" s="390">
        <f t="shared" si="2"/>
        <v>-11.82081126916</v>
      </c>
      <c r="GD24" s="236">
        <v>19.1442087711815</v>
      </c>
      <c r="GE24" s="236">
        <v>18.491403885951399</v>
      </c>
      <c r="GF24" s="236">
        <v>18.516809889943801</v>
      </c>
      <c r="GG24" s="236">
        <v>18.531714782827901</v>
      </c>
      <c r="GH24" s="236">
        <v>17.807979095837101</v>
      </c>
      <c r="GI24" s="236">
        <v>17.6450809983209</v>
      </c>
      <c r="GJ24" s="236">
        <v>17.574374126044699</v>
      </c>
      <c r="GK24" s="236">
        <v>17.430094322217464</v>
      </c>
      <c r="GL24" s="236">
        <v>17.281742688997316</v>
      </c>
      <c r="GM24" s="236">
        <v>17.081913290442095</v>
      </c>
      <c r="GN24" s="236">
        <v>16.959403165946988</v>
      </c>
      <c r="GO24" s="236">
        <v>16.790133124510572</v>
      </c>
      <c r="GP24" s="236">
        <v>16.753694774393349</v>
      </c>
      <c r="GQ24" s="236">
        <v>16.818163916348301</v>
      </c>
      <c r="GR24" s="236">
        <v>16.723159388302101</v>
      </c>
      <c r="GS24" s="236">
        <v>16.593915603532899</v>
      </c>
      <c r="GT24" s="236">
        <v>16.602777234500302</v>
      </c>
      <c r="GU24" s="236">
        <v>16.602280660926201</v>
      </c>
      <c r="GV24" s="236">
        <v>16.576032225579102</v>
      </c>
      <c r="GW24" s="236">
        <v>16.542244929083399</v>
      </c>
      <c r="GX24" s="236">
        <v>16.439532404234299</v>
      </c>
      <c r="GY24" s="236">
        <v>16.4051154800534</v>
      </c>
      <c r="GZ24" s="236">
        <v>16.432472521203401</v>
      </c>
      <c r="HA24" s="236">
        <v>16.365929404635658</v>
      </c>
      <c r="HB24" s="236">
        <v>16.355105446821423</v>
      </c>
      <c r="HC24" s="236">
        <v>16.256487329731375</v>
      </c>
      <c r="HD24" s="236">
        <v>16.351931166347992</v>
      </c>
      <c r="HE24" s="236">
        <v>16.413163057275842</v>
      </c>
      <c r="HF24" s="236">
        <v>16.474149633479399</v>
      </c>
      <c r="HG24" s="236">
        <v>16.501980736367873</v>
      </c>
      <c r="HH24" s="236">
        <v>16.494359885652475</v>
      </c>
      <c r="HI24" s="236">
        <v>16.525208292966479</v>
      </c>
      <c r="HJ24" s="236">
        <v>16.570022093879608</v>
      </c>
      <c r="HK24" s="236">
        <v>16.560883329472627</v>
      </c>
      <c r="HL24" s="236">
        <v>16.514122549776197</v>
      </c>
      <c r="HM24" s="236">
        <v>16.331751360111124</v>
      </c>
      <c r="HN24" s="236">
        <v>16.319377575780919</v>
      </c>
      <c r="HO24" s="236">
        <v>16.35007306006306</v>
      </c>
      <c r="HP24" s="236">
        <v>16.399600553080351</v>
      </c>
      <c r="HQ24" s="236">
        <v>16.576095311299003</v>
      </c>
      <c r="HR24" s="236">
        <v>16.397222005326782</v>
      </c>
      <c r="HS24" s="236">
        <v>16.33150045522887</v>
      </c>
      <c r="HT24" s="236">
        <v>16.308462563711199</v>
      </c>
      <c r="HU24" s="236">
        <v>16.345499439895701</v>
      </c>
      <c r="HV24" s="236">
        <v>16.367833721173302</v>
      </c>
      <c r="HW24" s="236">
        <v>16.152197029235801</v>
      </c>
      <c r="HX24" s="236">
        <v>16.157297429488199</v>
      </c>
      <c r="HY24" s="236">
        <v>16.2347628780789</v>
      </c>
      <c r="HZ24" s="236">
        <v>16.226018180171199</v>
      </c>
      <c r="IA24" s="236">
        <v>16.241202462044502</v>
      </c>
      <c r="IB24" s="236">
        <v>16.212798766384001</v>
      </c>
      <c r="IC24" s="236">
        <v>16.490855775908599</v>
      </c>
      <c r="ID24" s="236">
        <v>16.339763582457401</v>
      </c>
      <c r="IE24" s="236">
        <v>16.374125067302501</v>
      </c>
      <c r="IF24" s="236">
        <v>16.238881829733199</v>
      </c>
      <c r="IG24" s="236">
        <v>16.2</v>
      </c>
      <c r="IH24" s="236">
        <v>16.178168610208399</v>
      </c>
      <c r="II24" s="236">
        <v>16.1221071863581</v>
      </c>
      <c r="IJ24" s="236">
        <v>16.106396742646201</v>
      </c>
      <c r="IK24" s="236">
        <v>15.9546112253446</v>
      </c>
      <c r="IL24" s="236">
        <v>16.020283666310799</v>
      </c>
      <c r="IM24" s="236">
        <v>16.0719457358433</v>
      </c>
      <c r="IN24" s="236">
        <v>16.1285344137242</v>
      </c>
      <c r="IO24" s="236">
        <v>15.9400216615256</v>
      </c>
      <c r="IP24" s="236">
        <v>15.9061067465287</v>
      </c>
      <c r="IQ24" s="236">
        <v>16.016379050602598</v>
      </c>
      <c r="IR24" s="236">
        <v>16.0648269626912</v>
      </c>
      <c r="IS24" s="236">
        <v>15.991411626615699</v>
      </c>
      <c r="IT24" s="236">
        <v>16.079294412366199</v>
      </c>
      <c r="IU24" s="236">
        <v>16.0007912063761</v>
      </c>
      <c r="IV24" s="236">
        <v>15.970014311823199</v>
      </c>
      <c r="IW24" s="236">
        <v>15.976340945367101</v>
      </c>
      <c r="IX24" s="236">
        <v>15.9905698326946</v>
      </c>
      <c r="IY24" s="236">
        <v>16.1277687789824</v>
      </c>
      <c r="IZ24" s="236">
        <v>15.9242614394685</v>
      </c>
      <c r="JA24" s="236">
        <v>15.7659263588521</v>
      </c>
      <c r="JB24" s="236">
        <v>15.6724964535957</v>
      </c>
      <c r="JC24" s="236">
        <v>15.638568129330254</v>
      </c>
      <c r="JD24" s="236">
        <v>15.591012448452615</v>
      </c>
      <c r="JE24" s="236">
        <v>15.599330400591738</v>
      </c>
      <c r="JF24" s="236">
        <v>15.613117314073783</v>
      </c>
      <c r="JG24" s="236">
        <v>15.621929345706933</v>
      </c>
      <c r="JH24" s="236">
        <v>15.510084656497483</v>
      </c>
      <c r="JI24" s="236">
        <v>15.652326670830732</v>
      </c>
      <c r="JJ24" s="236">
        <v>15.358147439153026</v>
      </c>
      <c r="JK24" s="236">
        <v>15.291082008107264</v>
      </c>
      <c r="JL24" s="236">
        <v>15.234949376947037</v>
      </c>
      <c r="JM24" s="236">
        <v>15.259688561058423</v>
      </c>
      <c r="JN24" s="236">
        <v>15.222435847131758</v>
      </c>
      <c r="JO24" s="236">
        <v>14.926421866372168</v>
      </c>
      <c r="JP24" s="236">
        <v>15.014599549567349</v>
      </c>
      <c r="JQ24" s="236">
        <v>15.00669246258933</v>
      </c>
      <c r="JR24" s="236">
        <v>15.033833544504276</v>
      </c>
      <c r="JS24" s="236">
        <v>14.873468173706128</v>
      </c>
      <c r="JT24" s="236">
        <v>14.687629070691001</v>
      </c>
      <c r="JU24" s="236">
        <v>14.7661062755852</v>
      </c>
      <c r="JV24" s="236">
        <v>14.662771749930499</v>
      </c>
      <c r="JW24" s="236">
        <v>14.4930765557855</v>
      </c>
      <c r="JX24" s="236">
        <v>14.6164274322169</v>
      </c>
      <c r="JY24" s="236">
        <v>14.5934959349593</v>
      </c>
      <c r="JZ24" s="236">
        <v>14.6159990414953</v>
      </c>
      <c r="KA24" s="236">
        <v>14.521187455111299</v>
      </c>
      <c r="KB24" s="236">
        <v>14.552011095700401</v>
      </c>
      <c r="KC24" s="236">
        <v>14.0818824272573</v>
      </c>
      <c r="KD24" s="236">
        <v>14.075785691724599</v>
      </c>
      <c r="KE24" s="236">
        <v>14.035911820480401</v>
      </c>
      <c r="KF24" s="236">
        <v>13.950202891699201</v>
      </c>
      <c r="KG24" s="236">
        <v>13.891916922834399</v>
      </c>
      <c r="KH24" s="236">
        <v>13.708405545927199</v>
      </c>
      <c r="KI24" s="236">
        <v>13.725535954433999</v>
      </c>
      <c r="KJ24" s="236">
        <v>13.499682816588701</v>
      </c>
      <c r="KK24" s="236">
        <v>13.3606190266725</v>
      </c>
      <c r="KL24" s="236">
        <v>13.444867072389499</v>
      </c>
      <c r="KM24" s="236">
        <v>13.2903869407497</v>
      </c>
      <c r="KN24" s="236">
        <v>13.2743250843645</v>
      </c>
      <c r="KO24" s="236">
        <v>13.213806000160901</v>
      </c>
      <c r="KP24" s="236">
        <v>13.096277149955901</v>
      </c>
      <c r="KQ24" s="236">
        <v>12.9402348553973</v>
      </c>
      <c r="KR24" s="236">
        <v>12.9388144555321</v>
      </c>
      <c r="KS24" s="236">
        <v>12.883096366508701</v>
      </c>
      <c r="KT24" s="236">
        <v>12.8401923683381</v>
      </c>
      <c r="KU24" s="236">
        <v>12.7702862550272</v>
      </c>
      <c r="KV24" s="236">
        <v>12.704558910597999</v>
      </c>
      <c r="KW24" s="236">
        <v>12.395335046451899</v>
      </c>
      <c r="KX24" s="236">
        <v>12.3428345209818</v>
      </c>
      <c r="KY24" s="236">
        <v>12.2479456384324</v>
      </c>
      <c r="KZ24" s="236">
        <v>12.208260938232501</v>
      </c>
      <c r="LA24" s="236">
        <v>12.1219062664494</v>
      </c>
      <c r="LB24" s="236">
        <v>11.8300427384016</v>
      </c>
      <c r="LC24" s="236">
        <v>11.804979362197299</v>
      </c>
      <c r="LD24" s="236">
        <v>11.7628518810813</v>
      </c>
      <c r="LE24" s="236">
        <v>11.734919640990899</v>
      </c>
      <c r="LF24" s="236">
        <v>11.7059784216118</v>
      </c>
      <c r="LG24" s="236">
        <v>11.3151277369887</v>
      </c>
      <c r="LH24" s="236">
        <v>11.298838053738701</v>
      </c>
      <c r="LI24" s="236">
        <v>11.2845471430971</v>
      </c>
      <c r="LJ24" s="236">
        <v>10.9653431200289</v>
      </c>
      <c r="LK24" s="236">
        <v>10.8216859261575</v>
      </c>
      <c r="LL24" s="236">
        <v>10.714342094877299</v>
      </c>
      <c r="LM24" s="236">
        <v>10.649079222366799</v>
      </c>
      <c r="LN24" s="236">
        <v>10.601625374783</v>
      </c>
      <c r="LO24" s="236">
        <v>10.4832787144154</v>
      </c>
      <c r="LP24" s="236">
        <v>10.4175282328615</v>
      </c>
      <c r="LQ24" s="236">
        <v>10.1591343093571</v>
      </c>
      <c r="LR24" s="236">
        <v>10.0824611481129</v>
      </c>
      <c r="LS24" s="236">
        <v>10.0824611481129</v>
      </c>
      <c r="LT24" s="236">
        <v>9.9698604060913691</v>
      </c>
      <c r="LU24" s="236">
        <v>9.9824736108344894</v>
      </c>
      <c r="LV24" s="236">
        <v>9.6812017442093108</v>
      </c>
      <c r="LW24" s="236">
        <v>9.6371755847484799</v>
      </c>
      <c r="LX24" s="236">
        <v>9.5903826184199996</v>
      </c>
      <c r="LY24" s="236">
        <v>9.5911439701089094</v>
      </c>
      <c r="LZ24" s="236">
        <v>9.5272496831432196</v>
      </c>
      <c r="MA24" s="236">
        <v>9.3682179793158298</v>
      </c>
      <c r="MB24" s="236">
        <v>9.2695303186839393</v>
      </c>
      <c r="MC24" s="236">
        <v>9.2575781685098306</v>
      </c>
      <c r="MD24" s="236">
        <v>9.1116537621600155</v>
      </c>
      <c r="ME24" s="236">
        <v>9.0822119595509196</v>
      </c>
      <c r="MF24" s="236">
        <v>9.0188611388611388</v>
      </c>
      <c r="MG24" s="236">
        <v>8.9769612949755579</v>
      </c>
      <c r="MH24" s="236">
        <v>8.9499819790957513</v>
      </c>
      <c r="MI24" s="236">
        <v>8.8954044997606498</v>
      </c>
      <c r="MJ24" s="236">
        <v>8.8428406970743527</v>
      </c>
      <c r="MK24" s="236">
        <v>8.7702638270820099</v>
      </c>
      <c r="ML24" s="236">
        <v>8.7902259841890924</v>
      </c>
      <c r="MM24" s="236">
        <v>8.7432675044883297</v>
      </c>
      <c r="MN24" s="236">
        <v>8.6339691914757761</v>
      </c>
      <c r="MO24" s="236">
        <v>8.6251342642320079</v>
      </c>
      <c r="MP24" s="236">
        <v>8.4953326713008934</v>
      </c>
      <c r="MQ24" s="493">
        <v>8.4829869560014348</v>
      </c>
      <c r="MR24" s="236">
        <v>8.5017903970887723</v>
      </c>
      <c r="MS24" s="236">
        <v>8.4475249628266411</v>
      </c>
      <c r="MT24" s="236">
        <v>8.4106091935780167</v>
      </c>
      <c r="MU24" s="236">
        <v>8.1950138651196109</v>
      </c>
      <c r="MV24" s="236">
        <v>8.1466316849538867</v>
      </c>
      <c r="MW24" s="236">
        <v>8.1213180295762335</v>
      </c>
      <c r="MX24" s="236">
        <v>8.0394802995435413</v>
      </c>
      <c r="MY24" s="236">
        <v>8.0141278946263537</v>
      </c>
      <c r="MZ24" s="236">
        <v>7.9473845620504813</v>
      </c>
      <c r="NA24" s="236">
        <v>7.9501204402403474</v>
      </c>
      <c r="NB24" s="236">
        <f>'0091'!X55</f>
        <v>7.8702480551899434</v>
      </c>
      <c r="NC24" s="239">
        <f t="shared" si="3"/>
        <v>-0.6127389008114914</v>
      </c>
      <c r="ND24" s="239"/>
      <c r="NE24" s="390">
        <f t="shared" si="4"/>
        <v>-1.3992822634939959</v>
      </c>
    </row>
    <row r="25" spans="1:412" ht="13.9" customHeight="1" x14ac:dyDescent="0.25">
      <c r="A25" s="234" t="s">
        <v>29</v>
      </c>
      <c r="B25" s="55">
        <v>55462</v>
      </c>
      <c r="C25" s="55">
        <v>55369</v>
      </c>
      <c r="D25" s="55">
        <v>55848</v>
      </c>
      <c r="E25" s="55">
        <v>55919</v>
      </c>
      <c r="F25" s="55">
        <v>54603</v>
      </c>
      <c r="G25" s="55">
        <v>54847</v>
      </c>
      <c r="H25" s="55">
        <v>54921</v>
      </c>
      <c r="I25" s="55">
        <v>54714</v>
      </c>
      <c r="J25" s="55">
        <v>54489</v>
      </c>
      <c r="K25" s="55">
        <v>54685</v>
      </c>
      <c r="L25" s="55">
        <v>54533</v>
      </c>
      <c r="M25" s="55">
        <v>54362</v>
      </c>
      <c r="N25" s="55">
        <v>54422</v>
      </c>
      <c r="O25" s="55">
        <v>54447</v>
      </c>
      <c r="P25" s="55">
        <v>54242</v>
      </c>
      <c r="Q25" s="55">
        <v>54429</v>
      </c>
      <c r="R25" s="55">
        <v>54536</v>
      </c>
      <c r="S25" s="55">
        <v>54924</v>
      </c>
      <c r="T25" s="55">
        <v>54732</v>
      </c>
      <c r="U25" s="55">
        <v>55312</v>
      </c>
      <c r="V25" s="55">
        <v>56187</v>
      </c>
      <c r="W25" s="55">
        <v>56363</v>
      </c>
      <c r="X25" s="55">
        <v>56690</v>
      </c>
      <c r="Y25" s="55">
        <v>56976</v>
      </c>
      <c r="Z25" s="55">
        <v>57311</v>
      </c>
      <c r="AA25" s="55">
        <v>56683</v>
      </c>
      <c r="AB25" s="55">
        <v>56762</v>
      </c>
      <c r="AC25" s="55">
        <v>56828</v>
      </c>
      <c r="AD25" s="55">
        <v>56404</v>
      </c>
      <c r="AE25" s="55">
        <v>56121</v>
      </c>
      <c r="AF25" s="55">
        <v>55671</v>
      </c>
      <c r="AG25" s="55">
        <v>55722</v>
      </c>
      <c r="AH25" s="55">
        <v>55727</v>
      </c>
      <c r="AI25" s="55">
        <v>55249</v>
      </c>
      <c r="AJ25" s="55">
        <v>55018</v>
      </c>
      <c r="AK25" s="55">
        <v>53631</v>
      </c>
      <c r="AL25" s="55">
        <v>53535</v>
      </c>
      <c r="AM25" s="55">
        <v>53342</v>
      </c>
      <c r="AN25" s="55">
        <v>52926</v>
      </c>
      <c r="AO25" s="55">
        <v>52953</v>
      </c>
      <c r="AP25" s="55">
        <v>52534</v>
      </c>
      <c r="AQ25" s="55">
        <v>52055</v>
      </c>
      <c r="AR25" s="55">
        <v>52205</v>
      </c>
      <c r="AS25" s="55">
        <v>52101</v>
      </c>
      <c r="AT25" s="55">
        <v>52585</v>
      </c>
      <c r="AU25" s="55">
        <v>52219</v>
      </c>
      <c r="AV25" s="55">
        <v>52428</v>
      </c>
      <c r="AW25" s="55">
        <v>52282</v>
      </c>
      <c r="AX25" s="55">
        <v>52240</v>
      </c>
      <c r="AY25" s="55">
        <v>51520</v>
      </c>
      <c r="AZ25" s="55">
        <v>51430</v>
      </c>
      <c r="BA25" s="55">
        <v>51328</v>
      </c>
      <c r="BB25" s="55">
        <v>51186</v>
      </c>
      <c r="BC25" s="55">
        <v>51026</v>
      </c>
      <c r="BD25" s="55">
        <v>50195</v>
      </c>
      <c r="BE25" s="55">
        <v>50138</v>
      </c>
      <c r="BF25" s="55">
        <v>50089</v>
      </c>
      <c r="BG25" s="55">
        <v>49500</v>
      </c>
      <c r="BH25" s="55">
        <v>49424</v>
      </c>
      <c r="BI25" s="55">
        <v>48287</v>
      </c>
      <c r="BJ25" s="55">
        <v>48080</v>
      </c>
      <c r="BK25" s="55">
        <v>48043</v>
      </c>
      <c r="BL25" s="55">
        <v>47840</v>
      </c>
      <c r="BM25" s="55">
        <v>47712</v>
      </c>
      <c r="BN25" s="55">
        <v>46182</v>
      </c>
      <c r="BO25" s="55">
        <v>46103</v>
      </c>
      <c r="BP25" s="55">
        <v>46083</v>
      </c>
      <c r="BQ25" s="55">
        <v>46049</v>
      </c>
      <c r="BR25" s="55">
        <v>45708</v>
      </c>
      <c r="BS25" s="55">
        <v>44716</v>
      </c>
      <c r="BT25" s="55">
        <v>44808</v>
      </c>
      <c r="BU25" s="55">
        <v>44405</v>
      </c>
      <c r="BV25" s="55">
        <v>43626</v>
      </c>
      <c r="BW25" s="55">
        <v>43250</v>
      </c>
      <c r="BX25" s="55">
        <v>42095</v>
      </c>
      <c r="BY25" s="55">
        <v>42527</v>
      </c>
      <c r="BZ25" s="55">
        <v>41695</v>
      </c>
      <c r="CA25" s="55">
        <v>41115</v>
      </c>
      <c r="CB25" s="55">
        <v>41198</v>
      </c>
      <c r="CC25" s="55">
        <v>41245</v>
      </c>
      <c r="CD25" s="55">
        <v>41145</v>
      </c>
      <c r="CE25" s="55">
        <v>41447</v>
      </c>
      <c r="CF25" s="55">
        <v>41888</v>
      </c>
      <c r="CG25" s="55">
        <v>42653</v>
      </c>
      <c r="CH25" s="55">
        <v>42635</v>
      </c>
      <c r="CI25" s="55">
        <v>42811</v>
      </c>
      <c r="CJ25" s="55">
        <v>42987</v>
      </c>
      <c r="CK25" s="55">
        <v>43697</v>
      </c>
      <c r="CL25" s="55">
        <v>43882</v>
      </c>
      <c r="CM25" s="55">
        <v>44187</v>
      </c>
      <c r="CN25" s="55">
        <v>44281</v>
      </c>
      <c r="CO25" s="55">
        <v>44468</v>
      </c>
      <c r="CP25" s="55">
        <v>44655</v>
      </c>
      <c r="CQ25" s="55">
        <v>43671</v>
      </c>
      <c r="CR25" s="55">
        <v>42904</v>
      </c>
      <c r="CS25" s="55">
        <v>42613</v>
      </c>
      <c r="CT25" s="55">
        <v>42220</v>
      </c>
      <c r="CU25" s="55">
        <v>42148</v>
      </c>
      <c r="CV25" s="55">
        <v>41254</v>
      </c>
      <c r="CW25" s="55">
        <v>41211</v>
      </c>
      <c r="CX25" s="55">
        <v>40702</v>
      </c>
      <c r="CY25" s="55">
        <v>39636</v>
      </c>
      <c r="CZ25" s="55">
        <v>39252</v>
      </c>
      <c r="DA25" s="55">
        <v>38110</v>
      </c>
      <c r="DB25" s="55">
        <v>37948</v>
      </c>
      <c r="DC25" s="55">
        <v>37815</v>
      </c>
      <c r="DD25" s="55">
        <v>37457</v>
      </c>
      <c r="DE25" s="55">
        <v>37719</v>
      </c>
      <c r="DF25" s="55">
        <v>37830</v>
      </c>
      <c r="DG25" s="55">
        <v>38326</v>
      </c>
      <c r="DH25" s="55">
        <v>38599</v>
      </c>
      <c r="DI25" s="55">
        <v>38318</v>
      </c>
      <c r="DJ25" s="55">
        <v>37870</v>
      </c>
      <c r="DK25" s="55">
        <v>36789</v>
      </c>
      <c r="DL25" s="55">
        <v>36285</v>
      </c>
      <c r="DM25" s="55">
        <v>36356</v>
      </c>
      <c r="DN25" s="55">
        <v>35375</v>
      </c>
      <c r="DO25" s="55">
        <v>35205</v>
      </c>
      <c r="DP25" s="55">
        <v>34420</v>
      </c>
      <c r="DQ25" s="55">
        <v>34503</v>
      </c>
      <c r="DR25" s="55">
        <v>34396</v>
      </c>
      <c r="DS25" s="55">
        <v>34397</v>
      </c>
      <c r="DT25" s="55">
        <v>34264</v>
      </c>
      <c r="DU25" s="55">
        <v>33771</v>
      </c>
      <c r="DV25" s="55">
        <v>33727</v>
      </c>
      <c r="DW25" s="55">
        <v>33903</v>
      </c>
      <c r="DX25" s="55">
        <v>33693</v>
      </c>
      <c r="DY25" s="55">
        <v>33875</v>
      </c>
      <c r="DZ25" s="55">
        <v>33138</v>
      </c>
      <c r="EA25" s="55">
        <v>33374</v>
      </c>
      <c r="EB25" s="55">
        <v>33509</v>
      </c>
      <c r="EC25" s="55">
        <v>33671</v>
      </c>
      <c r="ED25" s="55">
        <v>34545</v>
      </c>
      <c r="EE25" s="55">
        <v>33676</v>
      </c>
      <c r="EF25" s="55">
        <v>34079</v>
      </c>
      <c r="EG25" s="55">
        <v>34543</v>
      </c>
      <c r="EH25" s="55">
        <v>34573</v>
      </c>
      <c r="EI25" s="55">
        <v>34471</v>
      </c>
      <c r="EJ25" s="55">
        <v>33971</v>
      </c>
      <c r="EK25" s="55">
        <v>33467</v>
      </c>
      <c r="EL25" s="55">
        <v>33214</v>
      </c>
      <c r="EM25" s="55">
        <v>32970</v>
      </c>
      <c r="EN25" s="55">
        <v>33006</v>
      </c>
      <c r="EO25" s="55">
        <v>32058</v>
      </c>
      <c r="EP25" s="55">
        <v>31845</v>
      </c>
      <c r="EQ25" s="55">
        <v>31845</v>
      </c>
      <c r="ER25" s="55">
        <v>31727</v>
      </c>
      <c r="ES25" s="55">
        <v>32028</v>
      </c>
      <c r="ET25" s="55">
        <v>32077</v>
      </c>
      <c r="EU25" s="55">
        <v>32102</v>
      </c>
      <c r="EV25" s="55">
        <v>32029</v>
      </c>
      <c r="EW25" s="55">
        <v>31835</v>
      </c>
      <c r="EX25" s="55">
        <v>31845</v>
      </c>
      <c r="EY25" s="55">
        <v>31883</v>
      </c>
      <c r="EZ25" s="55">
        <v>32092</v>
      </c>
      <c r="FA25" s="55">
        <v>32365</v>
      </c>
      <c r="FB25" s="55">
        <v>32329</v>
      </c>
      <c r="FC25" s="55">
        <v>32551</v>
      </c>
      <c r="FD25" s="55">
        <v>32948</v>
      </c>
      <c r="FE25" s="55">
        <v>32917</v>
      </c>
      <c r="FF25" s="55">
        <v>32951</v>
      </c>
      <c r="FG25" s="55">
        <v>32739</v>
      </c>
      <c r="FH25" s="55">
        <v>32076</v>
      </c>
      <c r="FI25" s="55">
        <v>32291</v>
      </c>
      <c r="FJ25" s="55">
        <v>32373</v>
      </c>
      <c r="FK25" s="55">
        <v>32391</v>
      </c>
      <c r="FL25" s="55">
        <v>32352</v>
      </c>
      <c r="FM25" s="55">
        <v>32221</v>
      </c>
      <c r="FN25" s="55">
        <v>32507</v>
      </c>
      <c r="FO25" s="490">
        <v>32594</v>
      </c>
      <c r="FP25" s="55">
        <v>32516</v>
      </c>
      <c r="FQ25" s="55">
        <v>32149</v>
      </c>
      <c r="FR25" s="55">
        <v>32110</v>
      </c>
      <c r="FS25" s="55">
        <v>32011</v>
      </c>
      <c r="FT25" s="55">
        <v>32014</v>
      </c>
      <c r="FU25" s="55">
        <v>32102</v>
      </c>
      <c r="FV25" s="55">
        <v>32469</v>
      </c>
      <c r="FW25" s="55">
        <v>31944</v>
      </c>
      <c r="FX25" s="55">
        <v>32172</v>
      </c>
      <c r="FY25" s="55">
        <v>31837</v>
      </c>
      <c r="FZ25" s="55">
        <f>'0091'!Z25</f>
        <v>31385</v>
      </c>
      <c r="GA25" s="267">
        <f t="shared" si="1"/>
        <v>-1.2090000000000001</v>
      </c>
      <c r="GB25" s="267"/>
      <c r="GC25" s="390">
        <f t="shared" si="2"/>
        <v>-0.70699999999999996</v>
      </c>
      <c r="GD25" s="236">
        <v>69.300864709760006</v>
      </c>
      <c r="GE25" s="236">
        <v>68.766916127030896</v>
      </c>
      <c r="GF25" s="236">
        <v>68.655553401822104</v>
      </c>
      <c r="GG25" s="236">
        <v>68.620115409937597</v>
      </c>
      <c r="GH25" s="236">
        <v>68.358994348080302</v>
      </c>
      <c r="GI25" s="236">
        <v>68.447667429324895</v>
      </c>
      <c r="GJ25" s="236">
        <v>68.416931545080999</v>
      </c>
      <c r="GK25" s="236">
        <v>68.562811332503117</v>
      </c>
      <c r="GL25" s="236">
        <v>67.934761478947166</v>
      </c>
      <c r="GM25" s="236">
        <v>67.739436619718305</v>
      </c>
      <c r="GN25" s="236">
        <v>67.311231713072189</v>
      </c>
      <c r="GO25" s="236">
        <v>67.40289741581833</v>
      </c>
      <c r="GP25" s="236">
        <v>67.438943118115176</v>
      </c>
      <c r="GQ25" s="236">
        <v>67.351817573155799</v>
      </c>
      <c r="GR25" s="236">
        <v>67.045167901623799</v>
      </c>
      <c r="GS25" s="236">
        <v>66.336408243375899</v>
      </c>
      <c r="GT25" s="236">
        <v>66.352043809896301</v>
      </c>
      <c r="GU25" s="236">
        <v>66.208207276394404</v>
      </c>
      <c r="GV25" s="236">
        <v>66.065535672786396</v>
      </c>
      <c r="GW25" s="236">
        <v>65.906664633216394</v>
      </c>
      <c r="GX25" s="236">
        <v>65.398674891478194</v>
      </c>
      <c r="GY25" s="236">
        <v>65.428516892536706</v>
      </c>
      <c r="GZ25" s="236">
        <v>65.379758871182403</v>
      </c>
      <c r="HA25" s="236">
        <v>65.318133616118757</v>
      </c>
      <c r="HB25" s="236">
        <v>65.247306933697459</v>
      </c>
      <c r="HC25" s="236">
        <v>64.823453314055243</v>
      </c>
      <c r="HD25" s="236">
        <v>64.813766730401525</v>
      </c>
      <c r="HE25" s="236">
        <v>64.819786898488289</v>
      </c>
      <c r="HF25" s="236">
        <v>64.541364464957496</v>
      </c>
      <c r="HG25" s="236">
        <v>64.693568432499603</v>
      </c>
      <c r="HH25" s="236">
        <v>64.367998145715831</v>
      </c>
      <c r="HI25" s="236">
        <v>64.298004262739781</v>
      </c>
      <c r="HJ25" s="236">
        <v>64.278460405442075</v>
      </c>
      <c r="HK25" s="236">
        <v>64.225156358582353</v>
      </c>
      <c r="HL25" s="236">
        <v>64.07508874826361</v>
      </c>
      <c r="HM25" s="236">
        <v>63.570243469537367</v>
      </c>
      <c r="HN25" s="236">
        <v>63.704117397835375</v>
      </c>
      <c r="HO25" s="236">
        <v>63.406521571944928</v>
      </c>
      <c r="HP25" s="236">
        <v>63.391842064833305</v>
      </c>
      <c r="HQ25" s="236">
        <v>63.490776325903155</v>
      </c>
      <c r="HR25" s="236">
        <v>62.823809341059977</v>
      </c>
      <c r="HS25" s="236">
        <v>62.630001153003569</v>
      </c>
      <c r="HT25" s="236">
        <v>62.558511854844802</v>
      </c>
      <c r="HU25" s="236">
        <v>62.342653319525901</v>
      </c>
      <c r="HV25" s="236">
        <v>61.658742331288302</v>
      </c>
      <c r="HW25" s="236">
        <v>61.285577475579402</v>
      </c>
      <c r="HX25" s="236">
        <v>61.1991566034119</v>
      </c>
      <c r="HY25" s="236">
        <v>60.9670608108108</v>
      </c>
      <c r="HZ25" s="236">
        <v>60.7866728366497</v>
      </c>
      <c r="IA25" s="236">
        <v>60.038175297883001</v>
      </c>
      <c r="IB25" s="236">
        <v>59.873168851195103</v>
      </c>
      <c r="IC25" s="236">
        <v>59.681688401882901</v>
      </c>
      <c r="ID25" s="236">
        <v>59.444380270301501</v>
      </c>
      <c r="IE25" s="236">
        <v>59.403122836704902</v>
      </c>
      <c r="IF25" s="236">
        <v>58.909938007777903</v>
      </c>
      <c r="IG25" s="236">
        <v>58.889144964277499</v>
      </c>
      <c r="IH25" s="236">
        <v>58.852609443700999</v>
      </c>
      <c r="II25" s="236">
        <v>58.665118757612703</v>
      </c>
      <c r="IJ25" s="236">
        <v>58.410517904029803</v>
      </c>
      <c r="IK25" s="236">
        <v>57.815474830553697</v>
      </c>
      <c r="IL25" s="236">
        <v>57.794341924660699</v>
      </c>
      <c r="IM25" s="236">
        <v>57.8610624190229</v>
      </c>
      <c r="IN25" s="236">
        <v>57.693187449963801</v>
      </c>
      <c r="IO25" s="236">
        <v>56.9822800212944</v>
      </c>
      <c r="IP25" s="236">
        <v>56.218735788994998</v>
      </c>
      <c r="IQ25" s="236">
        <v>56.108014462187398</v>
      </c>
      <c r="IR25" s="236">
        <v>56.089806373841597</v>
      </c>
      <c r="IS25" s="236">
        <v>55.862947968211103</v>
      </c>
      <c r="IT25" s="236">
        <v>55.764621915029501</v>
      </c>
      <c r="IU25" s="236">
        <v>55.110749308999999</v>
      </c>
      <c r="IV25" s="236">
        <v>55.048617154099396</v>
      </c>
      <c r="IW25" s="236">
        <v>54.990150768997601</v>
      </c>
      <c r="IX25" s="236">
        <v>54.775674125071703</v>
      </c>
      <c r="IY25" s="236">
        <v>54.579839975498601</v>
      </c>
      <c r="IZ25" s="236">
        <v>53.963797419603303</v>
      </c>
      <c r="JA25" s="236">
        <v>53.968412942989197</v>
      </c>
      <c r="JB25" s="236">
        <v>53.993968450355702</v>
      </c>
      <c r="JC25" s="236">
        <v>53.899153194765205</v>
      </c>
      <c r="JD25" s="236">
        <v>53.646278953250857</v>
      </c>
      <c r="JE25" s="236">
        <v>53.400552808813785</v>
      </c>
      <c r="JF25" s="236">
        <v>53.25629513956666</v>
      </c>
      <c r="JG25" s="236">
        <v>53.22389456445449</v>
      </c>
      <c r="JH25" s="236">
        <v>53.099520149806885</v>
      </c>
      <c r="JI25" s="236">
        <v>52.983682073703932</v>
      </c>
      <c r="JJ25" s="236">
        <v>52.624916982458885</v>
      </c>
      <c r="JK25" s="236">
        <v>52.02681633925787</v>
      </c>
      <c r="JL25" s="236">
        <v>51.961838006230522</v>
      </c>
      <c r="JM25" s="236">
        <v>51.901416695937243</v>
      </c>
      <c r="JN25" s="236">
        <v>51.91006827277721</v>
      </c>
      <c r="JO25" s="236">
        <v>51.258184112960478</v>
      </c>
      <c r="JP25" s="236">
        <v>51.410565411513687</v>
      </c>
      <c r="JQ25" s="236">
        <v>51.232281754649186</v>
      </c>
      <c r="JR25" s="236">
        <v>51.037377256889457</v>
      </c>
      <c r="JS25" s="236">
        <v>50.780487804878049</v>
      </c>
      <c r="JT25" s="236">
        <v>50.645750595710901</v>
      </c>
      <c r="JU25" s="236">
        <v>50.6525972735583</v>
      </c>
      <c r="JV25" s="236">
        <v>50.473351615595597</v>
      </c>
      <c r="JW25" s="236">
        <v>50.077988222186903</v>
      </c>
      <c r="JX25" s="236">
        <v>49.040669856459303</v>
      </c>
      <c r="JY25" s="236">
        <v>48.929140761995903</v>
      </c>
      <c r="JZ25" s="236">
        <v>48.8593793681856</v>
      </c>
      <c r="KA25" s="236">
        <v>48.652142686138397</v>
      </c>
      <c r="KB25" s="236">
        <v>48.5742024965326</v>
      </c>
      <c r="KC25" s="236">
        <v>48.575151012673203</v>
      </c>
      <c r="KD25" s="236">
        <v>47.999842072015198</v>
      </c>
      <c r="KE25" s="236">
        <v>47.789190897597997</v>
      </c>
      <c r="KF25" s="236">
        <v>47.701611314659402</v>
      </c>
      <c r="KG25" s="236">
        <v>47.178213919760402</v>
      </c>
      <c r="KH25" s="236">
        <v>45.855128407121498</v>
      </c>
      <c r="KI25" s="236">
        <v>45.374179257970098</v>
      </c>
      <c r="KJ25" s="236">
        <v>45.306874950440097</v>
      </c>
      <c r="KK25" s="236">
        <v>44.853840924541103</v>
      </c>
      <c r="KL25" s="236">
        <v>44.581197950031999</v>
      </c>
      <c r="KM25" s="236">
        <v>43.816606207174502</v>
      </c>
      <c r="KN25" s="236">
        <v>43.615217740639601</v>
      </c>
      <c r="KO25" s="236">
        <v>43.514839539934002</v>
      </c>
      <c r="KP25" s="236">
        <v>43.097699767572301</v>
      </c>
      <c r="KQ25" s="236">
        <v>42.565557186495802</v>
      </c>
      <c r="KR25" s="236">
        <v>40.672285612054203</v>
      </c>
      <c r="KS25" s="236">
        <v>40.626382306477097</v>
      </c>
      <c r="KT25" s="236">
        <v>40.454903815831003</v>
      </c>
      <c r="KU25" s="236">
        <v>40.273637725731398</v>
      </c>
      <c r="KV25" s="236">
        <v>39.783303730017799</v>
      </c>
      <c r="KW25" s="236">
        <v>39.184028464123301</v>
      </c>
      <c r="KX25" s="236">
        <v>39.0110847189232</v>
      </c>
      <c r="KY25" s="236">
        <v>38.923040455120102</v>
      </c>
      <c r="KZ25" s="236">
        <v>38.6388406254936</v>
      </c>
      <c r="LA25" s="236">
        <v>38.454581358609801</v>
      </c>
      <c r="LB25" s="236">
        <v>37.885628883819699</v>
      </c>
      <c r="LC25" s="236">
        <v>37.715119488918702</v>
      </c>
      <c r="LD25" s="236">
        <v>37.629439621152301</v>
      </c>
      <c r="LE25" s="236">
        <v>37.423293675641801</v>
      </c>
      <c r="LF25" s="236">
        <v>37.294085876316501</v>
      </c>
      <c r="LG25" s="236">
        <v>36.487200403993299</v>
      </c>
      <c r="LH25" s="236">
        <v>36.158963585434201</v>
      </c>
      <c r="LI25" s="236">
        <v>36.007871254335001</v>
      </c>
      <c r="LJ25" s="236">
        <v>35.8509350720337</v>
      </c>
      <c r="LK25" s="236">
        <v>35.678012734847897</v>
      </c>
      <c r="LL25" s="236">
        <v>35.1981213986897</v>
      </c>
      <c r="LM25" s="236">
        <v>35.204463898418702</v>
      </c>
      <c r="LN25" s="236">
        <v>35.093893009310399</v>
      </c>
      <c r="LO25" s="236">
        <v>34.9050420499862</v>
      </c>
      <c r="LP25" s="236">
        <v>34.803165261651003</v>
      </c>
      <c r="LQ25" s="236">
        <v>34.615690642902599</v>
      </c>
      <c r="LR25" s="236">
        <v>34.7316048208056</v>
      </c>
      <c r="LS25" s="236">
        <v>34.7316048208056</v>
      </c>
      <c r="LT25" s="236">
        <v>34.585184010152297</v>
      </c>
      <c r="LU25" s="236">
        <v>34.323839872535402</v>
      </c>
      <c r="LV25" s="236">
        <v>34.156898827859301</v>
      </c>
      <c r="LW25" s="236">
        <v>34.2390259532201</v>
      </c>
      <c r="LX25" s="236">
        <v>34.364565859892998</v>
      </c>
      <c r="LY25" s="236">
        <v>34.189522219572297</v>
      </c>
      <c r="LZ25" s="236">
        <v>33.966650823827599</v>
      </c>
      <c r="MA25" s="236">
        <v>33.9359586316627</v>
      </c>
      <c r="MB25" s="236">
        <v>33.905269013748701</v>
      </c>
      <c r="MC25" s="236">
        <v>33.943830058079399</v>
      </c>
      <c r="MD25" s="236">
        <v>33.928925947984915</v>
      </c>
      <c r="ME25" s="236">
        <v>33.978421848873317</v>
      </c>
      <c r="MF25" s="236">
        <v>33.952047952047948</v>
      </c>
      <c r="MG25" s="236">
        <v>33.910169084061224</v>
      </c>
      <c r="MH25" s="236">
        <v>33.95618917944816</v>
      </c>
      <c r="MI25" s="236">
        <v>33.853917344822079</v>
      </c>
      <c r="MJ25" s="236">
        <v>33.818427216069232</v>
      </c>
      <c r="MK25" s="236">
        <v>33.89184678957406</v>
      </c>
      <c r="ML25" s="236">
        <v>33.957118901221747</v>
      </c>
      <c r="MM25" s="236">
        <v>33.960103730301213</v>
      </c>
      <c r="MN25" s="236">
        <v>33.932875728310322</v>
      </c>
      <c r="MO25" s="236">
        <v>33.7494529975733</v>
      </c>
      <c r="MP25" s="236">
        <v>33.580933465739818</v>
      </c>
      <c r="MQ25" s="493">
        <v>33.623598867126731</v>
      </c>
      <c r="MR25" s="236">
        <v>33.654007427818371</v>
      </c>
      <c r="MS25" s="236">
        <v>33.725302740599105</v>
      </c>
      <c r="MT25" s="236">
        <v>33.716398918403051</v>
      </c>
      <c r="MU25" s="236">
        <v>33.819209489312577</v>
      </c>
      <c r="MV25" s="236">
        <v>33.916361901733183</v>
      </c>
      <c r="MW25" s="236">
        <v>33.854799634616143</v>
      </c>
      <c r="MX25" s="236">
        <v>33.937842343415099</v>
      </c>
      <c r="MY25" s="236">
        <v>33.832058636073931</v>
      </c>
      <c r="MZ25" s="236">
        <v>33.637745509820391</v>
      </c>
      <c r="NA25" s="236">
        <v>33.599233441130671</v>
      </c>
      <c r="NB25" s="236">
        <f>'0091'!Z55</f>
        <v>33.634762419438772</v>
      </c>
      <c r="NC25" s="239">
        <f t="shared" si="3"/>
        <v>1.1163552312041247E-2</v>
      </c>
      <c r="ND25" s="239"/>
      <c r="NE25" s="390">
        <f t="shared" si="4"/>
        <v>-0.27050659430992852</v>
      </c>
    </row>
    <row r="26" spans="1:412" ht="13.9" customHeight="1" x14ac:dyDescent="0.25">
      <c r="A26" s="234" t="s">
        <v>30</v>
      </c>
      <c r="B26" s="55">
        <v>58718</v>
      </c>
      <c r="C26" s="55">
        <v>58742</v>
      </c>
      <c r="D26" s="55">
        <v>58852</v>
      </c>
      <c r="E26" s="55">
        <v>59006</v>
      </c>
      <c r="F26" s="55">
        <v>59605</v>
      </c>
      <c r="G26" s="55">
        <v>60010</v>
      </c>
      <c r="H26" s="55">
        <v>60055</v>
      </c>
      <c r="I26" s="55">
        <v>60270</v>
      </c>
      <c r="J26" s="55">
        <v>60213</v>
      </c>
      <c r="K26" s="55">
        <v>60429</v>
      </c>
      <c r="L26" s="55">
        <v>60410</v>
      </c>
      <c r="M26" s="55">
        <v>60911</v>
      </c>
      <c r="N26" s="55">
        <v>61193</v>
      </c>
      <c r="O26" s="55">
        <v>61655</v>
      </c>
      <c r="P26" s="55">
        <v>61850</v>
      </c>
      <c r="Q26" s="55">
        <v>62475</v>
      </c>
      <c r="R26" s="55">
        <v>62581</v>
      </c>
      <c r="S26" s="55">
        <v>62835</v>
      </c>
      <c r="T26" s="55">
        <v>63230</v>
      </c>
      <c r="U26" s="55">
        <v>63977</v>
      </c>
      <c r="V26" s="55">
        <v>65065</v>
      </c>
      <c r="W26" s="55">
        <v>65506</v>
      </c>
      <c r="X26" s="55">
        <v>65682</v>
      </c>
      <c r="Y26" s="55">
        <v>65581</v>
      </c>
      <c r="Z26" s="55">
        <v>66005</v>
      </c>
      <c r="AA26" s="55">
        <v>66904</v>
      </c>
      <c r="AB26" s="55">
        <v>66851</v>
      </c>
      <c r="AC26" s="55">
        <v>66914</v>
      </c>
      <c r="AD26" s="55">
        <v>66988</v>
      </c>
      <c r="AE26" s="55">
        <v>67140</v>
      </c>
      <c r="AF26" s="55">
        <v>67096</v>
      </c>
      <c r="AG26" s="55">
        <v>67468</v>
      </c>
      <c r="AH26" s="55">
        <v>67783</v>
      </c>
      <c r="AI26" s="55">
        <v>67973</v>
      </c>
      <c r="AJ26" s="55">
        <v>68318</v>
      </c>
      <c r="AK26" s="55">
        <v>68647</v>
      </c>
      <c r="AL26" s="55">
        <v>68675</v>
      </c>
      <c r="AM26" s="55">
        <v>68662</v>
      </c>
      <c r="AN26" s="55">
        <v>68723</v>
      </c>
      <c r="AO26" s="55">
        <v>69387</v>
      </c>
      <c r="AP26" s="55">
        <v>69484</v>
      </c>
      <c r="AQ26" s="55">
        <v>69365</v>
      </c>
      <c r="AR26" s="55">
        <v>68618</v>
      </c>
      <c r="AS26" s="55">
        <v>68531</v>
      </c>
      <c r="AT26" s="55">
        <v>68459</v>
      </c>
      <c r="AU26" s="55">
        <v>67299</v>
      </c>
      <c r="AV26" s="55">
        <v>67036</v>
      </c>
      <c r="AW26" s="55">
        <v>66878</v>
      </c>
      <c r="AX26" s="55">
        <v>66956</v>
      </c>
      <c r="AY26" s="55">
        <v>66046</v>
      </c>
      <c r="AZ26" s="55">
        <v>66060</v>
      </c>
      <c r="BA26" s="55">
        <v>66041</v>
      </c>
      <c r="BB26" s="55">
        <v>65701</v>
      </c>
      <c r="BC26" s="55">
        <v>66142</v>
      </c>
      <c r="BD26" s="55">
        <v>65993</v>
      </c>
      <c r="BE26" s="55">
        <v>66554</v>
      </c>
      <c r="BF26" s="55">
        <v>66330</v>
      </c>
      <c r="BG26" s="55">
        <v>66216</v>
      </c>
      <c r="BH26" s="55">
        <v>66383</v>
      </c>
      <c r="BI26" s="55">
        <v>66395</v>
      </c>
      <c r="BJ26" s="55">
        <v>66561</v>
      </c>
      <c r="BK26" s="55">
        <v>67056</v>
      </c>
      <c r="BL26" s="55">
        <v>67141</v>
      </c>
      <c r="BM26" s="55">
        <v>67417</v>
      </c>
      <c r="BN26" s="55">
        <v>67775</v>
      </c>
      <c r="BO26" s="55">
        <v>67781</v>
      </c>
      <c r="BP26" s="55">
        <v>67758</v>
      </c>
      <c r="BQ26" s="55">
        <v>68088</v>
      </c>
      <c r="BR26" s="55">
        <v>68090</v>
      </c>
      <c r="BS26" s="55">
        <v>68508</v>
      </c>
      <c r="BT26" s="55">
        <v>68765</v>
      </c>
      <c r="BU26" s="55">
        <v>68951</v>
      </c>
      <c r="BV26" s="55">
        <v>68816</v>
      </c>
      <c r="BW26" s="55">
        <v>68854</v>
      </c>
      <c r="BX26" s="55">
        <v>69095</v>
      </c>
      <c r="BY26" s="55">
        <v>69233</v>
      </c>
      <c r="BZ26" s="55">
        <v>69320</v>
      </c>
      <c r="CA26" s="55">
        <v>69647</v>
      </c>
      <c r="CB26" s="55">
        <v>70004</v>
      </c>
      <c r="CC26" s="55">
        <v>70845</v>
      </c>
      <c r="CD26" s="55">
        <v>71140</v>
      </c>
      <c r="CE26" s="55">
        <v>70819</v>
      </c>
      <c r="CF26" s="55">
        <v>70829</v>
      </c>
      <c r="CG26" s="55">
        <v>71519</v>
      </c>
      <c r="CH26" s="55">
        <v>72153</v>
      </c>
      <c r="CI26" s="55">
        <v>72192</v>
      </c>
      <c r="CJ26" s="55">
        <v>72188</v>
      </c>
      <c r="CK26" s="55">
        <v>72164</v>
      </c>
      <c r="CL26" s="55">
        <v>71998</v>
      </c>
      <c r="CM26" s="55">
        <v>72358</v>
      </c>
      <c r="CN26" s="55">
        <v>72309</v>
      </c>
      <c r="CO26" s="55">
        <v>72477</v>
      </c>
      <c r="CP26" s="55">
        <v>72574</v>
      </c>
      <c r="CQ26" s="55">
        <v>72787</v>
      </c>
      <c r="CR26" s="55">
        <v>72761</v>
      </c>
      <c r="CS26" s="55">
        <v>72681</v>
      </c>
      <c r="CT26" s="55">
        <v>72704</v>
      </c>
      <c r="CU26" s="55">
        <v>71941</v>
      </c>
      <c r="CV26" s="55">
        <v>72213</v>
      </c>
      <c r="CW26" s="55">
        <v>72224</v>
      </c>
      <c r="CX26" s="55">
        <v>72182</v>
      </c>
      <c r="CY26" s="55">
        <v>72030</v>
      </c>
      <c r="CZ26" s="55">
        <v>72118</v>
      </c>
      <c r="DA26" s="55">
        <v>72848</v>
      </c>
      <c r="DB26" s="55">
        <v>72871</v>
      </c>
      <c r="DC26" s="55">
        <v>73164</v>
      </c>
      <c r="DD26" s="55">
        <v>73544</v>
      </c>
      <c r="DE26" s="55">
        <v>73589</v>
      </c>
      <c r="DF26" s="55">
        <v>73748</v>
      </c>
      <c r="DG26" s="55">
        <v>73861</v>
      </c>
      <c r="DH26" s="55">
        <v>73860</v>
      </c>
      <c r="DI26" s="55">
        <v>73981</v>
      </c>
      <c r="DJ26" s="55">
        <v>74493</v>
      </c>
      <c r="DK26" s="55">
        <v>74617</v>
      </c>
      <c r="DL26" s="55">
        <v>74580</v>
      </c>
      <c r="DM26" s="55">
        <v>74553</v>
      </c>
      <c r="DN26" s="55">
        <v>74395</v>
      </c>
      <c r="DO26" s="55">
        <v>74193</v>
      </c>
      <c r="DP26" s="55">
        <v>74251</v>
      </c>
      <c r="DQ26" s="55">
        <v>74124</v>
      </c>
      <c r="DR26" s="55">
        <v>74132</v>
      </c>
      <c r="DS26" s="55">
        <v>74066</v>
      </c>
      <c r="DT26" s="55">
        <v>74186</v>
      </c>
      <c r="DU26" s="55">
        <v>74075</v>
      </c>
      <c r="DV26" s="55">
        <v>73986</v>
      </c>
      <c r="DW26" s="55">
        <v>74661</v>
      </c>
      <c r="DX26" s="55">
        <v>74629</v>
      </c>
      <c r="DY26" s="55">
        <v>74642</v>
      </c>
      <c r="DZ26" s="55">
        <v>74641</v>
      </c>
      <c r="EA26" s="55">
        <v>74566</v>
      </c>
      <c r="EB26" s="55">
        <v>74549</v>
      </c>
      <c r="EC26" s="55">
        <v>74360</v>
      </c>
      <c r="ED26" s="55">
        <v>74356</v>
      </c>
      <c r="EE26" s="55">
        <v>73992</v>
      </c>
      <c r="EF26" s="55">
        <v>73982</v>
      </c>
      <c r="EG26" s="55">
        <v>73887</v>
      </c>
      <c r="EH26" s="55">
        <v>73605</v>
      </c>
      <c r="EI26" s="55">
        <v>73336</v>
      </c>
      <c r="EJ26" s="55">
        <v>73143</v>
      </c>
      <c r="EK26" s="55">
        <v>73229</v>
      </c>
      <c r="EL26" s="55">
        <v>73140</v>
      </c>
      <c r="EM26" s="55">
        <v>72933</v>
      </c>
      <c r="EN26" s="55">
        <v>72924</v>
      </c>
      <c r="EO26" s="55">
        <v>72469</v>
      </c>
      <c r="EP26" s="55">
        <v>72198</v>
      </c>
      <c r="EQ26" s="55">
        <v>72198</v>
      </c>
      <c r="ER26" s="55">
        <v>72141</v>
      </c>
      <c r="ES26" s="55">
        <v>72536</v>
      </c>
      <c r="ET26" s="55">
        <v>72459</v>
      </c>
      <c r="EU26" s="55">
        <v>72469</v>
      </c>
      <c r="EV26" s="55">
        <v>72382</v>
      </c>
      <c r="EW26" s="55">
        <v>72319</v>
      </c>
      <c r="EX26" s="55">
        <v>72300</v>
      </c>
      <c r="EY26" s="55">
        <v>72301</v>
      </c>
      <c r="EZ26" s="55">
        <v>72129</v>
      </c>
      <c r="FA26" s="55">
        <v>71927</v>
      </c>
      <c r="FB26" s="55">
        <v>71965</v>
      </c>
      <c r="FC26" s="55">
        <v>71888</v>
      </c>
      <c r="FD26" s="55">
        <v>71439</v>
      </c>
      <c r="FE26" s="55">
        <v>70733</v>
      </c>
      <c r="FF26" s="55">
        <v>70602</v>
      </c>
      <c r="FG26" s="55">
        <v>70576</v>
      </c>
      <c r="FH26" s="55">
        <v>70474</v>
      </c>
      <c r="FI26" s="55">
        <v>70440</v>
      </c>
      <c r="FJ26" s="55">
        <v>70424</v>
      </c>
      <c r="FK26" s="55">
        <v>70401</v>
      </c>
      <c r="FL26" s="55">
        <v>70235</v>
      </c>
      <c r="FM26" s="55">
        <v>70152</v>
      </c>
      <c r="FN26" s="55">
        <v>70019</v>
      </c>
      <c r="FO26" s="490">
        <v>70562</v>
      </c>
      <c r="FP26" s="55">
        <v>70264</v>
      </c>
      <c r="FQ26" s="55">
        <v>70233</v>
      </c>
      <c r="FR26" s="55">
        <v>70128</v>
      </c>
      <c r="FS26" s="55">
        <v>69782</v>
      </c>
      <c r="FT26" s="55">
        <v>69706</v>
      </c>
      <c r="FU26" s="55">
        <v>69688</v>
      </c>
      <c r="FV26" s="55">
        <v>69636</v>
      </c>
      <c r="FW26" s="55">
        <v>69615</v>
      </c>
      <c r="FX26" s="55">
        <v>69535</v>
      </c>
      <c r="FY26" s="55">
        <v>69470</v>
      </c>
      <c r="FZ26" s="55">
        <f>'0091'!AA25</f>
        <v>69365</v>
      </c>
      <c r="GA26" s="267">
        <f t="shared" si="1"/>
        <v>-1.1970000000000001</v>
      </c>
      <c r="GB26" s="267"/>
      <c r="GC26" s="390">
        <f t="shared" si="2"/>
        <v>-2.7639999999999998</v>
      </c>
      <c r="GD26" s="236">
        <v>40.572337042925298</v>
      </c>
      <c r="GE26" s="236">
        <v>40.306332157121297</v>
      </c>
      <c r="GF26" s="236">
        <v>40.153905795696801</v>
      </c>
      <c r="GG26" s="236">
        <v>40.1003059525193</v>
      </c>
      <c r="GH26" s="236">
        <v>39.580978366790099</v>
      </c>
      <c r="GI26" s="236">
        <v>39.522239888315802</v>
      </c>
      <c r="GJ26" s="236">
        <v>39.395689588340197</v>
      </c>
      <c r="GK26" s="236">
        <v>39.409246575342465</v>
      </c>
      <c r="GL26" s="236">
        <v>39.433536798724774</v>
      </c>
      <c r="GM26" s="236">
        <v>39.44757433489827</v>
      </c>
      <c r="GN26" s="236">
        <v>39.37706465313827</v>
      </c>
      <c r="GO26" s="236">
        <v>39.26781519185591</v>
      </c>
      <c r="GP26" s="236">
        <v>39.162256458504842</v>
      </c>
      <c r="GQ26" s="236">
        <v>39.082352014493303</v>
      </c>
      <c r="GR26" s="236">
        <v>39.089153397445997</v>
      </c>
      <c r="GS26" s="236">
        <v>39.223552502453401</v>
      </c>
      <c r="GT26" s="236">
        <v>39.120281635047903</v>
      </c>
      <c r="GU26" s="236">
        <v>39.125358777441598</v>
      </c>
      <c r="GV26" s="236">
        <v>37.884809047951002</v>
      </c>
      <c r="GW26" s="236">
        <v>37.743251486960503</v>
      </c>
      <c r="GX26" s="236">
        <v>38.337521894752904</v>
      </c>
      <c r="GY26" s="236">
        <v>38.322580645161302</v>
      </c>
      <c r="GZ26" s="236">
        <v>38.321226181873499</v>
      </c>
      <c r="HA26" s="236">
        <v>38.262384487198908</v>
      </c>
      <c r="HB26" s="236">
        <v>38.252920649370353</v>
      </c>
      <c r="HC26" s="236">
        <v>38.172513507343425</v>
      </c>
      <c r="HD26" s="236">
        <v>38.272275334608025</v>
      </c>
      <c r="HE26" s="236">
        <v>38.278262876485748</v>
      </c>
      <c r="HF26" s="236">
        <v>38.213163712523802</v>
      </c>
      <c r="HG26" s="236">
        <v>38.147817306198533</v>
      </c>
      <c r="HH26" s="236">
        <v>37.996214169821528</v>
      </c>
      <c r="HI26" s="236">
        <v>37.9992249564038</v>
      </c>
      <c r="HJ26" s="236">
        <v>37.982867553005931</v>
      </c>
      <c r="HK26" s="236">
        <v>37.919851748899703</v>
      </c>
      <c r="HL26" s="236">
        <v>37.909399598703502</v>
      </c>
      <c r="HM26" s="236">
        <v>37.860091831616316</v>
      </c>
      <c r="HN26" s="236">
        <v>37.839232754304199</v>
      </c>
      <c r="HO26" s="236">
        <v>37.839729293240019</v>
      </c>
      <c r="HP26" s="236">
        <v>37.712782301428788</v>
      </c>
      <c r="HQ26" s="236">
        <v>37.610299769408151</v>
      </c>
      <c r="HR26" s="236">
        <v>37.35886709905207</v>
      </c>
      <c r="HS26" s="236">
        <v>37.325031707598292</v>
      </c>
      <c r="HT26" s="236">
        <v>37.353434474346301</v>
      </c>
      <c r="HU26" s="236">
        <v>37.363556169217198</v>
      </c>
      <c r="HV26" s="236">
        <v>37.3278374233129</v>
      </c>
      <c r="HW26" s="236">
        <v>37.235012449722298</v>
      </c>
      <c r="HX26" s="236">
        <v>37.143569101015899</v>
      </c>
      <c r="HY26" s="236">
        <v>37.122235872235898</v>
      </c>
      <c r="HZ26" s="236">
        <v>37.110134197131003</v>
      </c>
      <c r="IA26" s="236">
        <v>37.011915320248299</v>
      </c>
      <c r="IB26" s="236">
        <v>36.958365458750997</v>
      </c>
      <c r="IC26" s="236">
        <v>36.971602747125502</v>
      </c>
      <c r="ID26" s="236">
        <v>36.924261676485301</v>
      </c>
      <c r="IE26" s="236">
        <v>36.9340819936928</v>
      </c>
      <c r="IF26" s="236">
        <v>36.747526086789101</v>
      </c>
      <c r="IG26" s="236">
        <v>36.606745025735599</v>
      </c>
      <c r="IH26" s="236">
        <v>36.624354807876102</v>
      </c>
      <c r="II26" s="236">
        <v>36.508450060901303</v>
      </c>
      <c r="IJ26" s="236">
        <v>36.484645534457201</v>
      </c>
      <c r="IK26" s="236">
        <v>36.352524560200997</v>
      </c>
      <c r="IL26" s="236">
        <v>36.357709318285799</v>
      </c>
      <c r="IM26" s="236">
        <v>36.408810304092697</v>
      </c>
      <c r="IN26" s="236">
        <v>36.327246387861699</v>
      </c>
      <c r="IO26" s="236">
        <v>36.346109970340002</v>
      </c>
      <c r="IP26" s="236">
        <v>36.584053357586797</v>
      </c>
      <c r="IQ26" s="236">
        <v>36.569749924676103</v>
      </c>
      <c r="IR26" s="236">
        <v>36.699314397649403</v>
      </c>
      <c r="IS26" s="236">
        <v>36.621682411156101</v>
      </c>
      <c r="IT26" s="236">
        <v>36.631230983058501</v>
      </c>
      <c r="IU26" s="236">
        <v>36.582863200939002</v>
      </c>
      <c r="IV26" s="236">
        <v>36.681548182058897</v>
      </c>
      <c r="IW26" s="236">
        <v>36.699371164482201</v>
      </c>
      <c r="IX26" s="236">
        <v>36.8651749856569</v>
      </c>
      <c r="IY26" s="236">
        <v>36.814057654760497</v>
      </c>
      <c r="IZ26" s="236">
        <v>37.110340843443097</v>
      </c>
      <c r="JA26" s="236">
        <v>37.046224961479197</v>
      </c>
      <c r="JB26" s="236">
        <v>37.187983297247101</v>
      </c>
      <c r="JC26" s="236">
        <v>37.045034642032334</v>
      </c>
      <c r="JD26" s="236">
        <v>37.116044244035919</v>
      </c>
      <c r="JE26" s="236">
        <v>37.21649083193833</v>
      </c>
      <c r="JF26" s="236">
        <v>37.243021666991993</v>
      </c>
      <c r="JG26" s="236">
        <v>37.234266552288858</v>
      </c>
      <c r="JH26" s="236">
        <v>37.098271759060587</v>
      </c>
      <c r="JI26" s="236">
        <v>37.085415365396628</v>
      </c>
      <c r="JJ26" s="236">
        <v>37.11841231394304</v>
      </c>
      <c r="JK26" s="236">
        <v>37.120751481135017</v>
      </c>
      <c r="JL26" s="236">
        <v>37.06775700934579</v>
      </c>
      <c r="JM26" s="236">
        <v>37.033134293408267</v>
      </c>
      <c r="JN26" s="236">
        <v>36.974809699442829</v>
      </c>
      <c r="JO26" s="236">
        <v>36.785122663090632</v>
      </c>
      <c r="JP26" s="236">
        <v>36.698012564700299</v>
      </c>
      <c r="JQ26" s="236">
        <v>36.93252260433529</v>
      </c>
      <c r="JR26" s="236">
        <v>36.820953436807095</v>
      </c>
      <c r="JS26" s="236">
        <v>36.714653975808048</v>
      </c>
      <c r="JT26" s="236">
        <v>36.685067513899902</v>
      </c>
      <c r="JU26" s="236">
        <v>36.680577083581703</v>
      </c>
      <c r="JV26" s="236">
        <v>36.637653511386702</v>
      </c>
      <c r="JW26" s="236">
        <v>36.488938405220402</v>
      </c>
      <c r="JX26" s="236">
        <v>36.292264752791098</v>
      </c>
      <c r="JY26" s="236">
        <v>36.236250597800101</v>
      </c>
      <c r="JZ26" s="236">
        <v>36.128839011142603</v>
      </c>
      <c r="KA26" s="236">
        <v>36.094086665070598</v>
      </c>
      <c r="KB26" s="236">
        <v>36.002773925104002</v>
      </c>
      <c r="KC26" s="236">
        <v>36.162501480516397</v>
      </c>
      <c r="KD26" s="236">
        <v>36.0668035375869</v>
      </c>
      <c r="KE26" s="236">
        <v>35.982142857142897</v>
      </c>
      <c r="KF26" s="236">
        <v>35.879919631249301</v>
      </c>
      <c r="KG26" s="236">
        <v>35.833924489635102</v>
      </c>
      <c r="KH26" s="236">
        <v>35.538049472191602</v>
      </c>
      <c r="KI26" s="236">
        <v>35.535954433984699</v>
      </c>
      <c r="KJ26" s="236">
        <v>35.380223614305002</v>
      </c>
      <c r="KK26" s="236">
        <v>35.421681929059901</v>
      </c>
      <c r="KL26" s="236">
        <v>35.281069827034003</v>
      </c>
      <c r="KM26" s="236">
        <v>35.0858524788392</v>
      </c>
      <c r="KN26" s="236">
        <v>35.023702394343601</v>
      </c>
      <c r="KO26" s="236">
        <v>34.289391136491602</v>
      </c>
      <c r="KP26" s="236">
        <v>34.103149795623899</v>
      </c>
      <c r="KQ26" s="236">
        <v>34.025865830919997</v>
      </c>
      <c r="KR26" s="236">
        <v>33.825388621635597</v>
      </c>
      <c r="KS26" s="236">
        <v>33.651658767772503</v>
      </c>
      <c r="KT26" s="236">
        <v>33.6695837275307</v>
      </c>
      <c r="KU26" s="236">
        <v>33.716978156296797</v>
      </c>
      <c r="KV26" s="236">
        <v>33.682257746200897</v>
      </c>
      <c r="KW26" s="236">
        <v>32.902549911049597</v>
      </c>
      <c r="KX26" s="236">
        <v>32.685273159144899</v>
      </c>
      <c r="KY26" s="236">
        <v>32.7196586599241</v>
      </c>
      <c r="KZ26" s="236">
        <v>32.627941873321703</v>
      </c>
      <c r="LA26" s="236">
        <v>32.522116903633503</v>
      </c>
      <c r="LB26" s="236">
        <v>32.262644537088001</v>
      </c>
      <c r="LC26" s="236">
        <v>32.206009937692201</v>
      </c>
      <c r="LD26" s="236">
        <v>32.008681925809</v>
      </c>
      <c r="LE26" s="236">
        <v>31.977536005009402</v>
      </c>
      <c r="LF26" s="236">
        <v>31.948613093630598</v>
      </c>
      <c r="LG26" s="236">
        <v>31.7950510818475</v>
      </c>
      <c r="LH26" s="236">
        <v>31.748755057578599</v>
      </c>
      <c r="LI26" s="236">
        <v>31.7772668822819</v>
      </c>
      <c r="LJ26" s="236">
        <v>31.451606606020398</v>
      </c>
      <c r="LK26" s="236">
        <v>31.482980897728201</v>
      </c>
      <c r="LL26" s="236">
        <v>31.300813008130099</v>
      </c>
      <c r="LM26" s="236">
        <v>31.113214243463901</v>
      </c>
      <c r="LN26" s="236">
        <v>31.1267161117248</v>
      </c>
      <c r="LO26" s="236">
        <v>30.9945907529514</v>
      </c>
      <c r="LP26" s="236">
        <v>30.9456020359472</v>
      </c>
      <c r="LQ26" s="236">
        <v>30.4467695735201</v>
      </c>
      <c r="LR26" s="236">
        <v>30.3330161750714</v>
      </c>
      <c r="LS26" s="236">
        <v>30.3330161750714</v>
      </c>
      <c r="LT26" s="236">
        <v>30.159819162436602</v>
      </c>
      <c r="LU26" s="236">
        <v>29.971320454092801</v>
      </c>
      <c r="LV26" s="236">
        <v>29.655558667040001</v>
      </c>
      <c r="LW26" s="236">
        <v>29.604293495674501</v>
      </c>
      <c r="LX26" s="236">
        <v>29.730010384216001</v>
      </c>
      <c r="LY26" s="236">
        <v>29.679227283567901</v>
      </c>
      <c r="LZ26" s="236">
        <v>29.629277566539901</v>
      </c>
      <c r="MA26" s="236">
        <v>29.4992044550517</v>
      </c>
      <c r="MB26" s="236">
        <v>29.4707144560121</v>
      </c>
      <c r="MC26" s="236">
        <v>29.438300580793999</v>
      </c>
      <c r="MD26" s="236">
        <v>29.213817748659917</v>
      </c>
      <c r="ME26" s="236">
        <v>29.247153435783101</v>
      </c>
      <c r="MF26" s="236">
        <v>28.869530469530467</v>
      </c>
      <c r="MG26" s="236">
        <v>29.023158906963697</v>
      </c>
      <c r="MH26" s="236">
        <v>28.90272716350967</v>
      </c>
      <c r="MI26" s="236">
        <v>28.796074676878884</v>
      </c>
      <c r="MJ26" s="236">
        <v>28.615775475368189</v>
      </c>
      <c r="MK26" s="236">
        <v>28.522727272727273</v>
      </c>
      <c r="ML26" s="236">
        <v>28.317495807713804</v>
      </c>
      <c r="MM26" s="236">
        <v>28.339916217833629</v>
      </c>
      <c r="MN26" s="236">
        <v>28.547769175512812</v>
      </c>
      <c r="MO26" s="236">
        <v>28.481123443529459</v>
      </c>
      <c r="MP26" s="236">
        <v>28.642701092353519</v>
      </c>
      <c r="MQ26" s="493">
        <v>28.747855917667238</v>
      </c>
      <c r="MR26" s="236">
        <v>28.872249510802277</v>
      </c>
      <c r="MS26" s="236">
        <v>28.998964308476733</v>
      </c>
      <c r="MT26" s="236">
        <v>29.145856529346265</v>
      </c>
      <c r="MU26" s="236">
        <v>29.058631532858332</v>
      </c>
      <c r="MV26" s="236">
        <v>29.053108602321512</v>
      </c>
      <c r="MW26" s="236">
        <v>29.025378291433338</v>
      </c>
      <c r="MX26" s="236">
        <v>29.174406604747158</v>
      </c>
      <c r="MY26" s="236">
        <v>29.336360739324409</v>
      </c>
      <c r="MZ26" s="236">
        <v>29.357574302972118</v>
      </c>
      <c r="NA26" s="236">
        <v>29.336048229328856</v>
      </c>
      <c r="NB26" s="236">
        <f>'0091'!AA55</f>
        <v>29.462391417477281</v>
      </c>
      <c r="NC26" s="239">
        <f t="shared" si="3"/>
        <v>0.71453549981004372</v>
      </c>
      <c r="ND26" s="239"/>
      <c r="NE26" s="390">
        <f t="shared" si="4"/>
        <v>-8.3230385348187497E-3</v>
      </c>
    </row>
    <row r="27" spans="1:412" ht="13.9" customHeight="1" x14ac:dyDescent="0.25">
      <c r="A27" s="235" t="s">
        <v>31</v>
      </c>
      <c r="B27" s="133">
        <v>2473732</v>
      </c>
      <c r="C27" s="133">
        <v>2471367</v>
      </c>
      <c r="D27" s="133">
        <v>2471764</v>
      </c>
      <c r="E27" s="133">
        <v>2472779</v>
      </c>
      <c r="F27" s="133">
        <v>2471391</v>
      </c>
      <c r="G27" s="133">
        <v>2473013</v>
      </c>
      <c r="H27" s="133">
        <v>2473870</v>
      </c>
      <c r="I27" s="133">
        <v>2504164</v>
      </c>
      <c r="J27" s="133">
        <v>2504864</v>
      </c>
      <c r="K27" s="133">
        <v>2504761</v>
      </c>
      <c r="L27" s="133">
        <v>2504455</v>
      </c>
      <c r="M27" s="133">
        <v>2504798</v>
      </c>
      <c r="N27" s="133">
        <v>2505423</v>
      </c>
      <c r="O27" s="133">
        <v>2506647</v>
      </c>
      <c r="P27" s="133">
        <v>2507561</v>
      </c>
      <c r="Q27" s="133">
        <v>2509357</v>
      </c>
      <c r="R27" s="133">
        <v>2509148</v>
      </c>
      <c r="S27" s="133">
        <v>2509845</v>
      </c>
      <c r="T27" s="133">
        <v>2509883</v>
      </c>
      <c r="U27" s="133">
        <v>2526445</v>
      </c>
      <c r="V27" s="133">
        <v>2523981</v>
      </c>
      <c r="W27" s="133">
        <v>2524867</v>
      </c>
      <c r="X27" s="133">
        <v>2524587</v>
      </c>
      <c r="Y27" s="133">
        <v>2525054</v>
      </c>
      <c r="Z27" s="133">
        <v>2525626</v>
      </c>
      <c r="AA27" s="133">
        <v>2525315</v>
      </c>
      <c r="AB27" s="133">
        <v>2526003</v>
      </c>
      <c r="AC27" s="133">
        <v>2525928</v>
      </c>
      <c r="AD27" s="133">
        <v>2550567</v>
      </c>
      <c r="AE27" s="133">
        <v>2550747</v>
      </c>
      <c r="AF27" s="133">
        <v>2550424</v>
      </c>
      <c r="AG27" s="133">
        <v>2550790</v>
      </c>
      <c r="AH27" s="133">
        <v>2551104</v>
      </c>
      <c r="AI27" s="133">
        <v>2551089</v>
      </c>
      <c r="AJ27" s="133">
        <v>2551856</v>
      </c>
      <c r="AK27" s="133">
        <v>2551765</v>
      </c>
      <c r="AL27" s="133">
        <v>2552756</v>
      </c>
      <c r="AM27" s="133">
        <v>2553211</v>
      </c>
      <c r="AN27" s="133">
        <v>2553816</v>
      </c>
      <c r="AO27" s="133">
        <v>2570465</v>
      </c>
      <c r="AP27" s="133">
        <v>2567527</v>
      </c>
      <c r="AQ27" s="133">
        <v>2567992</v>
      </c>
      <c r="AR27" s="133">
        <v>2568041</v>
      </c>
      <c r="AS27" s="133">
        <v>2567619</v>
      </c>
      <c r="AT27" s="133">
        <v>2567496</v>
      </c>
      <c r="AU27" s="133">
        <v>2566236</v>
      </c>
      <c r="AV27" s="133">
        <v>2566196</v>
      </c>
      <c r="AW27" s="133">
        <v>2565690</v>
      </c>
      <c r="AX27" s="133">
        <v>2592264</v>
      </c>
      <c r="AY27" s="133">
        <v>2592012</v>
      </c>
      <c r="AZ27" s="133">
        <v>2593872</v>
      </c>
      <c r="BA27" s="133">
        <v>2594042</v>
      </c>
      <c r="BB27" s="133">
        <v>2594108</v>
      </c>
      <c r="BC27" s="133">
        <v>2595003</v>
      </c>
      <c r="BD27" s="133">
        <v>2595175</v>
      </c>
      <c r="BE27" s="133">
        <v>2596390</v>
      </c>
      <c r="BF27" s="133">
        <v>2597116</v>
      </c>
      <c r="BG27" s="133">
        <v>2598185</v>
      </c>
      <c r="BH27" s="133">
        <v>2598962</v>
      </c>
      <c r="BI27" s="133">
        <v>2605194</v>
      </c>
      <c r="BJ27" s="133">
        <v>2607032</v>
      </c>
      <c r="BK27" s="133">
        <v>2624686</v>
      </c>
      <c r="BL27" s="133">
        <v>2624130</v>
      </c>
      <c r="BM27" s="133">
        <v>2622251</v>
      </c>
      <c r="BN27" s="133">
        <v>2617249</v>
      </c>
      <c r="BO27" s="133">
        <v>2616665</v>
      </c>
      <c r="BP27" s="133">
        <v>2616461</v>
      </c>
      <c r="BQ27" s="133">
        <v>2615140</v>
      </c>
      <c r="BR27" s="133">
        <v>2645738</v>
      </c>
      <c r="BS27" s="133">
        <v>2641462</v>
      </c>
      <c r="BT27" s="133">
        <v>2639904</v>
      </c>
      <c r="BU27" s="133">
        <v>2639312</v>
      </c>
      <c r="BV27" s="133">
        <v>2638313</v>
      </c>
      <c r="BW27" s="133">
        <v>2636433</v>
      </c>
      <c r="BX27" s="133">
        <v>2631432</v>
      </c>
      <c r="BY27" s="133">
        <v>2631182</v>
      </c>
      <c r="BZ27" s="133">
        <v>2630297</v>
      </c>
      <c r="CA27" s="133">
        <v>2630502</v>
      </c>
      <c r="CB27" s="133">
        <v>2628333</v>
      </c>
      <c r="CC27" s="133">
        <v>2623878</v>
      </c>
      <c r="CD27" s="133">
        <v>2623082</v>
      </c>
      <c r="CE27" s="133">
        <v>2622311</v>
      </c>
      <c r="CF27" s="133">
        <v>2620643</v>
      </c>
      <c r="CG27" s="133">
        <v>2635589</v>
      </c>
      <c r="CH27" s="133">
        <v>2629585</v>
      </c>
      <c r="CI27" s="133">
        <v>2627926</v>
      </c>
      <c r="CJ27" s="133">
        <v>2626438</v>
      </c>
      <c r="CK27" s="133">
        <v>2623244</v>
      </c>
      <c r="CL27" s="133">
        <v>2621885</v>
      </c>
      <c r="CM27" s="133">
        <v>2616270</v>
      </c>
      <c r="CN27" s="133">
        <v>2638053</v>
      </c>
      <c r="CO27" s="133">
        <v>2636322</v>
      </c>
      <c r="CP27" s="133">
        <v>2635229</v>
      </c>
      <c r="CQ27" s="133">
        <v>2633201</v>
      </c>
      <c r="CR27" s="133">
        <v>2632718</v>
      </c>
      <c r="CS27" s="133">
        <v>2631949</v>
      </c>
      <c r="CT27" s="133">
        <v>2629447</v>
      </c>
      <c r="CU27" s="133">
        <v>2628296</v>
      </c>
      <c r="CV27" s="133">
        <v>2625658</v>
      </c>
      <c r="CW27" s="133">
        <v>2624648</v>
      </c>
      <c r="CX27" s="133">
        <v>2624034</v>
      </c>
      <c r="CY27" s="133">
        <v>2622126</v>
      </c>
      <c r="CZ27" s="133">
        <v>2620295</v>
      </c>
      <c r="DA27" s="133">
        <v>2633661</v>
      </c>
      <c r="DB27" s="133">
        <v>2632375</v>
      </c>
      <c r="DC27" s="133">
        <v>2630561</v>
      </c>
      <c r="DD27" s="133">
        <v>2628252</v>
      </c>
      <c r="DE27" s="133">
        <v>2625885</v>
      </c>
      <c r="DF27" s="133">
        <v>2621919</v>
      </c>
      <c r="DG27" s="133">
        <v>2620880</v>
      </c>
      <c r="DH27" s="133">
        <v>2620369</v>
      </c>
      <c r="DI27" s="133">
        <v>2618645</v>
      </c>
      <c r="DJ27" s="133">
        <v>2616555</v>
      </c>
      <c r="DK27" s="133">
        <v>2639901</v>
      </c>
      <c r="DL27" s="133">
        <v>2638448</v>
      </c>
      <c r="DM27" s="133">
        <v>2636907</v>
      </c>
      <c r="DN27" s="133">
        <v>2634641</v>
      </c>
      <c r="DO27" s="133">
        <v>2633297</v>
      </c>
      <c r="DP27" s="133">
        <v>2631722</v>
      </c>
      <c r="DQ27" s="133">
        <v>2631353</v>
      </c>
      <c r="DR27" s="133">
        <v>2630611</v>
      </c>
      <c r="DS27" s="133">
        <v>2630059</v>
      </c>
      <c r="DT27" s="133">
        <v>2629174</v>
      </c>
      <c r="DU27" s="133">
        <v>2626686</v>
      </c>
      <c r="DV27" s="133">
        <v>2627282</v>
      </c>
      <c r="DW27" s="133">
        <v>2643404</v>
      </c>
      <c r="DX27" s="133">
        <v>2642681.0009423899</v>
      </c>
      <c r="DY27" s="133">
        <v>2642373.0431351601</v>
      </c>
      <c r="DZ27" s="133">
        <v>2640447.88172246</v>
      </c>
      <c r="EA27" s="133">
        <v>2641175.0528617399</v>
      </c>
      <c r="EB27" s="133">
        <v>2641130.1567245801</v>
      </c>
      <c r="EC27" s="133">
        <v>2640192.1820982401</v>
      </c>
      <c r="ED27" s="133">
        <v>2668252.3945482499</v>
      </c>
      <c r="EE27" s="133">
        <v>2667673.1944830101</v>
      </c>
      <c r="EF27" s="133">
        <v>2670076.2443482899</v>
      </c>
      <c r="EG27" s="133">
        <v>2671082.4007346001</v>
      </c>
      <c r="EH27" s="133">
        <v>2670995.8822903698</v>
      </c>
      <c r="EI27" s="133">
        <v>2670896.3210613201</v>
      </c>
      <c r="EJ27" s="133">
        <v>2669590.85041623</v>
      </c>
      <c r="EK27" s="133">
        <v>2671203.1097833398</v>
      </c>
      <c r="EL27" s="133">
        <v>2672433.9038217398</v>
      </c>
      <c r="EM27" s="133">
        <v>2672584.8324130201</v>
      </c>
      <c r="EN27" s="133">
        <v>2673316.3461329201</v>
      </c>
      <c r="EO27" s="133">
        <v>2674585.7751652198</v>
      </c>
      <c r="EP27" s="133">
        <v>2676067.7486074599</v>
      </c>
      <c r="EQ27" s="133">
        <v>2676067.7486074599</v>
      </c>
      <c r="ER27" s="133">
        <v>2676109.7801795402</v>
      </c>
      <c r="ES27" s="133">
        <v>2695492</v>
      </c>
      <c r="ET27" s="133">
        <v>2694697.9676870801</v>
      </c>
      <c r="EU27" s="133">
        <v>2695425.2108400501</v>
      </c>
      <c r="EV27" s="133">
        <v>2695371.3800935699</v>
      </c>
      <c r="EW27" s="133">
        <v>2695737.02394578</v>
      </c>
      <c r="EX27" s="133">
        <v>2695641.25396107</v>
      </c>
      <c r="EY27" s="133">
        <v>2695585.6221337798</v>
      </c>
      <c r="EZ27" s="133">
        <v>2696343.5844688402</v>
      </c>
      <c r="FA27" s="133">
        <v>2727664.21015085</v>
      </c>
      <c r="FB27" s="133">
        <v>2727839.9295447203</v>
      </c>
      <c r="FC27" s="133">
        <v>2728390.9296506098</v>
      </c>
      <c r="FD27" s="133">
        <v>2729782.6360126901</v>
      </c>
      <c r="FE27" s="133">
        <v>2731542.4423378003</v>
      </c>
      <c r="FF27" s="133">
        <v>2732626.14027705</v>
      </c>
      <c r="FG27" s="133">
        <v>2732622.9876574101</v>
      </c>
      <c r="FH27" s="133">
        <v>2733641.66424793</v>
      </c>
      <c r="FI27" s="133">
        <v>2735315.3376599201</v>
      </c>
      <c r="FJ27" s="133">
        <v>2737428.8319651298</v>
      </c>
      <c r="FK27" s="133">
        <v>2737997.1324895602</v>
      </c>
      <c r="FL27" s="133">
        <v>2738676.6350058201</v>
      </c>
      <c r="FM27" s="133">
        <v>2739090.9256769903</v>
      </c>
      <c r="FN27" s="133">
        <v>2740539.6860202197</v>
      </c>
      <c r="FO27" s="491">
        <v>2760958</v>
      </c>
      <c r="FP27" s="133">
        <v>2761552.61938436</v>
      </c>
      <c r="FQ27" s="133">
        <v>2761597.87906763</v>
      </c>
      <c r="FR27" s="133">
        <v>2762193.5337459003</v>
      </c>
      <c r="FS27" s="133">
        <v>2762052.6903813099</v>
      </c>
      <c r="FT27" s="133">
        <v>2765169.3193795001</v>
      </c>
      <c r="FU27" s="133">
        <v>2766326.2453855001</v>
      </c>
      <c r="FV27" s="133">
        <v>2766727.37514525</v>
      </c>
      <c r="FW27" s="133">
        <v>2767458.5515320301</v>
      </c>
      <c r="FX27" s="133">
        <v>2800404.7821614398</v>
      </c>
      <c r="FY27" s="133">
        <v>2802732.5990271</v>
      </c>
      <c r="FZ27" s="133">
        <f>'0091'!AB25</f>
        <v>2803790.0274815504</v>
      </c>
      <c r="GA27" s="267">
        <f t="shared" si="1"/>
        <v>42.832027481550348</v>
      </c>
      <c r="GB27" s="267"/>
      <c r="GC27" s="390">
        <f t="shared" si="2"/>
        <v>107.44644301271019</v>
      </c>
      <c r="GD27" s="237">
        <v>2192.4995152972201</v>
      </c>
      <c r="GE27" s="237">
        <v>2190.9294660514201</v>
      </c>
      <c r="GF27" s="237">
        <v>2190.2620662919198</v>
      </c>
      <c r="GG27" s="237">
        <v>2189.3431702877501</v>
      </c>
      <c r="GH27" s="237">
        <v>2185.7563827713898</v>
      </c>
      <c r="GI27" s="237">
        <v>2182.1394501105201</v>
      </c>
      <c r="GJ27" s="237">
        <v>2181.5377161020201</v>
      </c>
      <c r="GK27" s="237">
        <v>2182.4291718555414</v>
      </c>
      <c r="GL27" s="237">
        <v>2180.7666886979509</v>
      </c>
      <c r="GM27" s="237">
        <v>2180.1345852895147</v>
      </c>
      <c r="GN27" s="237">
        <v>2179.0022809501334</v>
      </c>
      <c r="GO27" s="237">
        <v>2177.3187157400157</v>
      </c>
      <c r="GP27" s="237">
        <v>2174.8167313497197</v>
      </c>
      <c r="GQ27" s="237">
        <v>2175.3767082824602</v>
      </c>
      <c r="GR27" s="237">
        <v>2174.8581113037999</v>
      </c>
      <c r="GS27" s="237">
        <v>2173.68086359176</v>
      </c>
      <c r="GT27" s="237">
        <v>2173.3162526892202</v>
      </c>
      <c r="GU27" s="237">
        <v>2172.0556977736401</v>
      </c>
      <c r="GV27" s="237">
        <v>2172.1841350995401</v>
      </c>
      <c r="GW27" s="237">
        <v>2172.5495653500102</v>
      </c>
      <c r="GX27" s="237">
        <v>2168.3877846317901</v>
      </c>
      <c r="GY27" s="237">
        <v>2168.7489979003599</v>
      </c>
      <c r="GZ27" s="237">
        <v>2167.5609477807802</v>
      </c>
      <c r="HA27" s="237">
        <v>2166.2013331313437</v>
      </c>
      <c r="HB27" s="237">
        <v>2164.9070702473068</v>
      </c>
      <c r="HC27" s="237">
        <v>2163.5153336884559</v>
      </c>
      <c r="HD27" s="237">
        <v>2164.1927342256213</v>
      </c>
      <c r="HE27" s="237">
        <v>2163.5496403431166</v>
      </c>
      <c r="HF27" s="237">
        <v>2164.2725827095401</v>
      </c>
      <c r="HG27" s="237">
        <v>2163.9987571850238</v>
      </c>
      <c r="HH27" s="237">
        <v>2162.6187900795794</v>
      </c>
      <c r="HI27" s="237">
        <v>2162.6266227475294</v>
      </c>
      <c r="HJ27" s="237">
        <v>2162.2776076592118</v>
      </c>
      <c r="HK27" s="237">
        <v>2160.7752297119914</v>
      </c>
      <c r="HL27" s="237">
        <v>2160.0023151720943</v>
      </c>
      <c r="HM27" s="237">
        <v>2157.4098082339774</v>
      </c>
      <c r="HN27" s="237">
        <v>2156.6652544004928</v>
      </c>
      <c r="HO27" s="237">
        <v>2156.5842497885101</v>
      </c>
      <c r="HP27" s="237">
        <v>2156.8140267322169</v>
      </c>
      <c r="HQ27" s="237">
        <v>2159.3305149884704</v>
      </c>
      <c r="HR27" s="237">
        <v>2156.1438385078864</v>
      </c>
      <c r="HS27" s="237">
        <v>2154.4736538683269</v>
      </c>
      <c r="HT27" s="237">
        <v>2150.3274376763002</v>
      </c>
      <c r="HU27" s="237">
        <v>2150.78970582595</v>
      </c>
      <c r="HV27" s="237">
        <v>2149.3715490797499</v>
      </c>
      <c r="HW27" s="237">
        <v>2147.1522696801399</v>
      </c>
      <c r="HX27" s="237">
        <v>2145.64999041595</v>
      </c>
      <c r="HY27" s="237">
        <v>2145.5386210073698</v>
      </c>
      <c r="HZ27" s="237">
        <v>2146.2791146074301</v>
      </c>
      <c r="IA27" s="237">
        <v>2143.0794740292299</v>
      </c>
      <c r="IB27" s="237">
        <v>2142.5462606013898</v>
      </c>
      <c r="IC27" s="237">
        <v>2141.7744424724101</v>
      </c>
      <c r="ID27" s="237">
        <v>2140.72041892881</v>
      </c>
      <c r="IE27" s="237">
        <v>2140.6714868087101</v>
      </c>
      <c r="IF27" s="237">
        <v>2139.3073043009499</v>
      </c>
      <c r="IG27" s="237">
        <v>2135.9506798801599</v>
      </c>
      <c r="IH27" s="237">
        <v>2135.2873255591699</v>
      </c>
      <c r="II27" s="237">
        <v>2133.3792630937901</v>
      </c>
      <c r="IJ27" s="237">
        <v>2132.6192016438999</v>
      </c>
      <c r="IK27" s="237">
        <v>2131.6080268067899</v>
      </c>
      <c r="IL27" s="237">
        <v>2131.3039499771198</v>
      </c>
      <c r="IM27" s="237">
        <v>2131.6698422376298</v>
      </c>
      <c r="IN27" s="237">
        <v>2130.8859746101898</v>
      </c>
      <c r="IO27" s="237">
        <v>2129.7551144573699</v>
      </c>
      <c r="IP27" s="237">
        <v>2129.10527512506</v>
      </c>
      <c r="IQ27" s="237">
        <v>2127.6423621572799</v>
      </c>
      <c r="IR27" s="237">
        <v>2128.3647253823601</v>
      </c>
      <c r="IS27" s="237">
        <v>2128.3329584645398</v>
      </c>
      <c r="IT27" s="237">
        <v>2128.85203410841</v>
      </c>
      <c r="IU27" s="237">
        <v>2126.4529930710701</v>
      </c>
      <c r="IV27" s="237">
        <v>2125.6963414172801</v>
      </c>
      <c r="IW27" s="237">
        <v>2125.0659140844</v>
      </c>
      <c r="IX27" s="237">
        <v>2125.66762287244</v>
      </c>
      <c r="IY27" s="237">
        <v>2125.1380115615798</v>
      </c>
      <c r="IZ27" s="237">
        <v>2124.69632197189</v>
      </c>
      <c r="JA27" s="237">
        <v>2121.9252696456101</v>
      </c>
      <c r="JB27" s="237">
        <v>2122.0511135168599</v>
      </c>
      <c r="JC27" s="237">
        <v>2119.8953040800616</v>
      </c>
      <c r="JD27" s="237">
        <v>2118.6495548618336</v>
      </c>
      <c r="JE27" s="237">
        <v>2117.0759528165995</v>
      </c>
      <c r="JF27" s="237">
        <v>2115.8368143665816</v>
      </c>
      <c r="JG27" s="237">
        <v>2113.1197847617564</v>
      </c>
      <c r="JH27" s="237">
        <v>2111.5464440369838</v>
      </c>
      <c r="JI27" s="237">
        <v>2112.1408494690818</v>
      </c>
      <c r="JJ27" s="237">
        <v>2105.5873735203345</v>
      </c>
      <c r="JK27" s="237">
        <v>2101.8841596507641</v>
      </c>
      <c r="JL27" s="237">
        <v>2099.2348130841119</v>
      </c>
      <c r="JM27" s="237">
        <v>2096.8372165632436</v>
      </c>
      <c r="JN27" s="237">
        <v>2095.2876088833086</v>
      </c>
      <c r="JO27" s="237">
        <v>2089.2498225132126</v>
      </c>
      <c r="JP27" s="237">
        <v>2088.581137144889</v>
      </c>
      <c r="JQ27" s="237">
        <v>2087.5287242863346</v>
      </c>
      <c r="JR27" s="237">
        <v>2087.388739309471</v>
      </c>
      <c r="JS27" s="237">
        <v>2085.1104501288914</v>
      </c>
      <c r="JT27" s="237">
        <v>2083.47100873709</v>
      </c>
      <c r="JU27" s="237">
        <v>2082.2356027184901</v>
      </c>
      <c r="JV27" s="237">
        <v>2080.9121259091498</v>
      </c>
      <c r="JW27" s="237">
        <v>2076.36200859462</v>
      </c>
      <c r="JX27" s="237">
        <v>2072.8636363636401</v>
      </c>
      <c r="JY27" s="237">
        <v>2070.5527658217802</v>
      </c>
      <c r="JZ27" s="237">
        <v>2068.8641718918502</v>
      </c>
      <c r="KA27" s="237">
        <v>2065.88340914532</v>
      </c>
      <c r="KB27" s="237">
        <v>2062.1557360808401</v>
      </c>
      <c r="KC27" s="237">
        <v>2058.7993998973502</v>
      </c>
      <c r="KD27" s="237">
        <v>2055.458385976</v>
      </c>
      <c r="KE27" s="237">
        <v>2052.2550568900101</v>
      </c>
      <c r="KF27" s="237">
        <v>2049.4389946026899</v>
      </c>
      <c r="KG27" s="237">
        <v>2046.26192165208</v>
      </c>
      <c r="KH27" s="237">
        <v>2042.4779423349601</v>
      </c>
      <c r="KI27" s="237">
        <v>2040.7226485246399</v>
      </c>
      <c r="KJ27" s="237">
        <v>2039.1713583379601</v>
      </c>
      <c r="KK27" s="237">
        <v>2035.8599592114199</v>
      </c>
      <c r="KL27" s="237">
        <v>2033.6979500320299</v>
      </c>
      <c r="KM27" s="237">
        <v>2031.4046755340601</v>
      </c>
      <c r="KN27" s="237">
        <v>2028.09778242005</v>
      </c>
      <c r="KO27" s="237">
        <v>2026.5953510817999</v>
      </c>
      <c r="KP27" s="237">
        <v>2024.3247575539001</v>
      </c>
      <c r="KQ27" s="237">
        <v>2018.86142738128</v>
      </c>
      <c r="KR27" s="237">
        <v>2012.31741740548</v>
      </c>
      <c r="KS27" s="237">
        <v>2007.14375987362</v>
      </c>
      <c r="KT27" s="237">
        <v>2004.9601860611799</v>
      </c>
      <c r="KU27" s="237">
        <v>2004.21536156455</v>
      </c>
      <c r="KV27" s="237">
        <v>2002.3240576277899</v>
      </c>
      <c r="KW27" s="237">
        <v>1998.0593002569699</v>
      </c>
      <c r="KX27" s="237">
        <v>1995.3665874901001</v>
      </c>
      <c r="KY27" s="237">
        <v>1994.44690265487</v>
      </c>
      <c r="KZ27" s="237">
        <v>1989.26946769863</v>
      </c>
      <c r="LA27" s="237">
        <v>1986.2646129541899</v>
      </c>
      <c r="LB27" s="237">
        <v>1982.37001494533</v>
      </c>
      <c r="LC27" s="237">
        <v>1981.16136919315</v>
      </c>
      <c r="LD27" s="237">
        <v>1979.2683504341001</v>
      </c>
      <c r="LE27" s="237">
        <v>1976.9560112711299</v>
      </c>
      <c r="LF27" s="237">
        <v>1974.9731877628201</v>
      </c>
      <c r="LG27" s="237">
        <v>1970.7524375558401</v>
      </c>
      <c r="LH27" s="237">
        <v>1969.25614690321</v>
      </c>
      <c r="LI27" s="237">
        <v>1967.78786579901</v>
      </c>
      <c r="LJ27" s="237">
        <v>1965.3047280677799</v>
      </c>
      <c r="LK27" s="237">
        <v>1964.1742001415</v>
      </c>
      <c r="LL27" s="237">
        <v>1961.2463493567</v>
      </c>
      <c r="LM27" s="237">
        <v>1959.69320556804</v>
      </c>
      <c r="LN27" s="237">
        <v>1955.7890168849599</v>
      </c>
      <c r="LO27" s="237">
        <v>1954.1536699964499</v>
      </c>
      <c r="LP27" s="237">
        <v>1953.31199300143</v>
      </c>
      <c r="LQ27" s="237">
        <v>1951.1899267982201</v>
      </c>
      <c r="LR27" s="237">
        <v>1948.0617665715199</v>
      </c>
      <c r="LS27" s="237">
        <v>1948.0617665715199</v>
      </c>
      <c r="LT27" s="237">
        <v>1947.7149428933999</v>
      </c>
      <c r="LU27" s="237">
        <v>1949.3809998008401</v>
      </c>
      <c r="LV27" s="237">
        <v>1945.2991552923199</v>
      </c>
      <c r="LW27" s="237">
        <v>1944.13385132659</v>
      </c>
      <c r="LX27" s="237">
        <v>1943.6178989815801</v>
      </c>
      <c r="LY27" s="237">
        <v>1942.93409450992</v>
      </c>
      <c r="LZ27" s="237">
        <v>1941.42216707494</v>
      </c>
      <c r="MA27" s="237">
        <v>1938.9303650291499</v>
      </c>
      <c r="MB27" s="237">
        <v>1935.1935194510399</v>
      </c>
      <c r="MC27" s="237">
        <v>1934.8249933714701</v>
      </c>
      <c r="MD27" s="237">
        <v>1934.7794996407465</v>
      </c>
      <c r="ME27" s="237">
        <v>1935.8540636922642</v>
      </c>
      <c r="MF27" s="237">
        <v>1936.5032772242239</v>
      </c>
      <c r="MG27" s="237">
        <v>1937.2367603695286</v>
      </c>
      <c r="MH27" s="237">
        <v>1938.2541947645509</v>
      </c>
      <c r="MI27" s="237">
        <v>1937.9222953759213</v>
      </c>
      <c r="MJ27" s="237">
        <v>1934.0802883052202</v>
      </c>
      <c r="MK27" s="237">
        <v>1933.790834735863</v>
      </c>
      <c r="ML27" s="237">
        <v>1934.9943312341654</v>
      </c>
      <c r="MM27" s="237">
        <v>1934.5600718530341</v>
      </c>
      <c r="MN27" s="237">
        <v>1934.9376838696105</v>
      </c>
      <c r="MO27" s="237">
        <v>1935.9278618494686</v>
      </c>
      <c r="MP27" s="237">
        <v>1937.9944006026296</v>
      </c>
      <c r="MQ27" s="494">
        <v>1940.0566436634886</v>
      </c>
      <c r="MR27" s="237">
        <v>1941.1676849966052</v>
      </c>
      <c r="MS27" s="237">
        <v>1941.5615041427657</v>
      </c>
      <c r="MT27" s="237">
        <v>1942.5131223158899</v>
      </c>
      <c r="MU27" s="237">
        <v>1942.244158739004</v>
      </c>
      <c r="MV27" s="237">
        <v>1941.4370329146127</v>
      </c>
      <c r="MW27" s="237">
        <v>1941.7117439135789</v>
      </c>
      <c r="MX27" s="237">
        <v>1940.8236087957446</v>
      </c>
      <c r="MY27" s="237">
        <v>1938.6627629063094</v>
      </c>
      <c r="MZ27" s="237">
        <v>1939.5671826873076</v>
      </c>
      <c r="NA27" s="237">
        <v>1939.821136263824</v>
      </c>
      <c r="NB27" s="237">
        <f>'0091'!AB55</f>
        <v>1940.9535246787559</v>
      </c>
      <c r="NC27" s="239">
        <f t="shared" si="3"/>
        <v>0.89688101526735409</v>
      </c>
      <c r="ND27" s="239"/>
      <c r="NE27" s="390">
        <f t="shared" si="4"/>
        <v>5.7600052277159648</v>
      </c>
    </row>
    <row r="28" spans="1:412" ht="13.9" customHeight="1" x14ac:dyDescent="0.25">
      <c r="A28" s="234" t="s">
        <v>32</v>
      </c>
      <c r="B28" s="55">
        <v>7344</v>
      </c>
      <c r="C28" s="55">
        <v>7202</v>
      </c>
      <c r="D28" s="55">
        <v>7028</v>
      </c>
      <c r="E28" s="55">
        <v>6972</v>
      </c>
      <c r="F28" s="55">
        <v>6337</v>
      </c>
      <c r="G28" s="55">
        <v>6484</v>
      </c>
      <c r="H28" s="55">
        <v>6412</v>
      </c>
      <c r="I28" s="55">
        <v>6370</v>
      </c>
      <c r="J28" s="55">
        <v>6399</v>
      </c>
      <c r="K28" s="55">
        <v>6526</v>
      </c>
      <c r="L28" s="55">
        <v>6375</v>
      </c>
      <c r="M28" s="55">
        <v>6388</v>
      </c>
      <c r="N28" s="55">
        <v>6381</v>
      </c>
      <c r="O28" s="55">
        <v>6442</v>
      </c>
      <c r="P28" s="55">
        <v>6552</v>
      </c>
      <c r="Q28" s="55">
        <v>6110</v>
      </c>
      <c r="R28" s="55">
        <v>5935</v>
      </c>
      <c r="S28" s="55">
        <v>6114</v>
      </c>
      <c r="T28" s="55">
        <v>6061</v>
      </c>
      <c r="U28" s="55">
        <v>6160</v>
      </c>
      <c r="V28" s="55">
        <v>5916</v>
      </c>
      <c r="W28" s="55">
        <v>5868</v>
      </c>
      <c r="X28" s="55">
        <v>5662</v>
      </c>
      <c r="Y28" s="55">
        <v>5508</v>
      </c>
      <c r="Z28" s="55">
        <v>5512</v>
      </c>
      <c r="AA28" s="55">
        <v>5321</v>
      </c>
      <c r="AB28" s="55">
        <v>5159</v>
      </c>
      <c r="AC28" s="55">
        <v>5129</v>
      </c>
      <c r="AD28" s="55">
        <v>5147</v>
      </c>
      <c r="AE28" s="55">
        <v>5204</v>
      </c>
      <c r="AF28" s="55">
        <v>4899</v>
      </c>
      <c r="AG28" s="55">
        <v>4828</v>
      </c>
      <c r="AH28" s="55">
        <v>4887</v>
      </c>
      <c r="AI28" s="55">
        <v>4883</v>
      </c>
      <c r="AJ28" s="55">
        <v>4833</v>
      </c>
      <c r="AK28" s="55">
        <v>4740</v>
      </c>
      <c r="AL28" s="55">
        <v>4767</v>
      </c>
      <c r="AM28" s="55">
        <v>4708</v>
      </c>
      <c r="AN28" s="55">
        <v>4751</v>
      </c>
      <c r="AO28" s="55">
        <v>4797</v>
      </c>
      <c r="AP28" s="55">
        <v>4785</v>
      </c>
      <c r="AQ28" s="55">
        <v>4843</v>
      </c>
      <c r="AR28" s="55">
        <v>4794</v>
      </c>
      <c r="AS28" s="55">
        <v>4809</v>
      </c>
      <c r="AT28" s="55">
        <v>4511</v>
      </c>
      <c r="AU28" s="55">
        <v>4533</v>
      </c>
      <c r="AV28" s="55">
        <v>4502</v>
      </c>
      <c r="AW28" s="55">
        <v>4568</v>
      </c>
      <c r="AX28" s="55">
        <v>4581</v>
      </c>
      <c r="AY28" s="55">
        <v>4369</v>
      </c>
      <c r="AZ28" s="55">
        <v>4429</v>
      </c>
      <c r="BA28" s="55">
        <v>4362</v>
      </c>
      <c r="BB28" s="55">
        <v>4428</v>
      </c>
      <c r="BC28" s="55">
        <v>4406</v>
      </c>
      <c r="BD28" s="55">
        <v>4178</v>
      </c>
      <c r="BE28" s="55">
        <v>4174</v>
      </c>
      <c r="BF28" s="55">
        <v>4125</v>
      </c>
      <c r="BG28" s="55">
        <v>4130</v>
      </c>
      <c r="BH28" s="55">
        <v>4111</v>
      </c>
      <c r="BI28" s="55">
        <v>3972</v>
      </c>
      <c r="BJ28" s="55">
        <v>3961</v>
      </c>
      <c r="BK28" s="55">
        <v>3956</v>
      </c>
      <c r="BL28" s="55">
        <v>3974</v>
      </c>
      <c r="BM28" s="55">
        <v>3985</v>
      </c>
      <c r="BN28" s="55">
        <v>3956</v>
      </c>
      <c r="BO28" s="55">
        <v>3962</v>
      </c>
      <c r="BP28" s="55">
        <v>3948</v>
      </c>
      <c r="BQ28" s="55">
        <v>3960</v>
      </c>
      <c r="BR28" s="55">
        <v>3951</v>
      </c>
      <c r="BS28" s="55">
        <v>3991</v>
      </c>
      <c r="BT28" s="55">
        <v>3973</v>
      </c>
      <c r="BU28" s="55">
        <v>3988</v>
      </c>
      <c r="BV28" s="55">
        <v>4214</v>
      </c>
      <c r="BW28" s="55">
        <v>4243</v>
      </c>
      <c r="BX28" s="55">
        <v>4289</v>
      </c>
      <c r="BY28" s="55">
        <v>4270</v>
      </c>
      <c r="BZ28" s="55">
        <v>4308</v>
      </c>
      <c r="CA28" s="55">
        <v>4352</v>
      </c>
      <c r="CB28" s="55">
        <v>4328</v>
      </c>
      <c r="CC28" s="55">
        <v>4237</v>
      </c>
      <c r="CD28" s="55">
        <v>4167</v>
      </c>
      <c r="CE28" s="55">
        <v>3990</v>
      </c>
      <c r="CF28" s="55">
        <v>3847</v>
      </c>
      <c r="CG28" s="55">
        <v>3745</v>
      </c>
      <c r="CH28" s="55">
        <v>3553</v>
      </c>
      <c r="CI28" s="55">
        <v>3515</v>
      </c>
      <c r="CJ28" s="55">
        <v>3513</v>
      </c>
      <c r="CK28" s="55">
        <v>3460</v>
      </c>
      <c r="CL28" s="55">
        <v>3418</v>
      </c>
      <c r="CM28" s="55">
        <v>3231</v>
      </c>
      <c r="CN28" s="55">
        <v>3221</v>
      </c>
      <c r="CO28" s="55">
        <v>3219</v>
      </c>
      <c r="CP28" s="55">
        <v>3220</v>
      </c>
      <c r="CQ28" s="55">
        <v>3091</v>
      </c>
      <c r="CR28" s="55">
        <v>3068</v>
      </c>
      <c r="CS28" s="55">
        <v>3051</v>
      </c>
      <c r="CT28" s="55">
        <v>2846</v>
      </c>
      <c r="CU28" s="55">
        <v>2797</v>
      </c>
      <c r="CV28" s="55">
        <v>2049</v>
      </c>
      <c r="CW28" s="55">
        <v>1762</v>
      </c>
      <c r="CX28" s="55">
        <v>1667</v>
      </c>
      <c r="CY28" s="55">
        <v>1621</v>
      </c>
      <c r="CZ28" s="55">
        <v>1595</v>
      </c>
      <c r="DA28" s="55">
        <v>1439</v>
      </c>
      <c r="DB28" s="55">
        <v>1406</v>
      </c>
      <c r="DC28" s="55">
        <v>1411</v>
      </c>
      <c r="DD28" s="55">
        <v>1411</v>
      </c>
      <c r="DE28" s="55">
        <v>1408</v>
      </c>
      <c r="DF28" s="55">
        <v>1405</v>
      </c>
      <c r="DG28" s="55">
        <v>1399</v>
      </c>
      <c r="DH28" s="55">
        <v>1374</v>
      </c>
      <c r="DI28" s="55">
        <v>1378</v>
      </c>
      <c r="DJ28" s="55">
        <v>1382</v>
      </c>
      <c r="DK28" s="55">
        <v>1369</v>
      </c>
      <c r="DL28" s="55">
        <v>1373</v>
      </c>
      <c r="DM28" s="55">
        <v>1363</v>
      </c>
      <c r="DN28" s="55">
        <v>1398</v>
      </c>
      <c r="DO28" s="55">
        <v>1243</v>
      </c>
      <c r="DP28" s="55">
        <v>1236</v>
      </c>
      <c r="DQ28" s="55">
        <v>1201</v>
      </c>
      <c r="DR28" s="55">
        <v>1192</v>
      </c>
      <c r="DS28" s="55">
        <v>1202</v>
      </c>
      <c r="DT28" s="55">
        <v>1204</v>
      </c>
      <c r="DU28" s="55">
        <v>1178</v>
      </c>
      <c r="DV28" s="55">
        <v>1171</v>
      </c>
      <c r="DW28" s="55">
        <v>1129</v>
      </c>
      <c r="DX28" s="55">
        <v>1131</v>
      </c>
      <c r="DY28" s="55">
        <v>1109</v>
      </c>
      <c r="DZ28" s="55">
        <v>1083</v>
      </c>
      <c r="EA28" s="55">
        <v>1000</v>
      </c>
      <c r="EB28" s="55">
        <v>1010</v>
      </c>
      <c r="EC28" s="55">
        <v>1015</v>
      </c>
      <c r="ED28" s="55">
        <v>1012</v>
      </c>
      <c r="EE28" s="55">
        <v>1008</v>
      </c>
      <c r="EF28" s="55">
        <v>999</v>
      </c>
      <c r="EG28" s="55">
        <v>1004</v>
      </c>
      <c r="EH28" s="55">
        <v>1009</v>
      </c>
      <c r="EI28" s="55">
        <v>989</v>
      </c>
      <c r="EJ28" s="55">
        <v>983</v>
      </c>
      <c r="EK28" s="55">
        <v>990</v>
      </c>
      <c r="EL28" s="55">
        <v>989</v>
      </c>
      <c r="EM28" s="55">
        <v>990</v>
      </c>
      <c r="EN28" s="55">
        <v>989</v>
      </c>
      <c r="EO28" s="55">
        <v>956</v>
      </c>
      <c r="EP28" s="55">
        <v>916</v>
      </c>
      <c r="EQ28" s="55">
        <v>916</v>
      </c>
      <c r="ER28" s="55">
        <v>824</v>
      </c>
      <c r="ES28" s="55">
        <v>838</v>
      </c>
      <c r="ET28" s="55">
        <v>767</v>
      </c>
      <c r="EU28" s="55">
        <v>778</v>
      </c>
      <c r="EV28" s="55">
        <v>714</v>
      </c>
      <c r="EW28" s="55">
        <v>706</v>
      </c>
      <c r="EX28" s="55">
        <v>712</v>
      </c>
      <c r="EY28" s="55">
        <v>694</v>
      </c>
      <c r="EZ28" s="55">
        <v>663</v>
      </c>
      <c r="FA28" s="55">
        <v>667</v>
      </c>
      <c r="FB28" s="55">
        <v>647</v>
      </c>
      <c r="FC28" s="55">
        <v>648</v>
      </c>
      <c r="FD28" s="55">
        <v>660</v>
      </c>
      <c r="FE28" s="55">
        <v>657</v>
      </c>
      <c r="FF28" s="55">
        <v>648</v>
      </c>
      <c r="FG28" s="55">
        <v>647</v>
      </c>
      <c r="FH28" s="55">
        <v>643</v>
      </c>
      <c r="FI28" s="55">
        <v>643</v>
      </c>
      <c r="FJ28" s="55">
        <v>644</v>
      </c>
      <c r="FK28" s="55">
        <v>643</v>
      </c>
      <c r="FL28" s="55">
        <v>644</v>
      </c>
      <c r="FM28" s="55">
        <v>645</v>
      </c>
      <c r="FN28" s="55">
        <v>643</v>
      </c>
      <c r="FO28" s="490">
        <v>624</v>
      </c>
      <c r="FP28" s="55">
        <v>648</v>
      </c>
      <c r="FQ28" s="55">
        <v>648</v>
      </c>
      <c r="FR28" s="55">
        <v>634</v>
      </c>
      <c r="FS28" s="55">
        <v>621</v>
      </c>
      <c r="FT28" s="55">
        <v>637</v>
      </c>
      <c r="FU28" s="55">
        <v>642</v>
      </c>
      <c r="FV28" s="55">
        <v>642</v>
      </c>
      <c r="FW28" s="55">
        <v>644</v>
      </c>
      <c r="FX28" s="55">
        <v>599</v>
      </c>
      <c r="FY28" s="55">
        <v>605</v>
      </c>
      <c r="FZ28" s="55">
        <f>'0091'!AC25</f>
        <v>592</v>
      </c>
      <c r="GA28" s="267">
        <f t="shared" si="1"/>
        <v>-3.2000000000000001E-2</v>
      </c>
      <c r="GB28" s="267"/>
      <c r="GC28" s="390">
        <f t="shared" si="2"/>
        <v>-7.0999999999999994E-2</v>
      </c>
      <c r="GD28" s="236">
        <v>17.175927721121401</v>
      </c>
      <c r="GE28" s="236">
        <v>17.1445189809609</v>
      </c>
      <c r="GF28" s="236">
        <v>17.0746268656716</v>
      </c>
      <c r="GG28" s="236">
        <v>17.073312420123202</v>
      </c>
      <c r="GH28" s="236">
        <v>16.9234067433249</v>
      </c>
      <c r="GI28" s="236">
        <v>16.848411990537901</v>
      </c>
      <c r="GJ28" s="236">
        <v>16.832312582370701</v>
      </c>
      <c r="GK28" s="236">
        <v>16.83802926525529</v>
      </c>
      <c r="GL28" s="236">
        <v>16.821663232378214</v>
      </c>
      <c r="GM28" s="236">
        <v>16.816118935837245</v>
      </c>
      <c r="GN28" s="236">
        <v>16.794871794871792</v>
      </c>
      <c r="GO28" s="236">
        <v>16.715348472983553</v>
      </c>
      <c r="GP28" s="236">
        <v>16.718021090595478</v>
      </c>
      <c r="GQ28" s="236">
        <v>16.707100941278402</v>
      </c>
      <c r="GR28" s="236">
        <v>16.710941195018101</v>
      </c>
      <c r="GS28" s="236">
        <v>16.6500490677134</v>
      </c>
      <c r="GT28" s="236">
        <v>16.625464502249201</v>
      </c>
      <c r="GU28" s="236">
        <v>16.578620743154101</v>
      </c>
      <c r="GV28" s="236">
        <v>16.564412425439599</v>
      </c>
      <c r="GW28" s="236">
        <v>16.5693152356261</v>
      </c>
      <c r="GX28" s="236">
        <v>16.486177747315502</v>
      </c>
      <c r="GY28" s="236">
        <v>16.4611567092957</v>
      </c>
      <c r="GZ28" s="236">
        <v>16.433271212870299</v>
      </c>
      <c r="HA28" s="236">
        <v>16.403953946371761</v>
      </c>
      <c r="HB28" s="236">
        <v>16.405325443786982</v>
      </c>
      <c r="HC28" s="236">
        <v>16.274256144890039</v>
      </c>
      <c r="HD28" s="236">
        <v>16.342638623326959</v>
      </c>
      <c r="HE28" s="236">
        <v>16.334577066584604</v>
      </c>
      <c r="HF28" s="236">
        <v>16.3433269984098</v>
      </c>
      <c r="HG28" s="236">
        <v>16.349619387913624</v>
      </c>
      <c r="HH28" s="236">
        <v>16.340106621339718</v>
      </c>
      <c r="HI28" s="236">
        <v>16.354582445262547</v>
      </c>
      <c r="HJ28" s="236">
        <v>16.380867475483544</v>
      </c>
      <c r="HK28" s="236">
        <v>16.225774071500272</v>
      </c>
      <c r="HL28" s="236">
        <v>16.253279827133817</v>
      </c>
      <c r="HM28" s="236">
        <v>16.232202801250143</v>
      </c>
      <c r="HN28" s="236">
        <v>16.194584601163193</v>
      </c>
      <c r="HO28" s="236">
        <v>15.912097208336538</v>
      </c>
      <c r="HP28" s="236">
        <v>15.818482101705328</v>
      </c>
      <c r="HQ28" s="236">
        <v>15.861260568793236</v>
      </c>
      <c r="HR28" s="236">
        <v>15.736654257972903</v>
      </c>
      <c r="HS28" s="236">
        <v>15.793842960913178</v>
      </c>
      <c r="HT28" s="236">
        <v>15.790577113669301</v>
      </c>
      <c r="HU28" s="236">
        <v>15.8190465232233</v>
      </c>
      <c r="HV28" s="236">
        <v>15.803297546012301</v>
      </c>
      <c r="HW28" s="236">
        <v>15.664049032752301</v>
      </c>
      <c r="HX28" s="236">
        <v>15.6415564500671</v>
      </c>
      <c r="HY28" s="236">
        <v>15.6426597051597</v>
      </c>
      <c r="HZ28" s="236">
        <v>15.7014499460126</v>
      </c>
      <c r="IA28" s="236">
        <v>15.6723094127174</v>
      </c>
      <c r="IB28" s="236">
        <v>15.658442559753301</v>
      </c>
      <c r="IC28" s="236">
        <v>15.491936106181001</v>
      </c>
      <c r="ID28" s="236">
        <v>15.465326710561801</v>
      </c>
      <c r="IE28" s="236">
        <v>15.5022690562264</v>
      </c>
      <c r="IF28" s="236">
        <v>15.4291324939355</v>
      </c>
      <c r="IG28" s="236">
        <v>15.473611431205301</v>
      </c>
      <c r="IH28" s="236">
        <v>15.3882622825464</v>
      </c>
      <c r="II28" s="236">
        <v>15.3086936662607</v>
      </c>
      <c r="IJ28" s="236">
        <v>15.283686593858199</v>
      </c>
      <c r="IK28" s="236">
        <v>15.3038610920722</v>
      </c>
      <c r="IL28" s="236">
        <v>15.298154643892</v>
      </c>
      <c r="IM28" s="236">
        <v>15.3429616645073</v>
      </c>
      <c r="IN28" s="236">
        <v>15.323472227517099</v>
      </c>
      <c r="IO28" s="236">
        <v>15.320176439272901</v>
      </c>
      <c r="IP28" s="236">
        <v>15.3353797180537</v>
      </c>
      <c r="IQ28" s="236">
        <v>15.244049412473601</v>
      </c>
      <c r="IR28" s="236">
        <v>15.3311233330822</v>
      </c>
      <c r="IS28" s="236">
        <v>15.3523766681661</v>
      </c>
      <c r="IT28" s="236">
        <v>15.4088877202209</v>
      </c>
      <c r="IU28" s="236">
        <v>15.4227405247813</v>
      </c>
      <c r="IV28" s="236">
        <v>15.404260149067399</v>
      </c>
      <c r="IW28" s="236">
        <v>15.3988938555951</v>
      </c>
      <c r="IX28" s="236">
        <v>15.4193918531268</v>
      </c>
      <c r="IY28" s="236">
        <v>15.410589181118601</v>
      </c>
      <c r="IZ28" s="236">
        <v>15.3849412670903</v>
      </c>
      <c r="JA28" s="236">
        <v>15.331278890600901</v>
      </c>
      <c r="JB28" s="236">
        <v>15.3460408289514</v>
      </c>
      <c r="JC28" s="236">
        <v>15.308698999230177</v>
      </c>
      <c r="JD28" s="236">
        <v>15.352834624426716</v>
      </c>
      <c r="JE28" s="236">
        <v>15.330322731342701</v>
      </c>
      <c r="JF28" s="236">
        <v>15.30665625609994</v>
      </c>
      <c r="JG28" s="236">
        <v>15.276846291819385</v>
      </c>
      <c r="JH28" s="236">
        <v>15.283033589513517</v>
      </c>
      <c r="JI28" s="236">
        <v>15.325968144909432</v>
      </c>
      <c r="JJ28" s="236">
        <v>15.293589092471775</v>
      </c>
      <c r="JK28" s="236">
        <v>15.27439975054568</v>
      </c>
      <c r="JL28" s="236">
        <v>15.285436137071651</v>
      </c>
      <c r="JM28" s="236">
        <v>15.278851032275689</v>
      </c>
      <c r="JN28" s="236">
        <v>15.28093855450051</v>
      </c>
      <c r="JO28" s="236">
        <v>15.091109884041966</v>
      </c>
      <c r="JP28" s="236">
        <v>15.215535975344739</v>
      </c>
      <c r="JQ28" s="236">
        <v>15.292770561061317</v>
      </c>
      <c r="JR28" s="236">
        <v>15.298542920494141</v>
      </c>
      <c r="JS28" s="236">
        <v>15.318659528058694</v>
      </c>
      <c r="JT28" s="236">
        <v>15.328435266084201</v>
      </c>
      <c r="JU28" s="236">
        <v>15.336433369103</v>
      </c>
      <c r="JV28" s="236">
        <v>15.344779619252</v>
      </c>
      <c r="JW28" s="236">
        <v>15.362088174439</v>
      </c>
      <c r="JX28" s="236">
        <v>15.2551834130781</v>
      </c>
      <c r="JY28" s="236">
        <v>15.2347361708911</v>
      </c>
      <c r="JZ28" s="236">
        <v>15.251008426854099</v>
      </c>
      <c r="KA28" s="236">
        <v>15.247785491979901</v>
      </c>
      <c r="KB28" s="236">
        <v>15.198731919952399</v>
      </c>
      <c r="KC28" s="236">
        <v>15.208654111887601</v>
      </c>
      <c r="KD28" s="236">
        <v>15.1903032217309</v>
      </c>
      <c r="KE28" s="236">
        <v>15.1943742098609</v>
      </c>
      <c r="KF28" s="236">
        <v>15.1755111688926</v>
      </c>
      <c r="KG28" s="236">
        <v>15.137936470402799</v>
      </c>
      <c r="KH28" s="236">
        <v>15.1098944383173</v>
      </c>
      <c r="KI28" s="236">
        <v>15.1079819634523</v>
      </c>
      <c r="KJ28" s="236">
        <v>15.074934580921401</v>
      </c>
      <c r="KK28" s="236">
        <v>15.0793777742232</v>
      </c>
      <c r="KL28" s="236">
        <v>15.083680333119799</v>
      </c>
      <c r="KM28" s="236">
        <v>15.1003627569528</v>
      </c>
      <c r="KN28" s="236">
        <v>15.067491563554601</v>
      </c>
      <c r="KO28" s="236">
        <v>15.0643448886029</v>
      </c>
      <c r="KP28" s="236">
        <v>14.943095295343401</v>
      </c>
      <c r="KQ28" s="236">
        <v>14.961320268179501</v>
      </c>
      <c r="KR28" s="236">
        <v>14.8805311493659</v>
      </c>
      <c r="KS28" s="236">
        <v>14.797788309636701</v>
      </c>
      <c r="KT28" s="236">
        <v>14.6259066540524</v>
      </c>
      <c r="KU28" s="236">
        <v>14.6672186736062</v>
      </c>
      <c r="KV28" s="236">
        <v>14.660746003552401</v>
      </c>
      <c r="KW28" s="236">
        <v>14.5720498122159</v>
      </c>
      <c r="KX28" s="236">
        <v>14.569279493270001</v>
      </c>
      <c r="KY28" s="236">
        <v>14.5508059418458</v>
      </c>
      <c r="KZ28" s="236">
        <v>14.507186858316199</v>
      </c>
      <c r="LA28" s="236">
        <v>14.315955766192699</v>
      </c>
      <c r="LB28" s="236">
        <v>14.241327774718799</v>
      </c>
      <c r="LC28" s="236">
        <v>14.2511239056708</v>
      </c>
      <c r="LD28" s="236">
        <v>14.2273086029992</v>
      </c>
      <c r="LE28" s="236">
        <v>14.2196305572949</v>
      </c>
      <c r="LF28" s="236">
        <v>14.195054203155699</v>
      </c>
      <c r="LG28" s="236">
        <v>14.173950200054399</v>
      </c>
      <c r="LH28" s="236">
        <v>14.125816993464101</v>
      </c>
      <c r="LI28" s="236">
        <v>14.11331488914</v>
      </c>
      <c r="LJ28" s="236">
        <v>14.0955764650763</v>
      </c>
      <c r="LK28" s="236">
        <v>14.106988444304699</v>
      </c>
      <c r="LL28" s="236">
        <v>14.0784592311943</v>
      </c>
      <c r="LM28" s="236">
        <v>14.066406404038</v>
      </c>
      <c r="LN28" s="236">
        <v>14.068171058860701</v>
      </c>
      <c r="LO28" s="236">
        <v>14.0632526552691</v>
      </c>
      <c r="LP28" s="236">
        <v>13.987593446795</v>
      </c>
      <c r="LQ28" s="236">
        <v>14.040022278803299</v>
      </c>
      <c r="LR28" s="236">
        <v>13.947431018077999</v>
      </c>
      <c r="LS28" s="236">
        <v>13.947431018077999</v>
      </c>
      <c r="LT28" s="236">
        <v>13.9018876903553</v>
      </c>
      <c r="LU28" s="236">
        <v>13.9251145190201</v>
      </c>
      <c r="LV28" s="236">
        <v>13.9212705524663</v>
      </c>
      <c r="LW28" s="236">
        <v>13.949054790131401</v>
      </c>
      <c r="LX28" s="236">
        <v>13.947599648534201</v>
      </c>
      <c r="LY28" s="236">
        <v>13.934335002782399</v>
      </c>
      <c r="LZ28" s="236">
        <v>13.8973384030418</v>
      </c>
      <c r="MA28" s="236">
        <v>13.8810660302307</v>
      </c>
      <c r="MB28" s="236">
        <v>13.824207263768599</v>
      </c>
      <c r="MC28" s="236">
        <v>13.801018378550401</v>
      </c>
      <c r="MD28" s="236">
        <v>13.23089140361326</v>
      </c>
      <c r="ME28" s="236">
        <v>13.223982801178439</v>
      </c>
      <c r="MF28" s="236">
        <v>13.172827172827171</v>
      </c>
      <c r="MG28" s="236">
        <v>13.139273980286882</v>
      </c>
      <c r="MH28" s="236">
        <v>13.123222938608784</v>
      </c>
      <c r="MI28" s="236">
        <v>13.011010052656772</v>
      </c>
      <c r="MJ28" s="236">
        <v>12.952641816521773</v>
      </c>
      <c r="MK28" s="236">
        <v>12.291004450095359</v>
      </c>
      <c r="ML28" s="236">
        <v>12.156432164816737</v>
      </c>
      <c r="MM28" s="236">
        <v>11.998005186515062</v>
      </c>
      <c r="MN28" s="236">
        <v>11.961848511453429</v>
      </c>
      <c r="MO28" s="236">
        <v>11.757170704539124</v>
      </c>
      <c r="MP28" s="236">
        <v>11.719960278053623</v>
      </c>
      <c r="MQ28" s="493">
        <v>11.240177111173161</v>
      </c>
      <c r="MR28" s="236">
        <v>11.303062976718181</v>
      </c>
      <c r="MS28" s="236">
        <v>11.185070108349265</v>
      </c>
      <c r="MT28" s="236">
        <v>11.152775568633686</v>
      </c>
      <c r="MU28" s="236">
        <v>11.121681327866893</v>
      </c>
      <c r="MV28" s="236">
        <v>11.09755128001272</v>
      </c>
      <c r="MW28" s="236">
        <v>11.073116485960522</v>
      </c>
      <c r="MX28" s="236">
        <v>11.125664840835118</v>
      </c>
      <c r="MY28" s="236">
        <v>11.08110261312938</v>
      </c>
      <c r="MZ28" s="236">
        <v>10.996039841593664</v>
      </c>
      <c r="NA28" s="236">
        <v>10.900706671457657</v>
      </c>
      <c r="NB28" s="236">
        <f>'0091'!AC55</f>
        <v>10.795404507425644</v>
      </c>
      <c r="NC28" s="239">
        <f t="shared" si="3"/>
        <v>-0.44477260374751637</v>
      </c>
      <c r="ND28" s="239"/>
      <c r="NE28" s="390">
        <f t="shared" si="4"/>
        <v>-3.0288027563429551</v>
      </c>
    </row>
    <row r="29" spans="1:412" ht="13.9" customHeight="1" x14ac:dyDescent="0.25">
      <c r="A29" s="234" t="s">
        <v>33</v>
      </c>
      <c r="B29" s="55">
        <v>0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55">
        <v>0</v>
      </c>
      <c r="AN29" s="55">
        <v>0</v>
      </c>
      <c r="AO29" s="55">
        <v>0</v>
      </c>
      <c r="AP29" s="55">
        <v>0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0</v>
      </c>
      <c r="BL29" s="55">
        <v>0</v>
      </c>
      <c r="BM29" s="55">
        <v>0</v>
      </c>
      <c r="BN29" s="55">
        <v>0</v>
      </c>
      <c r="BO29" s="55">
        <v>0</v>
      </c>
      <c r="BP29" s="55">
        <v>0</v>
      </c>
      <c r="BQ29" s="55">
        <v>0</v>
      </c>
      <c r="BR29" s="55">
        <v>0</v>
      </c>
      <c r="BS29" s="55">
        <v>0</v>
      </c>
      <c r="BT29" s="55">
        <v>0</v>
      </c>
      <c r="BU29" s="55">
        <v>0</v>
      </c>
      <c r="BV29" s="55">
        <v>0</v>
      </c>
      <c r="BW29" s="55">
        <v>0</v>
      </c>
      <c r="BX29" s="55">
        <v>0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0</v>
      </c>
      <c r="CG29" s="55">
        <v>0</v>
      </c>
      <c r="CH29" s="55">
        <v>0</v>
      </c>
      <c r="CI29" s="55">
        <v>0</v>
      </c>
      <c r="CJ29" s="55">
        <v>0</v>
      </c>
      <c r="CK29" s="55">
        <v>0</v>
      </c>
      <c r="CL29" s="55">
        <v>0</v>
      </c>
      <c r="CM29" s="55">
        <v>0</v>
      </c>
      <c r="CN29" s="55">
        <v>0</v>
      </c>
      <c r="CO29" s="55">
        <v>0</v>
      </c>
      <c r="CP29" s="55">
        <v>0</v>
      </c>
      <c r="CQ29" s="55">
        <v>0</v>
      </c>
      <c r="CR29" s="55">
        <v>0</v>
      </c>
      <c r="CS29" s="55">
        <v>0</v>
      </c>
      <c r="CT29" s="55">
        <v>0</v>
      </c>
      <c r="CU29" s="55">
        <v>0</v>
      </c>
      <c r="CV29" s="55">
        <v>0</v>
      </c>
      <c r="CW29" s="55">
        <v>0</v>
      </c>
      <c r="CX29" s="55">
        <v>0</v>
      </c>
      <c r="CY29" s="55">
        <v>0</v>
      </c>
      <c r="CZ29" s="55">
        <v>0</v>
      </c>
      <c r="DA29" s="55">
        <v>0</v>
      </c>
      <c r="DB29" s="55">
        <v>0</v>
      </c>
      <c r="DC29" s="55">
        <v>0</v>
      </c>
      <c r="DD29" s="55">
        <v>0</v>
      </c>
      <c r="DE29" s="55">
        <v>0</v>
      </c>
      <c r="DF29" s="55">
        <v>0</v>
      </c>
      <c r="DG29" s="55">
        <v>0</v>
      </c>
      <c r="DH29" s="55">
        <v>0</v>
      </c>
      <c r="DI29" s="55">
        <v>0</v>
      </c>
      <c r="DJ29" s="55">
        <v>0</v>
      </c>
      <c r="DK29" s="55">
        <v>0</v>
      </c>
      <c r="DL29" s="55">
        <v>0</v>
      </c>
      <c r="DM29" s="55">
        <v>0</v>
      </c>
      <c r="DN29" s="55">
        <v>0</v>
      </c>
      <c r="DO29" s="55">
        <v>0</v>
      </c>
      <c r="DP29" s="55">
        <v>0</v>
      </c>
      <c r="DQ29" s="55">
        <v>0</v>
      </c>
      <c r="DR29" s="55">
        <v>0</v>
      </c>
      <c r="DS29" s="55">
        <v>0</v>
      </c>
      <c r="DT29" s="55">
        <v>0</v>
      </c>
      <c r="DU29" s="55">
        <v>0</v>
      </c>
      <c r="DV29" s="55">
        <v>0</v>
      </c>
      <c r="DW29" s="55">
        <v>0</v>
      </c>
      <c r="DX29" s="55">
        <v>0</v>
      </c>
      <c r="DY29" s="55">
        <v>0</v>
      </c>
      <c r="DZ29" s="55">
        <v>0</v>
      </c>
      <c r="EA29" s="55">
        <v>0</v>
      </c>
      <c r="EB29" s="55">
        <v>0</v>
      </c>
      <c r="EC29" s="55">
        <v>0</v>
      </c>
      <c r="ED29" s="55">
        <v>0</v>
      </c>
      <c r="EE29" s="55">
        <v>0</v>
      </c>
      <c r="EF29" s="55">
        <v>0</v>
      </c>
      <c r="EG29" s="55">
        <v>0</v>
      </c>
      <c r="EH29" s="55">
        <v>0</v>
      </c>
      <c r="EI29" s="55">
        <v>0</v>
      </c>
      <c r="EJ29" s="55">
        <v>0</v>
      </c>
      <c r="EK29" s="55">
        <v>0</v>
      </c>
      <c r="EL29" s="55">
        <v>0</v>
      </c>
      <c r="EM29" s="55">
        <v>0</v>
      </c>
      <c r="EN29" s="55">
        <v>0</v>
      </c>
      <c r="EO29" s="55">
        <v>0</v>
      </c>
      <c r="EP29" s="55">
        <v>0</v>
      </c>
      <c r="EQ29" s="55">
        <v>0</v>
      </c>
      <c r="ER29" s="55">
        <v>0</v>
      </c>
      <c r="ES29" s="55">
        <v>0</v>
      </c>
      <c r="ET29" s="55">
        <v>0</v>
      </c>
      <c r="EU29" s="55">
        <v>0</v>
      </c>
      <c r="EV29" s="55">
        <v>0</v>
      </c>
      <c r="EW29" s="55">
        <v>0</v>
      </c>
      <c r="EX29" s="55">
        <v>0</v>
      </c>
      <c r="EY29" s="55">
        <v>0</v>
      </c>
      <c r="EZ29" s="55">
        <v>0</v>
      </c>
      <c r="FA29" s="55">
        <v>0</v>
      </c>
      <c r="FB29" s="55">
        <v>0</v>
      </c>
      <c r="FC29" s="55">
        <v>0</v>
      </c>
      <c r="FD29" s="55">
        <v>0</v>
      </c>
      <c r="FE29" s="55">
        <v>0</v>
      </c>
      <c r="FF29" s="55">
        <v>0</v>
      </c>
      <c r="FG29" s="55">
        <v>0</v>
      </c>
      <c r="FH29" s="55">
        <v>0</v>
      </c>
      <c r="FI29" s="55">
        <v>0</v>
      </c>
      <c r="FJ29" s="55">
        <v>0</v>
      </c>
      <c r="FK29" s="55">
        <v>0</v>
      </c>
      <c r="FL29" s="55">
        <v>0</v>
      </c>
      <c r="FM29" s="55">
        <v>0</v>
      </c>
      <c r="FN29" s="55">
        <v>0</v>
      </c>
      <c r="FO29" s="490">
        <v>0</v>
      </c>
      <c r="FP29" s="55">
        <v>0</v>
      </c>
      <c r="FQ29" s="55">
        <v>0</v>
      </c>
      <c r="FR29" s="55">
        <v>0</v>
      </c>
      <c r="FS29" s="55">
        <v>0</v>
      </c>
      <c r="FT29" s="55">
        <v>0</v>
      </c>
      <c r="FU29" s="55">
        <v>0</v>
      </c>
      <c r="FV29" s="55">
        <v>0</v>
      </c>
      <c r="FW29" s="55">
        <v>0</v>
      </c>
      <c r="FX29" s="55">
        <v>0</v>
      </c>
      <c r="FY29" s="55">
        <v>0</v>
      </c>
      <c r="FZ29" s="55">
        <f>'0091'!AD25</f>
        <v>0</v>
      </c>
      <c r="GA29" s="267">
        <f t="shared" si="1"/>
        <v>0</v>
      </c>
      <c r="GB29" s="267"/>
      <c r="GC29" s="390">
        <f t="shared" si="2"/>
        <v>0</v>
      </c>
      <c r="GD29" s="236">
        <v>0.36294544185505401</v>
      </c>
      <c r="GE29" s="236">
        <v>0.36294544185505401</v>
      </c>
      <c r="GF29" s="236">
        <v>0.300058150804419</v>
      </c>
      <c r="GG29" s="236">
        <v>0.30014329421788499</v>
      </c>
      <c r="GH29" s="236">
        <v>0.30013642564802201</v>
      </c>
      <c r="GI29" s="236">
        <v>0.30015123899639401</v>
      </c>
      <c r="GJ29" s="236">
        <v>0.30002325761686899</v>
      </c>
      <c r="GK29" s="236">
        <v>0.300046699875467</v>
      </c>
      <c r="GL29" s="236">
        <v>0.30014385132770888</v>
      </c>
      <c r="GM29" s="236">
        <v>0.30007824726134585</v>
      </c>
      <c r="GN29" s="236">
        <v>0.30006292276230923</v>
      </c>
      <c r="GO29" s="236">
        <v>0.29992169146436964</v>
      </c>
      <c r="GP29" s="236">
        <v>0.2998941550041162</v>
      </c>
      <c r="GQ29" s="236">
        <v>0.30010633689102401</v>
      </c>
      <c r="GR29" s="236">
        <v>0.299936938357244</v>
      </c>
      <c r="GS29" s="236">
        <v>0.29990186457311102</v>
      </c>
      <c r="GT29" s="236">
        <v>0.30001955798943902</v>
      </c>
      <c r="GU29" s="236">
        <v>0.29982158094794797</v>
      </c>
      <c r="GV29" s="236">
        <v>0.300178170268805</v>
      </c>
      <c r="GW29" s="236">
        <v>0.30006100350770198</v>
      </c>
      <c r="GX29" s="236">
        <v>0.300053308963521</v>
      </c>
      <c r="GY29" s="236">
        <v>0.30005726283641898</v>
      </c>
      <c r="GZ29" s="236">
        <v>0.30007986916669799</v>
      </c>
      <c r="HA29" s="236">
        <v>0.2999545523405544</v>
      </c>
      <c r="HB29" s="236">
        <v>0.30003034440904258</v>
      </c>
      <c r="HC29" s="236">
        <v>0.29982497526824436</v>
      </c>
      <c r="HD29" s="236">
        <v>0.30019120458891008</v>
      </c>
      <c r="HE29" s="236">
        <v>0.3000346193791591</v>
      </c>
      <c r="HF29" s="236">
        <v>0.29980995229414698</v>
      </c>
      <c r="HG29" s="236">
        <v>0.29982911294081094</v>
      </c>
      <c r="HH29" s="236">
        <v>0.30016224986479173</v>
      </c>
      <c r="HI29" s="236">
        <v>0.2999418717302848</v>
      </c>
      <c r="HJ29" s="236">
        <v>0.30001162835768824</v>
      </c>
      <c r="HK29" s="236">
        <v>0.29997683576557793</v>
      </c>
      <c r="HL29" s="236">
        <v>0.29981478623244323</v>
      </c>
      <c r="HM29" s="236">
        <v>0.30018906509241039</v>
      </c>
      <c r="HN29" s="236">
        <v>0.30004236798520972</v>
      </c>
      <c r="HO29" s="236">
        <v>0.29993078520341454</v>
      </c>
      <c r="HP29" s="236">
        <v>0.29996927331387307</v>
      </c>
      <c r="HQ29" s="236">
        <v>0.30015372790161415</v>
      </c>
      <c r="HR29" s="236">
        <v>0.3001112944698161</v>
      </c>
      <c r="HS29" s="236">
        <v>0.30016526384565123</v>
      </c>
      <c r="HT29" s="236">
        <v>0.29999237630555797</v>
      </c>
      <c r="HU29" s="236">
        <v>0.29992712767997498</v>
      </c>
      <c r="HV29" s="236">
        <v>0.29984662576687099</v>
      </c>
      <c r="HW29" s="236">
        <v>0.29994253974334401</v>
      </c>
      <c r="HX29" s="236">
        <v>0.30017251293847003</v>
      </c>
      <c r="HY29" s="236">
        <v>0.29983108108108097</v>
      </c>
      <c r="HZ29" s="236">
        <v>0.30001542495758099</v>
      </c>
      <c r="IA29" s="236">
        <v>0.30000385609069502</v>
      </c>
      <c r="IB29" s="236">
        <v>0.29992289899768698</v>
      </c>
      <c r="IC29" s="236">
        <v>0.30017748283046503</v>
      </c>
      <c r="ID29" s="236">
        <v>0.29994994416849602</v>
      </c>
      <c r="IE29" s="236">
        <v>0.299976924851934</v>
      </c>
      <c r="IF29" s="236">
        <v>0.29994994416849602</v>
      </c>
      <c r="IG29" s="236">
        <v>0.29999231773834201</v>
      </c>
      <c r="IH29" s="236">
        <v>0.30013381762569302</v>
      </c>
      <c r="II29" s="236">
        <v>0.29993909866017099</v>
      </c>
      <c r="IJ29" s="236">
        <v>0.29985920316602599</v>
      </c>
      <c r="IK29" s="236">
        <v>0.300053308963521</v>
      </c>
      <c r="IL29" s="236">
        <v>0.30006100350770198</v>
      </c>
      <c r="IM29" s="236">
        <v>0.29990092218580899</v>
      </c>
      <c r="IN29" s="236">
        <v>0.30002668598223498</v>
      </c>
      <c r="IO29" s="236">
        <v>0.30002281542322601</v>
      </c>
      <c r="IP29" s="236">
        <v>0.30013642564802201</v>
      </c>
      <c r="IQ29" s="236">
        <v>0.30016571256402502</v>
      </c>
      <c r="IR29" s="236">
        <v>0.29985685225646003</v>
      </c>
      <c r="IS29" s="236">
        <v>0.29989503673714202</v>
      </c>
      <c r="IT29" s="236">
        <v>0.30013898801697902</v>
      </c>
      <c r="IU29" s="236">
        <v>0.299875052061641</v>
      </c>
      <c r="IV29" s="236">
        <v>0.30002648405281701</v>
      </c>
      <c r="IW29" s="236">
        <v>0.30002272899462101</v>
      </c>
      <c r="IX29" s="236">
        <v>0.29986613119143202</v>
      </c>
      <c r="IY29" s="236">
        <v>0.30014164848206398</v>
      </c>
      <c r="IZ29" s="236">
        <v>0.30001925669169999</v>
      </c>
      <c r="JA29" s="236">
        <v>0.30007704160246501</v>
      </c>
      <c r="JB29" s="236">
        <v>0.300030931023817</v>
      </c>
      <c r="JC29" s="236">
        <v>0.29984603541185528</v>
      </c>
      <c r="JD29" s="236">
        <v>0.29984198558600222</v>
      </c>
      <c r="JE29" s="236">
        <v>0.30015182777280336</v>
      </c>
      <c r="JF29" s="236">
        <v>0.2998243216865118</v>
      </c>
      <c r="JG29" s="236">
        <v>0.29985182874522343</v>
      </c>
      <c r="JH29" s="236">
        <v>0.30000390122108223</v>
      </c>
      <c r="JI29" s="236">
        <v>0.29981261711430357</v>
      </c>
      <c r="JJ29" s="236">
        <v>0.30003516037035594</v>
      </c>
      <c r="JK29" s="236">
        <v>0.30012472715933897</v>
      </c>
      <c r="JL29" s="236">
        <v>0.29984423676012462</v>
      </c>
      <c r="JM29" s="236">
        <v>0.30012098505249191</v>
      </c>
      <c r="JN29" s="236">
        <v>0.30016479635878524</v>
      </c>
      <c r="JO29" s="236">
        <v>0.30014987773132445</v>
      </c>
      <c r="JP29" s="236">
        <v>0.29989331858232249</v>
      </c>
      <c r="JQ29" s="236">
        <v>0.30007501875468867</v>
      </c>
      <c r="JR29" s="236">
        <v>0.30012670256572699</v>
      </c>
      <c r="JS29" s="236">
        <v>0.29982153480071383</v>
      </c>
      <c r="JT29" s="236">
        <v>0.29984114376489301</v>
      </c>
      <c r="JU29" s="236">
        <v>0.30006756488215902</v>
      </c>
      <c r="JV29" s="236">
        <v>0.30006756488215902</v>
      </c>
      <c r="JW29" s="236">
        <v>0.30001591596371202</v>
      </c>
      <c r="JX29" s="236">
        <v>0.29984051036682602</v>
      </c>
      <c r="JY29" s="236">
        <v>0.30009564801530397</v>
      </c>
      <c r="JZ29" s="236">
        <v>0.29993210591477298</v>
      </c>
      <c r="KA29" s="236">
        <v>0.30005586146356999</v>
      </c>
      <c r="KB29" s="236">
        <v>0.29998018624925699</v>
      </c>
      <c r="KC29" s="236">
        <v>0.300051324568676</v>
      </c>
      <c r="KD29" s="236">
        <v>0.300063171193936</v>
      </c>
      <c r="KE29" s="236">
        <v>0.299857774968394</v>
      </c>
      <c r="KF29" s="236">
        <v>0.29980695741244101</v>
      </c>
      <c r="KG29" s="236">
        <v>0.29991329707574699</v>
      </c>
      <c r="KH29" s="236">
        <v>0.30014179927524798</v>
      </c>
      <c r="KI29" s="236">
        <v>0.299818052369275</v>
      </c>
      <c r="KJ29" s="236">
        <v>0.30013480294980599</v>
      </c>
      <c r="KK29" s="236">
        <v>0.29991602351341601</v>
      </c>
      <c r="KL29" s="236">
        <v>0.29988789237668201</v>
      </c>
      <c r="KM29" s="236">
        <v>0.29987908101571897</v>
      </c>
      <c r="KN29" s="236">
        <v>0.30009641651936397</v>
      </c>
      <c r="KO29" s="236">
        <v>0.30000804311107498</v>
      </c>
      <c r="KP29" s="236">
        <v>0.30015228019556001</v>
      </c>
      <c r="KQ29" s="236">
        <v>0.29991668980838698</v>
      </c>
      <c r="KR29" s="236">
        <v>0.30016300242515798</v>
      </c>
      <c r="KS29" s="236">
        <v>0.30015797788309601</v>
      </c>
      <c r="KT29" s="236">
        <v>0.299984232103437</v>
      </c>
      <c r="KU29" s="236">
        <v>0.30005520069395197</v>
      </c>
      <c r="KV29" s="236">
        <v>0.29998026445628601</v>
      </c>
      <c r="KW29" s="236">
        <v>0.30005930025696798</v>
      </c>
      <c r="KX29" s="236">
        <v>0.300079176563737</v>
      </c>
      <c r="KY29" s="236">
        <v>0.299857774968394</v>
      </c>
      <c r="KZ29" s="236">
        <v>0</v>
      </c>
      <c r="LA29" s="236">
        <v>0</v>
      </c>
      <c r="LB29" s="236">
        <v>0</v>
      </c>
      <c r="LC29" s="236">
        <v>0</v>
      </c>
      <c r="LD29" s="236">
        <v>0</v>
      </c>
      <c r="LE29" s="236">
        <v>0</v>
      </c>
      <c r="LF29" s="236">
        <v>0</v>
      </c>
      <c r="LG29" s="236">
        <v>0</v>
      </c>
      <c r="LH29" s="236">
        <v>0</v>
      </c>
      <c r="LI29" s="236">
        <v>0</v>
      </c>
      <c r="LJ29" s="236">
        <v>0</v>
      </c>
      <c r="LK29" s="236">
        <v>0</v>
      </c>
      <c r="LL29" s="236">
        <v>0</v>
      </c>
      <c r="LM29" s="236">
        <v>0</v>
      </c>
      <c r="LN29" s="236">
        <v>0</v>
      </c>
      <c r="LO29" s="236">
        <v>0</v>
      </c>
      <c r="LP29" s="236">
        <v>0</v>
      </c>
      <c r="LQ29" s="236">
        <v>0</v>
      </c>
      <c r="LR29" s="236">
        <v>0</v>
      </c>
      <c r="LS29" s="236">
        <v>0</v>
      </c>
      <c r="LT29" s="236">
        <v>0</v>
      </c>
      <c r="LU29" s="236">
        <v>0</v>
      </c>
      <c r="LV29" s="236">
        <v>0</v>
      </c>
      <c r="LW29" s="236">
        <v>0</v>
      </c>
      <c r="LX29" s="236">
        <v>0</v>
      </c>
      <c r="LY29" s="236">
        <v>0</v>
      </c>
      <c r="LZ29" s="236">
        <v>0</v>
      </c>
      <c r="MA29" s="236">
        <v>0</v>
      </c>
      <c r="MB29" s="236">
        <v>0</v>
      </c>
      <c r="MC29" s="236">
        <v>0</v>
      </c>
      <c r="MD29" s="236">
        <v>0</v>
      </c>
      <c r="ME29" s="236">
        <v>0</v>
      </c>
      <c r="MF29" s="236">
        <v>0</v>
      </c>
      <c r="MG29" s="236">
        <v>0</v>
      </c>
      <c r="MH29" s="236">
        <v>0</v>
      </c>
      <c r="MI29" s="236">
        <v>0</v>
      </c>
      <c r="MJ29" s="236">
        <v>0</v>
      </c>
      <c r="MK29" s="236">
        <v>0</v>
      </c>
      <c r="ML29" s="236">
        <v>0</v>
      </c>
      <c r="MM29" s="236">
        <v>0</v>
      </c>
      <c r="MN29" s="236">
        <v>0</v>
      </c>
      <c r="MO29" s="236">
        <v>0</v>
      </c>
      <c r="MP29" s="236">
        <v>0</v>
      </c>
      <c r="MQ29" s="493">
        <v>0</v>
      </c>
      <c r="MR29" s="236">
        <v>0</v>
      </c>
      <c r="MS29" s="236">
        <v>0</v>
      </c>
      <c r="MT29" s="236">
        <v>0</v>
      </c>
      <c r="MU29" s="236">
        <v>0</v>
      </c>
      <c r="MV29" s="236">
        <v>0</v>
      </c>
      <c r="MW29" s="236">
        <v>0</v>
      </c>
      <c r="MX29" s="236">
        <v>0</v>
      </c>
      <c r="MY29" s="236">
        <v>0</v>
      </c>
      <c r="MZ29" s="236">
        <v>0</v>
      </c>
      <c r="NA29" s="236">
        <v>0</v>
      </c>
      <c r="NB29" s="236">
        <f>'0091'!AD55</f>
        <v>0</v>
      </c>
      <c r="NC29" s="239">
        <f t="shared" si="3"/>
        <v>0</v>
      </c>
      <c r="ND29" s="239"/>
      <c r="NE29" s="390">
        <f t="shared" si="4"/>
        <v>0</v>
      </c>
    </row>
    <row r="30" spans="1:412" ht="13.9" customHeight="1" x14ac:dyDescent="0.25">
      <c r="A30" s="235" t="s">
        <v>34</v>
      </c>
      <c r="B30" s="133">
        <v>562651</v>
      </c>
      <c r="C30" s="133">
        <v>559012</v>
      </c>
      <c r="D30" s="133">
        <v>561834</v>
      </c>
      <c r="E30" s="133">
        <v>563467</v>
      </c>
      <c r="F30" s="133">
        <v>560997</v>
      </c>
      <c r="G30" s="133">
        <v>562374</v>
      </c>
      <c r="H30" s="133">
        <v>563762</v>
      </c>
      <c r="I30" s="133">
        <v>564558</v>
      </c>
      <c r="J30" s="133">
        <v>564488</v>
      </c>
      <c r="K30" s="133">
        <v>565638</v>
      </c>
      <c r="L30" s="133">
        <v>564022</v>
      </c>
      <c r="M30" s="133">
        <v>564506</v>
      </c>
      <c r="N30" s="133">
        <v>565500</v>
      </c>
      <c r="O30" s="133">
        <v>566564</v>
      </c>
      <c r="P30" s="133">
        <v>566001</v>
      </c>
      <c r="Q30" s="133">
        <v>564921</v>
      </c>
      <c r="R30" s="133">
        <v>566148</v>
      </c>
      <c r="S30" s="133">
        <v>567567</v>
      </c>
      <c r="T30" s="133">
        <v>568945</v>
      </c>
      <c r="U30" s="133">
        <v>571886</v>
      </c>
      <c r="V30" s="133">
        <v>567648</v>
      </c>
      <c r="W30" s="133">
        <v>568654</v>
      </c>
      <c r="X30" s="133">
        <v>569699</v>
      </c>
      <c r="Y30" s="133">
        <v>570961</v>
      </c>
      <c r="Z30" s="133">
        <v>570237</v>
      </c>
      <c r="AA30" s="133">
        <v>565763</v>
      </c>
      <c r="AB30" s="133">
        <v>566592</v>
      </c>
      <c r="AC30" s="133">
        <v>568082</v>
      </c>
      <c r="AD30" s="133">
        <v>569720</v>
      </c>
      <c r="AE30" s="133">
        <v>569231</v>
      </c>
      <c r="AF30" s="133">
        <v>566556</v>
      </c>
      <c r="AG30" s="133">
        <v>568031</v>
      </c>
      <c r="AH30" s="133"/>
      <c r="AI30" s="133">
        <v>570110</v>
      </c>
      <c r="AJ30" s="133">
        <v>570426</v>
      </c>
      <c r="AK30" s="133">
        <v>571909</v>
      </c>
      <c r="AL30" s="133">
        <v>573348</v>
      </c>
      <c r="AM30" s="133">
        <v>575265</v>
      </c>
      <c r="AN30" s="133">
        <v>576372</v>
      </c>
      <c r="AO30" s="133">
        <v>578999</v>
      </c>
      <c r="AP30" s="133">
        <v>576457</v>
      </c>
      <c r="AQ30" s="133">
        <v>578153</v>
      </c>
      <c r="AR30" s="133">
        <v>581036</v>
      </c>
      <c r="AS30" s="133">
        <v>582998</v>
      </c>
      <c r="AT30" s="133">
        <v>584161</v>
      </c>
      <c r="AU30" s="133">
        <v>579274</v>
      </c>
      <c r="AV30" s="133">
        <v>582889</v>
      </c>
      <c r="AW30" s="133">
        <v>584993</v>
      </c>
      <c r="AX30" s="133">
        <v>585510</v>
      </c>
      <c r="AY30" s="133">
        <v>581925</v>
      </c>
      <c r="AZ30" s="133">
        <v>584257</v>
      </c>
      <c r="BA30" s="133">
        <v>585366</v>
      </c>
      <c r="BB30" s="133">
        <v>586911</v>
      </c>
      <c r="BC30" s="133">
        <v>587010</v>
      </c>
      <c r="BD30" s="133">
        <v>584470</v>
      </c>
      <c r="BE30" s="133">
        <v>583940</v>
      </c>
      <c r="BF30" s="133">
        <v>585350</v>
      </c>
      <c r="BG30" s="133">
        <v>585087</v>
      </c>
      <c r="BH30" s="133">
        <v>585028</v>
      </c>
      <c r="BI30" s="133">
        <v>583710</v>
      </c>
      <c r="BJ30" s="133">
        <v>585467</v>
      </c>
      <c r="BK30" s="133">
        <v>587933</v>
      </c>
      <c r="BL30" s="133">
        <v>589389</v>
      </c>
      <c r="BM30" s="133">
        <v>586815</v>
      </c>
      <c r="BN30" s="133">
        <v>583074</v>
      </c>
      <c r="BO30" s="133">
        <v>584388</v>
      </c>
      <c r="BP30" s="133">
        <v>584299</v>
      </c>
      <c r="BQ30" s="133">
        <v>584982</v>
      </c>
      <c r="BR30" s="133">
        <v>583102</v>
      </c>
      <c r="BS30" s="133">
        <v>580660</v>
      </c>
      <c r="BT30" s="133">
        <v>578453</v>
      </c>
      <c r="BU30" s="133">
        <v>579394</v>
      </c>
      <c r="BV30" s="133">
        <v>580402</v>
      </c>
      <c r="BW30" s="133">
        <v>579675</v>
      </c>
      <c r="BX30" s="133">
        <v>572197</v>
      </c>
      <c r="BY30" s="133">
        <v>573381</v>
      </c>
      <c r="BZ30" s="133">
        <v>574882</v>
      </c>
      <c r="CA30" s="133">
        <v>576698</v>
      </c>
      <c r="CB30" s="133">
        <v>576029</v>
      </c>
      <c r="CC30" s="133"/>
      <c r="CD30" s="133">
        <v>571010</v>
      </c>
      <c r="CE30" s="133">
        <v>572877</v>
      </c>
      <c r="CF30" s="133">
        <v>573285</v>
      </c>
      <c r="CG30" s="133">
        <v>573465</v>
      </c>
      <c r="CH30" s="133">
        <v>569821</v>
      </c>
      <c r="CI30" s="133">
        <v>569943</v>
      </c>
      <c r="CJ30" s="133">
        <v>571523</v>
      </c>
      <c r="CK30" s="133">
        <v>572493</v>
      </c>
      <c r="CL30" s="133">
        <v>571666</v>
      </c>
      <c r="CM30" s="133">
        <v>565290</v>
      </c>
      <c r="CN30" s="133">
        <v>567241</v>
      </c>
      <c r="CO30" s="133">
        <v>567406</v>
      </c>
      <c r="CP30" s="133">
        <v>567328</v>
      </c>
      <c r="CQ30" s="133">
        <v>565857</v>
      </c>
      <c r="CR30" s="133">
        <v>564572</v>
      </c>
      <c r="CS30" s="133">
        <v>565609</v>
      </c>
      <c r="CT30" s="133">
        <v>567019</v>
      </c>
      <c r="CU30" s="133">
        <v>567129</v>
      </c>
      <c r="CV30" s="133">
        <v>563131</v>
      </c>
      <c r="CW30" s="133">
        <v>563880</v>
      </c>
      <c r="CX30" s="133">
        <v>564591</v>
      </c>
      <c r="CY30" s="133">
        <v>566482</v>
      </c>
      <c r="CZ30" s="133">
        <v>565933</v>
      </c>
      <c r="DA30" s="133">
        <v>565009</v>
      </c>
      <c r="DB30" s="133">
        <v>567318</v>
      </c>
      <c r="DC30" s="133">
        <v>568338</v>
      </c>
      <c r="DD30" s="133">
        <v>569072</v>
      </c>
      <c r="DE30" s="133">
        <v>568662</v>
      </c>
      <c r="DF30" s="133">
        <v>565694</v>
      </c>
      <c r="DG30" s="133">
        <v>565888</v>
      </c>
      <c r="DH30" s="133">
        <v>566919</v>
      </c>
      <c r="DI30" s="133">
        <v>567520</v>
      </c>
      <c r="DJ30" s="133">
        <v>568465</v>
      </c>
      <c r="DK30" s="133">
        <v>563520</v>
      </c>
      <c r="DL30" s="133">
        <v>564412</v>
      </c>
      <c r="DM30" s="133">
        <v>565060</v>
      </c>
      <c r="DN30" s="133">
        <v>566889</v>
      </c>
      <c r="DO30" s="133">
        <v>565695</v>
      </c>
      <c r="DP30" s="133">
        <v>561972</v>
      </c>
      <c r="DQ30" s="133">
        <v>557571</v>
      </c>
      <c r="DR30" s="133">
        <v>562872</v>
      </c>
      <c r="DS30" s="133">
        <v>564769</v>
      </c>
      <c r="DT30" s="133">
        <v>565037</v>
      </c>
      <c r="DU30" s="133">
        <v>562907</v>
      </c>
      <c r="DV30" s="133">
        <v>565849</v>
      </c>
      <c r="DW30" s="133">
        <v>569761</v>
      </c>
      <c r="DX30" s="133">
        <v>571174</v>
      </c>
      <c r="DY30" s="133">
        <v>567665</v>
      </c>
      <c r="DZ30" s="133">
        <v>568732</v>
      </c>
      <c r="EA30" s="133">
        <v>567429</v>
      </c>
      <c r="EB30" s="133">
        <v>570207</v>
      </c>
      <c r="EC30" s="133">
        <v>572000</v>
      </c>
      <c r="ED30" s="133">
        <v>572048</v>
      </c>
      <c r="EE30" s="133">
        <v>572432</v>
      </c>
      <c r="EF30" s="133">
        <v>572195</v>
      </c>
      <c r="EG30" s="133">
        <v>574091</v>
      </c>
      <c r="EH30" s="133">
        <v>574924</v>
      </c>
      <c r="EI30" s="133">
        <v>575343</v>
      </c>
      <c r="EJ30" s="133">
        <v>574464</v>
      </c>
      <c r="EK30" s="133">
        <v>576196</v>
      </c>
      <c r="EL30" s="133">
        <v>576473</v>
      </c>
      <c r="EM30" s="133">
        <v>578426</v>
      </c>
      <c r="EN30" s="133">
        <v>579385</v>
      </c>
      <c r="EO30" s="133">
        <v>578193</v>
      </c>
      <c r="EP30" s="133">
        <v>582300</v>
      </c>
      <c r="EQ30" s="133">
        <v>582300</v>
      </c>
      <c r="ER30" s="133">
        <v>584654</v>
      </c>
      <c r="ES30" s="133">
        <v>590091</v>
      </c>
      <c r="ET30" s="133">
        <v>587598.16712678003</v>
      </c>
      <c r="EU30" s="133">
        <v>588569.49426968</v>
      </c>
      <c r="EV30" s="133">
        <v>589868.83732764004</v>
      </c>
      <c r="EW30" s="133">
        <v>591066.28825433995</v>
      </c>
      <c r="EX30" s="133">
        <v>590819.57118873997</v>
      </c>
      <c r="EY30" s="133">
        <v>590359.45889541996</v>
      </c>
      <c r="EZ30" s="133">
        <v>591458.64280278003</v>
      </c>
      <c r="FA30" s="133">
        <v>594274.75420820003</v>
      </c>
      <c r="FB30" s="133">
        <v>596169.09549782006</v>
      </c>
      <c r="FC30" s="133">
        <v>596850.26349012007</v>
      </c>
      <c r="FD30" s="133">
        <v>595007.84881066007</v>
      </c>
      <c r="FE30" s="133">
        <v>596833.96552110009</v>
      </c>
      <c r="FF30" s="133">
        <v>598907.07515817997</v>
      </c>
      <c r="FG30" s="133">
        <v>599870.24315048009</v>
      </c>
      <c r="FH30" s="133">
        <v>601117.33156748</v>
      </c>
      <c r="FI30" s="133">
        <v>600540.68700381997</v>
      </c>
      <c r="FJ30" s="133">
        <v>602378.75950575992</v>
      </c>
      <c r="FK30" s="133">
        <v>603816.81255596003</v>
      </c>
      <c r="FL30" s="133">
        <v>605832.88682623999</v>
      </c>
      <c r="FM30" s="133">
        <v>606322.92396138003</v>
      </c>
      <c r="FN30" s="133">
        <v>607577</v>
      </c>
      <c r="FO30" s="491">
        <v>611439</v>
      </c>
      <c r="FP30" s="133">
        <v>612957</v>
      </c>
      <c r="FQ30" s="133">
        <v>613918</v>
      </c>
      <c r="FR30" s="133">
        <v>614055</v>
      </c>
      <c r="FS30" s="133">
        <v>612941</v>
      </c>
      <c r="FT30" s="133">
        <v>614395</v>
      </c>
      <c r="FU30" s="133">
        <v>615701</v>
      </c>
      <c r="FV30" s="133">
        <v>616598</v>
      </c>
      <c r="FW30" s="133">
        <v>617045</v>
      </c>
      <c r="FX30" s="133">
        <v>616787</v>
      </c>
      <c r="FY30" s="133">
        <v>618369</v>
      </c>
      <c r="FZ30" s="133">
        <f>'0091'!AE25</f>
        <v>619646</v>
      </c>
      <c r="GA30" s="267">
        <f t="shared" si="1"/>
        <v>8.2070000000000007</v>
      </c>
      <c r="GB30" s="267"/>
      <c r="GC30" s="390">
        <f t="shared" si="2"/>
        <v>28.187357197219971</v>
      </c>
      <c r="GD30" s="237">
        <v>964.95288688975904</v>
      </c>
      <c r="GE30" s="237">
        <v>959.66768777385698</v>
      </c>
      <c r="GF30" s="237">
        <v>960.72610971118399</v>
      </c>
      <c r="GG30" s="237">
        <v>960.33654777119398</v>
      </c>
      <c r="GH30" s="237">
        <v>956.87507308516899</v>
      </c>
      <c r="GI30" s="237">
        <v>954.28743165160699</v>
      </c>
      <c r="GJ30" s="237">
        <v>955.42483913481703</v>
      </c>
      <c r="GK30" s="237">
        <v>956.77070361145707</v>
      </c>
      <c r="GL30" s="237">
        <v>955.40297811127095</v>
      </c>
      <c r="GM30" s="237">
        <v>955.19483568075123</v>
      </c>
      <c r="GN30" s="237">
        <v>952.55191127890498</v>
      </c>
      <c r="GO30" s="237">
        <v>947.52740798747061</v>
      </c>
      <c r="GP30" s="237">
        <v>945.95789721274843</v>
      </c>
      <c r="GQ30" s="237">
        <v>946.59761332755704</v>
      </c>
      <c r="GR30" s="237">
        <v>945.82965473750596</v>
      </c>
      <c r="GS30" s="237">
        <v>941.04730127576101</v>
      </c>
      <c r="GT30" s="237">
        <v>940.96029728144003</v>
      </c>
      <c r="GU30" s="237">
        <v>940.97742611123999</v>
      </c>
      <c r="GV30" s="237">
        <v>941.63141993957697</v>
      </c>
      <c r="GW30" s="237">
        <v>939.78114991611994</v>
      </c>
      <c r="GX30" s="237">
        <v>935.50529281852096</v>
      </c>
      <c r="GY30" s="237">
        <v>936.28898644779497</v>
      </c>
      <c r="GZ30" s="237">
        <v>936.24957212946401</v>
      </c>
      <c r="HA30" s="237">
        <v>936.52439024390242</v>
      </c>
      <c r="HB30" s="237">
        <v>936.8453193749051</v>
      </c>
      <c r="HC30" s="237">
        <v>933.33536260558549</v>
      </c>
      <c r="HD30" s="237">
        <v>934.53881453154861</v>
      </c>
      <c r="HE30" s="237">
        <v>936.07762434127005</v>
      </c>
      <c r="HF30" s="237">
        <v>937.14501803513895</v>
      </c>
      <c r="HG30" s="237">
        <v>936.54730464502086</v>
      </c>
      <c r="HH30" s="237">
        <v>932.46697056323887</v>
      </c>
      <c r="HI30" s="237">
        <v>932.66653749273405</v>
      </c>
      <c r="HJ30" s="237">
        <v>932.79623241210891</v>
      </c>
      <c r="HK30" s="237">
        <v>932.28785421975135</v>
      </c>
      <c r="HL30" s="237">
        <v>932.05047075165919</v>
      </c>
      <c r="HM30" s="237"/>
      <c r="HN30" s="237">
        <v>929.62677656665244</v>
      </c>
      <c r="HO30" s="237">
        <v>930.49642390217628</v>
      </c>
      <c r="HP30" s="237">
        <v>931.24251037025658</v>
      </c>
      <c r="HQ30" s="237">
        <v>931.56840891621823</v>
      </c>
      <c r="HR30" s="237">
        <v>928.15097670491605</v>
      </c>
      <c r="HS30" s="237">
        <v>928.05372996656286</v>
      </c>
      <c r="HT30" s="237">
        <v>927.40413204238803</v>
      </c>
      <c r="HU30" s="237">
        <v>929.51674145667903</v>
      </c>
      <c r="HV30" s="237">
        <v>928.56173312883402</v>
      </c>
      <c r="HW30" s="237">
        <v>919.82800229840996</v>
      </c>
      <c r="HX30" s="237">
        <v>920.58194364577298</v>
      </c>
      <c r="HY30" s="237">
        <v>921.71183968058995</v>
      </c>
      <c r="HZ30" s="237">
        <v>922.84397655406406</v>
      </c>
      <c r="IA30" s="237">
        <v>917.98866309335597</v>
      </c>
      <c r="IB30" s="237">
        <v>919.360061680802</v>
      </c>
      <c r="IC30" s="237">
        <v>920.15008874141495</v>
      </c>
      <c r="ID30" s="237">
        <v>921.26795271649098</v>
      </c>
      <c r="IE30" s="237">
        <v>921.08337820167696</v>
      </c>
      <c r="IF30" s="237">
        <v>917.06634322898606</v>
      </c>
      <c r="IG30" s="237">
        <v>916.99085810862698</v>
      </c>
      <c r="IH30" s="237">
        <v>917.04263047218501</v>
      </c>
      <c r="II30" s="237">
        <v>916.45744518879405</v>
      </c>
      <c r="IJ30" s="237">
        <v>916.32253890939501</v>
      </c>
      <c r="IK30" s="237">
        <v>913.84357626989595</v>
      </c>
      <c r="IL30" s="237">
        <v>915.27184688119598</v>
      </c>
      <c r="IM30" s="237">
        <v>915.72441124914201</v>
      </c>
      <c r="IN30" s="237">
        <v>916.11413975830101</v>
      </c>
      <c r="IO30" s="237">
        <v>915.09088143585097</v>
      </c>
      <c r="IP30" s="237">
        <v>910.71433985144802</v>
      </c>
      <c r="IQ30" s="237">
        <v>910.09490810485102</v>
      </c>
      <c r="IR30" s="237">
        <v>911.89633089731001</v>
      </c>
      <c r="IS30" s="237">
        <v>911.41250562303196</v>
      </c>
      <c r="IT30" s="237">
        <v>911.51008602231298</v>
      </c>
      <c r="IU30" s="237">
        <v>907.89027299231395</v>
      </c>
      <c r="IV30" s="237">
        <v>906.52529227043999</v>
      </c>
      <c r="IW30" s="237">
        <v>906.90317448291501</v>
      </c>
      <c r="IX30" s="237">
        <v>908.90227576974598</v>
      </c>
      <c r="IY30" s="237">
        <v>907.34083687454495</v>
      </c>
      <c r="IZ30" s="237">
        <v>903.37762372424402</v>
      </c>
      <c r="JA30" s="237">
        <v>903.07049306625595</v>
      </c>
      <c r="JB30" s="237">
        <v>904.80204144757204</v>
      </c>
      <c r="JC30" s="237">
        <v>903.53810623556581</v>
      </c>
      <c r="JD30" s="237">
        <v>903.96307858326588</v>
      </c>
      <c r="JE30" s="237">
        <v>900.67466033402104</v>
      </c>
      <c r="JF30" s="237">
        <v>900.73121218036306</v>
      </c>
      <c r="JG30" s="237">
        <v>900.52990719800346</v>
      </c>
      <c r="JH30" s="237">
        <v>900.62536573947648</v>
      </c>
      <c r="JI30" s="237">
        <v>900.95604309806367</v>
      </c>
      <c r="JJ30" s="237">
        <v>897.29037528310346</v>
      </c>
      <c r="JK30" s="237">
        <v>895.93166317578743</v>
      </c>
      <c r="JL30" s="237"/>
      <c r="JM30" s="237">
        <v>895.83983679203834</v>
      </c>
      <c r="JN30" s="237">
        <v>895.11750072592008</v>
      </c>
      <c r="JO30" s="237">
        <v>888.77047908839643</v>
      </c>
      <c r="JP30" s="237">
        <v>885.82824417102211</v>
      </c>
      <c r="JQ30" s="237">
        <v>885.16355417702835</v>
      </c>
      <c r="JR30" s="237">
        <v>885.73042807020897</v>
      </c>
      <c r="JS30" s="237">
        <v>883.06596845201659</v>
      </c>
      <c r="JT30" s="237">
        <v>881.97254120033404</v>
      </c>
      <c r="JU30" s="237">
        <v>881.73716511447105</v>
      </c>
      <c r="JV30" s="237">
        <v>880.76066176125005</v>
      </c>
      <c r="JW30" s="237">
        <v>879.49582941322603</v>
      </c>
      <c r="JX30" s="237">
        <v>876.397513767958</v>
      </c>
      <c r="JY30" s="237">
        <v>875.692241598789</v>
      </c>
      <c r="JZ30" s="237">
        <v>875.65357295882404</v>
      </c>
      <c r="KA30" s="237">
        <v>874.64208340165999</v>
      </c>
      <c r="KB30" s="237">
        <v>873.526845166317</v>
      </c>
      <c r="KC30" s="237">
        <v>865.97378498953799</v>
      </c>
      <c r="KD30" s="237">
        <v>865.07225205306395</v>
      </c>
      <c r="KE30" s="237">
        <v>864.69698166877401</v>
      </c>
      <c r="KF30" s="237">
        <v>862.64468344955299</v>
      </c>
      <c r="KG30" s="237">
        <v>860.43982028848404</v>
      </c>
      <c r="KH30" s="237">
        <v>850.87679218528399</v>
      </c>
      <c r="KI30" s="237">
        <v>843.29720749940702</v>
      </c>
      <c r="KJ30" s="237">
        <v>839.09206248513203</v>
      </c>
      <c r="KK30" s="237">
        <v>834.01367617067206</v>
      </c>
      <c r="KL30" s="237">
        <v>830.65022421524702</v>
      </c>
      <c r="KM30" s="237">
        <v>822.53123740427304</v>
      </c>
      <c r="KN30" s="237">
        <v>821.03487064116996</v>
      </c>
      <c r="KO30" s="237">
        <v>819.33644333628195</v>
      </c>
      <c r="KP30" s="237">
        <v>816.70834335176698</v>
      </c>
      <c r="KQ30" s="237">
        <v>811.77609394215904</v>
      </c>
      <c r="KR30" s="237">
        <v>803.58843875482103</v>
      </c>
      <c r="KS30" s="237">
        <v>800.96169036334902</v>
      </c>
      <c r="KT30" s="237">
        <v>800.11274046042297</v>
      </c>
      <c r="KU30" s="237">
        <v>798.43308887311696</v>
      </c>
      <c r="KV30" s="237">
        <v>797.69212551805799</v>
      </c>
      <c r="KW30" s="237">
        <v>791.92725835145302</v>
      </c>
      <c r="KX30" s="237">
        <v>793.25257323832204</v>
      </c>
      <c r="KY30" s="237">
        <v>793.33952275600495</v>
      </c>
      <c r="KZ30" s="237">
        <v>791.51204371476899</v>
      </c>
      <c r="LA30" s="237">
        <v>789.92186480737803</v>
      </c>
      <c r="LB30" s="237">
        <v>784.60485760476695</v>
      </c>
      <c r="LC30" s="237">
        <v>783.59033466650396</v>
      </c>
      <c r="LD30" s="237">
        <v>784.96662406221003</v>
      </c>
      <c r="LE30" s="237">
        <v>784.23938249441096</v>
      </c>
      <c r="LF30" s="237">
        <v>783.62505784431198</v>
      </c>
      <c r="LG30" s="237">
        <v>781.066155645403</v>
      </c>
      <c r="LH30" s="237">
        <v>780.03175745158705</v>
      </c>
      <c r="LI30" s="237">
        <v>779.61838122651295</v>
      </c>
      <c r="LJ30" s="237">
        <v>778.44441750963995</v>
      </c>
      <c r="LK30" s="237">
        <v>778.10029523798403</v>
      </c>
      <c r="LL30" s="237">
        <v>773.49982858621797</v>
      </c>
      <c r="LM30" s="237">
        <v>772.47363384195</v>
      </c>
      <c r="LN30" s="237">
        <v>770.82567280375599</v>
      </c>
      <c r="LO30" s="237">
        <v>770.06709552488599</v>
      </c>
      <c r="LP30" s="237">
        <v>771.34481778321901</v>
      </c>
      <c r="LQ30" s="237">
        <v>767.77211274151796</v>
      </c>
      <c r="LR30" s="237">
        <v>769.05962279468804</v>
      </c>
      <c r="LS30" s="237">
        <v>769.05962279468804</v>
      </c>
      <c r="LT30" s="237">
        <v>770.74555738913398</v>
      </c>
      <c r="LU30" s="237">
        <v>773.34714200358496</v>
      </c>
      <c r="LV30" s="237">
        <v>771.765224058483</v>
      </c>
      <c r="LW30" s="237">
        <v>772.530309641553</v>
      </c>
      <c r="LX30" s="237">
        <v>773.12837115870695</v>
      </c>
      <c r="LY30" s="237">
        <v>773.54281008305895</v>
      </c>
      <c r="LZ30" s="237">
        <v>773.30569147335302</v>
      </c>
      <c r="MA30" s="237">
        <v>771.06826235593496</v>
      </c>
      <c r="MB30" s="237">
        <v>769.91723450388997</v>
      </c>
      <c r="MC30" s="237">
        <v>769.41991659376197</v>
      </c>
      <c r="MD30" s="237">
        <v>767.91300803753018</v>
      </c>
      <c r="ME30" s="237">
        <v>771.44597300949511</v>
      </c>
      <c r="MF30" s="237">
        <v>770.27467249519282</v>
      </c>
      <c r="MG30" s="237">
        <v>772.03240134670648</v>
      </c>
      <c r="MH30" s="237">
        <v>772.67331763336267</v>
      </c>
      <c r="MI30" s="237">
        <v>773.23903319667295</v>
      </c>
      <c r="MJ30" s="237">
        <v>773.59837760733978</v>
      </c>
      <c r="MK30" s="237">
        <v>773.7880832544223</v>
      </c>
      <c r="ML30" s="237">
        <v>775.52059767168805</v>
      </c>
      <c r="MM30" s="237">
        <v>777.1394041563575</v>
      </c>
      <c r="MN30" s="237">
        <v>779.54024331496532</v>
      </c>
      <c r="MO30" s="237">
        <v>782.1621366814536</v>
      </c>
      <c r="MP30" s="237">
        <v>784.08937406925918</v>
      </c>
      <c r="MQ30" s="494">
        <v>787.11955004188439</v>
      </c>
      <c r="MR30" s="237">
        <v>788.94373227906215</v>
      </c>
      <c r="MS30" s="237">
        <v>789.68849585723387</v>
      </c>
      <c r="MT30" s="237">
        <v>790.19603944647679</v>
      </c>
      <c r="MU30" s="237">
        <v>788.86398917326744</v>
      </c>
      <c r="MV30" s="237">
        <v>789.8115757672125</v>
      </c>
      <c r="MW30" s="237">
        <v>790.56912506453784</v>
      </c>
      <c r="MX30" s="237">
        <v>791.2764944034293</v>
      </c>
      <c r="MY30" s="237">
        <v>792.37890376035682</v>
      </c>
      <c r="MZ30" s="237">
        <v>792.28329133165334</v>
      </c>
      <c r="NA30" s="237">
        <v>791.56545694095098</v>
      </c>
      <c r="NB30" s="237">
        <f>'0091'!AE55</f>
        <v>792.56394860093667</v>
      </c>
      <c r="NC30" s="239">
        <f t="shared" si="3"/>
        <v>5.4443985590522743</v>
      </c>
      <c r="ND30" s="239"/>
      <c r="NE30" s="390">
        <f t="shared" si="4"/>
        <v>22.646714097046697</v>
      </c>
    </row>
    <row r="31" spans="1:412" x14ac:dyDescent="0.25">
      <c r="GA31" s="267">
        <f>(FZ31-DW31)/1000</f>
        <v>0</v>
      </c>
      <c r="GC31" s="390">
        <f>(FZ31-ES31)/1000</f>
        <v>0</v>
      </c>
      <c r="NE31" s="390">
        <f>SUM(NE4:NE30)</f>
        <v>1.9768256463980336</v>
      </c>
    </row>
    <row r="32" spans="1:412" x14ac:dyDescent="0.25">
      <c r="GA32" s="79">
        <f>SUM(GA4:GA30)</f>
        <v>59.289273730400346</v>
      </c>
      <c r="GB32" s="79">
        <f>SUM(GB4:GB30)</f>
        <v>0</v>
      </c>
      <c r="GC32" s="79">
        <f>SUM(GC4:GC30)</f>
        <v>129.33604652720015</v>
      </c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>
        <f>SUM(NC4:NC30)</f>
        <v>6.6165890305563853</v>
      </c>
      <c r="ND32" s="79">
        <f>SUM(ND4:ND30)</f>
        <v>0</v>
      </c>
      <c r="NE32" s="239"/>
    </row>
    <row r="33" spans="2:377" x14ac:dyDescent="0.25">
      <c r="NC33" s="325">
        <f>NC9+NC17+NC21+NC22+NC23+NC27+NC30</f>
        <v>-1.1866892581548569</v>
      </c>
    </row>
    <row r="34" spans="2:377" x14ac:dyDescent="0.25"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>
        <f>SUM(AQ4:AQ30)</f>
        <v>4632548.1069097398</v>
      </c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>
        <f>SUM(CQ4:CQ30)</f>
        <v>4621432.3742277101</v>
      </c>
      <c r="CR34" s="169"/>
      <c r="CS34" s="169"/>
      <c r="CT34" s="169"/>
      <c r="CU34" s="169"/>
      <c r="CV34" s="169"/>
      <c r="CW34" s="169"/>
      <c r="CX34" s="169"/>
      <c r="CY34" s="169"/>
      <c r="CZ34" s="169"/>
      <c r="DA34" s="169"/>
      <c r="DB34" s="169"/>
      <c r="DC34" s="169"/>
      <c r="DD34" s="169"/>
      <c r="DE34" s="169"/>
      <c r="DF34" s="169"/>
      <c r="DG34" s="169"/>
      <c r="DH34" s="169"/>
      <c r="DI34" s="169"/>
      <c r="DJ34" s="169"/>
      <c r="DK34" s="169"/>
      <c r="DL34" s="169"/>
      <c r="DM34" s="169"/>
      <c r="DN34" s="169"/>
      <c r="DO34" s="169"/>
      <c r="DP34" s="169"/>
      <c r="DQ34" s="169"/>
      <c r="DR34" s="169"/>
      <c r="DS34" s="169"/>
      <c r="DT34" s="169"/>
      <c r="DU34" s="169"/>
      <c r="DV34" s="169"/>
      <c r="DW34" s="169"/>
      <c r="DX34" s="169"/>
      <c r="DY34" s="169"/>
      <c r="DZ34" s="169"/>
      <c r="EA34" s="169"/>
      <c r="EB34" s="169"/>
      <c r="EC34" s="169"/>
      <c r="ED34" s="169"/>
      <c r="EE34" s="169"/>
      <c r="EF34" s="169"/>
      <c r="EG34" s="169"/>
      <c r="EH34" s="169"/>
      <c r="EI34" s="169"/>
      <c r="EJ34" s="169"/>
      <c r="EK34" s="169"/>
      <c r="EL34" s="169"/>
      <c r="EM34" s="169"/>
      <c r="EN34" s="169"/>
      <c r="EO34" s="169"/>
      <c r="EP34" s="169"/>
      <c r="EQ34" s="169"/>
      <c r="ER34" s="169"/>
      <c r="ES34" s="169"/>
      <c r="ET34" s="169"/>
      <c r="EU34" s="169"/>
      <c r="EV34" s="169"/>
      <c r="EW34" s="169"/>
      <c r="EX34" s="169"/>
      <c r="EY34" s="169"/>
      <c r="EZ34" s="169"/>
      <c r="FA34" s="169"/>
      <c r="FB34" s="169"/>
      <c r="FC34" s="169"/>
      <c r="FD34" s="169"/>
      <c r="FE34" s="169"/>
      <c r="FF34" s="169"/>
      <c r="FG34" s="169"/>
      <c r="FH34" s="169"/>
      <c r="FI34" s="169"/>
      <c r="FJ34" s="169"/>
      <c r="FK34" s="169"/>
      <c r="FL34" s="169"/>
      <c r="FM34" s="169"/>
      <c r="FN34" s="169"/>
      <c r="FO34" s="169"/>
      <c r="FP34" s="169"/>
      <c r="FQ34" s="169"/>
      <c r="FR34" s="169"/>
      <c r="FS34" s="169"/>
      <c r="FT34" s="169"/>
      <c r="FU34" s="169"/>
      <c r="FV34" s="169"/>
      <c r="FW34" s="169"/>
      <c r="FX34" s="169"/>
      <c r="FY34" s="169"/>
      <c r="FZ34" s="169">
        <f>SUM(FZ4:FZ30)</f>
        <v>4770104.2737304</v>
      </c>
      <c r="GA34">
        <f>GA27/GA32</f>
        <v>0.72242455990126919</v>
      </c>
      <c r="GD34" s="169"/>
      <c r="GE34" s="169"/>
      <c r="GF34" s="169"/>
      <c r="GG34" s="169"/>
      <c r="GH34" s="169"/>
      <c r="GI34" s="169"/>
      <c r="GJ34" s="169"/>
      <c r="GK34" s="169"/>
      <c r="GL34" s="169"/>
      <c r="GM34" s="169"/>
      <c r="GN34" s="169"/>
      <c r="GO34" s="169"/>
      <c r="GP34" s="169"/>
      <c r="GQ34" s="169"/>
      <c r="GR34" s="169"/>
      <c r="GS34" s="169"/>
      <c r="GT34" s="169"/>
      <c r="GU34" s="169"/>
      <c r="GV34" s="169"/>
      <c r="GW34" s="169"/>
      <c r="GX34" s="169"/>
      <c r="GY34" s="169"/>
      <c r="GZ34" s="169"/>
      <c r="HA34" s="169"/>
      <c r="HB34" s="169"/>
      <c r="HC34" s="169"/>
      <c r="HD34" s="169"/>
      <c r="HE34" s="169"/>
      <c r="HF34" s="169"/>
      <c r="HG34" s="169"/>
      <c r="HH34" s="169"/>
      <c r="HI34" s="169"/>
      <c r="HJ34" s="169"/>
      <c r="HK34" s="169"/>
      <c r="HL34" s="169"/>
      <c r="HM34" s="169"/>
      <c r="HN34" s="169"/>
      <c r="HO34" s="169"/>
      <c r="HP34" s="169"/>
      <c r="HQ34" s="169"/>
      <c r="HR34" s="169"/>
      <c r="HS34" s="169">
        <f>SUM(HS4:HS30)</f>
        <v>4508.2436921048338</v>
      </c>
      <c r="HT34" s="169"/>
      <c r="HU34" s="169"/>
      <c r="HV34" s="169"/>
      <c r="HW34" s="169"/>
      <c r="HX34" s="169"/>
      <c r="HY34" s="169"/>
      <c r="HZ34" s="169"/>
      <c r="IA34" s="169"/>
      <c r="IB34" s="169"/>
      <c r="IC34" s="169"/>
      <c r="ID34" s="169"/>
      <c r="IE34" s="169"/>
      <c r="IF34" s="169" t="s">
        <v>373</v>
      </c>
      <c r="IG34" s="169"/>
      <c r="IH34" s="169"/>
      <c r="II34" s="169"/>
      <c r="IJ34" s="169"/>
      <c r="IK34" s="169"/>
      <c r="IL34" s="169"/>
      <c r="IM34" s="169"/>
      <c r="IN34" s="169"/>
      <c r="IO34" s="169"/>
      <c r="IP34" s="169"/>
      <c r="IQ34" s="169"/>
      <c r="IR34" s="169"/>
      <c r="IS34" s="169"/>
      <c r="IT34" s="169"/>
      <c r="IU34" s="169"/>
      <c r="IV34" s="169"/>
      <c r="IW34" s="169"/>
      <c r="IX34" s="169"/>
      <c r="IY34" s="169"/>
      <c r="IZ34" s="169"/>
      <c r="JA34" s="169"/>
      <c r="JB34" s="169"/>
      <c r="JC34" s="169"/>
      <c r="JD34" s="169"/>
      <c r="JE34" s="169"/>
      <c r="JF34" s="169"/>
      <c r="JG34" s="169"/>
      <c r="JH34" s="169"/>
      <c r="JI34" s="169"/>
      <c r="JJ34" s="169"/>
      <c r="JK34" s="169"/>
      <c r="JL34" s="169"/>
      <c r="JM34" s="169"/>
      <c r="JN34" s="169"/>
      <c r="JO34" s="169"/>
      <c r="JP34" s="169"/>
      <c r="JQ34" s="169"/>
      <c r="JR34" s="169"/>
      <c r="JS34" s="169"/>
      <c r="JT34" s="169"/>
      <c r="JU34" s="169"/>
      <c r="JV34" s="169"/>
      <c r="JW34" s="169"/>
      <c r="JX34" s="169"/>
      <c r="JY34" s="169"/>
      <c r="JZ34" s="169"/>
      <c r="KA34" s="169"/>
      <c r="KB34" s="169"/>
      <c r="KC34" s="169"/>
      <c r="KD34" s="169"/>
      <c r="KE34" s="169"/>
      <c r="KF34" s="169"/>
      <c r="KG34" s="169"/>
      <c r="KH34" s="169"/>
      <c r="KI34" s="169"/>
      <c r="KJ34" s="169"/>
      <c r="KK34" s="169"/>
      <c r="KL34" s="169"/>
      <c r="KM34" s="169"/>
      <c r="KN34" s="169"/>
      <c r="KO34" s="169"/>
      <c r="KP34" s="169"/>
      <c r="KQ34" s="169"/>
      <c r="KR34" s="169"/>
      <c r="KS34" s="169"/>
      <c r="KT34" s="169"/>
      <c r="KU34" s="169"/>
      <c r="KV34" s="169"/>
      <c r="KW34" s="169"/>
      <c r="KX34" s="169"/>
      <c r="KY34" s="169"/>
      <c r="KZ34" s="169"/>
      <c r="LA34" s="169"/>
      <c r="LB34" s="169"/>
      <c r="LC34" s="169"/>
      <c r="LD34" s="169"/>
      <c r="LE34" s="169"/>
      <c r="LF34" s="169"/>
      <c r="LG34" s="169"/>
      <c r="LH34" s="169"/>
      <c r="LI34" s="169"/>
      <c r="LJ34" s="169"/>
      <c r="LK34" s="169"/>
      <c r="LL34" s="169"/>
      <c r="LM34" s="169"/>
      <c r="LN34" s="169"/>
      <c r="LO34" s="169"/>
      <c r="LP34" s="169"/>
      <c r="LQ34" s="169"/>
      <c r="LR34" s="169"/>
      <c r="LS34" s="169"/>
      <c r="LT34" s="169"/>
      <c r="LU34" s="169"/>
      <c r="LV34" s="169"/>
      <c r="LW34" s="169"/>
      <c r="LX34" s="169"/>
      <c r="LY34" s="169"/>
      <c r="LZ34" s="169"/>
      <c r="MA34" s="169"/>
      <c r="MB34" s="169"/>
      <c r="MC34" s="169"/>
      <c r="MD34" s="169"/>
      <c r="ME34" s="169"/>
      <c r="MF34" s="169"/>
      <c r="MG34" s="169"/>
      <c r="MH34" s="169"/>
      <c r="MI34" s="169"/>
      <c r="MJ34" s="169"/>
      <c r="MK34" s="169"/>
      <c r="ML34" s="169"/>
      <c r="MM34" s="169"/>
      <c r="MN34" s="169"/>
      <c r="MO34" s="169"/>
      <c r="MP34" s="169"/>
      <c r="MQ34" s="169"/>
      <c r="MR34" s="169"/>
      <c r="MS34" s="169"/>
      <c r="MT34" s="169"/>
      <c r="MU34" s="169"/>
      <c r="MV34" s="169"/>
      <c r="MW34" s="169"/>
      <c r="MX34" s="169"/>
      <c r="MY34" s="169"/>
      <c r="MZ34" s="169"/>
      <c r="NA34" s="169"/>
      <c r="NB34" s="169">
        <f>SUM(NB4:NB30)</f>
        <v>3901.3594986001444</v>
      </c>
      <c r="NC34" s="134">
        <v>24.5</v>
      </c>
      <c r="NL34" s="249">
        <v>2</v>
      </c>
    </row>
    <row r="35" spans="2:377" ht="15.75" x14ac:dyDescent="0.25">
      <c r="NC35" s="134">
        <v>27.13</v>
      </c>
      <c r="NL35" s="249">
        <v>23</v>
      </c>
      <c r="NM35" s="379">
        <f>NL34/NL35</f>
        <v>8.6956521739130432E-2</v>
      </c>
    </row>
    <row r="36" spans="2:377" x14ac:dyDescent="0.25"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>
        <f>AQ27/AQ34*100</f>
        <v>55.433682300453114</v>
      </c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>
        <f>CQ27/CQ34*100</f>
        <v>56.978027303494528</v>
      </c>
      <c r="CR36" s="218"/>
      <c r="CS36" s="218"/>
      <c r="CT36" s="218"/>
      <c r="CU36" s="218"/>
      <c r="CV36" s="218"/>
      <c r="CW36" s="218"/>
      <c r="CX36" s="218"/>
      <c r="CY36" s="218"/>
      <c r="CZ36" s="218"/>
      <c r="DA36" s="218"/>
      <c r="DB36" s="218"/>
      <c r="DC36" s="218"/>
      <c r="DD36" s="218"/>
      <c r="DE36" s="218"/>
      <c r="DF36" s="218"/>
      <c r="DG36" s="218"/>
      <c r="DH36" s="218"/>
      <c r="DI36" s="218"/>
      <c r="DJ36" s="218"/>
      <c r="DK36" s="218"/>
      <c r="DL36" s="218"/>
      <c r="DM36" s="218"/>
      <c r="DN36" s="218"/>
      <c r="DO36" s="218"/>
      <c r="DP36" s="218"/>
      <c r="DQ36" s="218"/>
      <c r="DR36" s="218"/>
      <c r="DS36" s="218"/>
      <c r="DT36" s="218"/>
      <c r="DU36" s="218"/>
      <c r="DV36" s="218"/>
      <c r="DW36" s="218"/>
      <c r="DX36" s="218"/>
      <c r="DY36" s="218"/>
      <c r="DZ36" s="218"/>
      <c r="EA36" s="218"/>
      <c r="EB36" s="218"/>
      <c r="EC36" s="218"/>
      <c r="ED36" s="218"/>
      <c r="EE36" s="218"/>
      <c r="EF36" s="218"/>
      <c r="EG36" s="218"/>
      <c r="EH36" s="218"/>
      <c r="EI36" s="218"/>
      <c r="EJ36" s="218"/>
      <c r="EK36" s="218"/>
      <c r="EL36" s="218"/>
      <c r="EM36" s="218"/>
      <c r="EN36" s="218"/>
      <c r="EO36" s="218"/>
      <c r="EP36" s="218"/>
      <c r="EQ36" s="218"/>
      <c r="ER36" s="218"/>
      <c r="ES36" s="218"/>
      <c r="ET36" s="218"/>
      <c r="EU36" s="218"/>
      <c r="EV36" s="218"/>
      <c r="EW36" s="218"/>
      <c r="EX36" s="218"/>
      <c r="EY36" s="218"/>
      <c r="EZ36" s="218"/>
      <c r="FA36" s="218"/>
      <c r="FB36" s="218"/>
      <c r="FC36" s="218"/>
      <c r="FD36" s="218"/>
      <c r="FE36" s="218"/>
      <c r="FF36" s="218"/>
      <c r="FG36" s="218"/>
      <c r="FH36" s="218"/>
      <c r="FI36" s="218"/>
      <c r="FJ36" s="218"/>
      <c r="FK36" s="218"/>
      <c r="FL36" s="218"/>
      <c r="FM36" s="218"/>
      <c r="FN36" s="218"/>
      <c r="FO36" s="218"/>
      <c r="FP36" s="218"/>
      <c r="FQ36" s="218"/>
      <c r="FR36" s="218"/>
      <c r="FS36" s="218"/>
      <c r="FT36" s="218"/>
      <c r="FU36" s="218"/>
      <c r="FV36" s="218"/>
      <c r="FW36" s="218"/>
      <c r="FX36" s="218"/>
      <c r="FY36" s="218"/>
      <c r="FZ36" s="218">
        <f>FZ27/FZ34*100</f>
        <v>58.778380232113491</v>
      </c>
      <c r="GA36" s="218">
        <f>GA9+GA17+GA21+GA22+GA23+GA27+GA30</f>
        <v>47.611750857190344</v>
      </c>
      <c r="GB36" s="218" t="e">
        <f>GB22/GB32*100</f>
        <v>#DIV/0!</v>
      </c>
      <c r="GC36" s="218">
        <f>GC22/GC32*100</f>
        <v>-5.7478175648708927</v>
      </c>
      <c r="GD36" s="218"/>
      <c r="GE36" s="218"/>
      <c r="GF36" s="218"/>
      <c r="GG36" s="218"/>
      <c r="GH36" s="218"/>
      <c r="GI36" s="218"/>
      <c r="GJ36" s="218"/>
      <c r="GK36" s="218"/>
      <c r="GL36" s="218"/>
      <c r="GM36" s="218"/>
      <c r="GN36" s="218"/>
      <c r="GO36" s="218"/>
      <c r="GP36" s="218"/>
      <c r="GQ36" s="218"/>
      <c r="GR36" s="218"/>
      <c r="GS36" s="218"/>
      <c r="GT36" s="218"/>
      <c r="GU36" s="218"/>
      <c r="GV36" s="218"/>
      <c r="GW36" s="218"/>
      <c r="GX36" s="218"/>
      <c r="GY36" s="218"/>
      <c r="GZ36" s="218"/>
      <c r="HA36" s="218"/>
      <c r="HB36" s="218"/>
      <c r="HC36" s="218"/>
      <c r="HD36" s="218"/>
      <c r="HE36" s="218"/>
      <c r="HF36" s="218"/>
      <c r="HG36" s="218"/>
      <c r="HH36" s="218"/>
      <c r="HI36" s="218"/>
      <c r="HJ36" s="218"/>
      <c r="HK36" s="218"/>
      <c r="HL36" s="218"/>
      <c r="HM36" s="218"/>
      <c r="HN36" s="218"/>
      <c r="HO36" s="218"/>
      <c r="HP36" s="218"/>
      <c r="HQ36" s="218"/>
      <c r="HR36" s="218"/>
      <c r="HS36" s="218">
        <f>HS27/HS34*100</f>
        <v>47.789644948461827</v>
      </c>
      <c r="HT36" s="218"/>
      <c r="HU36" s="218"/>
      <c r="HV36" s="218"/>
      <c r="HW36" s="218"/>
      <c r="HX36" s="218"/>
      <c r="HY36" s="218"/>
      <c r="HZ36" s="218"/>
      <c r="IA36" s="218"/>
      <c r="IB36" s="218"/>
      <c r="IC36" s="218"/>
      <c r="ID36" s="218"/>
      <c r="IE36" s="218"/>
      <c r="IF36" s="218"/>
      <c r="IG36" s="218"/>
      <c r="IH36" s="218"/>
      <c r="II36" s="218"/>
      <c r="IJ36" s="218"/>
      <c r="IK36" s="218"/>
      <c r="IL36" s="218"/>
      <c r="IM36" s="218"/>
      <c r="IN36" s="218"/>
      <c r="IO36" s="218"/>
      <c r="IP36" s="218"/>
      <c r="IQ36" s="218"/>
      <c r="IR36" s="218"/>
      <c r="IS36" s="218"/>
      <c r="IT36" s="218"/>
      <c r="IU36" s="218"/>
      <c r="IV36" s="218"/>
      <c r="IW36" s="218"/>
      <c r="IX36" s="218"/>
      <c r="IY36" s="218"/>
      <c r="IZ36" s="218"/>
      <c r="JA36" s="218"/>
      <c r="JB36" s="218"/>
      <c r="JC36" s="218"/>
      <c r="JD36" s="218"/>
      <c r="JE36" s="218"/>
      <c r="JF36" s="218"/>
      <c r="JG36" s="218"/>
      <c r="JH36" s="218"/>
      <c r="JI36" s="218"/>
      <c r="JJ36" s="218"/>
      <c r="JK36" s="218"/>
      <c r="JL36" s="218"/>
      <c r="JM36" s="218"/>
      <c r="JN36" s="218"/>
      <c r="JO36" s="218"/>
      <c r="JP36" s="218"/>
      <c r="JQ36" s="218"/>
      <c r="JR36" s="218"/>
      <c r="JS36" s="218"/>
      <c r="JT36" s="218"/>
      <c r="JU36" s="218"/>
      <c r="JV36" s="218"/>
      <c r="JW36" s="218"/>
      <c r="JX36" s="218"/>
      <c r="JY36" s="218"/>
      <c r="JZ36" s="218"/>
      <c r="KA36" s="218"/>
      <c r="KB36" s="218"/>
      <c r="KC36" s="218"/>
      <c r="KD36" s="218"/>
      <c r="KE36" s="218"/>
      <c r="KF36" s="218"/>
      <c r="KG36" s="218"/>
      <c r="KH36" s="218"/>
      <c r="KI36" s="218"/>
      <c r="KJ36" s="218"/>
      <c r="KK36" s="218"/>
      <c r="KL36" s="218"/>
      <c r="KM36" s="218"/>
      <c r="KN36" s="218"/>
      <c r="KO36" s="218"/>
      <c r="KP36" s="218"/>
      <c r="KQ36" s="218"/>
      <c r="KR36" s="218"/>
      <c r="KS36" s="218"/>
      <c r="KT36" s="218"/>
      <c r="KU36" s="218"/>
      <c r="KV36" s="218"/>
      <c r="KW36" s="218"/>
      <c r="KX36" s="218"/>
      <c r="KY36" s="218"/>
      <c r="KZ36" s="218"/>
      <c r="LA36" s="218"/>
      <c r="LB36" s="218"/>
      <c r="LC36" s="218"/>
      <c r="LD36" s="218"/>
      <c r="LE36" s="218"/>
      <c r="LF36" s="218"/>
      <c r="LG36" s="218"/>
      <c r="LH36" s="218"/>
      <c r="LI36" s="218"/>
      <c r="LJ36" s="218"/>
      <c r="LK36" s="218"/>
      <c r="LL36" s="218"/>
      <c r="LM36" s="218"/>
      <c r="LN36" s="218"/>
      <c r="LO36" s="218"/>
      <c r="LP36" s="218"/>
      <c r="LQ36" s="218"/>
      <c r="LR36" s="218"/>
      <c r="LS36" s="218"/>
      <c r="LT36" s="218"/>
      <c r="LU36" s="218"/>
      <c r="LV36" s="218"/>
      <c r="LW36" s="218"/>
      <c r="LX36" s="218"/>
      <c r="LY36" s="218"/>
      <c r="LZ36" s="218"/>
      <c r="MA36" s="218"/>
      <c r="MB36" s="218"/>
      <c r="MC36" s="218"/>
      <c r="MD36" s="218"/>
      <c r="ME36" s="218"/>
      <c r="MF36" s="218"/>
      <c r="MG36" s="218"/>
      <c r="MH36" s="218"/>
      <c r="MI36" s="218"/>
      <c r="MJ36" s="218"/>
      <c r="MK36" s="218"/>
      <c r="ML36" s="218"/>
      <c r="MM36" s="218"/>
      <c r="MN36" s="218"/>
      <c r="MO36" s="218"/>
      <c r="MP36" s="218"/>
      <c r="MQ36" s="218"/>
      <c r="MR36" s="218"/>
      <c r="MS36" s="218"/>
      <c r="MT36" s="218"/>
      <c r="MU36" s="218"/>
      <c r="MV36" s="218"/>
      <c r="MW36" s="218"/>
      <c r="MX36" s="218"/>
      <c r="MY36" s="218"/>
      <c r="MZ36" s="218"/>
      <c r="NA36" s="218"/>
      <c r="NB36" s="218">
        <f>NB9+NB17+NB21+NB22+NB23+NB27+NB30</f>
        <v>3547.4853758421682</v>
      </c>
      <c r="NC36" s="218">
        <f>NC34/NC35*100</f>
        <v>90.305934389974198</v>
      </c>
      <c r="ND36" s="218" t="e">
        <f>ND22/ND32*100</f>
        <v>#DIV/0!</v>
      </c>
      <c r="NE36" s="218" t="e">
        <f>NE22/NE32*100</f>
        <v>#DIV/0!</v>
      </c>
      <c r="NL36" s="378"/>
    </row>
    <row r="38" spans="2:377" x14ac:dyDescent="0.25">
      <c r="NB38">
        <f>NB36/NB34</f>
        <v>0.9092946643638069</v>
      </c>
      <c r="NC38" s="325">
        <f>NC9+NC17+NC21+NC22+NC23+NC27+NC30</f>
        <v>-1.1866892581548569</v>
      </c>
    </row>
    <row r="39" spans="2:377" x14ac:dyDescent="0.25">
      <c r="AQ39">
        <f>(AQ9+AQ17+AQ21+AQ22+AQ23+AQ27+AQ30)/AQ34*100</f>
        <v>82.565400783470039</v>
      </c>
      <c r="CQ39">
        <f>(CQ9+CQ17+CQ21+CQ22+CQ23+CQ27+CQ30)/CQ34*100</f>
        <v>82.964922638884872</v>
      </c>
      <c r="FZ39">
        <f>(FZ9+FZ17+FZ21+FZ22+FZ23+FZ27+FZ30)/FZ34*100</f>
        <v>83.944847346611809</v>
      </c>
      <c r="GA39" s="376">
        <f>GA36/GA32</f>
        <v>0.80304155982227188</v>
      </c>
      <c r="NC39" s="134">
        <f>NC32/NC27</f>
        <v>7.3773320183213213</v>
      </c>
    </row>
    <row r="40" spans="2:377" x14ac:dyDescent="0.25">
      <c r="NC40" s="377">
        <f>NC38/NC32</f>
        <v>-0.17935060688740839</v>
      </c>
    </row>
    <row r="42" spans="2:377" x14ac:dyDescent="0.25">
      <c r="NC42" s="134">
        <f>NC27/NC32</f>
        <v>0.13555035851938591</v>
      </c>
    </row>
    <row r="54" spans="367:399" ht="15.75" customHeight="1" x14ac:dyDescent="0.25"/>
    <row r="62" spans="367:399" s="3" customFormat="1" x14ac:dyDescent="0.25">
      <c r="NC62" s="135"/>
      <c r="ND62" s="135"/>
      <c r="NE62" s="135"/>
      <c r="NG62" s="251"/>
      <c r="NH62" s="251"/>
      <c r="NI62" s="251"/>
      <c r="NJ62" s="251"/>
      <c r="NK62" s="251"/>
      <c r="NL62" s="251"/>
      <c r="NM62" s="251"/>
      <c r="NN62" s="251"/>
      <c r="NO62" s="251"/>
      <c r="NP62" s="251"/>
      <c r="NQ62" s="251"/>
      <c r="NR62" s="251"/>
      <c r="NS62" s="251"/>
      <c r="NT62" s="251"/>
      <c r="NU62" s="251"/>
      <c r="NV62" s="251"/>
      <c r="NW62" s="251"/>
      <c r="NX62" s="251"/>
      <c r="NY62" s="251"/>
      <c r="NZ62" s="251"/>
      <c r="OA62" s="251"/>
      <c r="OB62" s="251"/>
      <c r="OC62" s="251"/>
      <c r="OD62" s="251"/>
      <c r="OE62" s="251"/>
      <c r="OF62" s="251"/>
      <c r="OG62" s="251"/>
      <c r="OH62" s="251"/>
      <c r="OI62" s="251"/>
    </row>
    <row r="67" spans="367:399" s="3" customFormat="1" x14ac:dyDescent="0.25">
      <c r="NC67" s="135"/>
      <c r="ND67" s="135"/>
      <c r="NE67" s="135"/>
      <c r="NG67" s="251"/>
      <c r="NH67" s="251"/>
      <c r="NI67" s="251"/>
      <c r="NJ67" s="251"/>
      <c r="NK67" s="251"/>
      <c r="NL67" s="251"/>
      <c r="NM67" s="251"/>
      <c r="NN67" s="251"/>
      <c r="NO67" s="251"/>
      <c r="NP67" s="251"/>
      <c r="NQ67" s="251"/>
      <c r="NR67" s="251"/>
      <c r="NS67" s="251"/>
      <c r="NT67" s="251"/>
      <c r="NU67" s="251"/>
      <c r="NV67" s="251"/>
      <c r="NW67" s="251"/>
      <c r="NX67" s="251"/>
      <c r="NY67" s="251"/>
      <c r="NZ67" s="251"/>
      <c r="OA67" s="251"/>
      <c r="OB67" s="251"/>
      <c r="OC67" s="251"/>
      <c r="OD67" s="251"/>
      <c r="OE67" s="251"/>
      <c r="OF67" s="251"/>
      <c r="OG67" s="251"/>
      <c r="OH67" s="251"/>
      <c r="OI67" s="251"/>
    </row>
    <row r="74" spans="367:399" ht="15.75" customHeight="1" x14ac:dyDescent="0.25"/>
    <row r="75" spans="367:399" ht="15" customHeight="1" x14ac:dyDescent="0.25"/>
    <row r="76" spans="367:399" ht="15" customHeight="1" x14ac:dyDescent="0.25"/>
    <row r="82" spans="367:399" s="6" customFormat="1" x14ac:dyDescent="0.25">
      <c r="NC82" s="136"/>
      <c r="ND82" s="136"/>
      <c r="NE82" s="136"/>
      <c r="NG82" s="252"/>
      <c r="NH82" s="252"/>
      <c r="NI82" s="252"/>
      <c r="NJ82" s="252"/>
      <c r="NK82" s="252"/>
      <c r="NL82" s="252"/>
      <c r="NM82" s="252"/>
      <c r="NN82" s="252"/>
      <c r="NO82" s="252"/>
      <c r="NP82" s="252"/>
      <c r="NQ82" s="252"/>
      <c r="NR82" s="252"/>
      <c r="NS82" s="252"/>
      <c r="NT82" s="252"/>
      <c r="NU82" s="252"/>
      <c r="NV82" s="252"/>
      <c r="NW82" s="252"/>
      <c r="NX82" s="252"/>
      <c r="NY82" s="252"/>
      <c r="NZ82" s="252"/>
      <c r="OA82" s="252"/>
      <c r="OB82" s="252"/>
      <c r="OC82" s="252"/>
      <c r="OD82" s="252"/>
      <c r="OE82" s="252"/>
      <c r="OF82" s="252"/>
      <c r="OG82" s="252"/>
      <c r="OH82" s="252"/>
      <c r="OI82" s="252"/>
    </row>
    <row r="87" spans="367:399" s="6" customFormat="1" x14ac:dyDescent="0.25">
      <c r="NC87" s="136"/>
      <c r="ND87" s="136"/>
      <c r="NE87" s="136"/>
      <c r="NG87" s="252"/>
      <c r="NH87" s="252"/>
      <c r="NI87" s="252"/>
      <c r="NJ87" s="252"/>
      <c r="NK87" s="252"/>
      <c r="NL87" s="252"/>
      <c r="NM87" s="252"/>
      <c r="NN87" s="252"/>
      <c r="NO87" s="252"/>
      <c r="NP87" s="252"/>
      <c r="NQ87" s="252"/>
      <c r="NR87" s="252"/>
      <c r="NS87" s="252"/>
      <c r="NT87" s="252"/>
      <c r="NU87" s="252"/>
      <c r="NV87" s="252"/>
      <c r="NW87" s="252"/>
      <c r="NX87" s="252"/>
      <c r="NY87" s="252"/>
      <c r="NZ87" s="252"/>
      <c r="OA87" s="252"/>
      <c r="OB87" s="252"/>
      <c r="OC87" s="252"/>
      <c r="OD87" s="252"/>
      <c r="OE87" s="252"/>
      <c r="OF87" s="252"/>
      <c r="OG87" s="252"/>
      <c r="OH87" s="252"/>
      <c r="OI87" s="252"/>
    </row>
    <row r="93" spans="367:399" ht="15.75" customHeight="1" x14ac:dyDescent="0.25"/>
    <row r="106" spans="367:399" s="10" customFormat="1" x14ac:dyDescent="0.25">
      <c r="NC106" s="137"/>
      <c r="ND106" s="137"/>
      <c r="NE106" s="137"/>
      <c r="NG106" s="253"/>
      <c r="NH106" s="253"/>
      <c r="NI106" s="253"/>
      <c r="NJ106" s="253"/>
      <c r="NK106" s="253"/>
      <c r="NL106" s="253"/>
      <c r="NM106" s="253"/>
      <c r="NN106" s="253"/>
      <c r="NO106" s="253"/>
      <c r="NP106" s="253"/>
      <c r="NQ106" s="253"/>
      <c r="NR106" s="253"/>
      <c r="NS106" s="253"/>
      <c r="NT106" s="253"/>
      <c r="NU106" s="253"/>
      <c r="NV106" s="253"/>
      <c r="NW106" s="253"/>
      <c r="NX106" s="253"/>
      <c r="NY106" s="253"/>
      <c r="NZ106" s="253"/>
      <c r="OA106" s="253"/>
      <c r="OB106" s="253"/>
      <c r="OC106" s="253"/>
      <c r="OD106" s="253"/>
      <c r="OE106" s="253"/>
      <c r="OF106" s="253"/>
      <c r="OG106" s="253"/>
      <c r="OH106" s="253"/>
      <c r="OI106" s="253"/>
    </row>
    <row r="110" spans="367:399" s="7" customFormat="1" ht="16.5" customHeight="1" x14ac:dyDescent="0.2">
      <c r="NC110" s="138"/>
      <c r="ND110" s="138"/>
      <c r="NE110" s="138"/>
      <c r="NG110" s="254"/>
      <c r="NH110" s="254"/>
      <c r="NI110" s="254"/>
      <c r="NJ110" s="254"/>
      <c r="NK110" s="254"/>
      <c r="NL110" s="254"/>
      <c r="NM110" s="254"/>
      <c r="NN110" s="254"/>
      <c r="NO110" s="254"/>
      <c r="NP110" s="254"/>
      <c r="NQ110" s="254"/>
      <c r="NR110" s="254"/>
      <c r="NS110" s="254"/>
      <c r="NT110" s="254"/>
      <c r="NU110" s="254"/>
      <c r="NV110" s="254"/>
      <c r="NW110" s="254"/>
      <c r="NX110" s="254"/>
      <c r="NY110" s="254"/>
      <c r="NZ110" s="254"/>
      <c r="OA110" s="254"/>
      <c r="OB110" s="254"/>
      <c r="OC110" s="254"/>
      <c r="OD110" s="254"/>
      <c r="OE110" s="254"/>
      <c r="OF110" s="254"/>
      <c r="OG110" s="254"/>
      <c r="OH110" s="254"/>
      <c r="OI110" s="254"/>
    </row>
    <row r="111" spans="367:399" s="7" customFormat="1" ht="15.95" customHeight="1" x14ac:dyDescent="0.2">
      <c r="NC111" s="138"/>
      <c r="ND111" s="138"/>
      <c r="NE111" s="138"/>
      <c r="NG111" s="254"/>
      <c r="NH111" s="254"/>
      <c r="NI111" s="254"/>
      <c r="NJ111" s="254"/>
      <c r="NK111" s="254"/>
      <c r="NL111" s="254"/>
      <c r="NM111" s="254"/>
      <c r="NN111" s="254"/>
      <c r="NO111" s="254"/>
      <c r="NP111" s="254"/>
      <c r="NQ111" s="254"/>
      <c r="NR111" s="254"/>
      <c r="NS111" s="254"/>
      <c r="NT111" s="254"/>
      <c r="NU111" s="254"/>
      <c r="NV111" s="254"/>
      <c r="NW111" s="254"/>
      <c r="NX111" s="254"/>
      <c r="NY111" s="254"/>
      <c r="NZ111" s="254"/>
      <c r="OA111" s="254"/>
      <c r="OB111" s="254"/>
      <c r="OC111" s="254"/>
      <c r="OD111" s="254"/>
      <c r="OE111" s="254"/>
      <c r="OF111" s="254"/>
      <c r="OG111" s="254"/>
      <c r="OH111" s="254"/>
      <c r="OI111" s="254"/>
    </row>
    <row r="112" spans="367:399" s="7" customFormat="1" ht="15.95" customHeight="1" x14ac:dyDescent="0.2">
      <c r="NC112" s="138"/>
      <c r="ND112" s="138"/>
      <c r="NE112" s="138"/>
      <c r="NG112" s="254"/>
      <c r="NH112" s="254"/>
      <c r="NI112" s="254"/>
      <c r="NJ112" s="254"/>
      <c r="NK112" s="254"/>
      <c r="NL112" s="254"/>
      <c r="NM112" s="254"/>
      <c r="NN112" s="254"/>
      <c r="NO112" s="254"/>
      <c r="NP112" s="254"/>
      <c r="NQ112" s="254"/>
      <c r="NR112" s="254"/>
      <c r="NS112" s="254"/>
      <c r="NT112" s="254"/>
      <c r="NU112" s="254"/>
      <c r="NV112" s="254"/>
      <c r="NW112" s="254"/>
      <c r="NX112" s="254"/>
      <c r="NY112" s="254"/>
      <c r="NZ112" s="254"/>
      <c r="OA112" s="254"/>
      <c r="OB112" s="254"/>
      <c r="OC112" s="254"/>
      <c r="OD112" s="254"/>
      <c r="OE112" s="254"/>
      <c r="OF112" s="254"/>
      <c r="OG112" s="254"/>
      <c r="OH112" s="254"/>
      <c r="OI112" s="254"/>
    </row>
    <row r="113" spans="367:399" s="7" customFormat="1" ht="19.7" customHeight="1" x14ac:dyDescent="0.2">
      <c r="NC113" s="138"/>
      <c r="ND113" s="138"/>
      <c r="NE113" s="138"/>
      <c r="NG113" s="254"/>
      <c r="NH113" s="254"/>
      <c r="NI113" s="254"/>
      <c r="NJ113" s="254"/>
      <c r="NK113" s="254"/>
      <c r="NL113" s="254"/>
      <c r="NM113" s="254"/>
      <c r="NN113" s="254"/>
      <c r="NO113" s="254"/>
      <c r="NP113" s="254"/>
      <c r="NQ113" s="254"/>
      <c r="NR113" s="254"/>
      <c r="NS113" s="254"/>
      <c r="NT113" s="254"/>
      <c r="NU113" s="254"/>
      <c r="NV113" s="254"/>
      <c r="NW113" s="254"/>
      <c r="NX113" s="254"/>
      <c r="NY113" s="254"/>
      <c r="NZ113" s="254"/>
      <c r="OA113" s="254"/>
      <c r="OB113" s="254"/>
      <c r="OC113" s="254"/>
      <c r="OD113" s="254"/>
      <c r="OE113" s="254"/>
      <c r="OF113" s="254"/>
      <c r="OG113" s="254"/>
      <c r="OH113" s="254"/>
      <c r="OI113" s="254"/>
    </row>
    <row r="114" spans="367:399" s="7" customFormat="1" ht="82.7" customHeight="1" x14ac:dyDescent="0.2">
      <c r="NC114" s="138"/>
      <c r="ND114" s="138"/>
      <c r="NE114" s="138"/>
      <c r="NG114" s="254"/>
      <c r="NH114" s="254"/>
      <c r="NI114" s="254"/>
      <c r="NJ114" s="254"/>
      <c r="NK114" s="254"/>
      <c r="NL114" s="254"/>
      <c r="NM114" s="254"/>
      <c r="NN114" s="254"/>
      <c r="NO114" s="254"/>
      <c r="NP114" s="254"/>
      <c r="NQ114" s="254"/>
      <c r="NR114" s="254"/>
      <c r="NS114" s="254"/>
      <c r="NT114" s="254"/>
      <c r="NU114" s="254"/>
      <c r="NV114" s="254"/>
      <c r="NW114" s="254"/>
      <c r="NX114" s="254"/>
      <c r="NY114" s="254"/>
      <c r="NZ114" s="254"/>
      <c r="OA114" s="254"/>
      <c r="OB114" s="254"/>
      <c r="OC114" s="254"/>
      <c r="OD114" s="254"/>
      <c r="OE114" s="254"/>
      <c r="OF114" s="254"/>
      <c r="OG114" s="254"/>
      <c r="OH114" s="254"/>
      <c r="OI114" s="254"/>
    </row>
    <row r="115" spans="367:399" s="7" customFormat="1" ht="12.75" customHeight="1" x14ac:dyDescent="0.2">
      <c r="NC115" s="138"/>
      <c r="ND115" s="138"/>
      <c r="NE115" s="138"/>
      <c r="NG115" s="254"/>
      <c r="NH115" s="254"/>
      <c r="NI115" s="254"/>
      <c r="NJ115" s="254"/>
      <c r="NK115" s="254"/>
      <c r="NL115" s="254"/>
      <c r="NM115" s="254"/>
      <c r="NN115" s="254"/>
      <c r="NO115" s="254"/>
      <c r="NP115" s="254"/>
      <c r="NQ115" s="254"/>
      <c r="NR115" s="254"/>
      <c r="NS115" s="254"/>
      <c r="NT115" s="254"/>
      <c r="NU115" s="254"/>
      <c r="NV115" s="254"/>
      <c r="NW115" s="254"/>
      <c r="NX115" s="254"/>
      <c r="NY115" s="254"/>
      <c r="NZ115" s="254"/>
      <c r="OA115" s="254"/>
      <c r="OB115" s="254"/>
      <c r="OC115" s="254"/>
      <c r="OD115" s="254"/>
      <c r="OE115" s="254"/>
      <c r="OF115" s="254"/>
      <c r="OG115" s="254"/>
      <c r="OH115" s="254"/>
      <c r="OI115" s="254"/>
    </row>
    <row r="116" spans="367:399" s="7" customFormat="1" ht="12.75" customHeight="1" x14ac:dyDescent="0.2">
      <c r="NC116" s="138"/>
      <c r="ND116" s="138"/>
      <c r="NE116" s="138"/>
      <c r="NG116" s="254"/>
      <c r="NH116" s="254"/>
      <c r="NI116" s="254"/>
      <c r="NJ116" s="254"/>
      <c r="NK116" s="254"/>
      <c r="NL116" s="254"/>
      <c r="NM116" s="254"/>
      <c r="NN116" s="254"/>
      <c r="NO116" s="254"/>
      <c r="NP116" s="254"/>
      <c r="NQ116" s="254"/>
      <c r="NR116" s="254"/>
      <c r="NS116" s="254"/>
      <c r="NT116" s="254"/>
      <c r="NU116" s="254"/>
      <c r="NV116" s="254"/>
      <c r="NW116" s="254"/>
      <c r="NX116" s="254"/>
      <c r="NY116" s="254"/>
      <c r="NZ116" s="254"/>
      <c r="OA116" s="254"/>
      <c r="OB116" s="254"/>
      <c r="OC116" s="254"/>
      <c r="OD116" s="254"/>
      <c r="OE116" s="254"/>
      <c r="OF116" s="254"/>
      <c r="OG116" s="254"/>
      <c r="OH116" s="254"/>
      <c r="OI116" s="254"/>
    </row>
    <row r="117" spans="367:399" s="7" customFormat="1" ht="12.75" customHeight="1" x14ac:dyDescent="0.2">
      <c r="NC117" s="138"/>
      <c r="ND117" s="138"/>
      <c r="NE117" s="138"/>
      <c r="NG117" s="254"/>
      <c r="NH117" s="254"/>
      <c r="NI117" s="254"/>
      <c r="NJ117" s="254"/>
      <c r="NK117" s="254"/>
      <c r="NL117" s="254"/>
      <c r="NM117" s="254"/>
      <c r="NN117" s="254"/>
      <c r="NO117" s="254"/>
      <c r="NP117" s="254"/>
      <c r="NQ117" s="254"/>
      <c r="NR117" s="254"/>
      <c r="NS117" s="254"/>
      <c r="NT117" s="254"/>
      <c r="NU117" s="254"/>
      <c r="NV117" s="254"/>
      <c r="NW117" s="254"/>
      <c r="NX117" s="254"/>
      <c r="NY117" s="254"/>
      <c r="NZ117" s="254"/>
      <c r="OA117" s="254"/>
      <c r="OB117" s="254"/>
      <c r="OC117" s="254"/>
      <c r="OD117" s="254"/>
      <c r="OE117" s="254"/>
      <c r="OF117" s="254"/>
      <c r="OG117" s="254"/>
      <c r="OH117" s="254"/>
      <c r="OI117" s="254"/>
    </row>
    <row r="118" spans="367:399" s="9" customFormat="1" ht="12.75" customHeight="1" x14ac:dyDescent="0.2">
      <c r="NC118" s="139"/>
      <c r="ND118" s="139"/>
      <c r="NE118" s="139"/>
      <c r="NG118" s="255"/>
      <c r="NH118" s="255"/>
      <c r="NI118" s="255"/>
      <c r="NJ118" s="255"/>
      <c r="NK118" s="255"/>
      <c r="NL118" s="255"/>
      <c r="NM118" s="255"/>
      <c r="NN118" s="255"/>
      <c r="NO118" s="255"/>
      <c r="NP118" s="255"/>
      <c r="NQ118" s="255"/>
      <c r="NR118" s="255"/>
      <c r="NS118" s="255"/>
      <c r="NT118" s="255"/>
      <c r="NU118" s="255"/>
      <c r="NV118" s="255"/>
      <c r="NW118" s="255"/>
      <c r="NX118" s="255"/>
      <c r="NY118" s="255"/>
      <c r="NZ118" s="255"/>
      <c r="OA118" s="255"/>
      <c r="OB118" s="255"/>
      <c r="OC118" s="255"/>
      <c r="OD118" s="255"/>
      <c r="OE118" s="255"/>
      <c r="OF118" s="255"/>
      <c r="OG118" s="255"/>
      <c r="OH118" s="255"/>
      <c r="OI118" s="255"/>
    </row>
    <row r="119" spans="367:399" s="7" customFormat="1" ht="12.75" customHeight="1" x14ac:dyDescent="0.2">
      <c r="NC119" s="138"/>
      <c r="ND119" s="138"/>
      <c r="NE119" s="138"/>
      <c r="NG119" s="254"/>
      <c r="NH119" s="254"/>
      <c r="NI119" s="254"/>
      <c r="NJ119" s="254"/>
      <c r="NK119" s="254"/>
      <c r="NL119" s="254"/>
      <c r="NM119" s="254"/>
      <c r="NN119" s="254"/>
      <c r="NO119" s="254"/>
      <c r="NP119" s="254"/>
      <c r="NQ119" s="254"/>
      <c r="NR119" s="254"/>
      <c r="NS119" s="254"/>
      <c r="NT119" s="254"/>
      <c r="NU119" s="254"/>
      <c r="NV119" s="254"/>
      <c r="NW119" s="254"/>
      <c r="NX119" s="254"/>
      <c r="NY119" s="254"/>
      <c r="NZ119" s="254"/>
      <c r="OA119" s="254"/>
      <c r="OB119" s="254"/>
      <c r="OC119" s="254"/>
      <c r="OD119" s="254"/>
      <c r="OE119" s="254"/>
      <c r="OF119" s="254"/>
      <c r="OG119" s="254"/>
      <c r="OH119" s="254"/>
      <c r="OI119" s="254"/>
    </row>
    <row r="120" spans="367:399" s="7" customFormat="1" ht="12.75" customHeight="1" x14ac:dyDescent="0.2">
      <c r="NC120" s="138"/>
      <c r="ND120" s="138"/>
      <c r="NE120" s="138"/>
      <c r="NG120" s="254"/>
      <c r="NH120" s="254"/>
      <c r="NI120" s="254"/>
      <c r="NJ120" s="254"/>
      <c r="NK120" s="254"/>
      <c r="NL120" s="254"/>
      <c r="NM120" s="254"/>
      <c r="NN120" s="254"/>
      <c r="NO120" s="254"/>
      <c r="NP120" s="254"/>
      <c r="NQ120" s="254"/>
      <c r="NR120" s="254"/>
      <c r="NS120" s="254"/>
      <c r="NT120" s="254"/>
      <c r="NU120" s="254"/>
      <c r="NV120" s="254"/>
      <c r="NW120" s="254"/>
      <c r="NX120" s="254"/>
      <c r="NY120" s="254"/>
      <c r="NZ120" s="254"/>
      <c r="OA120" s="254"/>
      <c r="OB120" s="254"/>
      <c r="OC120" s="254"/>
      <c r="OD120" s="254"/>
      <c r="OE120" s="254"/>
      <c r="OF120" s="254"/>
      <c r="OG120" s="254"/>
      <c r="OH120" s="254"/>
      <c r="OI120" s="254"/>
    </row>
    <row r="121" spans="367:399" s="7" customFormat="1" ht="12.75" customHeight="1" x14ac:dyDescent="0.2">
      <c r="NC121" s="138"/>
      <c r="ND121" s="138"/>
      <c r="NE121" s="138"/>
      <c r="NG121" s="254"/>
      <c r="NH121" s="254"/>
      <c r="NI121" s="254"/>
      <c r="NJ121" s="254"/>
      <c r="NK121" s="254"/>
      <c r="NL121" s="254"/>
      <c r="NM121" s="254"/>
      <c r="NN121" s="254"/>
      <c r="NO121" s="254"/>
      <c r="NP121" s="254"/>
      <c r="NQ121" s="254"/>
      <c r="NR121" s="254"/>
      <c r="NS121" s="254"/>
      <c r="NT121" s="254"/>
      <c r="NU121" s="254"/>
      <c r="NV121" s="254"/>
      <c r="NW121" s="254"/>
      <c r="NX121" s="254"/>
      <c r="NY121" s="254"/>
      <c r="NZ121" s="254"/>
      <c r="OA121" s="254"/>
      <c r="OB121" s="254"/>
      <c r="OC121" s="254"/>
      <c r="OD121" s="254"/>
      <c r="OE121" s="254"/>
      <c r="OF121" s="254"/>
      <c r="OG121" s="254"/>
      <c r="OH121" s="254"/>
      <c r="OI121" s="254"/>
    </row>
    <row r="122" spans="367:399" s="7" customFormat="1" ht="12.75" customHeight="1" x14ac:dyDescent="0.2">
      <c r="NC122" s="138"/>
      <c r="ND122" s="138"/>
      <c r="NE122" s="138"/>
      <c r="NG122" s="254"/>
      <c r="NH122" s="254"/>
      <c r="NI122" s="254"/>
      <c r="NJ122" s="254"/>
      <c r="NK122" s="254"/>
      <c r="NL122" s="254"/>
      <c r="NM122" s="254"/>
      <c r="NN122" s="254"/>
      <c r="NO122" s="254"/>
      <c r="NP122" s="254"/>
      <c r="NQ122" s="254"/>
      <c r="NR122" s="254"/>
      <c r="NS122" s="254"/>
      <c r="NT122" s="254"/>
      <c r="NU122" s="254"/>
      <c r="NV122" s="254"/>
      <c r="NW122" s="254"/>
      <c r="NX122" s="254"/>
      <c r="NY122" s="254"/>
      <c r="NZ122" s="254"/>
      <c r="OA122" s="254"/>
      <c r="OB122" s="254"/>
      <c r="OC122" s="254"/>
      <c r="OD122" s="254"/>
      <c r="OE122" s="254"/>
      <c r="OF122" s="254"/>
      <c r="OG122" s="254"/>
      <c r="OH122" s="254"/>
      <c r="OI122" s="254"/>
    </row>
    <row r="123" spans="367:399" s="8" customFormat="1" ht="12.75" customHeight="1" x14ac:dyDescent="0.2">
      <c r="NC123" s="140"/>
      <c r="ND123" s="140"/>
      <c r="NE123" s="140"/>
      <c r="NG123" s="256"/>
      <c r="NH123" s="256"/>
      <c r="NI123" s="256"/>
      <c r="NJ123" s="256"/>
      <c r="NK123" s="256"/>
      <c r="NL123" s="256"/>
      <c r="NM123" s="256"/>
      <c r="NN123" s="256"/>
      <c r="NO123" s="256"/>
      <c r="NP123" s="256"/>
      <c r="NQ123" s="256"/>
      <c r="NR123" s="256"/>
      <c r="NS123" s="256"/>
      <c r="NT123" s="256"/>
      <c r="NU123" s="256"/>
      <c r="NV123" s="256"/>
      <c r="NW123" s="256"/>
      <c r="NX123" s="256"/>
      <c r="NY123" s="256"/>
      <c r="NZ123" s="256"/>
      <c r="OA123" s="256"/>
      <c r="OB123" s="256"/>
      <c r="OC123" s="256"/>
      <c r="OD123" s="256"/>
      <c r="OE123" s="256"/>
      <c r="OF123" s="256"/>
      <c r="OG123" s="256"/>
      <c r="OH123" s="256"/>
      <c r="OI123" s="256"/>
    </row>
    <row r="124" spans="367:399" s="7" customFormat="1" ht="12.75" customHeight="1" x14ac:dyDescent="0.2">
      <c r="NC124" s="138"/>
      <c r="ND124" s="138"/>
      <c r="NE124" s="138"/>
      <c r="NG124" s="254"/>
      <c r="NH124" s="254"/>
      <c r="NI124" s="254"/>
      <c r="NJ124" s="254"/>
      <c r="NK124" s="254"/>
      <c r="NL124" s="254"/>
      <c r="NM124" s="254"/>
      <c r="NN124" s="254"/>
      <c r="NO124" s="254"/>
      <c r="NP124" s="254"/>
      <c r="NQ124" s="254"/>
      <c r="NR124" s="254"/>
      <c r="NS124" s="254"/>
      <c r="NT124" s="254"/>
      <c r="NU124" s="254"/>
      <c r="NV124" s="254"/>
      <c r="NW124" s="254"/>
      <c r="NX124" s="254"/>
      <c r="NY124" s="254"/>
      <c r="NZ124" s="254"/>
      <c r="OA124" s="254"/>
      <c r="OB124" s="254"/>
      <c r="OC124" s="254"/>
      <c r="OD124" s="254"/>
      <c r="OE124" s="254"/>
      <c r="OF124" s="254"/>
      <c r="OG124" s="254"/>
      <c r="OH124" s="254"/>
      <c r="OI124" s="254"/>
    </row>
    <row r="126" spans="367:399" s="6" customFormat="1" x14ac:dyDescent="0.25">
      <c r="NC126" s="136"/>
      <c r="ND126" s="136"/>
      <c r="NE126" s="136"/>
      <c r="NG126" s="252"/>
      <c r="NH126" s="252"/>
      <c r="NI126" s="252"/>
      <c r="NJ126" s="252"/>
      <c r="NK126" s="252"/>
      <c r="NL126" s="252"/>
      <c r="NM126" s="252"/>
      <c r="NN126" s="252"/>
      <c r="NO126" s="252"/>
      <c r="NP126" s="252"/>
      <c r="NQ126" s="252"/>
      <c r="NR126" s="252"/>
      <c r="NS126" s="252"/>
      <c r="NT126" s="252"/>
      <c r="NU126" s="252"/>
      <c r="NV126" s="252"/>
      <c r="NW126" s="252"/>
      <c r="NX126" s="252"/>
      <c r="NY126" s="252"/>
      <c r="NZ126" s="252"/>
      <c r="OA126" s="252"/>
      <c r="OB126" s="252"/>
      <c r="OC126" s="252"/>
      <c r="OD126" s="252"/>
      <c r="OE126" s="252"/>
      <c r="OF126" s="252"/>
      <c r="OG126" s="252"/>
      <c r="OH126" s="252"/>
      <c r="OI126" s="252"/>
    </row>
    <row r="127" spans="367:399" s="10" customFormat="1" x14ac:dyDescent="0.25">
      <c r="NC127" s="137"/>
      <c r="ND127" s="137"/>
      <c r="NE127" s="137"/>
      <c r="NG127" s="253"/>
      <c r="NH127" s="253"/>
      <c r="NI127" s="253"/>
      <c r="NJ127" s="253"/>
      <c r="NK127" s="253"/>
      <c r="NL127" s="253"/>
      <c r="NM127" s="253"/>
      <c r="NN127" s="253"/>
      <c r="NO127" s="253"/>
      <c r="NP127" s="253"/>
      <c r="NQ127" s="253"/>
      <c r="NR127" s="253"/>
      <c r="NS127" s="253"/>
      <c r="NT127" s="253"/>
      <c r="NU127" s="253"/>
      <c r="NV127" s="253"/>
      <c r="NW127" s="253"/>
      <c r="NX127" s="253"/>
      <c r="NY127" s="253"/>
      <c r="NZ127" s="253"/>
      <c r="OA127" s="253"/>
      <c r="OB127" s="253"/>
      <c r="OC127" s="253"/>
      <c r="OD127" s="253"/>
      <c r="OE127" s="253"/>
      <c r="OF127" s="253"/>
      <c r="OG127" s="253"/>
      <c r="OH127" s="253"/>
      <c r="OI127" s="253"/>
    </row>
    <row r="132" spans="367:399" ht="15.75" customHeight="1" x14ac:dyDescent="0.25"/>
    <row r="140" spans="367:399" s="11" customFormat="1" x14ac:dyDescent="0.25">
      <c r="NC140" s="141"/>
      <c r="ND140" s="141"/>
      <c r="NE140" s="141"/>
      <c r="NG140" s="257"/>
      <c r="NH140" s="257"/>
      <c r="NI140" s="257"/>
      <c r="NJ140" s="257"/>
      <c r="NK140" s="257"/>
      <c r="NL140" s="257"/>
      <c r="NM140" s="257"/>
      <c r="NN140" s="257"/>
      <c r="NO140" s="257"/>
      <c r="NP140" s="257"/>
      <c r="NQ140" s="257"/>
      <c r="NR140" s="257"/>
      <c r="NS140" s="257"/>
      <c r="NT140" s="257"/>
      <c r="NU140" s="257"/>
      <c r="NV140" s="257"/>
      <c r="NW140" s="257"/>
      <c r="NX140" s="257"/>
      <c r="NY140" s="257"/>
      <c r="NZ140" s="257"/>
      <c r="OA140" s="257"/>
      <c r="OB140" s="257"/>
      <c r="OC140" s="257"/>
      <c r="OD140" s="257"/>
      <c r="OE140" s="257"/>
      <c r="OF140" s="257"/>
      <c r="OG140" s="257"/>
      <c r="OH140" s="257"/>
      <c r="OI140" s="257"/>
    </row>
    <row r="145" spans="367:399" s="11" customFormat="1" x14ac:dyDescent="0.25">
      <c r="NC145" s="141"/>
      <c r="ND145" s="141"/>
      <c r="NE145" s="141"/>
      <c r="NG145" s="257"/>
      <c r="NH145" s="257"/>
      <c r="NI145" s="257"/>
      <c r="NJ145" s="257"/>
      <c r="NK145" s="257"/>
      <c r="NL145" s="257"/>
      <c r="NM145" s="257"/>
      <c r="NN145" s="257"/>
      <c r="NO145" s="257"/>
      <c r="NP145" s="257"/>
      <c r="NQ145" s="257"/>
      <c r="NR145" s="257"/>
      <c r="NS145" s="257"/>
      <c r="NT145" s="257"/>
      <c r="NU145" s="257"/>
      <c r="NV145" s="257"/>
      <c r="NW145" s="257"/>
      <c r="NX145" s="257"/>
      <c r="NY145" s="257"/>
      <c r="NZ145" s="257"/>
      <c r="OA145" s="257"/>
      <c r="OB145" s="257"/>
      <c r="OC145" s="257"/>
      <c r="OD145" s="257"/>
      <c r="OE145" s="257"/>
      <c r="OF145" s="257"/>
      <c r="OG145" s="257"/>
      <c r="OH145" s="257"/>
      <c r="OI145" s="257"/>
    </row>
    <row r="153" spans="367:399" ht="15.75" customHeight="1" x14ac:dyDescent="0.25"/>
    <row r="175" ht="15.75" customHeight="1" x14ac:dyDescent="0.25"/>
    <row r="195" spans="367:399" ht="15.75" customHeight="1" x14ac:dyDescent="0.25"/>
    <row r="203" spans="367:399" s="12" customFormat="1" x14ac:dyDescent="0.25">
      <c r="NC203" s="142"/>
      <c r="ND203" s="142"/>
      <c r="NE203" s="142"/>
      <c r="NG203" s="258"/>
      <c r="NH203" s="258"/>
      <c r="NI203" s="258"/>
      <c r="NJ203" s="258"/>
      <c r="NK203" s="258"/>
      <c r="NL203" s="258"/>
      <c r="NM203" s="258"/>
      <c r="NN203" s="258"/>
      <c r="NO203" s="258"/>
      <c r="NP203" s="258"/>
      <c r="NQ203" s="258"/>
      <c r="NR203" s="258"/>
      <c r="NS203" s="258"/>
      <c r="NT203" s="258"/>
      <c r="NU203" s="258"/>
      <c r="NV203" s="258"/>
      <c r="NW203" s="258"/>
      <c r="NX203" s="258"/>
      <c r="NY203" s="258"/>
      <c r="NZ203" s="258"/>
      <c r="OA203" s="258"/>
      <c r="OB203" s="258"/>
      <c r="OC203" s="258"/>
      <c r="OD203" s="258"/>
      <c r="OE203" s="258"/>
      <c r="OF203" s="258"/>
      <c r="OG203" s="258"/>
      <c r="OH203" s="258"/>
      <c r="OI203" s="258"/>
    </row>
    <row r="208" spans="367:399" s="12" customFormat="1" x14ac:dyDescent="0.25">
      <c r="NC208" s="142"/>
      <c r="ND208" s="142"/>
      <c r="NE208" s="142"/>
      <c r="NG208" s="258"/>
      <c r="NH208" s="258"/>
      <c r="NI208" s="258"/>
      <c r="NJ208" s="258"/>
      <c r="NK208" s="258"/>
      <c r="NL208" s="258"/>
      <c r="NM208" s="258"/>
      <c r="NN208" s="258"/>
      <c r="NO208" s="258"/>
      <c r="NP208" s="258"/>
      <c r="NQ208" s="258"/>
      <c r="NR208" s="258"/>
      <c r="NS208" s="258"/>
      <c r="NT208" s="258"/>
      <c r="NU208" s="258"/>
      <c r="NV208" s="258"/>
      <c r="NW208" s="258"/>
      <c r="NX208" s="258"/>
      <c r="NY208" s="258"/>
      <c r="NZ208" s="258"/>
      <c r="OA208" s="258"/>
      <c r="OB208" s="258"/>
      <c r="OC208" s="258"/>
      <c r="OD208" s="258"/>
      <c r="OE208" s="258"/>
      <c r="OF208" s="258"/>
      <c r="OG208" s="258"/>
      <c r="OH208" s="258"/>
      <c r="OI208" s="258"/>
    </row>
    <row r="215" spans="367:399" ht="15.75" customHeight="1" x14ac:dyDescent="0.25"/>
    <row r="223" spans="367:399" s="4" customFormat="1" x14ac:dyDescent="0.25">
      <c r="NC223" s="143"/>
      <c r="ND223" s="143"/>
      <c r="NE223" s="143"/>
      <c r="NG223" s="259"/>
      <c r="NH223" s="259"/>
      <c r="NI223" s="259"/>
      <c r="NJ223" s="259"/>
      <c r="NK223" s="259"/>
      <c r="NL223" s="259"/>
      <c r="NM223" s="259"/>
      <c r="NN223" s="259"/>
      <c r="NO223" s="259"/>
      <c r="NP223" s="259"/>
      <c r="NQ223" s="259"/>
      <c r="NR223" s="259"/>
      <c r="NS223" s="259"/>
      <c r="NT223" s="259"/>
      <c r="NU223" s="259"/>
      <c r="NV223" s="259"/>
      <c r="NW223" s="259"/>
      <c r="NX223" s="259"/>
      <c r="NY223" s="259"/>
      <c r="NZ223" s="259"/>
      <c r="OA223" s="259"/>
      <c r="OB223" s="259"/>
      <c r="OC223" s="259"/>
      <c r="OD223" s="259"/>
      <c r="OE223" s="259"/>
      <c r="OF223" s="259"/>
      <c r="OG223" s="259"/>
      <c r="OH223" s="259"/>
      <c r="OI223" s="259"/>
    </row>
    <row r="228" spans="367:399" s="4" customFormat="1" x14ac:dyDescent="0.25">
      <c r="NC228" s="143"/>
      <c r="ND228" s="143"/>
      <c r="NE228" s="143"/>
      <c r="NG228" s="259"/>
      <c r="NH228" s="259"/>
      <c r="NI228" s="259"/>
      <c r="NJ228" s="259"/>
      <c r="NK228" s="259"/>
      <c r="NL228" s="259"/>
      <c r="NM228" s="259"/>
      <c r="NN228" s="259"/>
      <c r="NO228" s="259"/>
      <c r="NP228" s="259"/>
      <c r="NQ228" s="259"/>
      <c r="NR228" s="259"/>
      <c r="NS228" s="259"/>
      <c r="NT228" s="259"/>
      <c r="NU228" s="259"/>
      <c r="NV228" s="259"/>
      <c r="NW228" s="259"/>
      <c r="NX228" s="259"/>
      <c r="NY228" s="259"/>
      <c r="NZ228" s="259"/>
      <c r="OA228" s="259"/>
      <c r="OB228" s="259"/>
      <c r="OC228" s="259"/>
      <c r="OD228" s="259"/>
      <c r="OE228" s="259"/>
      <c r="OF228" s="259"/>
      <c r="OG228" s="259"/>
      <c r="OH228" s="259"/>
      <c r="OI228" s="259"/>
    </row>
    <row r="235" spans="367:399" ht="15.75" customHeight="1" x14ac:dyDescent="0.25"/>
    <row r="243" spans="367:399" s="13" customFormat="1" x14ac:dyDescent="0.25">
      <c r="NC243" s="144"/>
      <c r="ND243" s="144"/>
      <c r="NE243" s="144"/>
      <c r="NG243" s="260"/>
      <c r="NH243" s="260"/>
      <c r="NI243" s="260"/>
      <c r="NJ243" s="260"/>
      <c r="NK243" s="260"/>
      <c r="NL243" s="260"/>
      <c r="NM243" s="260"/>
      <c r="NN243" s="260"/>
      <c r="NO243" s="260"/>
      <c r="NP243" s="260"/>
      <c r="NQ243" s="260"/>
      <c r="NR243" s="260"/>
      <c r="NS243" s="260"/>
      <c r="NT243" s="260"/>
      <c r="NU243" s="260"/>
      <c r="NV243" s="260"/>
      <c r="NW243" s="260"/>
      <c r="NX243" s="260"/>
      <c r="NY243" s="260"/>
      <c r="NZ243" s="260"/>
      <c r="OA243" s="260"/>
      <c r="OB243" s="260"/>
      <c r="OC243" s="260"/>
      <c r="OD243" s="260"/>
      <c r="OE243" s="260"/>
      <c r="OF243" s="260"/>
      <c r="OG243" s="260"/>
      <c r="OH243" s="260"/>
      <c r="OI243" s="260"/>
    </row>
    <row r="248" spans="367:399" s="13" customFormat="1" x14ac:dyDescent="0.25">
      <c r="NC248" s="144"/>
      <c r="ND248" s="144"/>
      <c r="NE248" s="144"/>
      <c r="NG248" s="260"/>
      <c r="NH248" s="260"/>
      <c r="NI248" s="260"/>
      <c r="NJ248" s="260"/>
      <c r="NK248" s="260"/>
      <c r="NL248" s="260"/>
      <c r="NM248" s="260"/>
      <c r="NN248" s="260"/>
      <c r="NO248" s="260"/>
      <c r="NP248" s="260"/>
      <c r="NQ248" s="260"/>
      <c r="NR248" s="260"/>
      <c r="NS248" s="260"/>
      <c r="NT248" s="260"/>
      <c r="NU248" s="260"/>
      <c r="NV248" s="260"/>
      <c r="NW248" s="260"/>
      <c r="NX248" s="260"/>
      <c r="NY248" s="260"/>
      <c r="NZ248" s="260"/>
      <c r="OA248" s="260"/>
      <c r="OB248" s="260"/>
      <c r="OC248" s="260"/>
      <c r="OD248" s="260"/>
      <c r="OE248" s="260"/>
      <c r="OF248" s="260"/>
      <c r="OG248" s="260"/>
      <c r="OH248" s="260"/>
      <c r="OI248" s="260"/>
    </row>
    <row r="257" spans="367:399" ht="15.75" customHeight="1" x14ac:dyDescent="0.25"/>
    <row r="265" spans="367:399" s="11" customFormat="1" x14ac:dyDescent="0.25">
      <c r="NC265" s="141"/>
      <c r="ND265" s="141"/>
      <c r="NE265" s="141"/>
      <c r="NG265" s="257"/>
      <c r="NH265" s="257"/>
      <c r="NI265" s="257"/>
      <c r="NJ265" s="257"/>
      <c r="NK265" s="257"/>
      <c r="NL265" s="257"/>
      <c r="NM265" s="257"/>
      <c r="NN265" s="257"/>
      <c r="NO265" s="257"/>
      <c r="NP265" s="257"/>
      <c r="NQ265" s="257"/>
      <c r="NR265" s="257"/>
      <c r="NS265" s="257"/>
      <c r="NT265" s="257"/>
      <c r="NU265" s="257"/>
      <c r="NV265" s="257"/>
      <c r="NW265" s="257"/>
      <c r="NX265" s="257"/>
      <c r="NY265" s="257"/>
      <c r="NZ265" s="257"/>
      <c r="OA265" s="257"/>
      <c r="OB265" s="257"/>
      <c r="OC265" s="257"/>
      <c r="OD265" s="257"/>
      <c r="OE265" s="257"/>
      <c r="OF265" s="257"/>
      <c r="OG265" s="257"/>
      <c r="OH265" s="257"/>
      <c r="OI265" s="257"/>
    </row>
    <row r="270" spans="367:399" s="11" customFormat="1" x14ac:dyDescent="0.25">
      <c r="NC270" s="141"/>
      <c r="ND270" s="141"/>
      <c r="NE270" s="141"/>
      <c r="NG270" s="257"/>
      <c r="NH270" s="257"/>
      <c r="NI270" s="257"/>
      <c r="NJ270" s="257"/>
      <c r="NK270" s="257"/>
      <c r="NL270" s="257"/>
      <c r="NM270" s="257"/>
      <c r="NN270" s="257"/>
      <c r="NO270" s="257"/>
      <c r="NP270" s="257"/>
      <c r="NQ270" s="257"/>
      <c r="NR270" s="257"/>
      <c r="NS270" s="257"/>
      <c r="NT270" s="257"/>
      <c r="NU270" s="257"/>
      <c r="NV270" s="257"/>
      <c r="NW270" s="257"/>
      <c r="NX270" s="257"/>
      <c r="NY270" s="257"/>
      <c r="NZ270" s="257"/>
      <c r="OA270" s="257"/>
      <c r="OB270" s="257"/>
      <c r="OC270" s="257"/>
      <c r="OD270" s="257"/>
      <c r="OE270" s="257"/>
      <c r="OF270" s="257"/>
      <c r="OG270" s="257"/>
      <c r="OH270" s="257"/>
      <c r="OI270" s="257"/>
    </row>
    <row r="278" spans="367:399" ht="15.75" customHeight="1" x14ac:dyDescent="0.25"/>
    <row r="286" spans="367:399" s="12" customFormat="1" x14ac:dyDescent="0.25">
      <c r="NC286" s="142"/>
      <c r="ND286" s="142"/>
      <c r="NE286" s="142"/>
      <c r="NG286" s="258"/>
      <c r="NH286" s="258"/>
      <c r="NI286" s="258"/>
      <c r="NJ286" s="258"/>
      <c r="NK286" s="258"/>
      <c r="NL286" s="258"/>
      <c r="NM286" s="258"/>
      <c r="NN286" s="258"/>
      <c r="NO286" s="258"/>
      <c r="NP286" s="258"/>
      <c r="NQ286" s="258"/>
      <c r="NR286" s="258"/>
      <c r="NS286" s="258"/>
      <c r="NT286" s="258"/>
      <c r="NU286" s="258"/>
      <c r="NV286" s="258"/>
      <c r="NW286" s="258"/>
      <c r="NX286" s="258"/>
      <c r="NY286" s="258"/>
      <c r="NZ286" s="258"/>
      <c r="OA286" s="258"/>
      <c r="OB286" s="258"/>
      <c r="OC286" s="258"/>
      <c r="OD286" s="258"/>
      <c r="OE286" s="258"/>
      <c r="OF286" s="258"/>
      <c r="OG286" s="258"/>
      <c r="OH286" s="258"/>
      <c r="OI286" s="258"/>
    </row>
    <row r="291" spans="367:399" s="12" customFormat="1" x14ac:dyDescent="0.25">
      <c r="NC291" s="142"/>
      <c r="ND291" s="142"/>
      <c r="NE291" s="142"/>
      <c r="NG291" s="258"/>
      <c r="NH291" s="258"/>
      <c r="NI291" s="258"/>
      <c r="NJ291" s="258"/>
      <c r="NK291" s="258"/>
      <c r="NL291" s="258"/>
      <c r="NM291" s="258"/>
      <c r="NN291" s="258"/>
      <c r="NO291" s="258"/>
      <c r="NP291" s="258"/>
      <c r="NQ291" s="258"/>
      <c r="NR291" s="258"/>
      <c r="NS291" s="258"/>
      <c r="NT291" s="258"/>
      <c r="NU291" s="258"/>
      <c r="NV291" s="258"/>
      <c r="NW291" s="258"/>
      <c r="NX291" s="258"/>
      <c r="NY291" s="258"/>
      <c r="NZ291" s="258"/>
      <c r="OA291" s="258"/>
      <c r="OB291" s="258"/>
      <c r="OC291" s="258"/>
      <c r="OD291" s="258"/>
      <c r="OE291" s="258"/>
      <c r="OF291" s="258"/>
      <c r="OG291" s="258"/>
      <c r="OH291" s="258"/>
      <c r="OI291" s="258"/>
    </row>
    <row r="297" spans="367:399" s="2" customFormat="1" ht="16.5" customHeight="1" x14ac:dyDescent="0.2">
      <c r="NC297" s="145"/>
      <c r="ND297" s="145"/>
      <c r="NE297" s="145"/>
      <c r="NG297" s="261"/>
      <c r="NH297" s="261"/>
      <c r="NI297" s="261"/>
      <c r="NJ297" s="261"/>
      <c r="NK297" s="261"/>
      <c r="NL297" s="261"/>
      <c r="NM297" s="261"/>
      <c r="NN297" s="261"/>
      <c r="NO297" s="261"/>
      <c r="NP297" s="261"/>
      <c r="NQ297" s="261"/>
      <c r="NR297" s="261"/>
      <c r="NS297" s="261"/>
      <c r="NT297" s="261"/>
      <c r="NU297" s="261"/>
      <c r="NV297" s="261"/>
      <c r="NW297" s="261"/>
      <c r="NX297" s="261"/>
      <c r="NY297" s="261"/>
      <c r="NZ297" s="261"/>
      <c r="OA297" s="261"/>
      <c r="OB297" s="261"/>
      <c r="OC297" s="261"/>
      <c r="OD297" s="261"/>
      <c r="OE297" s="261"/>
      <c r="OF297" s="261"/>
      <c r="OG297" s="261"/>
      <c r="OH297" s="261"/>
      <c r="OI297" s="261"/>
    </row>
    <row r="298" spans="367:399" ht="15.75" customHeight="1" x14ac:dyDescent="0.25"/>
    <row r="306" spans="367:399" s="14" customFormat="1" x14ac:dyDescent="0.25">
      <c r="NC306" s="146"/>
      <c r="ND306" s="146"/>
      <c r="NE306" s="146"/>
      <c r="NG306" s="262"/>
      <c r="NH306" s="262"/>
      <c r="NI306" s="262"/>
      <c r="NJ306" s="262"/>
      <c r="NK306" s="262"/>
      <c r="NL306" s="262"/>
      <c r="NM306" s="262"/>
      <c r="NN306" s="262"/>
      <c r="NO306" s="262"/>
      <c r="NP306" s="262"/>
      <c r="NQ306" s="262"/>
      <c r="NR306" s="262"/>
      <c r="NS306" s="262"/>
      <c r="NT306" s="262"/>
      <c r="NU306" s="262"/>
      <c r="NV306" s="262"/>
      <c r="NW306" s="262"/>
      <c r="NX306" s="262"/>
      <c r="NY306" s="262"/>
      <c r="NZ306" s="262"/>
      <c r="OA306" s="262"/>
      <c r="OB306" s="262"/>
      <c r="OC306" s="262"/>
      <c r="OD306" s="262"/>
      <c r="OE306" s="262"/>
      <c r="OF306" s="262"/>
      <c r="OG306" s="262"/>
      <c r="OH306" s="262"/>
      <c r="OI306" s="262"/>
    </row>
    <row r="311" spans="367:399" s="14" customFormat="1" x14ac:dyDescent="0.25">
      <c r="NC311" s="146"/>
      <c r="ND311" s="146"/>
      <c r="NE311" s="146"/>
      <c r="NG311" s="262"/>
      <c r="NH311" s="262"/>
      <c r="NI311" s="262"/>
      <c r="NJ311" s="262"/>
      <c r="NK311" s="262"/>
      <c r="NL311" s="262"/>
      <c r="NM311" s="262"/>
      <c r="NN311" s="262"/>
      <c r="NO311" s="262"/>
      <c r="NP311" s="262"/>
      <c r="NQ311" s="262"/>
      <c r="NR311" s="262"/>
      <c r="NS311" s="262"/>
      <c r="NT311" s="262"/>
      <c r="NU311" s="262"/>
      <c r="NV311" s="262"/>
      <c r="NW311" s="262"/>
      <c r="NX311" s="262"/>
      <c r="NY311" s="262"/>
      <c r="NZ311" s="262"/>
      <c r="OA311" s="262"/>
      <c r="OB311" s="262"/>
      <c r="OC311" s="262"/>
      <c r="OD311" s="262"/>
      <c r="OE311" s="262"/>
      <c r="OF311" s="262"/>
      <c r="OG311" s="262"/>
      <c r="OH311" s="262"/>
      <c r="OI311" s="262"/>
    </row>
    <row r="320" spans="367:399" ht="15.75" customHeight="1" x14ac:dyDescent="0.25"/>
    <row r="339" spans="367:399" ht="15.75" customHeight="1" x14ac:dyDescent="0.25"/>
    <row r="347" spans="367:399" s="11" customFormat="1" x14ac:dyDescent="0.25">
      <c r="NC347" s="141"/>
      <c r="ND347" s="141"/>
      <c r="NE347" s="141"/>
      <c r="NG347" s="257"/>
      <c r="NH347" s="257"/>
      <c r="NI347" s="257"/>
      <c r="NJ347" s="257"/>
      <c r="NK347" s="257"/>
      <c r="NL347" s="257"/>
      <c r="NM347" s="257"/>
      <c r="NN347" s="257"/>
      <c r="NO347" s="257"/>
      <c r="NP347" s="257"/>
      <c r="NQ347" s="257"/>
      <c r="NR347" s="257"/>
      <c r="NS347" s="257"/>
      <c r="NT347" s="257"/>
      <c r="NU347" s="257"/>
      <c r="NV347" s="257"/>
      <c r="NW347" s="257"/>
      <c r="NX347" s="257"/>
      <c r="NY347" s="257"/>
      <c r="NZ347" s="257"/>
      <c r="OA347" s="257"/>
      <c r="OB347" s="257"/>
      <c r="OC347" s="257"/>
      <c r="OD347" s="257"/>
      <c r="OE347" s="257"/>
      <c r="OF347" s="257"/>
      <c r="OG347" s="257"/>
      <c r="OH347" s="257"/>
      <c r="OI347" s="257"/>
    </row>
    <row r="349" spans="367:399" ht="21" customHeight="1" x14ac:dyDescent="0.25"/>
    <row r="352" spans="367:399" s="11" customFormat="1" x14ac:dyDescent="0.25">
      <c r="NC352" s="141"/>
      <c r="ND352" s="141"/>
      <c r="NE352" s="141"/>
      <c r="NG352" s="257"/>
      <c r="NH352" s="257"/>
      <c r="NI352" s="257"/>
      <c r="NJ352" s="257"/>
      <c r="NK352" s="257"/>
      <c r="NL352" s="257"/>
      <c r="NM352" s="257"/>
      <c r="NN352" s="257"/>
      <c r="NO352" s="257"/>
      <c r="NP352" s="257"/>
      <c r="NQ352" s="257"/>
      <c r="NR352" s="257"/>
      <c r="NS352" s="257"/>
      <c r="NT352" s="257"/>
      <c r="NU352" s="257"/>
      <c r="NV352" s="257"/>
      <c r="NW352" s="257"/>
      <c r="NX352" s="257"/>
      <c r="NY352" s="257"/>
      <c r="NZ352" s="257"/>
      <c r="OA352" s="257"/>
      <c r="OB352" s="257"/>
      <c r="OC352" s="257"/>
      <c r="OD352" s="257"/>
      <c r="OE352" s="257"/>
      <c r="OF352" s="257"/>
      <c r="OG352" s="257"/>
      <c r="OH352" s="257"/>
      <c r="OI352" s="257"/>
    </row>
    <row r="361" ht="15" customHeight="1" x14ac:dyDescent="0.25"/>
    <row r="370" spans="367:399" s="11" customFormat="1" x14ac:dyDescent="0.25">
      <c r="NC370" s="141"/>
      <c r="ND370" s="141"/>
      <c r="NE370" s="141"/>
      <c r="NG370" s="257"/>
      <c r="NH370" s="257"/>
      <c r="NI370" s="257"/>
      <c r="NJ370" s="257"/>
      <c r="NK370" s="257"/>
      <c r="NL370" s="257"/>
      <c r="NM370" s="257"/>
      <c r="NN370" s="257"/>
      <c r="NO370" s="257"/>
      <c r="NP370" s="257"/>
      <c r="NQ370" s="257"/>
      <c r="NR370" s="257"/>
      <c r="NS370" s="257"/>
      <c r="NT370" s="257"/>
      <c r="NU370" s="257"/>
      <c r="NV370" s="257"/>
      <c r="NW370" s="257"/>
      <c r="NX370" s="257"/>
      <c r="NY370" s="257"/>
      <c r="NZ370" s="257"/>
      <c r="OA370" s="257"/>
      <c r="OB370" s="257"/>
      <c r="OC370" s="257"/>
      <c r="OD370" s="257"/>
      <c r="OE370" s="257"/>
      <c r="OF370" s="257"/>
      <c r="OG370" s="257"/>
      <c r="OH370" s="257"/>
      <c r="OI370" s="257"/>
    </row>
    <row r="375" spans="367:399" s="11" customFormat="1" x14ac:dyDescent="0.25">
      <c r="NC375" s="141"/>
      <c r="ND375" s="141"/>
      <c r="NE375" s="141"/>
      <c r="NG375" s="257"/>
      <c r="NH375" s="257"/>
      <c r="NI375" s="257"/>
      <c r="NJ375" s="257"/>
      <c r="NK375" s="257"/>
      <c r="NL375" s="257"/>
      <c r="NM375" s="257"/>
      <c r="NN375" s="257"/>
      <c r="NO375" s="257"/>
      <c r="NP375" s="257"/>
      <c r="NQ375" s="257"/>
      <c r="NR375" s="257"/>
      <c r="NS375" s="257"/>
      <c r="NT375" s="257"/>
      <c r="NU375" s="257"/>
      <c r="NV375" s="257"/>
      <c r="NW375" s="257"/>
      <c r="NX375" s="257"/>
      <c r="NY375" s="257"/>
      <c r="NZ375" s="257"/>
      <c r="OA375" s="257"/>
      <c r="OB375" s="257"/>
      <c r="OC375" s="257"/>
      <c r="OD375" s="257"/>
      <c r="OE375" s="257"/>
      <c r="OF375" s="257"/>
      <c r="OG375" s="257"/>
      <c r="OH375" s="257"/>
      <c r="OI375" s="257"/>
    </row>
    <row r="383" spans="367:399" ht="15" customHeight="1" x14ac:dyDescent="0.25"/>
    <row r="391" spans="367:399" s="12" customFormat="1" x14ac:dyDescent="0.25">
      <c r="NC391" s="142"/>
      <c r="ND391" s="142"/>
      <c r="NE391" s="142"/>
      <c r="NG391" s="258"/>
      <c r="NH391" s="258"/>
      <c r="NI391" s="258"/>
      <c r="NJ391" s="258"/>
      <c r="NK391" s="258"/>
      <c r="NL391" s="258"/>
      <c r="NM391" s="258"/>
      <c r="NN391" s="258"/>
      <c r="NO391" s="258"/>
      <c r="NP391" s="258"/>
      <c r="NQ391" s="258"/>
      <c r="NR391" s="258"/>
      <c r="NS391" s="258"/>
      <c r="NT391" s="258"/>
      <c r="NU391" s="258"/>
      <c r="NV391" s="258"/>
      <c r="NW391" s="258"/>
      <c r="NX391" s="258"/>
      <c r="NY391" s="258"/>
      <c r="NZ391" s="258"/>
      <c r="OA391" s="258"/>
      <c r="OB391" s="258"/>
      <c r="OC391" s="258"/>
      <c r="OD391" s="258"/>
      <c r="OE391" s="258"/>
      <c r="OF391" s="258"/>
      <c r="OG391" s="258"/>
      <c r="OH391" s="258"/>
      <c r="OI391" s="258"/>
    </row>
    <row r="396" spans="367:399" s="12" customFormat="1" x14ac:dyDescent="0.25">
      <c r="NC396" s="142"/>
      <c r="ND396" s="142"/>
      <c r="NE396" s="142"/>
      <c r="NG396" s="258"/>
      <c r="NH396" s="258"/>
      <c r="NI396" s="258"/>
      <c r="NJ396" s="258"/>
      <c r="NK396" s="258"/>
      <c r="NL396" s="258"/>
      <c r="NM396" s="258"/>
      <c r="NN396" s="258"/>
      <c r="NO396" s="258"/>
      <c r="NP396" s="258"/>
      <c r="NQ396" s="258"/>
      <c r="NR396" s="258"/>
      <c r="NS396" s="258"/>
      <c r="NT396" s="258"/>
      <c r="NU396" s="258"/>
      <c r="NV396" s="258"/>
      <c r="NW396" s="258"/>
      <c r="NX396" s="258"/>
      <c r="NY396" s="258"/>
      <c r="NZ396" s="258"/>
      <c r="OA396" s="258"/>
      <c r="OB396" s="258"/>
      <c r="OC396" s="258"/>
      <c r="OD396" s="258"/>
      <c r="OE396" s="258"/>
      <c r="OF396" s="258"/>
      <c r="OG396" s="258"/>
      <c r="OH396" s="258"/>
      <c r="OI396" s="258"/>
    </row>
    <row r="403" spans="367:399" ht="15.75" customHeight="1" x14ac:dyDescent="0.25"/>
    <row r="411" spans="367:399" s="3" customFormat="1" x14ac:dyDescent="0.25">
      <c r="NC411" s="135"/>
      <c r="ND411" s="135"/>
      <c r="NE411" s="135"/>
      <c r="NG411" s="251"/>
      <c r="NH411" s="251"/>
      <c r="NI411" s="251"/>
      <c r="NJ411" s="251"/>
      <c r="NK411" s="251"/>
      <c r="NL411" s="251"/>
      <c r="NM411" s="251"/>
      <c r="NN411" s="251"/>
      <c r="NO411" s="251"/>
      <c r="NP411" s="251"/>
      <c r="NQ411" s="251"/>
      <c r="NR411" s="251"/>
      <c r="NS411" s="251"/>
      <c r="NT411" s="251"/>
      <c r="NU411" s="251"/>
      <c r="NV411" s="251"/>
      <c r="NW411" s="251"/>
      <c r="NX411" s="251"/>
      <c r="NY411" s="251"/>
      <c r="NZ411" s="251"/>
      <c r="OA411" s="251"/>
      <c r="OB411" s="251"/>
      <c r="OC411" s="251"/>
      <c r="OD411" s="251"/>
      <c r="OE411" s="251"/>
      <c r="OF411" s="251"/>
      <c r="OG411" s="251"/>
      <c r="OH411" s="251"/>
      <c r="OI411" s="251"/>
    </row>
    <row r="416" spans="367:399" s="3" customFormat="1" x14ac:dyDescent="0.25">
      <c r="NC416" s="135"/>
      <c r="ND416" s="135"/>
      <c r="NE416" s="135"/>
      <c r="NG416" s="251"/>
      <c r="NH416" s="251"/>
      <c r="NI416" s="251"/>
      <c r="NJ416" s="251"/>
      <c r="NK416" s="251"/>
      <c r="NL416" s="251"/>
      <c r="NM416" s="251"/>
      <c r="NN416" s="251"/>
      <c r="NO416" s="251"/>
      <c r="NP416" s="251"/>
      <c r="NQ416" s="251"/>
      <c r="NR416" s="251"/>
      <c r="NS416" s="251"/>
      <c r="NT416" s="251"/>
      <c r="NU416" s="251"/>
      <c r="NV416" s="251"/>
      <c r="NW416" s="251"/>
      <c r="NX416" s="251"/>
      <c r="NY416" s="251"/>
      <c r="NZ416" s="251"/>
      <c r="OA416" s="251"/>
      <c r="OB416" s="251"/>
      <c r="OC416" s="251"/>
      <c r="OD416" s="251"/>
      <c r="OE416" s="251"/>
      <c r="OF416" s="251"/>
      <c r="OG416" s="251"/>
      <c r="OH416" s="251"/>
      <c r="OI416" s="251"/>
    </row>
  </sheetData>
  <mergeCells count="1">
    <mergeCell ref="A1:N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4</vt:i4>
      </vt:variant>
    </vt:vector>
  </HeadingPairs>
  <TitlesOfParts>
    <vt:vector size="20" baseType="lpstr">
      <vt:lpstr>Главная</vt:lpstr>
      <vt:lpstr>Вклады ФЛ</vt:lpstr>
      <vt:lpstr>Вклады ЮЛ</vt:lpstr>
      <vt:lpstr>Остатки ЮЛ</vt:lpstr>
      <vt:lpstr>Сорт-НВ</vt:lpstr>
      <vt:lpstr>Сорт-СКВ</vt:lpstr>
      <vt:lpstr>ежедневн. изменение</vt:lpstr>
      <vt:lpstr>Таблица</vt:lpstr>
      <vt:lpstr>По банкам </vt:lpstr>
      <vt:lpstr>РАЗМЕЩЕНИЕ НОВЫХ ВКЛАДОВ</vt:lpstr>
      <vt:lpstr>сем.капитал</vt:lpstr>
      <vt:lpstr>Сорт.НВ</vt:lpstr>
      <vt:lpstr>Сорт.ИВ</vt:lpstr>
      <vt:lpstr>0091</vt:lpstr>
      <vt:lpstr>0092</vt:lpstr>
      <vt:lpstr>1688</vt:lpstr>
      <vt:lpstr>'Вклады ФЛ'!Область_печати</vt:lpstr>
      <vt:lpstr>'Вклады ЮЛ'!Область_печати</vt:lpstr>
      <vt:lpstr>Главная!Область_печати</vt:lpstr>
      <vt:lpstr>'РАЗМЕЩЕНИЕ НОВЫХ ВКЛАДОВ'!Область_печати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2023-03-02T13:10:46Z</dcterms:modified>
</cp:coreProperties>
</file>