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2.xml" ContentType="application/vnd.openxmlformats-officedocument.drawingml.chartshapes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3.xml" ContentType="application/vnd.openxmlformats-officedocument.drawingml.chartshapes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4.xml" ContentType="application/vnd.openxmlformats-officedocument.drawingml.chartshapes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filterPrivacy="1"/>
  <xr:revisionPtr revIDLastSave="0" documentId="8_{6EAC3B85-FF98-4C20-9BEF-A5BA61D18890}" xr6:coauthVersionLast="36" xr6:coauthVersionMax="36" xr10:uidLastSave="{00000000-0000-0000-0000-000000000000}"/>
  <bookViews>
    <workbookView xWindow="-120" yWindow="-120" windowWidth="29040" windowHeight="15840" tabRatio="316" xr2:uid="{00000000-000D-0000-FFFF-FFFF00000000}"/>
  </bookViews>
  <sheets>
    <sheet name="Главная" sheetId="38" r:id="rId1"/>
    <sheet name="Вклады ФЛ" sheetId="7" r:id="rId2"/>
    <sheet name="Вклады ЮЛ" sheetId="50" r:id="rId3"/>
    <sheet name="ФЛ ИВ в USD без курса" sheetId="62" r:id="rId4"/>
    <sheet name="изменение в номинале" sheetId="63" r:id="rId5"/>
    <sheet name="Остатки ЮЛ" sheetId="51" r:id="rId6"/>
    <sheet name="Сорт-НВ" sheetId="52" r:id="rId7"/>
    <sheet name="Сорт-СКВ" sheetId="53" r:id="rId8"/>
    <sheet name="Таблица" sheetId="1" r:id="rId9"/>
    <sheet name="Сорт.НВ" sheetId="19" r:id="rId10"/>
    <sheet name="Сорт.ИВ" sheetId="21" r:id="rId11"/>
    <sheet name="По банкам " sheetId="9" r:id="rId12"/>
    <sheet name="По видам валют" sheetId="55" r:id="rId13"/>
    <sheet name="Размещение НОВЫХ" sheetId="22" state="hidden" r:id="rId14"/>
    <sheet name="сем.капитал" sheetId="64" r:id="rId15"/>
    <sheet name="0091" sheetId="18" r:id="rId16"/>
    <sheet name="0092" sheetId="15" r:id="rId17"/>
    <sheet name="1688" sheetId="60" r:id="rId18"/>
    <sheet name="Движ СК" sheetId="65" state="hidden" r:id="rId19"/>
  </sheets>
  <definedNames>
    <definedName name="_xlnm._FilterDatabase" localSheetId="11" hidden="1">'По банкам '!$FV$1:$GK$410</definedName>
    <definedName name="_xlnm._FilterDatabase" localSheetId="10" hidden="1">Сорт.ИВ!$B$2:$C$2</definedName>
    <definedName name="_xlnm._FilterDatabase" localSheetId="9" hidden="1">Сорт.НВ!$B$2:$C$17</definedName>
    <definedName name="_xlnm._FilterDatabase" localSheetId="6" hidden="1">'Сорт-НВ'!$A$2:$B$2</definedName>
    <definedName name="_xlnm._FilterDatabase" localSheetId="7" hidden="1">'Сорт-СКВ'!$A$2:$B$2</definedName>
    <definedName name="_xlnm.Print_Area" localSheetId="1">'Вклады ФЛ'!$B$1:$AG$42</definedName>
    <definedName name="_xlnm.Print_Area" localSheetId="2">'Вклады ЮЛ'!$B$1:$AE$69</definedName>
    <definedName name="_xlnm.Print_Area" localSheetId="0">Главная!$A$1:$V$30</definedName>
    <definedName name="_xlnm.Print_Area" localSheetId="11">'По банкам '!$B$1:$APV$24</definedName>
    <definedName name="_xlnm.Print_Area" localSheetId="12">'По видам валют'!$A$1:$H$49</definedName>
    <definedName name="_xlnm.Print_Area" localSheetId="13">'Размещение НОВЫХ'!$C$1:$V$96</definedName>
    <definedName name="_xlnm.Print_Area" localSheetId="8">Таблица!$A$1:$AGA$34</definedName>
    <definedName name="_xlnm.Print_Area" localSheetId="3">'ФЛ ИВ в USD без курса'!$A$1:$U$54</definedName>
  </definedNames>
  <calcPr calcId="191029"/>
</workbook>
</file>

<file path=xl/calcChain.xml><?xml version="1.0" encoding="utf-8"?>
<calcChain xmlns="http://schemas.openxmlformats.org/spreadsheetml/2006/main">
  <c r="AEJ7" i="1" l="1"/>
  <c r="APQ26" i="9"/>
  <c r="UG26" i="9"/>
  <c r="AC36" i="51"/>
  <c r="AC33" i="51"/>
  <c r="G657" i="51"/>
  <c r="D657" i="51"/>
  <c r="APP26" i="9" l="1"/>
  <c r="UF26" i="9"/>
  <c r="G656" i="51"/>
  <c r="D656" i="51"/>
  <c r="AER6" i="1" l="1"/>
  <c r="AEQ7" i="1"/>
  <c r="AEQ6" i="1"/>
  <c r="AEI10" i="1" l="1"/>
  <c r="AEI9" i="1"/>
  <c r="AEI8" i="1"/>
  <c r="AEI7" i="1"/>
  <c r="APO26" i="9" l="1"/>
  <c r="UE26" i="9"/>
  <c r="G655" i="51" l="1"/>
  <c r="D655" i="51"/>
  <c r="AQ15" i="64" l="1"/>
  <c r="AQ14" i="64"/>
  <c r="APN26" i="9" l="1"/>
  <c r="UD26" i="9"/>
  <c r="G654" i="51"/>
  <c r="G653" i="51"/>
  <c r="D654" i="51"/>
  <c r="D653" i="51"/>
  <c r="APM26" i="9" l="1"/>
  <c r="UC26" i="9"/>
  <c r="AEQ19" i="1"/>
  <c r="AER19" i="1" s="1"/>
  <c r="AEQ14" i="1"/>
  <c r="AER14" i="1" s="1"/>
  <c r="AEL41" i="1" l="1"/>
  <c r="AER7" i="1"/>
  <c r="AEL40" i="1"/>
  <c r="G652" i="51"/>
  <c r="D652" i="51"/>
  <c r="APL26" i="9" l="1"/>
  <c r="UB26" i="9"/>
  <c r="G651" i="51" l="1"/>
  <c r="D651" i="51"/>
  <c r="APK26" i="9" l="1"/>
  <c r="UA26" i="9"/>
  <c r="G650" i="51"/>
  <c r="G649" i="51"/>
  <c r="D650" i="51"/>
  <c r="APJ26" i="9" l="1"/>
  <c r="TZ26" i="9"/>
  <c r="D649" i="51" l="1"/>
  <c r="G648" i="51"/>
  <c r="API26" i="9" l="1"/>
  <c r="TY26" i="9"/>
  <c r="D648" i="51" l="1"/>
  <c r="X25" i="18" l="1"/>
  <c r="X22" i="18"/>
  <c r="APH26" i="9"/>
  <c r="TX26" i="9"/>
  <c r="G647" i="51"/>
  <c r="G646" i="51"/>
  <c r="D647" i="51"/>
  <c r="D646" i="51"/>
  <c r="Y22" i="18" l="1"/>
  <c r="APG26" i="9"/>
  <c r="TW26" i="9" l="1"/>
  <c r="APF26" i="9" l="1"/>
  <c r="TV26" i="9"/>
  <c r="G645" i="51" l="1"/>
  <c r="D645" i="51"/>
  <c r="G644" i="51"/>
  <c r="APE26" i="9" l="1"/>
  <c r="TU26" i="9"/>
  <c r="D644" i="51" l="1"/>
  <c r="C104" i="55" l="1"/>
  <c r="APD26" i="9"/>
  <c r="TT26" i="9"/>
  <c r="G643" i="51"/>
  <c r="D643" i="51"/>
  <c r="APC26" i="9" l="1"/>
  <c r="TS26" i="9"/>
  <c r="D642" i="51" l="1"/>
  <c r="G642" i="51"/>
  <c r="G641" i="51"/>
  <c r="D641" i="51"/>
  <c r="APB26" i="9" l="1"/>
  <c r="TR26" i="9"/>
  <c r="AEF5" i="1"/>
  <c r="AEF22" i="1" s="1"/>
  <c r="AEF4" i="1"/>
  <c r="AEF13" i="1" l="1"/>
  <c r="AEF14" i="1"/>
  <c r="AEI4" i="1"/>
  <c r="AEN4" i="1"/>
  <c r="AEN5" i="1"/>
  <c r="AEJ4" i="1"/>
  <c r="AEI5" i="1"/>
  <c r="AEJ5" i="1"/>
  <c r="AEM41" i="1" s="1"/>
  <c r="AEM4" i="1"/>
  <c r="AEM5" i="1"/>
  <c r="G640" i="51"/>
  <c r="AEM40" i="1" l="1"/>
  <c r="AEQ31" i="1"/>
  <c r="AFV15" i="1"/>
  <c r="APA26" i="9"/>
  <c r="TQ26" i="9"/>
  <c r="G639" i="51" l="1"/>
  <c r="D640" i="51"/>
  <c r="D639" i="51"/>
  <c r="AOZ26" i="9" l="1"/>
  <c r="TP26" i="9"/>
  <c r="AOY26" i="9" l="1"/>
  <c r="TO26" i="9"/>
  <c r="AEV30" i="1"/>
  <c r="G638" i="51" l="1"/>
  <c r="G637" i="51"/>
  <c r="D638" i="51"/>
  <c r="R21" i="62" l="1"/>
  <c r="AOX26" i="9"/>
  <c r="TN26" i="9"/>
  <c r="AER32" i="1"/>
  <c r="AER31" i="1"/>
  <c r="AEU32" i="1"/>
  <c r="AEU31" i="1"/>
  <c r="D637" i="51"/>
  <c r="G636" i="51"/>
  <c r="AP14" i="64" l="1"/>
  <c r="AP15" i="64"/>
  <c r="AOW26" i="9" l="1"/>
  <c r="TM26" i="9"/>
  <c r="D636" i="51" l="1"/>
  <c r="AOV26" i="9" l="1"/>
  <c r="TL26" i="9"/>
  <c r="AN14" i="64"/>
  <c r="G635" i="51"/>
  <c r="G634" i="51"/>
  <c r="D635" i="51"/>
  <c r="D634" i="51"/>
  <c r="AOU26" i="9" l="1"/>
  <c r="TK26" i="9"/>
  <c r="AN15" i="64" l="1"/>
  <c r="G633" i="51" l="1"/>
  <c r="AOT26" i="9" l="1"/>
  <c r="TJ26" i="9"/>
  <c r="D633" i="51"/>
  <c r="AOS26" i="9" l="1"/>
  <c r="TI26" i="9"/>
  <c r="G632" i="51" l="1"/>
  <c r="D632" i="51"/>
  <c r="AOR26" i="9" l="1"/>
  <c r="TH26" i="9"/>
  <c r="G631" i="51"/>
  <c r="D631" i="51"/>
  <c r="AOQ26" i="9" l="1"/>
  <c r="TG26" i="9"/>
  <c r="EV28" i="1" l="1"/>
  <c r="G630" i="51" l="1"/>
  <c r="D630" i="51"/>
  <c r="AOP26" i="9" l="1"/>
  <c r="TF26" i="9"/>
  <c r="AEU30" i="1"/>
  <c r="G629" i="51" l="1"/>
  <c r="D629" i="51"/>
  <c r="AOO26" i="9" l="1"/>
  <c r="TE26" i="9"/>
  <c r="G628" i="51"/>
  <c r="D628" i="51"/>
  <c r="AON26" i="9" l="1"/>
  <c r="TD26" i="9"/>
  <c r="G627" i="51" l="1"/>
  <c r="D627" i="51"/>
  <c r="AOM26" i="9" l="1"/>
  <c r="TC26" i="9"/>
  <c r="G626" i="51"/>
  <c r="D626" i="51"/>
  <c r="AOL26" i="9" l="1"/>
  <c r="TB26" i="9"/>
  <c r="G625" i="51"/>
  <c r="G624" i="51"/>
  <c r="D625" i="51"/>
  <c r="AOK26" i="9" l="1"/>
  <c r="UH4" i="9"/>
  <c r="TA26" i="9"/>
  <c r="UI4" i="9" l="1"/>
  <c r="UK4" i="9"/>
  <c r="D624" i="51"/>
  <c r="AOJ26" i="9" l="1"/>
  <c r="SZ26" i="9"/>
  <c r="G623" i="51"/>
  <c r="G622" i="51"/>
  <c r="D623" i="51"/>
  <c r="AOI26" i="9" l="1"/>
  <c r="SY26" i="9"/>
  <c r="D622" i="51"/>
  <c r="AOH26" i="9" l="1"/>
  <c r="SX26" i="9"/>
  <c r="G621" i="51"/>
  <c r="D621" i="51"/>
  <c r="AOG26" i="9" l="1"/>
  <c r="SW26" i="9"/>
  <c r="G620" i="51"/>
  <c r="D620" i="51"/>
  <c r="AOF26" i="9" l="1"/>
  <c r="SV26" i="9"/>
  <c r="AO15" i="64"/>
  <c r="AES17" i="1"/>
  <c r="AES19" i="1" s="1"/>
  <c r="AET19" i="1" s="1"/>
  <c r="AR15" i="64"/>
  <c r="AS15" i="64"/>
  <c r="AT15" i="64"/>
  <c r="AU15" i="64"/>
  <c r="AV15" i="64"/>
  <c r="AW15" i="64"/>
  <c r="AX15" i="64"/>
  <c r="AY15" i="64"/>
  <c r="AZ15" i="64"/>
  <c r="BA15" i="64"/>
  <c r="AO14" i="64"/>
  <c r="AES12" i="1"/>
  <c r="AES14" i="1" s="1"/>
  <c r="AET14" i="1" s="1"/>
  <c r="AR14" i="64"/>
  <c r="AS14" i="64"/>
  <c r="AT14" i="64"/>
  <c r="AU14" i="64"/>
  <c r="AV14" i="64"/>
  <c r="AW14" i="64"/>
  <c r="AX14" i="64"/>
  <c r="AY14" i="64"/>
  <c r="AZ14" i="64"/>
  <c r="BA14" i="64"/>
  <c r="BB7" i="64"/>
  <c r="BB6" i="64"/>
  <c r="BB5" i="64"/>
  <c r="BB4" i="64"/>
  <c r="BB14" i="64" l="1"/>
  <c r="BB15" i="64"/>
  <c r="D619" i="51" l="1"/>
  <c r="AFN5" i="1" l="1"/>
  <c r="AFM5" i="1"/>
  <c r="AFN4" i="1"/>
  <c r="AFM4" i="1"/>
  <c r="AOE26" i="9" l="1"/>
  <c r="SU26" i="9"/>
  <c r="G619" i="51"/>
  <c r="G618" i="51"/>
  <c r="D618" i="51"/>
  <c r="AOD26" i="9" l="1"/>
  <c r="ST26" i="9"/>
  <c r="G617" i="51"/>
  <c r="D617" i="51"/>
  <c r="G616" i="51"/>
  <c r="D616" i="51"/>
  <c r="N16" i="62" l="1"/>
  <c r="N15" i="62" l="1"/>
  <c r="N7" i="62"/>
  <c r="N17" i="62" s="1"/>
  <c r="N18" i="62" s="1"/>
  <c r="N6" i="62"/>
  <c r="B84" i="55" l="1"/>
  <c r="B86" i="55" s="1"/>
  <c r="B85" i="55"/>
  <c r="B83" i="55"/>
  <c r="AOC26" i="9"/>
  <c r="SS26" i="9"/>
  <c r="AM14" i="64"/>
  <c r="AO7" i="64" l="1"/>
  <c r="AO6" i="64"/>
  <c r="AO5" i="64"/>
  <c r="AO4" i="64"/>
  <c r="APR4" i="9" l="1"/>
  <c r="AOB26" i="9"/>
  <c r="SR26" i="9"/>
  <c r="G615" i="51"/>
  <c r="D615" i="51"/>
  <c r="APS4" i="9" l="1"/>
  <c r="APU4" i="9"/>
  <c r="AOA26" i="9"/>
  <c r="SQ26" i="9"/>
  <c r="G614" i="51"/>
  <c r="D614" i="51"/>
  <c r="ANZ26" i="9" l="1"/>
  <c r="SP26" i="9"/>
  <c r="G613" i="51"/>
  <c r="D613" i="51"/>
  <c r="ANY26" i="9" l="1"/>
  <c r="SO26" i="9"/>
  <c r="G612" i="51"/>
  <c r="D612" i="51"/>
  <c r="ANX26" i="9" l="1"/>
  <c r="SN26" i="9"/>
  <c r="G611" i="51"/>
  <c r="D611" i="51"/>
  <c r="AX672" i="51"/>
  <c r="ANW26" i="9" l="1"/>
  <c r="SM26" i="9"/>
  <c r="G610" i="51"/>
  <c r="D610" i="51"/>
  <c r="G609" i="51"/>
  <c r="ANV26" i="9" l="1"/>
  <c r="SL26" i="9"/>
  <c r="D609" i="51"/>
  <c r="G608" i="51"/>
  <c r="ANU26" i="9" l="1"/>
  <c r="SK26" i="9"/>
  <c r="D608" i="51"/>
  <c r="ANT26" i="9" l="1"/>
  <c r="SJ26" i="9"/>
  <c r="G607" i="51"/>
  <c r="G606" i="51"/>
  <c r="D607" i="51"/>
  <c r="D606" i="51"/>
  <c r="ANS26" i="9" l="1"/>
  <c r="SI26" i="9"/>
  <c r="ANR26" i="9" l="1"/>
  <c r="SH26" i="9"/>
  <c r="G605" i="51"/>
  <c r="D605" i="51"/>
  <c r="ANQ26" i="9" l="1"/>
  <c r="SG26" i="9"/>
  <c r="G604" i="51"/>
  <c r="D604" i="51"/>
  <c r="ANP26" i="9" l="1"/>
  <c r="SF26" i="9"/>
  <c r="G603" i="51"/>
  <c r="D603" i="51"/>
  <c r="ANO26" i="9" l="1"/>
  <c r="SE26" i="9"/>
  <c r="G602" i="51"/>
  <c r="D602" i="51"/>
  <c r="ANN26" i="9" l="1"/>
  <c r="SD26" i="9"/>
  <c r="G601" i="51"/>
  <c r="D601" i="51"/>
  <c r="ANM26" i="9" l="1"/>
  <c r="SC26" i="9" l="1"/>
  <c r="G600" i="51"/>
  <c r="D600" i="51"/>
  <c r="ANL26" i="9" l="1"/>
  <c r="SB26" i="9"/>
  <c r="G599" i="51"/>
  <c r="D599" i="51"/>
  <c r="ANK26" i="9" l="1"/>
  <c r="SA26" i="9"/>
  <c r="G598" i="51"/>
  <c r="D598" i="51" l="1"/>
  <c r="ANJ26" i="9" l="1"/>
  <c r="RZ26" i="9"/>
  <c r="G597" i="51"/>
  <c r="D597" i="51"/>
  <c r="ANI26" i="9" l="1"/>
  <c r="RY26" i="9"/>
  <c r="G596" i="51"/>
  <c r="ANH26" i="9" l="1"/>
  <c r="RX26" i="9"/>
  <c r="G595" i="51"/>
  <c r="D596" i="51"/>
  <c r="D595" i="51"/>
  <c r="G594" i="51"/>
  <c r="M30" i="62" l="1"/>
  <c r="M14" i="62"/>
  <c r="M7" i="62" l="1"/>
  <c r="M6" i="62"/>
  <c r="M16" i="62"/>
  <c r="M15" i="62"/>
  <c r="M21" i="62"/>
  <c r="M25" i="62" s="1"/>
  <c r="N21" i="62"/>
  <c r="M23" i="62"/>
  <c r="M33" i="62" s="1"/>
  <c r="M38" i="62" s="1"/>
  <c r="N23" i="62"/>
  <c r="M22" i="62"/>
  <c r="M26" i="62" s="1"/>
  <c r="N22" i="62"/>
  <c r="M9" i="62"/>
  <c r="M17" i="62"/>
  <c r="ANG26" i="9"/>
  <c r="RW26" i="9"/>
  <c r="M27" i="62" l="1"/>
  <c r="M31" i="62"/>
  <c r="M36" i="62" s="1"/>
  <c r="M24" i="62"/>
  <c r="N27" i="62"/>
  <c r="N33" i="62"/>
  <c r="N38" i="62" s="1"/>
  <c r="N24" i="62"/>
  <c r="N25" i="62"/>
  <c r="N31" i="62"/>
  <c r="N26" i="62"/>
  <c r="N32" i="62"/>
  <c r="N37" i="62" s="1"/>
  <c r="M18" i="62"/>
  <c r="M28" i="62"/>
  <c r="N36" i="62" l="1"/>
  <c r="N34" i="62"/>
  <c r="N39" i="62" s="1"/>
  <c r="N28" i="62"/>
  <c r="D594" i="51"/>
  <c r="AL15" i="64" l="1"/>
  <c r="AM15" i="64" l="1"/>
  <c r="ANF26" i="9" l="1"/>
  <c r="RV26" i="9"/>
  <c r="G593" i="51" l="1"/>
  <c r="D593" i="51"/>
  <c r="ANE26" i="9" l="1"/>
  <c r="RU26" i="9"/>
  <c r="G592" i="51"/>
  <c r="D592" i="51"/>
  <c r="AND26" i="9" l="1"/>
  <c r="RT26" i="9"/>
  <c r="G591" i="51"/>
  <c r="D591" i="51"/>
  <c r="ANC26" i="9" l="1"/>
  <c r="RS26" i="9"/>
  <c r="G590" i="51"/>
  <c r="D590" i="51"/>
  <c r="ANB26" i="9" l="1"/>
  <c r="RR26" i="9"/>
  <c r="G589" i="51"/>
  <c r="D589" i="51"/>
  <c r="D588" i="51"/>
  <c r="AL14" i="64" l="1"/>
  <c r="ANA26" i="9" l="1"/>
  <c r="RQ26" i="9"/>
  <c r="G588" i="51"/>
  <c r="G587" i="51"/>
  <c r="AMZ26" i="9" l="1"/>
  <c r="RP26" i="9"/>
  <c r="D587" i="51"/>
  <c r="AMY26" i="9" l="1"/>
  <c r="UH15" i="9"/>
  <c r="UI15" i="9" s="1"/>
  <c r="RO26" i="9"/>
  <c r="UK15" i="9" l="1"/>
  <c r="G586" i="51"/>
  <c r="D586" i="51"/>
  <c r="L15" i="62" l="1"/>
  <c r="AMX26" i="9" l="1"/>
  <c r="RN26" i="9"/>
  <c r="G585" i="51"/>
  <c r="G584" i="51"/>
  <c r="G583" i="51"/>
  <c r="D585" i="51"/>
  <c r="D584" i="51"/>
  <c r="G52" i="15" l="1"/>
  <c r="B663" i="51" l="1"/>
  <c r="C663" i="51"/>
  <c r="D663" i="51"/>
  <c r="E663" i="51"/>
  <c r="F663" i="51"/>
  <c r="G663" i="51"/>
  <c r="H663" i="51"/>
  <c r="I663" i="51"/>
  <c r="J663" i="51"/>
  <c r="K663" i="51"/>
  <c r="L663" i="51"/>
  <c r="M663" i="51"/>
  <c r="N663" i="51"/>
  <c r="O663" i="51"/>
  <c r="P663" i="51"/>
  <c r="Q663" i="51"/>
  <c r="R663" i="51"/>
  <c r="S663" i="51"/>
  <c r="T663" i="51"/>
  <c r="U663" i="51"/>
  <c r="V663" i="51"/>
  <c r="B664" i="51"/>
  <c r="C664" i="51"/>
  <c r="D664" i="51"/>
  <c r="E664" i="51"/>
  <c r="F664" i="51"/>
  <c r="G664" i="51"/>
  <c r="H664" i="51"/>
  <c r="I664" i="51"/>
  <c r="J664" i="51"/>
  <c r="K664" i="51"/>
  <c r="L664" i="51"/>
  <c r="M664" i="51"/>
  <c r="N664" i="51"/>
  <c r="O664" i="51"/>
  <c r="P664" i="51"/>
  <c r="Q664" i="51"/>
  <c r="R664" i="51"/>
  <c r="S664" i="51"/>
  <c r="T664" i="51"/>
  <c r="U664" i="51"/>
  <c r="V664" i="51"/>
  <c r="B665" i="51"/>
  <c r="C665" i="51"/>
  <c r="D665" i="51"/>
  <c r="E665" i="51"/>
  <c r="F665" i="51"/>
  <c r="G665" i="51"/>
  <c r="H665" i="51"/>
  <c r="I665" i="51"/>
  <c r="J665" i="51"/>
  <c r="K665" i="51"/>
  <c r="L665" i="51"/>
  <c r="M665" i="51"/>
  <c r="N665" i="51"/>
  <c r="O665" i="51"/>
  <c r="P665" i="51"/>
  <c r="Q665" i="51"/>
  <c r="R665" i="51"/>
  <c r="S665" i="51"/>
  <c r="T665" i="51"/>
  <c r="U665" i="51"/>
  <c r="V665" i="51"/>
  <c r="B666" i="51"/>
  <c r="C666" i="51"/>
  <c r="D666" i="51"/>
  <c r="E666" i="51"/>
  <c r="F666" i="51"/>
  <c r="G666" i="51"/>
  <c r="H666" i="51"/>
  <c r="I666" i="51"/>
  <c r="J666" i="51"/>
  <c r="K666" i="51"/>
  <c r="L666" i="51"/>
  <c r="M666" i="51"/>
  <c r="N666" i="51"/>
  <c r="O666" i="51"/>
  <c r="P666" i="51"/>
  <c r="Q666" i="51"/>
  <c r="R666" i="51"/>
  <c r="S666" i="51"/>
  <c r="T666" i="51"/>
  <c r="U666" i="51"/>
  <c r="V666" i="51"/>
  <c r="B667" i="51"/>
  <c r="C667" i="51"/>
  <c r="D667" i="51"/>
  <c r="E667" i="51"/>
  <c r="F667" i="51"/>
  <c r="G667" i="51"/>
  <c r="H667" i="51"/>
  <c r="I667" i="51"/>
  <c r="J667" i="51"/>
  <c r="K667" i="51"/>
  <c r="L667" i="51"/>
  <c r="M667" i="51"/>
  <c r="N667" i="51"/>
  <c r="O667" i="51"/>
  <c r="P667" i="51"/>
  <c r="Q667" i="51"/>
  <c r="R667" i="51"/>
  <c r="S667" i="51"/>
  <c r="T667" i="51"/>
  <c r="U667" i="51"/>
  <c r="V667" i="51"/>
  <c r="B668" i="51"/>
  <c r="C668" i="51"/>
  <c r="D668" i="51"/>
  <c r="E668" i="51"/>
  <c r="F668" i="51"/>
  <c r="G668" i="51"/>
  <c r="H668" i="51"/>
  <c r="I668" i="51"/>
  <c r="J668" i="51"/>
  <c r="K668" i="51"/>
  <c r="L668" i="51"/>
  <c r="M668" i="51"/>
  <c r="N668" i="51"/>
  <c r="O668" i="51"/>
  <c r="P668" i="51"/>
  <c r="Q668" i="51"/>
  <c r="R668" i="51"/>
  <c r="S668" i="51"/>
  <c r="T668" i="51"/>
  <c r="U668" i="51"/>
  <c r="V668" i="51"/>
  <c r="B669" i="51"/>
  <c r="C669" i="51"/>
  <c r="D669" i="51"/>
  <c r="E669" i="51"/>
  <c r="F669" i="51"/>
  <c r="G669" i="51"/>
  <c r="H669" i="51"/>
  <c r="I669" i="51"/>
  <c r="J669" i="51"/>
  <c r="K669" i="51"/>
  <c r="L669" i="51"/>
  <c r="M669" i="51"/>
  <c r="N669" i="51"/>
  <c r="O669" i="51"/>
  <c r="P669" i="51"/>
  <c r="Q669" i="51"/>
  <c r="R669" i="51"/>
  <c r="S669" i="51"/>
  <c r="T669" i="51"/>
  <c r="U669" i="51"/>
  <c r="V669" i="51"/>
  <c r="B670" i="51"/>
  <c r="C670" i="51"/>
  <c r="D670" i="51"/>
  <c r="E670" i="51"/>
  <c r="F670" i="51"/>
  <c r="G670" i="51"/>
  <c r="H670" i="51"/>
  <c r="I670" i="51"/>
  <c r="J670" i="51"/>
  <c r="K670" i="51"/>
  <c r="L670" i="51"/>
  <c r="M670" i="51"/>
  <c r="N670" i="51"/>
  <c r="O670" i="51"/>
  <c r="P670" i="51"/>
  <c r="Q670" i="51"/>
  <c r="R670" i="51"/>
  <c r="S670" i="51"/>
  <c r="T670" i="51"/>
  <c r="U670" i="51"/>
  <c r="V670" i="51"/>
  <c r="B671" i="51"/>
  <c r="C671" i="51"/>
  <c r="D671" i="51"/>
  <c r="E671" i="51"/>
  <c r="F671" i="51"/>
  <c r="G671" i="51"/>
  <c r="H671" i="51"/>
  <c r="I671" i="51"/>
  <c r="J671" i="51"/>
  <c r="K671" i="51"/>
  <c r="L671" i="51"/>
  <c r="M671" i="51"/>
  <c r="N671" i="51"/>
  <c r="O671" i="51"/>
  <c r="P671" i="51"/>
  <c r="Q671" i="51"/>
  <c r="R671" i="51"/>
  <c r="S671" i="51"/>
  <c r="T671" i="51"/>
  <c r="U671" i="51"/>
  <c r="V671" i="51"/>
  <c r="B672" i="51"/>
  <c r="C672" i="51"/>
  <c r="D672" i="51"/>
  <c r="E672" i="51"/>
  <c r="F672" i="51"/>
  <c r="G672" i="51"/>
  <c r="H672" i="51"/>
  <c r="I672" i="51"/>
  <c r="J672" i="51"/>
  <c r="K672" i="51"/>
  <c r="L672" i="51"/>
  <c r="M672" i="51"/>
  <c r="N672" i="51"/>
  <c r="O672" i="51"/>
  <c r="P672" i="51"/>
  <c r="Q672" i="51"/>
  <c r="R672" i="51"/>
  <c r="S672" i="51"/>
  <c r="T672" i="51"/>
  <c r="U672" i="51"/>
  <c r="V672" i="51"/>
  <c r="B673" i="51"/>
  <c r="C673" i="51"/>
  <c r="D673" i="51"/>
  <c r="E673" i="51"/>
  <c r="F673" i="51"/>
  <c r="G673" i="51"/>
  <c r="H673" i="51"/>
  <c r="I673" i="51"/>
  <c r="J673" i="51"/>
  <c r="K673" i="51"/>
  <c r="L673" i="51"/>
  <c r="M673" i="51"/>
  <c r="N673" i="51"/>
  <c r="O673" i="51"/>
  <c r="P673" i="51"/>
  <c r="Q673" i="51"/>
  <c r="R673" i="51"/>
  <c r="S673" i="51"/>
  <c r="T673" i="51"/>
  <c r="U673" i="51"/>
  <c r="V673" i="51"/>
  <c r="B674" i="51"/>
  <c r="C674" i="51"/>
  <c r="D674" i="51"/>
  <c r="E674" i="51"/>
  <c r="F674" i="51"/>
  <c r="G674" i="51"/>
  <c r="H674" i="51"/>
  <c r="I674" i="51"/>
  <c r="J674" i="51"/>
  <c r="K674" i="51"/>
  <c r="L674" i="51"/>
  <c r="M674" i="51"/>
  <c r="N674" i="51"/>
  <c r="O674" i="51"/>
  <c r="P674" i="51"/>
  <c r="Q674" i="51"/>
  <c r="R674" i="51"/>
  <c r="S674" i="51"/>
  <c r="T674" i="51"/>
  <c r="U674" i="51"/>
  <c r="V674" i="51"/>
  <c r="B675" i="51"/>
  <c r="C675" i="51"/>
  <c r="D675" i="51"/>
  <c r="E675" i="51"/>
  <c r="F675" i="51"/>
  <c r="G675" i="51"/>
  <c r="H675" i="51"/>
  <c r="I675" i="51"/>
  <c r="J675" i="51"/>
  <c r="K675" i="51"/>
  <c r="L675" i="51"/>
  <c r="M675" i="51"/>
  <c r="N675" i="51"/>
  <c r="O675" i="51"/>
  <c r="P675" i="51"/>
  <c r="Q675" i="51"/>
  <c r="R675" i="51"/>
  <c r="S675" i="51"/>
  <c r="T675" i="51"/>
  <c r="U675" i="51"/>
  <c r="V675" i="51"/>
  <c r="B676" i="51"/>
  <c r="C676" i="51"/>
  <c r="D676" i="51"/>
  <c r="E676" i="51"/>
  <c r="F676" i="51"/>
  <c r="G676" i="51"/>
  <c r="H676" i="51"/>
  <c r="I676" i="51"/>
  <c r="J676" i="51"/>
  <c r="K676" i="51"/>
  <c r="L676" i="51"/>
  <c r="M676" i="51"/>
  <c r="N676" i="51"/>
  <c r="O676" i="51"/>
  <c r="P676" i="51"/>
  <c r="Q676" i="51"/>
  <c r="R676" i="51"/>
  <c r="S676" i="51"/>
  <c r="T676" i="51"/>
  <c r="U676" i="51"/>
  <c r="V676" i="51"/>
  <c r="B677" i="51"/>
  <c r="C677" i="51"/>
  <c r="D677" i="51"/>
  <c r="E677" i="51"/>
  <c r="F677" i="51"/>
  <c r="G677" i="51"/>
  <c r="H677" i="51"/>
  <c r="I677" i="51"/>
  <c r="J677" i="51"/>
  <c r="K677" i="51"/>
  <c r="L677" i="51"/>
  <c r="M677" i="51"/>
  <c r="N677" i="51"/>
  <c r="O677" i="51"/>
  <c r="P677" i="51"/>
  <c r="Q677" i="51"/>
  <c r="R677" i="51"/>
  <c r="S677" i="51"/>
  <c r="T677" i="51"/>
  <c r="U677" i="51"/>
  <c r="V677" i="51"/>
  <c r="B678" i="51"/>
  <c r="C678" i="51"/>
  <c r="D678" i="51"/>
  <c r="E678" i="51"/>
  <c r="F678" i="51"/>
  <c r="G678" i="51"/>
  <c r="H678" i="51"/>
  <c r="I678" i="51"/>
  <c r="J678" i="51"/>
  <c r="K678" i="51"/>
  <c r="L678" i="51"/>
  <c r="M678" i="51"/>
  <c r="N678" i="51"/>
  <c r="O678" i="51"/>
  <c r="P678" i="51"/>
  <c r="Q678" i="51"/>
  <c r="R678" i="51"/>
  <c r="S678" i="51"/>
  <c r="T678" i="51"/>
  <c r="U678" i="51"/>
  <c r="V678" i="51"/>
  <c r="B679" i="51"/>
  <c r="C679" i="51"/>
  <c r="D679" i="51"/>
  <c r="E679" i="51"/>
  <c r="F679" i="51"/>
  <c r="G679" i="51"/>
  <c r="H679" i="51"/>
  <c r="I679" i="51"/>
  <c r="J679" i="51"/>
  <c r="K679" i="51"/>
  <c r="L679" i="51"/>
  <c r="M679" i="51"/>
  <c r="N679" i="51"/>
  <c r="O679" i="51"/>
  <c r="P679" i="51"/>
  <c r="Q679" i="51"/>
  <c r="R679" i="51"/>
  <c r="S679" i="51"/>
  <c r="T679" i="51"/>
  <c r="U679" i="51"/>
  <c r="V679" i="51"/>
  <c r="B680" i="51"/>
  <c r="C680" i="51"/>
  <c r="D680" i="51"/>
  <c r="E680" i="51"/>
  <c r="F680" i="51"/>
  <c r="G680" i="51"/>
  <c r="H680" i="51"/>
  <c r="I680" i="51"/>
  <c r="J680" i="51"/>
  <c r="K680" i="51"/>
  <c r="L680" i="51"/>
  <c r="M680" i="51"/>
  <c r="N680" i="51"/>
  <c r="O680" i="51"/>
  <c r="P680" i="51"/>
  <c r="Q680" i="51"/>
  <c r="R680" i="51"/>
  <c r="S680" i="51"/>
  <c r="T680" i="51"/>
  <c r="U680" i="51"/>
  <c r="V680" i="51"/>
  <c r="B681" i="51"/>
  <c r="C681" i="51"/>
  <c r="D681" i="51"/>
  <c r="E681" i="51"/>
  <c r="F681" i="51"/>
  <c r="G681" i="51"/>
  <c r="H681" i="51"/>
  <c r="I681" i="51"/>
  <c r="J681" i="51"/>
  <c r="K681" i="51"/>
  <c r="L681" i="51"/>
  <c r="M681" i="51"/>
  <c r="N681" i="51"/>
  <c r="O681" i="51"/>
  <c r="P681" i="51"/>
  <c r="Q681" i="51"/>
  <c r="R681" i="51"/>
  <c r="S681" i="51"/>
  <c r="T681" i="51"/>
  <c r="U681" i="51"/>
  <c r="V681" i="51"/>
  <c r="B682" i="51"/>
  <c r="C682" i="51"/>
  <c r="D682" i="51"/>
  <c r="E682" i="51"/>
  <c r="F682" i="51"/>
  <c r="G682" i="51"/>
  <c r="H682" i="51"/>
  <c r="I682" i="51"/>
  <c r="J682" i="51"/>
  <c r="K682" i="51"/>
  <c r="L682" i="51"/>
  <c r="M682" i="51"/>
  <c r="N682" i="51"/>
  <c r="O682" i="51"/>
  <c r="P682" i="51"/>
  <c r="Q682" i="51"/>
  <c r="R682" i="51"/>
  <c r="S682" i="51"/>
  <c r="T682" i="51"/>
  <c r="U682" i="51"/>
  <c r="V682" i="51"/>
  <c r="B683" i="51"/>
  <c r="C683" i="51"/>
  <c r="D683" i="51"/>
  <c r="E683" i="51"/>
  <c r="F683" i="51"/>
  <c r="G683" i="51"/>
  <c r="H683" i="51"/>
  <c r="I683" i="51"/>
  <c r="J683" i="51"/>
  <c r="K683" i="51"/>
  <c r="L683" i="51"/>
  <c r="M683" i="51"/>
  <c r="N683" i="51"/>
  <c r="O683" i="51"/>
  <c r="P683" i="51"/>
  <c r="Q683" i="51"/>
  <c r="R683" i="51"/>
  <c r="S683" i="51"/>
  <c r="T683" i="51"/>
  <c r="U683" i="51"/>
  <c r="V683" i="51"/>
  <c r="B684" i="51"/>
  <c r="C684" i="51"/>
  <c r="D684" i="51"/>
  <c r="E684" i="51"/>
  <c r="F684" i="51"/>
  <c r="G684" i="51"/>
  <c r="H684" i="51"/>
  <c r="I684" i="51"/>
  <c r="J684" i="51"/>
  <c r="K684" i="51"/>
  <c r="L684" i="51"/>
  <c r="M684" i="51"/>
  <c r="N684" i="51"/>
  <c r="O684" i="51"/>
  <c r="P684" i="51"/>
  <c r="Q684" i="51"/>
  <c r="R684" i="51"/>
  <c r="S684" i="51"/>
  <c r="T684" i="51"/>
  <c r="U684" i="51"/>
  <c r="V684" i="51"/>
  <c r="AEF8" i="1"/>
  <c r="D583" i="51"/>
  <c r="D582" i="51"/>
  <c r="G582" i="51"/>
  <c r="AES4" i="1"/>
  <c r="X8" i="18"/>
  <c r="X23" i="18"/>
  <c r="X24" i="18"/>
  <c r="X37" i="18"/>
  <c r="X40" i="18"/>
  <c r="X52" i="18"/>
  <c r="X55" i="18"/>
  <c r="W663" i="51"/>
  <c r="X663" i="51"/>
  <c r="Y663" i="51"/>
  <c r="AB663" i="51"/>
  <c r="AC663" i="51"/>
  <c r="AD663" i="51"/>
  <c r="AE663" i="51"/>
  <c r="AF663" i="51"/>
  <c r="AG663" i="51"/>
  <c r="AH663" i="51"/>
  <c r="AI663" i="51"/>
  <c r="AJ663" i="51"/>
  <c r="AK663" i="51"/>
  <c r="AL663" i="51"/>
  <c r="AM663" i="51"/>
  <c r="AN663" i="51"/>
  <c r="AO663" i="51"/>
  <c r="AP663" i="51"/>
  <c r="AQ663" i="51"/>
  <c r="AR663" i="51"/>
  <c r="AS663" i="51"/>
  <c r="AT663" i="51"/>
  <c r="AU663" i="51"/>
  <c r="AV663" i="51"/>
  <c r="AW663" i="51"/>
  <c r="AX663" i="51"/>
  <c r="AY663" i="51"/>
  <c r="AZ663" i="51"/>
  <c r="W664" i="51"/>
  <c r="X664" i="51"/>
  <c r="Y664" i="51"/>
  <c r="AB664" i="51"/>
  <c r="AC664" i="51"/>
  <c r="AD664" i="51"/>
  <c r="AE664" i="51"/>
  <c r="AF664" i="51"/>
  <c r="AG664" i="51"/>
  <c r="AH664" i="51"/>
  <c r="AI664" i="51"/>
  <c r="AJ664" i="51"/>
  <c r="AK664" i="51"/>
  <c r="AL664" i="51"/>
  <c r="AM664" i="51"/>
  <c r="AN664" i="51"/>
  <c r="AO664" i="51"/>
  <c r="AP664" i="51"/>
  <c r="AQ664" i="51"/>
  <c r="AR664" i="51"/>
  <c r="AS664" i="51"/>
  <c r="AT664" i="51"/>
  <c r="AU664" i="51"/>
  <c r="AV664" i="51"/>
  <c r="AW664" i="51"/>
  <c r="AX664" i="51"/>
  <c r="AY664" i="51"/>
  <c r="AZ664" i="51"/>
  <c r="W665" i="51"/>
  <c r="X665" i="51"/>
  <c r="Y665" i="51"/>
  <c r="AB665" i="51"/>
  <c r="AC665" i="51"/>
  <c r="AD665" i="51"/>
  <c r="AE665" i="51"/>
  <c r="AF665" i="51"/>
  <c r="AG665" i="51"/>
  <c r="AH665" i="51"/>
  <c r="AI665" i="51"/>
  <c r="AJ665" i="51"/>
  <c r="AK665" i="51"/>
  <c r="AL665" i="51"/>
  <c r="AM665" i="51"/>
  <c r="AN665" i="51"/>
  <c r="AO665" i="51"/>
  <c r="AP665" i="51"/>
  <c r="AQ665" i="51"/>
  <c r="AR665" i="51"/>
  <c r="AS665" i="51"/>
  <c r="AT665" i="51"/>
  <c r="AU665" i="51"/>
  <c r="AV665" i="51"/>
  <c r="AW665" i="51"/>
  <c r="AX665" i="51"/>
  <c r="AY665" i="51"/>
  <c r="AZ665" i="51"/>
  <c r="W666" i="51"/>
  <c r="X666" i="51"/>
  <c r="Y666" i="51"/>
  <c r="AB666" i="51"/>
  <c r="AC666" i="51"/>
  <c r="AD666" i="51"/>
  <c r="AE666" i="51"/>
  <c r="AF666" i="51"/>
  <c r="AG666" i="51"/>
  <c r="AH666" i="51"/>
  <c r="AI666" i="51"/>
  <c r="AJ666" i="51"/>
  <c r="AK666" i="51"/>
  <c r="AL666" i="51"/>
  <c r="AM666" i="51"/>
  <c r="AN666" i="51"/>
  <c r="AO666" i="51"/>
  <c r="AP666" i="51"/>
  <c r="AQ666" i="51"/>
  <c r="AR666" i="51"/>
  <c r="AS666" i="51"/>
  <c r="AT666" i="51"/>
  <c r="AU666" i="51"/>
  <c r="AV666" i="51"/>
  <c r="AW666" i="51"/>
  <c r="AX666" i="51"/>
  <c r="AY666" i="51"/>
  <c r="AZ666" i="51"/>
  <c r="W667" i="51"/>
  <c r="X667" i="51"/>
  <c r="Y667" i="51"/>
  <c r="AB667" i="51"/>
  <c r="AC667" i="51"/>
  <c r="AD667" i="51"/>
  <c r="AE667" i="51"/>
  <c r="AF667" i="51"/>
  <c r="AG667" i="51"/>
  <c r="AH667" i="51"/>
  <c r="AI667" i="51"/>
  <c r="AJ667" i="51"/>
  <c r="AK667" i="51"/>
  <c r="AL667" i="51"/>
  <c r="AM667" i="51"/>
  <c r="AN667" i="51"/>
  <c r="AO667" i="51"/>
  <c r="AP667" i="51"/>
  <c r="AQ667" i="51"/>
  <c r="AR667" i="51"/>
  <c r="AS667" i="51"/>
  <c r="AT667" i="51"/>
  <c r="AU667" i="51"/>
  <c r="AV667" i="51"/>
  <c r="AW667" i="51"/>
  <c r="AX667" i="51"/>
  <c r="AY667" i="51"/>
  <c r="AZ667" i="51"/>
  <c r="W668" i="51"/>
  <c r="X668" i="51"/>
  <c r="Y668" i="51"/>
  <c r="AB668" i="51"/>
  <c r="AC668" i="51"/>
  <c r="AD668" i="51"/>
  <c r="AE668" i="51"/>
  <c r="AF668" i="51"/>
  <c r="AG668" i="51"/>
  <c r="AH668" i="51"/>
  <c r="AI668" i="51"/>
  <c r="AJ668" i="51"/>
  <c r="AK668" i="51"/>
  <c r="AL668" i="51"/>
  <c r="AM668" i="51"/>
  <c r="AN668" i="51"/>
  <c r="AO668" i="51"/>
  <c r="AP668" i="51"/>
  <c r="AQ668" i="51"/>
  <c r="AR668" i="51"/>
  <c r="AS668" i="51"/>
  <c r="AT668" i="51"/>
  <c r="AU668" i="51"/>
  <c r="AV668" i="51"/>
  <c r="AW668" i="51"/>
  <c r="AX668" i="51"/>
  <c r="AY668" i="51"/>
  <c r="AZ668" i="51"/>
  <c r="W669" i="51"/>
  <c r="X669" i="51"/>
  <c r="Y669" i="51"/>
  <c r="AB669" i="51"/>
  <c r="AC669" i="51"/>
  <c r="AD669" i="51"/>
  <c r="AE669" i="51"/>
  <c r="AF669" i="51"/>
  <c r="AG669" i="51"/>
  <c r="AH669" i="51"/>
  <c r="AI669" i="51"/>
  <c r="AJ669" i="51"/>
  <c r="AK669" i="51"/>
  <c r="AL669" i="51"/>
  <c r="AM669" i="51"/>
  <c r="AN669" i="51"/>
  <c r="AO669" i="51"/>
  <c r="AP669" i="51"/>
  <c r="AQ669" i="51"/>
  <c r="AR669" i="51"/>
  <c r="AS669" i="51"/>
  <c r="AT669" i="51"/>
  <c r="AU669" i="51"/>
  <c r="AV669" i="51"/>
  <c r="AW669" i="51"/>
  <c r="AX669" i="51"/>
  <c r="AY669" i="51"/>
  <c r="AZ669" i="51"/>
  <c r="W670" i="51"/>
  <c r="X670" i="51"/>
  <c r="Y670" i="51"/>
  <c r="AB670" i="51"/>
  <c r="AC670" i="51"/>
  <c r="AD670" i="51"/>
  <c r="AE670" i="51"/>
  <c r="AF670" i="51"/>
  <c r="AG670" i="51"/>
  <c r="AH670" i="51"/>
  <c r="AI670" i="51"/>
  <c r="AJ670" i="51"/>
  <c r="AK670" i="51"/>
  <c r="AL670" i="51"/>
  <c r="AM670" i="51"/>
  <c r="AN670" i="51"/>
  <c r="AO670" i="51"/>
  <c r="AP670" i="51"/>
  <c r="AQ670" i="51"/>
  <c r="AR670" i="51"/>
  <c r="AS670" i="51"/>
  <c r="AT670" i="51"/>
  <c r="AU670" i="51"/>
  <c r="AV670" i="51"/>
  <c r="AW670" i="51"/>
  <c r="AX670" i="51"/>
  <c r="AY670" i="51"/>
  <c r="AZ670" i="51"/>
  <c r="W671" i="51"/>
  <c r="X671" i="51"/>
  <c r="Y671" i="51"/>
  <c r="AB671" i="51"/>
  <c r="AC671" i="51"/>
  <c r="AD671" i="51"/>
  <c r="AE671" i="51"/>
  <c r="AF671" i="51"/>
  <c r="AG671" i="51"/>
  <c r="AH671" i="51"/>
  <c r="AI671" i="51"/>
  <c r="AJ671" i="51"/>
  <c r="AK671" i="51"/>
  <c r="AL671" i="51"/>
  <c r="AM671" i="51"/>
  <c r="AN671" i="51"/>
  <c r="AO671" i="51"/>
  <c r="AP671" i="51"/>
  <c r="AQ671" i="51"/>
  <c r="AR671" i="51"/>
  <c r="AS671" i="51"/>
  <c r="AT671" i="51"/>
  <c r="AU671" i="51"/>
  <c r="AV671" i="51"/>
  <c r="AW671" i="51"/>
  <c r="AX671" i="51"/>
  <c r="AY671" i="51"/>
  <c r="AZ671" i="51"/>
  <c r="W672" i="51"/>
  <c r="X672" i="51"/>
  <c r="Y672" i="51"/>
  <c r="AB672" i="51"/>
  <c r="AC672" i="51"/>
  <c r="AD672" i="51"/>
  <c r="AE672" i="51"/>
  <c r="AF672" i="51"/>
  <c r="AG672" i="51"/>
  <c r="AH672" i="51"/>
  <c r="AI672" i="51"/>
  <c r="AJ672" i="51"/>
  <c r="AK672" i="51"/>
  <c r="AL672" i="51"/>
  <c r="AM672" i="51"/>
  <c r="AN672" i="51"/>
  <c r="AO672" i="51"/>
  <c r="AP672" i="51"/>
  <c r="AQ672" i="51"/>
  <c r="AR672" i="51"/>
  <c r="AS672" i="51"/>
  <c r="AT672" i="51"/>
  <c r="AU672" i="51"/>
  <c r="AV672" i="51"/>
  <c r="AW672" i="51"/>
  <c r="AY672" i="51"/>
  <c r="AZ672" i="51"/>
  <c r="W673" i="51"/>
  <c r="X673" i="51"/>
  <c r="Y673" i="51"/>
  <c r="AB673" i="51"/>
  <c r="AC673" i="51"/>
  <c r="AD673" i="51"/>
  <c r="AE673" i="51"/>
  <c r="AF673" i="51"/>
  <c r="AG673" i="51"/>
  <c r="AH673" i="51"/>
  <c r="AI673" i="51"/>
  <c r="AJ673" i="51"/>
  <c r="AK673" i="51"/>
  <c r="AL673" i="51"/>
  <c r="AM673" i="51"/>
  <c r="AN673" i="51"/>
  <c r="AO673" i="51"/>
  <c r="AP673" i="51"/>
  <c r="AQ673" i="51"/>
  <c r="AR673" i="51"/>
  <c r="AS673" i="51"/>
  <c r="AT673" i="51"/>
  <c r="AU673" i="51"/>
  <c r="AV673" i="51"/>
  <c r="AW673" i="51"/>
  <c r="AX673" i="51"/>
  <c r="AY673" i="51"/>
  <c r="AZ673" i="51"/>
  <c r="W674" i="51"/>
  <c r="X674" i="51"/>
  <c r="Y674" i="51"/>
  <c r="AB674" i="51"/>
  <c r="AC674" i="51"/>
  <c r="AD674" i="51"/>
  <c r="AE674" i="51"/>
  <c r="AF674" i="51"/>
  <c r="AG674" i="51"/>
  <c r="AH674" i="51"/>
  <c r="AI674" i="51"/>
  <c r="AJ674" i="51"/>
  <c r="AK674" i="51"/>
  <c r="AL674" i="51"/>
  <c r="AM674" i="51"/>
  <c r="AN674" i="51"/>
  <c r="AO674" i="51"/>
  <c r="AP674" i="51"/>
  <c r="AQ674" i="51"/>
  <c r="AR674" i="51"/>
  <c r="AS674" i="51"/>
  <c r="AT674" i="51"/>
  <c r="AU674" i="51"/>
  <c r="AV674" i="51"/>
  <c r="AW674" i="51"/>
  <c r="AX674" i="51"/>
  <c r="AY674" i="51"/>
  <c r="AZ674" i="51"/>
  <c r="W675" i="51"/>
  <c r="X675" i="51"/>
  <c r="Y675" i="51"/>
  <c r="AB675" i="51"/>
  <c r="AC675" i="51"/>
  <c r="AD675" i="51"/>
  <c r="AE675" i="51"/>
  <c r="AF675" i="51"/>
  <c r="AG675" i="51"/>
  <c r="AH675" i="51"/>
  <c r="AI675" i="51"/>
  <c r="AJ675" i="51"/>
  <c r="AK675" i="51"/>
  <c r="AL675" i="51"/>
  <c r="AM675" i="51"/>
  <c r="AN675" i="51"/>
  <c r="AO675" i="51"/>
  <c r="AP675" i="51"/>
  <c r="AQ675" i="51"/>
  <c r="AR675" i="51"/>
  <c r="AS675" i="51"/>
  <c r="AT675" i="51"/>
  <c r="AU675" i="51"/>
  <c r="AV675" i="51"/>
  <c r="AW675" i="51"/>
  <c r="AX675" i="51"/>
  <c r="AY675" i="51"/>
  <c r="AZ675" i="51"/>
  <c r="W676" i="51"/>
  <c r="X676" i="51"/>
  <c r="Y676" i="51"/>
  <c r="AB676" i="51"/>
  <c r="AC676" i="51"/>
  <c r="AD676" i="51"/>
  <c r="AE676" i="51"/>
  <c r="AF676" i="51"/>
  <c r="AG676" i="51"/>
  <c r="AH676" i="51"/>
  <c r="AI676" i="51"/>
  <c r="AJ676" i="51"/>
  <c r="AK676" i="51"/>
  <c r="AL676" i="51"/>
  <c r="AM676" i="51"/>
  <c r="AN676" i="51"/>
  <c r="AO676" i="51"/>
  <c r="AP676" i="51"/>
  <c r="AQ676" i="51"/>
  <c r="AR676" i="51"/>
  <c r="AS676" i="51"/>
  <c r="AT676" i="51"/>
  <c r="AU676" i="51"/>
  <c r="AV676" i="51"/>
  <c r="AW676" i="51"/>
  <c r="AX676" i="51"/>
  <c r="AY676" i="51"/>
  <c r="AZ676" i="51"/>
  <c r="W677" i="51"/>
  <c r="X677" i="51"/>
  <c r="Y677" i="51"/>
  <c r="AB677" i="51"/>
  <c r="AC677" i="51"/>
  <c r="AD677" i="51"/>
  <c r="AE677" i="51"/>
  <c r="AF677" i="51"/>
  <c r="AG677" i="51"/>
  <c r="AH677" i="51"/>
  <c r="AI677" i="51"/>
  <c r="AJ677" i="51"/>
  <c r="AK677" i="51"/>
  <c r="AL677" i="51"/>
  <c r="AM677" i="51"/>
  <c r="AN677" i="51"/>
  <c r="AO677" i="51"/>
  <c r="AP677" i="51"/>
  <c r="AQ677" i="51"/>
  <c r="AR677" i="51"/>
  <c r="AS677" i="51"/>
  <c r="AT677" i="51"/>
  <c r="AU677" i="51"/>
  <c r="AV677" i="51"/>
  <c r="AW677" i="51"/>
  <c r="AX677" i="51"/>
  <c r="AY677" i="51"/>
  <c r="AZ677" i="51"/>
  <c r="W678" i="51"/>
  <c r="X678" i="51"/>
  <c r="Y678" i="51"/>
  <c r="AB678" i="51"/>
  <c r="AC678" i="51"/>
  <c r="AD678" i="51"/>
  <c r="AE678" i="51"/>
  <c r="AF678" i="51"/>
  <c r="AG678" i="51"/>
  <c r="AH678" i="51"/>
  <c r="AI678" i="51"/>
  <c r="AJ678" i="51"/>
  <c r="AK678" i="51"/>
  <c r="AL678" i="51"/>
  <c r="AM678" i="51"/>
  <c r="AN678" i="51"/>
  <c r="AO678" i="51"/>
  <c r="AP678" i="51"/>
  <c r="AQ678" i="51"/>
  <c r="AR678" i="51"/>
  <c r="AS678" i="51"/>
  <c r="AT678" i="51"/>
  <c r="AU678" i="51"/>
  <c r="AV678" i="51"/>
  <c r="AW678" i="51"/>
  <c r="AX678" i="51"/>
  <c r="AY678" i="51"/>
  <c r="AZ678" i="51"/>
  <c r="W679" i="51"/>
  <c r="X679" i="51"/>
  <c r="Y679" i="51"/>
  <c r="AB679" i="51"/>
  <c r="AC679" i="51"/>
  <c r="AD679" i="51"/>
  <c r="AE679" i="51"/>
  <c r="AF679" i="51"/>
  <c r="AG679" i="51"/>
  <c r="AH679" i="51"/>
  <c r="AI679" i="51"/>
  <c r="AJ679" i="51"/>
  <c r="AK679" i="51"/>
  <c r="AL679" i="51"/>
  <c r="AM679" i="51"/>
  <c r="AN679" i="51"/>
  <c r="AO679" i="51"/>
  <c r="AP679" i="51"/>
  <c r="AQ679" i="51"/>
  <c r="AR679" i="51"/>
  <c r="AS679" i="51"/>
  <c r="AT679" i="51"/>
  <c r="AU679" i="51"/>
  <c r="AV679" i="51"/>
  <c r="AW679" i="51"/>
  <c r="AX679" i="51"/>
  <c r="AY679" i="51"/>
  <c r="AZ679" i="51"/>
  <c r="W680" i="51"/>
  <c r="X680" i="51"/>
  <c r="Y680" i="51"/>
  <c r="AB680" i="51"/>
  <c r="AC680" i="51"/>
  <c r="AD680" i="51"/>
  <c r="AE680" i="51"/>
  <c r="AF680" i="51"/>
  <c r="AG680" i="51"/>
  <c r="AH680" i="51"/>
  <c r="AI680" i="51"/>
  <c r="AJ680" i="51"/>
  <c r="AK680" i="51"/>
  <c r="AL680" i="51"/>
  <c r="AM680" i="51"/>
  <c r="AN680" i="51"/>
  <c r="AO680" i="51"/>
  <c r="AP680" i="51"/>
  <c r="AQ680" i="51"/>
  <c r="AR680" i="51"/>
  <c r="AS680" i="51"/>
  <c r="AT680" i="51"/>
  <c r="AU680" i="51"/>
  <c r="AV680" i="51"/>
  <c r="AW680" i="51"/>
  <c r="AX680" i="51"/>
  <c r="AY680" i="51"/>
  <c r="AZ680" i="51"/>
  <c r="W681" i="51"/>
  <c r="X681" i="51"/>
  <c r="Y681" i="51"/>
  <c r="AB681" i="51"/>
  <c r="AC681" i="51"/>
  <c r="AD681" i="51"/>
  <c r="AE681" i="51"/>
  <c r="AF681" i="51"/>
  <c r="AG681" i="51"/>
  <c r="AH681" i="51"/>
  <c r="AI681" i="51"/>
  <c r="AJ681" i="51"/>
  <c r="AK681" i="51"/>
  <c r="AL681" i="51"/>
  <c r="AM681" i="51"/>
  <c r="AN681" i="51"/>
  <c r="AO681" i="51"/>
  <c r="AP681" i="51"/>
  <c r="AQ681" i="51"/>
  <c r="AR681" i="51"/>
  <c r="AS681" i="51"/>
  <c r="AT681" i="51"/>
  <c r="AU681" i="51"/>
  <c r="AV681" i="51"/>
  <c r="AW681" i="51"/>
  <c r="AX681" i="51"/>
  <c r="AY681" i="51"/>
  <c r="AZ681" i="51"/>
  <c r="W682" i="51"/>
  <c r="X682" i="51"/>
  <c r="Y682" i="51"/>
  <c r="AB682" i="51"/>
  <c r="AC682" i="51"/>
  <c r="AD682" i="51"/>
  <c r="AE682" i="51"/>
  <c r="AF682" i="51"/>
  <c r="AG682" i="51"/>
  <c r="AH682" i="51"/>
  <c r="AI682" i="51"/>
  <c r="AJ682" i="51"/>
  <c r="AK682" i="51"/>
  <c r="AL682" i="51"/>
  <c r="AM682" i="51"/>
  <c r="AN682" i="51"/>
  <c r="AO682" i="51"/>
  <c r="AP682" i="51"/>
  <c r="AQ682" i="51"/>
  <c r="AR682" i="51"/>
  <c r="AS682" i="51"/>
  <c r="AT682" i="51"/>
  <c r="AU682" i="51"/>
  <c r="AV682" i="51"/>
  <c r="AW682" i="51"/>
  <c r="AX682" i="51"/>
  <c r="AY682" i="51"/>
  <c r="AZ682" i="51"/>
  <c r="W683" i="51"/>
  <c r="X683" i="51"/>
  <c r="Y683" i="51"/>
  <c r="AB683" i="51"/>
  <c r="AC683" i="51"/>
  <c r="AD683" i="51"/>
  <c r="AE683" i="51"/>
  <c r="AF683" i="51"/>
  <c r="AG683" i="51"/>
  <c r="AH683" i="51"/>
  <c r="AI683" i="51"/>
  <c r="AJ683" i="51"/>
  <c r="AK683" i="51"/>
  <c r="AL683" i="51"/>
  <c r="AM683" i="51"/>
  <c r="AN683" i="51"/>
  <c r="AO683" i="51"/>
  <c r="AP683" i="51"/>
  <c r="AQ683" i="51"/>
  <c r="AR683" i="51"/>
  <c r="AS683" i="51"/>
  <c r="AT683" i="51"/>
  <c r="AU683" i="51"/>
  <c r="AV683" i="51"/>
  <c r="AW683" i="51"/>
  <c r="AX683" i="51"/>
  <c r="AY683" i="51"/>
  <c r="AZ683" i="51"/>
  <c r="W684" i="51"/>
  <c r="X684" i="51"/>
  <c r="Y684" i="51"/>
  <c r="AB684" i="51"/>
  <c r="AC684" i="51"/>
  <c r="AD684" i="51"/>
  <c r="AE684" i="51"/>
  <c r="AF684" i="51"/>
  <c r="AG684" i="51"/>
  <c r="AH684" i="51"/>
  <c r="AI684" i="51"/>
  <c r="AJ684" i="51"/>
  <c r="AK684" i="51"/>
  <c r="AL684" i="51"/>
  <c r="AM684" i="51"/>
  <c r="AN684" i="51"/>
  <c r="AO684" i="51"/>
  <c r="AP684" i="51"/>
  <c r="AQ684" i="51"/>
  <c r="AR684" i="51"/>
  <c r="AS684" i="51"/>
  <c r="AT684" i="51"/>
  <c r="AU684" i="51"/>
  <c r="AV684" i="51"/>
  <c r="AW684" i="51"/>
  <c r="AX684" i="51"/>
  <c r="AY684" i="51"/>
  <c r="AZ684" i="51"/>
  <c r="D581" i="51"/>
  <c r="G581" i="51"/>
  <c r="AMR26" i="9"/>
  <c r="RH26" i="9"/>
  <c r="G580" i="51"/>
  <c r="G579" i="51"/>
  <c r="D580" i="51"/>
  <c r="D579" i="51"/>
  <c r="AEF15" i="1" l="1"/>
  <c r="AEF16" i="1"/>
  <c r="AEJ8" i="1"/>
  <c r="Y52" i="18"/>
  <c r="C12" i="51"/>
  <c r="AES32" i="1"/>
  <c r="AES31" i="1"/>
  <c r="AFV18" i="1"/>
  <c r="E12" i="51"/>
  <c r="X38" i="18"/>
  <c r="X7" i="18"/>
  <c r="D40" i="38" l="1"/>
  <c r="D41" i="38"/>
  <c r="AEQ32" i="1"/>
  <c r="APR24" i="9"/>
  <c r="AMQ26" i="9"/>
  <c r="RG26" i="9"/>
  <c r="G578" i="51"/>
  <c r="D578" i="51"/>
  <c r="APU24" i="9" l="1"/>
  <c r="APS24" i="9"/>
  <c r="AMP26" i="9"/>
  <c r="RF26" i="9"/>
  <c r="G577" i="51" l="1"/>
  <c r="D577" i="51"/>
  <c r="R22" i="62" l="1"/>
  <c r="R23" i="62"/>
  <c r="AMO26" i="9" l="1"/>
  <c r="RE26" i="9"/>
  <c r="G576" i="51"/>
  <c r="D576" i="51"/>
  <c r="AK14" i="64" l="1"/>
  <c r="AMN26" i="9"/>
  <c r="RD26" i="9"/>
  <c r="G575" i="51"/>
  <c r="D575" i="51"/>
  <c r="D574" i="51"/>
  <c r="AMM26" i="9" l="1"/>
  <c r="RC26" i="9"/>
  <c r="G574" i="51" l="1"/>
  <c r="L23" i="62" l="1"/>
  <c r="L22" i="62"/>
  <c r="L21" i="62"/>
  <c r="L31" i="62" s="1"/>
  <c r="L17" i="62" l="1"/>
  <c r="L36" i="62"/>
  <c r="L30" i="62"/>
  <c r="L27" i="62"/>
  <c r="L26" i="62"/>
  <c r="L25" i="62"/>
  <c r="L24" i="62"/>
  <c r="L7" i="62"/>
  <c r="L6" i="62"/>
  <c r="L28" i="62" l="1"/>
  <c r="L16" i="62"/>
  <c r="L18" i="62" s="1"/>
  <c r="M32" i="62"/>
  <c r="G10" i="15"/>
  <c r="H21" i="15"/>
  <c r="AML26" i="9"/>
  <c r="RB26" i="9"/>
  <c r="M37" i="62" l="1"/>
  <c r="M34" i="62"/>
  <c r="M39" i="62" s="1"/>
  <c r="AET5" i="1"/>
  <c r="AES5" i="1"/>
  <c r="AET4" i="1"/>
  <c r="AA23" i="50"/>
  <c r="AA22" i="50"/>
  <c r="D573" i="51"/>
  <c r="G573" i="51"/>
  <c r="AC13" i="7" l="1"/>
  <c r="AC12" i="7"/>
  <c r="P30" i="62"/>
  <c r="AMK26" i="9"/>
  <c r="RA26" i="9"/>
  <c r="G572" i="51"/>
  <c r="D572" i="51"/>
  <c r="AMJ26" i="9" l="1"/>
  <c r="QZ26" i="9"/>
  <c r="G571" i="51"/>
  <c r="D571" i="51"/>
  <c r="VB2" i="1" l="1"/>
  <c r="VC2" i="1" s="1"/>
  <c r="AMI26" i="9" l="1"/>
  <c r="QY26" i="9"/>
  <c r="G570" i="51"/>
  <c r="D570" i="51"/>
  <c r="G569" i="51"/>
  <c r="AMH26" i="9" l="1"/>
  <c r="QX26" i="9"/>
  <c r="D569" i="51"/>
  <c r="AMG26" i="9" l="1"/>
  <c r="QW26" i="9"/>
  <c r="G568" i="51" l="1"/>
  <c r="D568" i="51"/>
  <c r="G567" i="51"/>
  <c r="AMF26" i="9" l="1"/>
  <c r="QV26" i="9"/>
  <c r="D567" i="51"/>
  <c r="D566" i="51"/>
  <c r="AME26" i="9" l="1"/>
  <c r="QU26" i="9" l="1"/>
  <c r="G566" i="51"/>
  <c r="G565" i="51"/>
  <c r="D565" i="51"/>
  <c r="N6" i="65" l="1"/>
  <c r="N4" i="65"/>
  <c r="N3" i="65"/>
  <c r="N5" i="65"/>
  <c r="AMD26" i="9" l="1"/>
  <c r="QT26" i="9"/>
  <c r="AD10" i="64"/>
  <c r="AD11" i="64" s="1"/>
  <c r="ZO13" i="1" l="1"/>
  <c r="AMC26" i="9" l="1"/>
  <c r="QS26" i="9"/>
  <c r="G564" i="51"/>
  <c r="D564" i="51"/>
  <c r="AMB26" i="9" l="1"/>
  <c r="QR26" i="9"/>
  <c r="D563" i="51" l="1"/>
  <c r="G563" i="51"/>
  <c r="AMA26" i="9" l="1"/>
  <c r="QQ26" i="9"/>
  <c r="G562" i="51" l="1"/>
  <c r="D562" i="51"/>
  <c r="ALZ26" i="9" l="1"/>
  <c r="QP26" i="9"/>
  <c r="G561" i="51" l="1"/>
  <c r="D561" i="51"/>
  <c r="AK10" i="64" l="1"/>
  <c r="AK11" i="64" s="1"/>
  <c r="AK12" i="64" s="1"/>
  <c r="AJ10" i="64"/>
  <c r="AJ11" i="64" s="1"/>
  <c r="AJ12" i="64" s="1"/>
  <c r="AI10" i="64"/>
  <c r="AI11" i="64" s="1"/>
  <c r="AI12" i="64" s="1"/>
  <c r="AH10" i="64"/>
  <c r="AH11" i="64" s="1"/>
  <c r="AH12" i="64" s="1"/>
  <c r="AG10" i="64"/>
  <c r="AG11" i="64" s="1"/>
  <c r="AG12" i="64" s="1"/>
  <c r="AF10" i="64"/>
  <c r="AF11" i="64" s="1"/>
  <c r="AF12" i="64" s="1"/>
  <c r="AE10" i="64"/>
  <c r="AE11" i="64" s="1"/>
  <c r="AE12" i="64" s="1"/>
  <c r="AD12" i="64"/>
  <c r="AB7" i="64"/>
  <c r="O7" i="64"/>
  <c r="AB6" i="64"/>
  <c r="O6" i="64"/>
  <c r="AB5" i="64"/>
  <c r="O5" i="64"/>
  <c r="AB4" i="64"/>
  <c r="O4" i="64"/>
  <c r="ALY26" i="9" l="1"/>
  <c r="QO26" i="9"/>
  <c r="G560" i="51"/>
  <c r="G559" i="51"/>
  <c r="D560" i="51"/>
  <c r="ALX26" i="9" l="1"/>
  <c r="QN26" i="9"/>
  <c r="UH5" i="9"/>
  <c r="UI5" i="9" s="1"/>
  <c r="UH6" i="9"/>
  <c r="UI6" i="9" s="1"/>
  <c r="UH7" i="9"/>
  <c r="UI7" i="9" s="1"/>
  <c r="UH8" i="9"/>
  <c r="UI8" i="9" s="1"/>
  <c r="UH9" i="9"/>
  <c r="UI9" i="9" s="1"/>
  <c r="UH10" i="9"/>
  <c r="UI10" i="9" s="1"/>
  <c r="UH11" i="9"/>
  <c r="UI11" i="9" s="1"/>
  <c r="UH12" i="9"/>
  <c r="UI12" i="9" s="1"/>
  <c r="UH13" i="9"/>
  <c r="UI13" i="9" s="1"/>
  <c r="UH14" i="9"/>
  <c r="UI14" i="9" s="1"/>
  <c r="UH16" i="9"/>
  <c r="UI16" i="9" s="1"/>
  <c r="UH17" i="9"/>
  <c r="UI17" i="9" s="1"/>
  <c r="UH18" i="9"/>
  <c r="UI18" i="9" s="1"/>
  <c r="UH19" i="9"/>
  <c r="UI19" i="9" s="1"/>
  <c r="UH20" i="9"/>
  <c r="UI20" i="9" s="1"/>
  <c r="UH21" i="9"/>
  <c r="UI21" i="9" s="1"/>
  <c r="UH22" i="9"/>
  <c r="UI22" i="9" s="1"/>
  <c r="UH23" i="9"/>
  <c r="UI23" i="9" s="1"/>
  <c r="UH24" i="9"/>
  <c r="AEU4" i="1"/>
  <c r="UI24" i="9" l="1"/>
  <c r="UK24" i="9"/>
  <c r="UK11" i="9"/>
  <c r="UK9" i="9"/>
  <c r="UK13" i="9"/>
  <c r="UK23" i="9"/>
  <c r="UK6" i="9"/>
  <c r="UK21" i="9"/>
  <c r="UK5" i="9"/>
  <c r="UK12" i="9"/>
  <c r="UK10" i="9"/>
  <c r="UK8" i="9"/>
  <c r="UK20" i="9"/>
  <c r="UK17" i="9"/>
  <c r="UK14" i="9"/>
  <c r="UK22" i="9"/>
  <c r="UK7" i="9"/>
  <c r="UK19" i="9"/>
  <c r="UK18" i="9"/>
  <c r="UK16" i="9"/>
  <c r="G558" i="51"/>
  <c r="D558" i="51"/>
  <c r="D559" i="51"/>
  <c r="UI25" i="9" l="1"/>
  <c r="ALW26" i="9"/>
  <c r="QM26" i="9"/>
  <c r="D557" i="51"/>
  <c r="ALV26" i="9" l="1"/>
  <c r="QL26" i="9"/>
  <c r="G557" i="51" l="1"/>
  <c r="ALU26" i="9" l="1"/>
  <c r="QK26" i="9"/>
  <c r="G556" i="51" l="1"/>
  <c r="D556" i="51"/>
  <c r="ALT26" i="9" l="1"/>
  <c r="QJ26" i="9"/>
  <c r="C79" i="55" l="1"/>
  <c r="D79" i="55" s="1"/>
  <c r="E79" i="55" l="1"/>
  <c r="E85" i="55"/>
  <c r="G85" i="55" s="1"/>
  <c r="G555" i="51"/>
  <c r="D555" i="51"/>
  <c r="ALS26" i="9" l="1"/>
  <c r="QI26" i="9"/>
  <c r="G554" i="51" l="1"/>
  <c r="D554" i="51"/>
  <c r="G553" i="51"/>
  <c r="AB12" i="7" l="1"/>
  <c r="ALR26" i="9" l="1"/>
  <c r="QH26" i="9"/>
  <c r="AEV5" i="1"/>
  <c r="AEV4" i="1"/>
  <c r="AEU5" i="1"/>
  <c r="AB13" i="7" s="1"/>
  <c r="D553" i="51"/>
  <c r="K7" i="62" l="1"/>
  <c r="K6" i="62"/>
  <c r="L32" i="62" s="1"/>
  <c r="K17" i="62" l="1"/>
  <c r="L33" i="62"/>
  <c r="L38" i="62" s="1"/>
  <c r="K16" i="62"/>
  <c r="L37" i="62" s="1"/>
  <c r="APR23" i="9"/>
  <c r="APS23" i="9" s="1"/>
  <c r="K18" i="62" l="1"/>
  <c r="APU23" i="9"/>
  <c r="L34" i="62"/>
  <c r="ALQ26" i="9"/>
  <c r="QG26" i="9"/>
  <c r="AC14" i="7" l="1"/>
  <c r="L39" i="62"/>
  <c r="AEW4" i="1"/>
  <c r="AFQ18" i="1" l="1"/>
  <c r="AFQ19" i="1"/>
  <c r="AFQ16" i="1"/>
  <c r="G552" i="51"/>
  <c r="G551" i="51"/>
  <c r="D552" i="51"/>
  <c r="D551" i="51"/>
  <c r="K30" i="62" l="1"/>
  <c r="ALP26" i="9" l="1"/>
  <c r="QF26" i="9"/>
  <c r="AC28" i="51" l="1"/>
  <c r="ALO26" i="9" l="1"/>
  <c r="QE26" i="9"/>
  <c r="G550" i="51" l="1"/>
  <c r="D550" i="51"/>
  <c r="ALN26" i="9" l="1"/>
  <c r="QD26" i="9"/>
  <c r="G549" i="51" l="1"/>
  <c r="G548" i="51"/>
  <c r="D549" i="51"/>
  <c r="D548" i="51"/>
  <c r="ALM26" i="9" l="1"/>
  <c r="QC26" i="9"/>
  <c r="ALL26" i="9" l="1"/>
  <c r="QB26" i="9"/>
  <c r="G547" i="51" l="1"/>
  <c r="G546" i="51"/>
  <c r="D547" i="51"/>
  <c r="ALK26" i="9" l="1"/>
  <c r="QA26" i="9"/>
  <c r="D546" i="51" l="1"/>
  <c r="ALJ26" i="9" l="1"/>
  <c r="PZ26" i="9"/>
  <c r="G545" i="51" l="1"/>
  <c r="D545" i="51"/>
  <c r="ALI26" i="9" l="1"/>
  <c r="PY26" i="9"/>
  <c r="G544" i="51" l="1"/>
  <c r="D544" i="51"/>
  <c r="ALH26" i="9" l="1"/>
  <c r="PX26" i="9"/>
  <c r="G543" i="51" l="1"/>
  <c r="D543" i="51"/>
  <c r="AEY5" i="1" l="1"/>
  <c r="ALG26" i="9" l="1"/>
  <c r="PW26" i="9"/>
  <c r="G542" i="51" l="1"/>
  <c r="D542" i="51"/>
  <c r="ALF26" i="9" l="1"/>
  <c r="PV26" i="9"/>
  <c r="G541" i="51" l="1"/>
  <c r="D541" i="51"/>
  <c r="ALE26" i="9" l="1"/>
  <c r="PU26" i="9"/>
  <c r="AEX4" i="1"/>
  <c r="G540" i="51" l="1"/>
  <c r="D540" i="51"/>
  <c r="G539" i="51"/>
  <c r="G15" i="62" l="1"/>
  <c r="ALD26" i="9" l="1"/>
  <c r="PT26" i="9"/>
  <c r="AEY4" i="1"/>
  <c r="AEX5" i="1"/>
  <c r="AFP16" i="1" s="1"/>
  <c r="AEW5" i="1"/>
  <c r="D539" i="51" l="1"/>
  <c r="Y23" i="50" l="1"/>
  <c r="Y22" i="50"/>
  <c r="S22" i="50"/>
  <c r="T22" i="50"/>
  <c r="U22" i="50"/>
  <c r="V22" i="50"/>
  <c r="W22" i="50"/>
  <c r="X22" i="50"/>
  <c r="S23" i="50"/>
  <c r="T23" i="50"/>
  <c r="U23" i="50"/>
  <c r="V23" i="50"/>
  <c r="W23" i="50"/>
  <c r="X23" i="50"/>
  <c r="APR15" i="9" l="1"/>
  <c r="APS15" i="9" s="1"/>
  <c r="APU15" i="9" l="1"/>
  <c r="C4" i="21"/>
  <c r="APR14" i="9"/>
  <c r="APS14" i="9" s="1"/>
  <c r="ALC26" i="9"/>
  <c r="PS26" i="9"/>
  <c r="APU14" i="9" l="1"/>
  <c r="G538" i="51"/>
  <c r="D538" i="51"/>
  <c r="ALB26" i="9" l="1"/>
  <c r="PR26" i="9"/>
  <c r="G537" i="51" l="1"/>
  <c r="D537" i="51"/>
  <c r="ALA26" i="9" l="1"/>
  <c r="PQ26" i="9"/>
  <c r="AEZ4" i="1" l="1"/>
  <c r="ZO20" i="1"/>
  <c r="ZO19" i="1"/>
  <c r="ZO18" i="1"/>
  <c r="ZO17" i="1"/>
  <c r="ZO16" i="1"/>
  <c r="ZO15" i="1"/>
  <c r="ZO14" i="1"/>
  <c r="ZO7" i="1"/>
  <c r="ZO22" i="1"/>
  <c r="G536" i="51" l="1"/>
  <c r="D536" i="51"/>
  <c r="C41" i="51" l="1"/>
  <c r="F41" i="51" s="1"/>
  <c r="AKZ26" i="9" l="1"/>
  <c r="PP26" i="9"/>
  <c r="G535" i="51"/>
  <c r="D535" i="51"/>
  <c r="AKY26" i="9" l="1"/>
  <c r="PO26" i="9"/>
  <c r="D534" i="51"/>
  <c r="G534" i="51"/>
  <c r="AKX26" i="9" l="1"/>
  <c r="PN26" i="9"/>
  <c r="G533" i="51"/>
  <c r="D533" i="51"/>
  <c r="G532" i="51"/>
  <c r="D532" i="51"/>
  <c r="AKW26" i="9" l="1"/>
  <c r="PM26" i="9"/>
  <c r="AKV26" i="9" l="1"/>
  <c r="PL26" i="9"/>
  <c r="G531" i="51" l="1"/>
  <c r="D531" i="51"/>
  <c r="D30" i="62" l="1"/>
  <c r="E30" i="62"/>
  <c r="F30" i="62"/>
  <c r="G30" i="62"/>
  <c r="H30" i="62"/>
  <c r="I30" i="62"/>
  <c r="J30" i="62"/>
  <c r="C30" i="62"/>
  <c r="B30" i="62"/>
  <c r="I21" i="62"/>
  <c r="K23" i="62"/>
  <c r="J9" i="62"/>
  <c r="AKU26" i="9"/>
  <c r="PK26" i="9"/>
  <c r="AFP19" i="1"/>
  <c r="AFP18" i="1"/>
  <c r="AFA4" i="1"/>
  <c r="K27" i="62" l="1"/>
  <c r="K21" i="62"/>
  <c r="K31" i="62" s="1"/>
  <c r="J7" i="62"/>
  <c r="K33" i="62" s="1"/>
  <c r="J6" i="62"/>
  <c r="J16" i="62" s="1"/>
  <c r="K22" i="62"/>
  <c r="J23" i="62"/>
  <c r="J22" i="62"/>
  <c r="J14" i="62"/>
  <c r="J21" i="62"/>
  <c r="J31" i="62" s="1"/>
  <c r="J15" i="62"/>
  <c r="K32" i="62" l="1"/>
  <c r="K37" i="62" s="1"/>
  <c r="K25" i="62"/>
  <c r="J27" i="62"/>
  <c r="K26" i="62"/>
  <c r="K24" i="62"/>
  <c r="K36" i="62"/>
  <c r="J24" i="62"/>
  <c r="J26" i="62"/>
  <c r="J25" i="62"/>
  <c r="G530" i="51"/>
  <c r="D530" i="51"/>
  <c r="K28" i="62" l="1"/>
  <c r="J28" i="62"/>
  <c r="AKT26" i="9"/>
  <c r="PJ26" i="9"/>
  <c r="G529" i="51"/>
  <c r="D529" i="51"/>
  <c r="C89" i="55" l="1"/>
  <c r="AKS26" i="9"/>
  <c r="PI26" i="9"/>
  <c r="D528" i="51"/>
  <c r="G528" i="51"/>
  <c r="AG12" i="7" l="1"/>
  <c r="AKR26" i="9"/>
  <c r="PH26" i="9"/>
  <c r="ZF7" i="1"/>
  <c r="G527" i="51"/>
  <c r="D527" i="51"/>
  <c r="AKQ26" i="9" l="1"/>
  <c r="PG26" i="9"/>
  <c r="G526" i="51"/>
  <c r="D526" i="51"/>
  <c r="AKP26" i="9" l="1"/>
  <c r="PF26" i="9"/>
  <c r="G525" i="51" l="1"/>
  <c r="D525" i="51"/>
  <c r="AKO26" i="9" l="1"/>
  <c r="PE26" i="9"/>
  <c r="G524" i="51" l="1"/>
  <c r="D524" i="51"/>
  <c r="AKN26" i="9" l="1"/>
  <c r="PD26" i="9"/>
  <c r="G523" i="51"/>
  <c r="D523" i="51"/>
  <c r="F76" i="22"/>
  <c r="E76" i="22"/>
  <c r="AKM26" i="9" l="1"/>
  <c r="PC26" i="9"/>
  <c r="G522" i="51" l="1"/>
  <c r="D522" i="51"/>
  <c r="AKL26" i="9" l="1"/>
  <c r="PB26" i="9"/>
  <c r="G521" i="51"/>
  <c r="D521" i="51"/>
  <c r="AKK26" i="9" l="1"/>
  <c r="PA26" i="9" l="1"/>
  <c r="G520" i="51"/>
  <c r="D520" i="51"/>
  <c r="G19" i="22" l="1"/>
  <c r="AKJ26" i="9" l="1"/>
  <c r="OZ26" i="9"/>
  <c r="G519" i="51"/>
  <c r="D519" i="51"/>
  <c r="AKI26" i="9" l="1"/>
  <c r="OY26" i="9"/>
  <c r="G518" i="51" l="1"/>
  <c r="D518" i="51"/>
  <c r="APR17" i="9" l="1"/>
  <c r="APS17" i="9" s="1"/>
  <c r="AKH26" i="9"/>
  <c r="OX26" i="9"/>
  <c r="G517" i="51"/>
  <c r="D517" i="51"/>
  <c r="APU17" i="9" l="1"/>
  <c r="C21" i="62"/>
  <c r="C25" i="62" s="1"/>
  <c r="I25" i="62"/>
  <c r="I31" i="62"/>
  <c r="D21" i="62"/>
  <c r="D25" i="62" s="1"/>
  <c r="E21" i="62"/>
  <c r="E25" i="62" s="1"/>
  <c r="F21" i="62"/>
  <c r="F25" i="62" s="1"/>
  <c r="G21" i="62"/>
  <c r="G25" i="62" s="1"/>
  <c r="H21" i="62"/>
  <c r="H25" i="62" s="1"/>
  <c r="D22" i="62"/>
  <c r="D26" i="62" s="1"/>
  <c r="E22" i="62"/>
  <c r="F22" i="62"/>
  <c r="F26" i="62" s="1"/>
  <c r="G22" i="62"/>
  <c r="G26" i="62" s="1"/>
  <c r="H22" i="62"/>
  <c r="H26" i="62" s="1"/>
  <c r="I22" i="62"/>
  <c r="D23" i="62"/>
  <c r="D27" i="62" s="1"/>
  <c r="E23" i="62"/>
  <c r="E27" i="62" s="1"/>
  <c r="F23" i="62"/>
  <c r="F27" i="62" s="1"/>
  <c r="G23" i="62"/>
  <c r="G27" i="62" s="1"/>
  <c r="H23" i="62"/>
  <c r="H27" i="62" s="1"/>
  <c r="I23" i="62"/>
  <c r="C22" i="62"/>
  <c r="C26" i="62" s="1"/>
  <c r="C23" i="62"/>
  <c r="C7" i="62"/>
  <c r="C17" i="62" s="1"/>
  <c r="D7" i="62"/>
  <c r="D17" i="62" s="1"/>
  <c r="E7" i="62"/>
  <c r="E17" i="62" s="1"/>
  <c r="F7" i="62"/>
  <c r="F17" i="62" s="1"/>
  <c r="G7" i="62"/>
  <c r="G17" i="62" s="1"/>
  <c r="H7" i="62"/>
  <c r="H17" i="62" s="1"/>
  <c r="I7" i="62"/>
  <c r="J33" i="62" s="1"/>
  <c r="B7" i="62"/>
  <c r="B17" i="62" s="1"/>
  <c r="I33" i="62" l="1"/>
  <c r="I38" i="62" s="1"/>
  <c r="I17" i="62"/>
  <c r="J38" i="62" s="1"/>
  <c r="I26" i="62"/>
  <c r="C33" i="62"/>
  <c r="C38" i="62" s="1"/>
  <c r="E26" i="62"/>
  <c r="F33" i="62"/>
  <c r="F38" i="62" s="1"/>
  <c r="C31" i="62"/>
  <c r="E33" i="62"/>
  <c r="E38" i="62" s="1"/>
  <c r="D33" i="62"/>
  <c r="D38" i="62" s="1"/>
  <c r="C27" i="62"/>
  <c r="I27" i="62"/>
  <c r="H31" i="62"/>
  <c r="F31" i="62"/>
  <c r="H33" i="62"/>
  <c r="H38" i="62" s="1"/>
  <c r="E31" i="62"/>
  <c r="G33" i="62"/>
  <c r="G38" i="62" s="1"/>
  <c r="G31" i="62"/>
  <c r="D31" i="62"/>
  <c r="I6" i="62"/>
  <c r="J32" i="62" s="1"/>
  <c r="J34" i="62" s="1"/>
  <c r="E6" i="62"/>
  <c r="F32" i="62" s="1"/>
  <c r="D6" i="62"/>
  <c r="D16" i="62" s="1"/>
  <c r="C6" i="62"/>
  <c r="D32" i="62" s="1"/>
  <c r="C15" i="62"/>
  <c r="D15" i="62"/>
  <c r="E15" i="62"/>
  <c r="F15" i="62"/>
  <c r="H15" i="62"/>
  <c r="I36" i="62" s="1"/>
  <c r="I15" i="62"/>
  <c r="J36" i="62" s="1"/>
  <c r="B15" i="62"/>
  <c r="F6" i="62"/>
  <c r="F16" i="62" s="1"/>
  <c r="G6" i="62"/>
  <c r="G16" i="62" s="1"/>
  <c r="H6" i="62"/>
  <c r="B6" i="62"/>
  <c r="B16" i="62" s="1"/>
  <c r="D18" i="62" l="1"/>
  <c r="C16" i="62"/>
  <c r="D36" i="62"/>
  <c r="H16" i="62"/>
  <c r="I32" i="62"/>
  <c r="E32" i="62"/>
  <c r="E37" i="62" s="1"/>
  <c r="H36" i="62"/>
  <c r="F18" i="62"/>
  <c r="E16" i="62"/>
  <c r="E18" i="62" s="1"/>
  <c r="I16" i="62"/>
  <c r="J37" i="62" s="1"/>
  <c r="D37" i="62"/>
  <c r="I18" i="62"/>
  <c r="F36" i="62"/>
  <c r="G32" i="62"/>
  <c r="G37" i="62" s="1"/>
  <c r="H32" i="62"/>
  <c r="H37" i="62" s="1"/>
  <c r="C32" i="62"/>
  <c r="C37" i="62" s="1"/>
  <c r="G36" i="62"/>
  <c r="E36" i="62"/>
  <c r="C36" i="62"/>
  <c r="E34" i="62"/>
  <c r="E39" i="62" s="1"/>
  <c r="F34" i="62"/>
  <c r="C18" i="62"/>
  <c r="D34" i="62"/>
  <c r="B18" i="62"/>
  <c r="G18" i="62"/>
  <c r="H18" i="62" l="1"/>
  <c r="H34" i="62"/>
  <c r="H39" i="62" s="1"/>
  <c r="F37" i="62"/>
  <c r="AA14" i="7"/>
  <c r="J39" i="62"/>
  <c r="AFP17" i="1" s="1"/>
  <c r="G34" i="62"/>
  <c r="G39" i="62" s="1"/>
  <c r="I37" i="62"/>
  <c r="I34" i="62"/>
  <c r="I39" i="62" s="1"/>
  <c r="F39" i="62"/>
  <c r="R24" i="62"/>
  <c r="C34" i="62"/>
  <c r="C39" i="62" s="1"/>
  <c r="Y14" i="7"/>
  <c r="U14" i="7"/>
  <c r="D39" i="62"/>
  <c r="V14" i="7"/>
  <c r="W14" i="7"/>
  <c r="C4" i="22"/>
  <c r="Z14" i="7" l="1"/>
  <c r="X14" i="7"/>
  <c r="T14" i="7"/>
  <c r="AKG26" i="9"/>
  <c r="OW26" i="9"/>
  <c r="AFU8" i="1"/>
  <c r="G516" i="51" l="1"/>
  <c r="D516" i="51"/>
  <c r="C77" i="55" l="1"/>
  <c r="D77" i="55" s="1"/>
  <c r="E83" i="55" l="1"/>
  <c r="E77" i="55"/>
  <c r="C83" i="55"/>
  <c r="D83" i="55" s="1"/>
  <c r="D101" i="55" s="1"/>
  <c r="P10" i="62"/>
  <c r="P21" i="62" s="1"/>
  <c r="P25" i="62" l="1"/>
  <c r="P31" i="62"/>
  <c r="F83" i="55"/>
  <c r="P15" i="62"/>
  <c r="S14" i="62" s="1"/>
  <c r="B15" i="63"/>
  <c r="H14" i="63" l="1"/>
  <c r="S21" i="62"/>
  <c r="P36" i="62"/>
  <c r="I14" i="63"/>
  <c r="G83" i="55" l="1"/>
  <c r="AKF26" i="9" l="1"/>
  <c r="OV26" i="9"/>
  <c r="G515" i="51" l="1"/>
  <c r="D515" i="51"/>
  <c r="AKE26" i="9" l="1"/>
  <c r="OU26" i="9" l="1"/>
  <c r="AFV8" i="1" l="1"/>
  <c r="AFW8" i="1"/>
  <c r="G514" i="51" l="1"/>
  <c r="D513" i="51"/>
  <c r="D514" i="51"/>
  <c r="AKD26" i="9" l="1"/>
  <c r="OT26" i="9"/>
  <c r="YR7" i="1"/>
  <c r="YR22" i="1" l="1"/>
  <c r="YR18" i="1"/>
  <c r="YR16" i="1"/>
  <c r="YR13" i="1"/>
  <c r="YR20" i="1"/>
  <c r="YR15" i="1"/>
  <c r="YR14" i="1"/>
  <c r="YR17" i="1"/>
  <c r="YR19" i="1"/>
  <c r="G513" i="51" l="1"/>
  <c r="G512" i="51"/>
  <c r="D511" i="51"/>
  <c r="D512" i="51"/>
  <c r="G506" i="51"/>
  <c r="G507" i="51"/>
  <c r="G508" i="51"/>
  <c r="G509" i="51"/>
  <c r="G510" i="51"/>
  <c r="G511" i="51"/>
  <c r="D504" i="51"/>
  <c r="D505" i="51"/>
  <c r="D506" i="51"/>
  <c r="D507" i="51"/>
  <c r="D508" i="51"/>
  <c r="D509" i="51"/>
  <c r="D510" i="51"/>
  <c r="D492" i="51"/>
  <c r="AKC26" i="9" l="1"/>
  <c r="OS26" i="9"/>
  <c r="YQ7" i="1"/>
  <c r="B91" i="55" l="1"/>
  <c r="F74" i="22" l="1"/>
  <c r="E74" i="22"/>
  <c r="F73" i="22"/>
  <c r="E73" i="22"/>
  <c r="F75" i="22" l="1"/>
  <c r="E75" i="22"/>
  <c r="D75" i="22"/>
  <c r="D76" i="22"/>
  <c r="B90" i="55" l="1"/>
  <c r="B89" i="55"/>
  <c r="NF7" i="1" l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OL7" i="1"/>
  <c r="OM7" i="1"/>
  <c r="ON7" i="1"/>
  <c r="OO7" i="1"/>
  <c r="OP7" i="1"/>
  <c r="OQ7" i="1"/>
  <c r="OR7" i="1"/>
  <c r="OS7" i="1"/>
  <c r="OT7" i="1"/>
  <c r="OU7" i="1"/>
  <c r="OV7" i="1"/>
  <c r="OW7" i="1"/>
  <c r="OX7" i="1"/>
  <c r="OY7" i="1"/>
  <c r="OZ7" i="1"/>
  <c r="PA7" i="1"/>
  <c r="PB7" i="1"/>
  <c r="PC7" i="1"/>
  <c r="PD7" i="1"/>
  <c r="PE7" i="1"/>
  <c r="PF7" i="1"/>
  <c r="PG7" i="1"/>
  <c r="PH7" i="1"/>
  <c r="PI7" i="1"/>
  <c r="PJ7" i="1"/>
  <c r="PK7" i="1"/>
  <c r="PL7" i="1"/>
  <c r="PM7" i="1"/>
  <c r="PN7" i="1"/>
  <c r="PO7" i="1"/>
  <c r="PP7" i="1"/>
  <c r="PQ7" i="1"/>
  <c r="PR7" i="1"/>
  <c r="PS7" i="1"/>
  <c r="PT7" i="1"/>
  <c r="PU7" i="1"/>
  <c r="PV7" i="1"/>
  <c r="PW7" i="1"/>
  <c r="PX7" i="1"/>
  <c r="PY7" i="1"/>
  <c r="PZ7" i="1"/>
  <c r="QA7" i="1"/>
  <c r="QB7" i="1"/>
  <c r="QC7" i="1"/>
  <c r="QD7" i="1"/>
  <c r="QE7" i="1"/>
  <c r="QF7" i="1"/>
  <c r="QG7" i="1"/>
  <c r="QH7" i="1"/>
  <c r="QI7" i="1"/>
  <c r="QJ7" i="1"/>
  <c r="QK7" i="1"/>
  <c r="QL7" i="1"/>
  <c r="QM7" i="1"/>
  <c r="QN7" i="1"/>
  <c r="QO7" i="1"/>
  <c r="QP7" i="1"/>
  <c r="QQ7" i="1"/>
  <c r="QR7" i="1"/>
  <c r="QS7" i="1"/>
  <c r="QT7" i="1"/>
  <c r="QU7" i="1"/>
  <c r="QV7" i="1"/>
  <c r="QW7" i="1"/>
  <c r="QX7" i="1"/>
  <c r="QY7" i="1"/>
  <c r="QZ7" i="1"/>
  <c r="RA7" i="1"/>
  <c r="RB7" i="1"/>
  <c r="RC7" i="1"/>
  <c r="RD7" i="1"/>
  <c r="RE7" i="1"/>
  <c r="RF7" i="1"/>
  <c r="RG7" i="1"/>
  <c r="RH7" i="1"/>
  <c r="RI7" i="1"/>
  <c r="RJ7" i="1"/>
  <c r="RK7" i="1"/>
  <c r="RL7" i="1"/>
  <c r="RM7" i="1"/>
  <c r="RN7" i="1"/>
  <c r="RO7" i="1"/>
  <c r="RP7" i="1"/>
  <c r="RQ7" i="1"/>
  <c r="RR7" i="1"/>
  <c r="RS7" i="1"/>
  <c r="RT7" i="1"/>
  <c r="RU7" i="1"/>
  <c r="RV7" i="1"/>
  <c r="RW7" i="1"/>
  <c r="RX7" i="1"/>
  <c r="RY7" i="1"/>
  <c r="RZ7" i="1"/>
  <c r="SA7" i="1"/>
  <c r="SB7" i="1"/>
  <c r="SC7" i="1"/>
  <c r="SD7" i="1"/>
  <c r="SE7" i="1"/>
  <c r="SF7" i="1"/>
  <c r="SG7" i="1"/>
  <c r="SH7" i="1"/>
  <c r="SI7" i="1"/>
  <c r="SJ7" i="1"/>
  <c r="SK7" i="1"/>
  <c r="SL7" i="1"/>
  <c r="SM7" i="1"/>
  <c r="SN7" i="1"/>
  <c r="SO7" i="1"/>
  <c r="SP7" i="1"/>
  <c r="SQ7" i="1"/>
  <c r="SR7" i="1"/>
  <c r="SS7" i="1"/>
  <c r="ST7" i="1"/>
  <c r="SU7" i="1"/>
  <c r="SV7" i="1"/>
  <c r="SW7" i="1"/>
  <c r="SX7" i="1"/>
  <c r="SY7" i="1"/>
  <c r="SZ7" i="1"/>
  <c r="TA7" i="1"/>
  <c r="TB7" i="1"/>
  <c r="TC7" i="1"/>
  <c r="TD7" i="1"/>
  <c r="TE7" i="1"/>
  <c r="TF7" i="1"/>
  <c r="TG7" i="1"/>
  <c r="TH7" i="1"/>
  <c r="TI7" i="1"/>
  <c r="TJ7" i="1"/>
  <c r="TK7" i="1"/>
  <c r="TL7" i="1"/>
  <c r="TM7" i="1"/>
  <c r="TN7" i="1"/>
  <c r="TO7" i="1"/>
  <c r="TP7" i="1"/>
  <c r="TQ7" i="1"/>
  <c r="TR7" i="1"/>
  <c r="TS7" i="1"/>
  <c r="TT7" i="1"/>
  <c r="TU7" i="1"/>
  <c r="TV7" i="1"/>
  <c r="TW7" i="1"/>
  <c r="TX7" i="1"/>
  <c r="TY7" i="1"/>
  <c r="TZ7" i="1"/>
  <c r="UA7" i="1"/>
  <c r="UB7" i="1"/>
  <c r="UC7" i="1"/>
  <c r="UD7" i="1"/>
  <c r="UE7" i="1"/>
  <c r="UF7" i="1"/>
  <c r="UG7" i="1"/>
  <c r="UH7" i="1"/>
  <c r="UI7" i="1"/>
  <c r="UJ7" i="1"/>
  <c r="UK7" i="1"/>
  <c r="UL7" i="1"/>
  <c r="UM7" i="1"/>
  <c r="UN7" i="1"/>
  <c r="UO7" i="1"/>
  <c r="UP7" i="1"/>
  <c r="UQ7" i="1"/>
  <c r="UR7" i="1"/>
  <c r="US7" i="1"/>
  <c r="UT7" i="1"/>
  <c r="UU7" i="1"/>
  <c r="UV7" i="1"/>
  <c r="UW7" i="1"/>
  <c r="UX7" i="1"/>
  <c r="UY7" i="1"/>
  <c r="UZ7" i="1"/>
  <c r="VA7" i="1"/>
  <c r="VB7" i="1"/>
  <c r="VC7" i="1"/>
  <c r="VD7" i="1"/>
  <c r="VE7" i="1"/>
  <c r="VF7" i="1"/>
  <c r="VG7" i="1"/>
  <c r="VH7" i="1"/>
  <c r="VI7" i="1"/>
  <c r="VJ7" i="1"/>
  <c r="VK7" i="1"/>
  <c r="VL7" i="1"/>
  <c r="VM7" i="1"/>
  <c r="VN7" i="1"/>
  <c r="VO7" i="1"/>
  <c r="VP7" i="1"/>
  <c r="VQ7" i="1"/>
  <c r="VR7" i="1"/>
  <c r="VS7" i="1"/>
  <c r="VT7" i="1"/>
  <c r="VU7" i="1"/>
  <c r="VV7" i="1"/>
  <c r="VW7" i="1"/>
  <c r="VX7" i="1"/>
  <c r="VY7" i="1"/>
  <c r="VZ7" i="1"/>
  <c r="WA7" i="1"/>
  <c r="WB7" i="1"/>
  <c r="WC7" i="1"/>
  <c r="WD7" i="1"/>
  <c r="WE7" i="1"/>
  <c r="WF7" i="1"/>
  <c r="WG7" i="1"/>
  <c r="WH7" i="1"/>
  <c r="WI7" i="1"/>
  <c r="WJ7" i="1"/>
  <c r="WK7" i="1"/>
  <c r="WL7" i="1"/>
  <c r="WM7" i="1"/>
  <c r="WN7" i="1"/>
  <c r="WO7" i="1"/>
  <c r="WP7" i="1"/>
  <c r="WQ7" i="1"/>
  <c r="WR7" i="1"/>
  <c r="WS7" i="1"/>
  <c r="WT7" i="1"/>
  <c r="WU7" i="1"/>
  <c r="WV7" i="1"/>
  <c r="WW7" i="1"/>
  <c r="WX7" i="1"/>
  <c r="WY7" i="1"/>
  <c r="WZ7" i="1"/>
  <c r="XA7" i="1"/>
  <c r="XB7" i="1"/>
  <c r="XC7" i="1"/>
  <c r="XD7" i="1"/>
  <c r="XE7" i="1"/>
  <c r="XF7" i="1"/>
  <c r="XG7" i="1"/>
  <c r="XH7" i="1"/>
  <c r="XI7" i="1"/>
  <c r="XJ7" i="1"/>
  <c r="XK7" i="1"/>
  <c r="XL7" i="1"/>
  <c r="XM7" i="1"/>
  <c r="XN7" i="1"/>
  <c r="XO7" i="1"/>
  <c r="XP7" i="1"/>
  <c r="XQ7" i="1"/>
  <c r="XR7" i="1"/>
  <c r="XS7" i="1"/>
  <c r="XT7" i="1"/>
  <c r="XU7" i="1"/>
  <c r="XV7" i="1"/>
  <c r="XW7" i="1"/>
  <c r="XX7" i="1"/>
  <c r="XY7" i="1"/>
  <c r="XZ7" i="1"/>
  <c r="YA7" i="1"/>
  <c r="YB7" i="1"/>
  <c r="YC7" i="1"/>
  <c r="YD7" i="1"/>
  <c r="YE7" i="1"/>
  <c r="YF7" i="1"/>
  <c r="YG7" i="1"/>
  <c r="YH7" i="1"/>
  <c r="YI7" i="1"/>
  <c r="YJ7" i="1"/>
  <c r="YK7" i="1"/>
  <c r="YL7" i="1"/>
  <c r="YM7" i="1"/>
  <c r="YN7" i="1"/>
  <c r="YO7" i="1"/>
  <c r="YP7" i="1"/>
  <c r="NE7" i="1"/>
  <c r="B92" i="55" l="1"/>
  <c r="P12" i="62"/>
  <c r="C78" i="55"/>
  <c r="D78" i="55" l="1"/>
  <c r="E84" i="55" s="1"/>
  <c r="P23" i="62"/>
  <c r="E86" i="55"/>
  <c r="C95" i="55" s="1"/>
  <c r="E78" i="55"/>
  <c r="D15" i="63"/>
  <c r="P11" i="62"/>
  <c r="P22" i="62" l="1"/>
  <c r="P33" i="62"/>
  <c r="P38" i="62" s="1"/>
  <c r="P27" i="62"/>
  <c r="C15" i="63"/>
  <c r="AKB26" i="9"/>
  <c r="OR26" i="9"/>
  <c r="AEF9" i="1"/>
  <c r="AEF10" i="1"/>
  <c r="AEF19" i="1" l="1"/>
  <c r="AEF20" i="1"/>
  <c r="AEF18" i="1"/>
  <c r="AEF17" i="1"/>
  <c r="AEJ9" i="1"/>
  <c r="AEJ10" i="1"/>
  <c r="C90" i="55"/>
  <c r="AFV19" i="1"/>
  <c r="P26" i="62"/>
  <c r="P28" i="62" s="1"/>
  <c r="P32" i="62"/>
  <c r="P24" i="62"/>
  <c r="AEV31" i="1"/>
  <c r="AEV32" i="1"/>
  <c r="G84" i="55"/>
  <c r="G86" i="55"/>
  <c r="AFV10" i="1"/>
  <c r="C91" i="55"/>
  <c r="E40" i="38" l="1"/>
  <c r="E41" i="38"/>
  <c r="P37" i="62"/>
  <c r="P34" i="62"/>
  <c r="P39" i="62" s="1"/>
  <c r="AET31" i="1"/>
  <c r="AFV16" i="1"/>
  <c r="AET32" i="1"/>
  <c r="I15" i="63"/>
  <c r="AG13" i="7"/>
  <c r="C92" i="55"/>
  <c r="AFV17" i="1" l="1"/>
  <c r="YN22" i="1"/>
  <c r="YO22" i="1"/>
  <c r="YN20" i="1"/>
  <c r="YO20" i="1"/>
  <c r="YN19" i="1"/>
  <c r="YO19" i="1"/>
  <c r="YN18" i="1"/>
  <c r="YO18" i="1"/>
  <c r="YN17" i="1"/>
  <c r="YO17" i="1"/>
  <c r="YN16" i="1"/>
  <c r="YO16" i="1"/>
  <c r="YN15" i="1"/>
  <c r="YO15" i="1"/>
  <c r="YN14" i="1"/>
  <c r="YO14" i="1"/>
  <c r="YN13" i="1"/>
  <c r="YO13" i="1"/>
  <c r="AEZ5" i="1" l="1"/>
  <c r="YM22" i="1"/>
  <c r="YM20" i="1"/>
  <c r="YM19" i="1"/>
  <c r="YM18" i="1"/>
  <c r="YM17" i="1"/>
  <c r="YM16" i="1"/>
  <c r="YM15" i="1"/>
  <c r="YM14" i="1"/>
  <c r="YM13" i="1"/>
  <c r="YK22" i="1" l="1"/>
  <c r="YL22" i="1"/>
  <c r="YK20" i="1"/>
  <c r="YL20" i="1"/>
  <c r="YK19" i="1"/>
  <c r="YL19" i="1"/>
  <c r="YK18" i="1"/>
  <c r="YL18" i="1"/>
  <c r="YK17" i="1"/>
  <c r="YL17" i="1"/>
  <c r="YK16" i="1"/>
  <c r="YL16" i="1"/>
  <c r="YK15" i="1"/>
  <c r="YL15" i="1"/>
  <c r="YK14" i="1"/>
  <c r="YL14" i="1"/>
  <c r="YK13" i="1"/>
  <c r="YL13" i="1"/>
  <c r="YI22" i="1" l="1"/>
  <c r="YJ22" i="1"/>
  <c r="YI20" i="1"/>
  <c r="YJ20" i="1"/>
  <c r="YI19" i="1"/>
  <c r="YJ19" i="1"/>
  <c r="YJ18" i="1"/>
  <c r="YJ17" i="1"/>
  <c r="YJ16" i="1"/>
  <c r="YJ15" i="1"/>
  <c r="YJ14" i="1"/>
  <c r="YJ13" i="1"/>
  <c r="YI18" i="1" l="1"/>
  <c r="YI17" i="1"/>
  <c r="YI16" i="1"/>
  <c r="YI15" i="1"/>
  <c r="YI14" i="1"/>
  <c r="YI13" i="1"/>
  <c r="G505" i="51"/>
  <c r="YH22" i="1" l="1"/>
  <c r="YH20" i="1"/>
  <c r="YH19" i="1"/>
  <c r="YH18" i="1"/>
  <c r="YH17" i="1"/>
  <c r="YH16" i="1"/>
  <c r="YH15" i="1"/>
  <c r="YH14" i="1"/>
  <c r="YH13" i="1"/>
  <c r="G504" i="51"/>
  <c r="G503" i="51"/>
  <c r="D503" i="51"/>
  <c r="YG22" i="1"/>
  <c r="YG20" i="1"/>
  <c r="YG19" i="1"/>
  <c r="YG18" i="1"/>
  <c r="YG17" i="1"/>
  <c r="YG16" i="1"/>
  <c r="YG15" i="1"/>
  <c r="YG14" i="1"/>
  <c r="YG13" i="1"/>
  <c r="AFB5" i="1" l="1"/>
  <c r="AFB4" i="1"/>
  <c r="AFA5" i="1"/>
  <c r="YF22" i="1" l="1"/>
  <c r="YF20" i="1"/>
  <c r="YF19" i="1"/>
  <c r="YF18" i="1"/>
  <c r="YF17" i="1"/>
  <c r="YF16" i="1"/>
  <c r="YF15" i="1"/>
  <c r="YF14" i="1"/>
  <c r="YF13" i="1"/>
  <c r="G502" i="51"/>
  <c r="D502" i="51"/>
  <c r="YD22" i="1" l="1"/>
  <c r="YE22" i="1"/>
  <c r="YD20" i="1"/>
  <c r="YE20" i="1"/>
  <c r="YD19" i="1"/>
  <c r="YE19" i="1"/>
  <c r="YD18" i="1"/>
  <c r="YE18" i="1"/>
  <c r="YD17" i="1"/>
  <c r="YE17" i="1"/>
  <c r="YD16" i="1"/>
  <c r="YE16" i="1"/>
  <c r="YD15" i="1"/>
  <c r="YE15" i="1"/>
  <c r="YD14" i="1"/>
  <c r="YE14" i="1"/>
  <c r="YD13" i="1"/>
  <c r="YE13" i="1"/>
  <c r="YC13" i="1"/>
  <c r="YC14" i="1"/>
  <c r="YC15" i="1"/>
  <c r="YC16" i="1"/>
  <c r="YC17" i="1"/>
  <c r="YC18" i="1"/>
  <c r="YC19" i="1"/>
  <c r="YC20" i="1"/>
  <c r="YC22" i="1"/>
  <c r="G501" i="51"/>
  <c r="D501" i="51"/>
  <c r="G500" i="51" l="1"/>
  <c r="D500" i="51"/>
  <c r="YB22" i="1" l="1"/>
  <c r="YB20" i="1"/>
  <c r="YB19" i="1"/>
  <c r="YB18" i="1"/>
  <c r="YB17" i="1"/>
  <c r="YB16" i="1"/>
  <c r="YB15" i="1"/>
  <c r="YB14" i="1"/>
  <c r="YB13" i="1"/>
  <c r="G499" i="51"/>
  <c r="D499" i="51"/>
  <c r="YA22" i="1" l="1"/>
  <c r="YA20" i="1"/>
  <c r="YA19" i="1"/>
  <c r="YA18" i="1"/>
  <c r="YA17" i="1"/>
  <c r="YA16" i="1"/>
  <c r="YA15" i="1"/>
  <c r="YA14" i="1"/>
  <c r="YA13" i="1"/>
  <c r="G498" i="51"/>
  <c r="D498" i="51"/>
  <c r="G497" i="51" l="1"/>
  <c r="D497" i="51"/>
  <c r="XY22" i="1" l="1"/>
  <c r="XZ22" i="1"/>
  <c r="XY20" i="1"/>
  <c r="XZ20" i="1"/>
  <c r="XY19" i="1"/>
  <c r="XZ19" i="1"/>
  <c r="XY18" i="1"/>
  <c r="XZ18" i="1"/>
  <c r="XY17" i="1"/>
  <c r="XZ17" i="1"/>
  <c r="XY16" i="1"/>
  <c r="XZ16" i="1"/>
  <c r="XY15" i="1"/>
  <c r="XZ15" i="1"/>
  <c r="XY14" i="1"/>
  <c r="XZ14" i="1"/>
  <c r="XY13" i="1"/>
  <c r="XZ13" i="1"/>
  <c r="G496" i="51"/>
  <c r="D496" i="51"/>
  <c r="G495" i="51"/>
  <c r="D495" i="51"/>
  <c r="XX22" i="1" l="1"/>
  <c r="XX20" i="1"/>
  <c r="XX19" i="1"/>
  <c r="XX18" i="1"/>
  <c r="XX17" i="1"/>
  <c r="XX16" i="1"/>
  <c r="XX15" i="1"/>
  <c r="XX14" i="1"/>
  <c r="XX13" i="1"/>
  <c r="G494" i="51"/>
  <c r="D494" i="51"/>
  <c r="XW22" i="1" l="1"/>
  <c r="XW20" i="1"/>
  <c r="XW19" i="1"/>
  <c r="XW18" i="1"/>
  <c r="XW17" i="1"/>
  <c r="XW16" i="1"/>
  <c r="XW15" i="1"/>
  <c r="XW14" i="1"/>
  <c r="XW13" i="1"/>
  <c r="G493" i="51"/>
  <c r="D493" i="51"/>
  <c r="D74" i="22" l="1"/>
  <c r="XU22" i="1"/>
  <c r="XV22" i="1"/>
  <c r="XU20" i="1"/>
  <c r="XV20" i="1"/>
  <c r="XU19" i="1"/>
  <c r="XV19" i="1"/>
  <c r="XU18" i="1"/>
  <c r="XV18" i="1"/>
  <c r="XU17" i="1"/>
  <c r="XV17" i="1"/>
  <c r="XU16" i="1"/>
  <c r="XV16" i="1"/>
  <c r="XU15" i="1"/>
  <c r="XV15" i="1"/>
  <c r="XU14" i="1"/>
  <c r="XV14" i="1"/>
  <c r="XU13" i="1"/>
  <c r="XV13" i="1"/>
  <c r="G492" i="51"/>
  <c r="XT22" i="1" l="1"/>
  <c r="XT20" i="1"/>
  <c r="XT19" i="1"/>
  <c r="XT18" i="1"/>
  <c r="XT17" i="1"/>
  <c r="XT16" i="1"/>
  <c r="XT15" i="1"/>
  <c r="XT14" i="1"/>
  <c r="XT13" i="1"/>
  <c r="G491" i="51"/>
  <c r="D491" i="51"/>
  <c r="APR5" i="9" l="1"/>
  <c r="APS5" i="9" s="1"/>
  <c r="APR6" i="9"/>
  <c r="APS6" i="9" s="1"/>
  <c r="APR7" i="9"/>
  <c r="APS7" i="9" s="1"/>
  <c r="APR8" i="9"/>
  <c r="APS8" i="9" s="1"/>
  <c r="APR9" i="9"/>
  <c r="APS9" i="9" s="1"/>
  <c r="APR10" i="9"/>
  <c r="APS10" i="9" s="1"/>
  <c r="APR11" i="9"/>
  <c r="APS11" i="9" s="1"/>
  <c r="APR12" i="9"/>
  <c r="APS12" i="9" s="1"/>
  <c r="APR13" i="9"/>
  <c r="APS13" i="9" s="1"/>
  <c r="APR16" i="9"/>
  <c r="APS16" i="9" s="1"/>
  <c r="APR18" i="9"/>
  <c r="APS18" i="9" s="1"/>
  <c r="APR19" i="9"/>
  <c r="APS19" i="9" s="1"/>
  <c r="APR20" i="9"/>
  <c r="APS20" i="9" s="1"/>
  <c r="APR21" i="9"/>
  <c r="APS21" i="9" s="1"/>
  <c r="APR22" i="9"/>
  <c r="APS22" i="9" s="1"/>
  <c r="G490" i="51"/>
  <c r="D490" i="51"/>
  <c r="APU10" i="9" l="1"/>
  <c r="APU7" i="9"/>
  <c r="APU19" i="9"/>
  <c r="APU16" i="9"/>
  <c r="APU12" i="9"/>
  <c r="APU8" i="9"/>
  <c r="APU6" i="9"/>
  <c r="APU18" i="9"/>
  <c r="APU13" i="9"/>
  <c r="APU11" i="9"/>
  <c r="APU9" i="9"/>
  <c r="APU22" i="9"/>
  <c r="APU21" i="9"/>
  <c r="APU20" i="9"/>
  <c r="APU5" i="9"/>
  <c r="XR22" i="1"/>
  <c r="XS22" i="1"/>
  <c r="XR20" i="1"/>
  <c r="XS20" i="1"/>
  <c r="XR19" i="1"/>
  <c r="XS19" i="1"/>
  <c r="XR18" i="1"/>
  <c r="XS18" i="1"/>
  <c r="XR17" i="1"/>
  <c r="XS17" i="1"/>
  <c r="XR16" i="1"/>
  <c r="XS16" i="1"/>
  <c r="XR15" i="1"/>
  <c r="XS15" i="1"/>
  <c r="XR14" i="1"/>
  <c r="XS14" i="1"/>
  <c r="XR13" i="1"/>
  <c r="XS13" i="1"/>
  <c r="G489" i="51"/>
  <c r="D489" i="51"/>
  <c r="APS25" i="9" l="1"/>
  <c r="G488" i="51"/>
  <c r="D488" i="51"/>
  <c r="XP22" i="1"/>
  <c r="XQ22" i="1"/>
  <c r="XP20" i="1"/>
  <c r="XQ20" i="1"/>
  <c r="XP19" i="1"/>
  <c r="XQ19" i="1"/>
  <c r="XP18" i="1"/>
  <c r="XQ18" i="1"/>
  <c r="XP17" i="1"/>
  <c r="XQ17" i="1"/>
  <c r="XP16" i="1"/>
  <c r="XQ16" i="1"/>
  <c r="XP15" i="1"/>
  <c r="XQ15" i="1"/>
  <c r="XP14" i="1"/>
  <c r="XQ14" i="1"/>
  <c r="XP13" i="1"/>
  <c r="XQ13" i="1"/>
  <c r="AFN16" i="1"/>
  <c r="AFN19" i="1"/>
  <c r="AFN18" i="1"/>
  <c r="XO22" i="1"/>
  <c r="XO20" i="1"/>
  <c r="XO19" i="1"/>
  <c r="XO18" i="1"/>
  <c r="XO17" i="1"/>
  <c r="XO16" i="1"/>
  <c r="XO15" i="1"/>
  <c r="XO14" i="1"/>
  <c r="XO13" i="1"/>
  <c r="G487" i="51" l="1"/>
  <c r="D487" i="51"/>
  <c r="G486" i="51" l="1"/>
  <c r="D486" i="51"/>
  <c r="AFD5" i="1" l="1"/>
  <c r="AFD4" i="1"/>
  <c r="AFC5" i="1"/>
  <c r="AFC4" i="1"/>
  <c r="XN22" i="1" l="1"/>
  <c r="XN20" i="1"/>
  <c r="XN19" i="1"/>
  <c r="XN18" i="1"/>
  <c r="XN17" i="1"/>
  <c r="XN16" i="1"/>
  <c r="XN15" i="1"/>
  <c r="XN14" i="1"/>
  <c r="XN13" i="1"/>
  <c r="G485" i="51"/>
  <c r="D485" i="51"/>
  <c r="XM22" i="1" l="1"/>
  <c r="XM20" i="1"/>
  <c r="XM19" i="1"/>
  <c r="XM18" i="1"/>
  <c r="XM17" i="1"/>
  <c r="XM16" i="1"/>
  <c r="XM15" i="1"/>
  <c r="XM14" i="1"/>
  <c r="XM13" i="1"/>
  <c r="G484" i="51"/>
  <c r="D484" i="51"/>
  <c r="G483" i="51"/>
  <c r="D483" i="51"/>
  <c r="XL22" i="1"/>
  <c r="XL20" i="1"/>
  <c r="XL19" i="1"/>
  <c r="XL18" i="1"/>
  <c r="XL17" i="1"/>
  <c r="XL16" i="1"/>
  <c r="XL15" i="1"/>
  <c r="XL14" i="1"/>
  <c r="XL13" i="1"/>
  <c r="G482" i="51"/>
  <c r="D482" i="51"/>
  <c r="XJ22" i="1" l="1"/>
  <c r="XK22" i="1"/>
  <c r="XJ20" i="1"/>
  <c r="XK20" i="1"/>
  <c r="XJ19" i="1"/>
  <c r="XK19" i="1"/>
  <c r="XJ18" i="1"/>
  <c r="XK18" i="1"/>
  <c r="XJ17" i="1"/>
  <c r="XK17" i="1"/>
  <c r="XJ16" i="1"/>
  <c r="XK16" i="1"/>
  <c r="XJ15" i="1"/>
  <c r="XK15" i="1"/>
  <c r="XJ14" i="1"/>
  <c r="XK14" i="1"/>
  <c r="XJ13" i="1"/>
  <c r="XK13" i="1"/>
  <c r="G481" i="51"/>
  <c r="D481" i="51"/>
  <c r="G480" i="51"/>
  <c r="D480" i="51"/>
  <c r="XI22" i="1" l="1"/>
  <c r="XI20" i="1"/>
  <c r="XI19" i="1"/>
  <c r="XI18" i="1"/>
  <c r="XI17" i="1"/>
  <c r="XI16" i="1"/>
  <c r="XI15" i="1"/>
  <c r="XI14" i="1"/>
  <c r="XI13" i="1"/>
  <c r="G479" i="51"/>
  <c r="D479" i="51"/>
  <c r="XF22" i="1"/>
  <c r="XG22" i="1"/>
  <c r="XH22" i="1"/>
  <c r="XF20" i="1"/>
  <c r="XG20" i="1"/>
  <c r="XH20" i="1"/>
  <c r="XF19" i="1"/>
  <c r="XG19" i="1"/>
  <c r="XH19" i="1"/>
  <c r="XF18" i="1"/>
  <c r="XG18" i="1"/>
  <c r="XH18" i="1"/>
  <c r="XF17" i="1"/>
  <c r="XG17" i="1"/>
  <c r="XH17" i="1"/>
  <c r="XF16" i="1"/>
  <c r="XG16" i="1"/>
  <c r="XH16" i="1"/>
  <c r="XF15" i="1"/>
  <c r="XG15" i="1"/>
  <c r="XH15" i="1"/>
  <c r="XF14" i="1"/>
  <c r="XG14" i="1"/>
  <c r="XH14" i="1"/>
  <c r="XF13" i="1"/>
  <c r="XG13" i="1"/>
  <c r="XH13" i="1"/>
  <c r="G478" i="51"/>
  <c r="D478" i="51"/>
  <c r="D477" i="51" l="1"/>
  <c r="G477" i="51"/>
  <c r="G476" i="51" l="1"/>
  <c r="D476" i="51"/>
  <c r="XE22" i="1"/>
  <c r="XE20" i="1"/>
  <c r="XE19" i="1"/>
  <c r="XE18" i="1"/>
  <c r="XE17" i="1"/>
  <c r="XE16" i="1"/>
  <c r="XE15" i="1"/>
  <c r="XE14" i="1"/>
  <c r="XE13" i="1"/>
  <c r="G475" i="51"/>
  <c r="D475" i="51"/>
  <c r="XC22" i="1" l="1"/>
  <c r="XD22" i="1"/>
  <c r="XC20" i="1"/>
  <c r="XD20" i="1"/>
  <c r="XC19" i="1"/>
  <c r="XD19" i="1"/>
  <c r="XC18" i="1"/>
  <c r="XD18" i="1"/>
  <c r="XC17" i="1"/>
  <c r="XD17" i="1"/>
  <c r="XC16" i="1"/>
  <c r="XD16" i="1"/>
  <c r="XC15" i="1"/>
  <c r="XD15" i="1"/>
  <c r="XC14" i="1"/>
  <c r="XD14" i="1"/>
  <c r="XC13" i="1"/>
  <c r="XD13" i="1"/>
  <c r="G474" i="51"/>
  <c r="D474" i="51"/>
  <c r="D73" i="22"/>
  <c r="G473" i="51" l="1"/>
  <c r="D473" i="51"/>
  <c r="XA22" i="1" l="1"/>
  <c r="XB22" i="1"/>
  <c r="XA20" i="1"/>
  <c r="XB20" i="1"/>
  <c r="XA19" i="1"/>
  <c r="XB19" i="1"/>
  <c r="XA18" i="1"/>
  <c r="XB18" i="1"/>
  <c r="XA17" i="1"/>
  <c r="XB17" i="1"/>
  <c r="XA16" i="1"/>
  <c r="XB16" i="1"/>
  <c r="XA15" i="1"/>
  <c r="XB15" i="1"/>
  <c r="XA14" i="1"/>
  <c r="XB14" i="1"/>
  <c r="XA13" i="1"/>
  <c r="XB13" i="1"/>
  <c r="G472" i="51"/>
  <c r="D472" i="51"/>
  <c r="WZ22" i="1" l="1"/>
  <c r="WZ20" i="1"/>
  <c r="WZ19" i="1"/>
  <c r="WZ18" i="1"/>
  <c r="WZ17" i="1"/>
  <c r="WZ16" i="1"/>
  <c r="WZ15" i="1"/>
  <c r="WZ14" i="1"/>
  <c r="WZ13" i="1"/>
  <c r="G471" i="51"/>
  <c r="D471" i="51"/>
  <c r="G470" i="51"/>
  <c r="D470" i="51"/>
  <c r="WX22" i="1" l="1"/>
  <c r="WY22" i="1"/>
  <c r="WX20" i="1"/>
  <c r="WY20" i="1"/>
  <c r="WX19" i="1"/>
  <c r="WY19" i="1"/>
  <c r="WX18" i="1"/>
  <c r="WY18" i="1"/>
  <c r="WX17" i="1"/>
  <c r="WY17" i="1"/>
  <c r="WX16" i="1"/>
  <c r="WY16" i="1"/>
  <c r="WX15" i="1"/>
  <c r="WY15" i="1"/>
  <c r="WX14" i="1"/>
  <c r="WY14" i="1"/>
  <c r="WX13" i="1"/>
  <c r="WY13" i="1"/>
  <c r="G469" i="51"/>
  <c r="D469" i="51"/>
  <c r="G468" i="51"/>
  <c r="D468" i="51"/>
  <c r="WW22" i="1" l="1"/>
  <c r="WW20" i="1"/>
  <c r="WW19" i="1"/>
  <c r="WW18" i="1"/>
  <c r="WW17" i="1"/>
  <c r="WW16" i="1"/>
  <c r="WW15" i="1"/>
  <c r="WW14" i="1"/>
  <c r="WW13" i="1"/>
  <c r="G467" i="51"/>
  <c r="D467" i="51"/>
  <c r="WU22" i="1" l="1"/>
  <c r="WV22" i="1"/>
  <c r="WU20" i="1"/>
  <c r="WV20" i="1"/>
  <c r="WU19" i="1"/>
  <c r="WV19" i="1"/>
  <c r="WU18" i="1"/>
  <c r="WV18" i="1"/>
  <c r="WU17" i="1"/>
  <c r="WV17" i="1"/>
  <c r="WU16" i="1"/>
  <c r="WV16" i="1"/>
  <c r="WU15" i="1"/>
  <c r="WV15" i="1"/>
  <c r="WU14" i="1"/>
  <c r="WV14" i="1"/>
  <c r="WU13" i="1"/>
  <c r="WV13" i="1"/>
  <c r="WT22" i="1"/>
  <c r="WT20" i="1"/>
  <c r="WT19" i="1"/>
  <c r="WT18" i="1"/>
  <c r="WT17" i="1"/>
  <c r="WT16" i="1"/>
  <c r="WT15" i="1"/>
  <c r="WT14" i="1"/>
  <c r="WT13" i="1"/>
  <c r="WR22" i="1"/>
  <c r="WS22" i="1"/>
  <c r="WR20" i="1"/>
  <c r="WS20" i="1"/>
  <c r="WR19" i="1"/>
  <c r="WS19" i="1"/>
  <c r="WR18" i="1"/>
  <c r="WS18" i="1"/>
  <c r="WR17" i="1"/>
  <c r="WS17" i="1"/>
  <c r="WR16" i="1"/>
  <c r="WS16" i="1"/>
  <c r="WR15" i="1"/>
  <c r="WS15" i="1"/>
  <c r="WR14" i="1"/>
  <c r="WS14" i="1"/>
  <c r="WR13" i="1"/>
  <c r="WS13" i="1"/>
  <c r="G466" i="51" l="1"/>
  <c r="D466" i="51"/>
  <c r="G465" i="51" l="1"/>
  <c r="D465" i="51"/>
  <c r="G464" i="51"/>
  <c r="D464" i="51"/>
  <c r="AFE4" i="1"/>
  <c r="G463" i="51"/>
  <c r="D463" i="51"/>
  <c r="G462" i="51"/>
  <c r="D462" i="51"/>
  <c r="AFE5" i="1" l="1"/>
  <c r="AFF4" i="1"/>
  <c r="AFF5" i="1"/>
  <c r="WQ22" i="1" l="1"/>
  <c r="WQ20" i="1"/>
  <c r="WQ19" i="1"/>
  <c r="WQ18" i="1"/>
  <c r="WQ17" i="1"/>
  <c r="WQ16" i="1"/>
  <c r="WQ15" i="1"/>
  <c r="WQ14" i="1"/>
  <c r="WQ13" i="1"/>
  <c r="G461" i="51"/>
  <c r="D461" i="51"/>
  <c r="WP22" i="1"/>
  <c r="WP20" i="1"/>
  <c r="WP19" i="1"/>
  <c r="WP18" i="1"/>
  <c r="WP17" i="1"/>
  <c r="WP16" i="1"/>
  <c r="WP15" i="1"/>
  <c r="WP14" i="1"/>
  <c r="WP13" i="1"/>
  <c r="G460" i="51" l="1"/>
  <c r="D460" i="51"/>
  <c r="WO22" i="1"/>
  <c r="WO20" i="1"/>
  <c r="WO19" i="1"/>
  <c r="WO18" i="1"/>
  <c r="WO17" i="1"/>
  <c r="WO16" i="1"/>
  <c r="WO15" i="1"/>
  <c r="WO14" i="1"/>
  <c r="WO13" i="1"/>
  <c r="G459" i="51" l="1"/>
  <c r="D459" i="51"/>
  <c r="WM22" i="1"/>
  <c r="WN22" i="1"/>
  <c r="WM20" i="1"/>
  <c r="WN20" i="1"/>
  <c r="WM19" i="1"/>
  <c r="WN19" i="1"/>
  <c r="WM18" i="1"/>
  <c r="WN18" i="1"/>
  <c r="WM17" i="1"/>
  <c r="WN17" i="1"/>
  <c r="WM16" i="1"/>
  <c r="WN16" i="1"/>
  <c r="WM15" i="1"/>
  <c r="WN15" i="1"/>
  <c r="WM14" i="1"/>
  <c r="WN14" i="1"/>
  <c r="WM13" i="1"/>
  <c r="WN13" i="1"/>
  <c r="G458" i="51" l="1"/>
  <c r="D458" i="51"/>
  <c r="WK22" i="1" l="1"/>
  <c r="WL22" i="1"/>
  <c r="WK20" i="1"/>
  <c r="WL20" i="1"/>
  <c r="WK19" i="1"/>
  <c r="WL19" i="1"/>
  <c r="WK18" i="1"/>
  <c r="WL18" i="1"/>
  <c r="WK17" i="1"/>
  <c r="WL17" i="1"/>
  <c r="WK16" i="1"/>
  <c r="WL16" i="1"/>
  <c r="WK15" i="1"/>
  <c r="WL15" i="1"/>
  <c r="WK14" i="1"/>
  <c r="WL14" i="1"/>
  <c r="WK13" i="1"/>
  <c r="WL13" i="1"/>
  <c r="G457" i="51" l="1"/>
  <c r="G455" i="51"/>
  <c r="G456" i="51"/>
  <c r="D455" i="51"/>
  <c r="D456" i="51"/>
  <c r="D457" i="51"/>
  <c r="G452" i="51" l="1"/>
  <c r="G453" i="51"/>
  <c r="G454" i="51"/>
  <c r="D452" i="51"/>
  <c r="D453" i="51"/>
  <c r="D454" i="51"/>
  <c r="WJ22" i="1" l="1"/>
  <c r="WJ20" i="1"/>
  <c r="WJ19" i="1"/>
  <c r="WJ18" i="1"/>
  <c r="WJ17" i="1"/>
  <c r="WJ16" i="1"/>
  <c r="WJ15" i="1"/>
  <c r="WJ14" i="1"/>
  <c r="WJ13" i="1"/>
  <c r="AFO16" i="1" l="1"/>
  <c r="WI22" i="1"/>
  <c r="WI20" i="1"/>
  <c r="WI19" i="1"/>
  <c r="WI18" i="1"/>
  <c r="WI17" i="1"/>
  <c r="WI16" i="1"/>
  <c r="WI15" i="1"/>
  <c r="WI14" i="1"/>
  <c r="WI13" i="1"/>
  <c r="UW31" i="1" l="1"/>
  <c r="UW30" i="1"/>
  <c r="AA13" i="7"/>
  <c r="Z13" i="7"/>
  <c r="AFO19" i="1"/>
  <c r="Z12" i="7"/>
  <c r="AFO18" i="1"/>
  <c r="AA12" i="7"/>
  <c r="C18" i="21"/>
  <c r="WH22" i="1"/>
  <c r="WH20" i="1"/>
  <c r="WH19" i="1"/>
  <c r="WH18" i="1"/>
  <c r="WH17" i="1"/>
  <c r="WH16" i="1"/>
  <c r="WH15" i="1"/>
  <c r="WH14" i="1"/>
  <c r="WH13" i="1"/>
  <c r="C21" i="19" l="1"/>
  <c r="C15" i="19"/>
  <c r="WG22" i="1"/>
  <c r="WG20" i="1"/>
  <c r="WG19" i="1"/>
  <c r="WG18" i="1"/>
  <c r="WG17" i="1"/>
  <c r="WG16" i="1"/>
  <c r="WG15" i="1"/>
  <c r="WG14" i="1"/>
  <c r="WG13" i="1"/>
  <c r="G447" i="51" l="1"/>
  <c r="G448" i="51"/>
  <c r="G449" i="51"/>
  <c r="G450" i="51"/>
  <c r="G451" i="51"/>
  <c r="D447" i="51"/>
  <c r="D448" i="51"/>
  <c r="D449" i="51"/>
  <c r="D450" i="51"/>
  <c r="D451" i="51"/>
  <c r="WF22" i="1" l="1"/>
  <c r="WF20" i="1"/>
  <c r="WF19" i="1"/>
  <c r="WF18" i="1"/>
  <c r="WF17" i="1"/>
  <c r="WF16" i="1"/>
  <c r="WF15" i="1"/>
  <c r="WF14" i="1"/>
  <c r="WF13" i="1"/>
  <c r="WE22" i="1" l="1"/>
  <c r="WE20" i="1"/>
  <c r="WE19" i="1"/>
  <c r="WE18" i="1"/>
  <c r="WE17" i="1"/>
  <c r="WE16" i="1"/>
  <c r="WE15" i="1"/>
  <c r="WE14" i="1"/>
  <c r="WE13" i="1"/>
  <c r="WC22" i="1" l="1"/>
  <c r="WD22" i="1"/>
  <c r="WC20" i="1"/>
  <c r="WD20" i="1"/>
  <c r="WC19" i="1"/>
  <c r="WD19" i="1"/>
  <c r="WC18" i="1"/>
  <c r="WD18" i="1"/>
  <c r="WC17" i="1"/>
  <c r="WD17" i="1"/>
  <c r="WC16" i="1"/>
  <c r="WD16" i="1"/>
  <c r="WC15" i="1"/>
  <c r="WD15" i="1"/>
  <c r="WC14" i="1"/>
  <c r="WD14" i="1"/>
  <c r="WC13" i="1"/>
  <c r="WD13" i="1"/>
  <c r="F72" i="22" l="1"/>
  <c r="E72" i="22"/>
  <c r="D72" i="22"/>
  <c r="WB13" i="1"/>
  <c r="WB22" i="1" l="1"/>
  <c r="WB20" i="1"/>
  <c r="WB19" i="1"/>
  <c r="WB18" i="1"/>
  <c r="WB17" i="1"/>
  <c r="WB16" i="1"/>
  <c r="WB15" i="1"/>
  <c r="WB14" i="1"/>
  <c r="VZ22" i="1"/>
  <c r="WA22" i="1"/>
  <c r="VZ20" i="1"/>
  <c r="WA20" i="1"/>
  <c r="VZ19" i="1"/>
  <c r="WA19" i="1"/>
  <c r="VZ18" i="1"/>
  <c r="WA18" i="1"/>
  <c r="VZ17" i="1"/>
  <c r="WA17" i="1"/>
  <c r="VZ16" i="1"/>
  <c r="WA16" i="1"/>
  <c r="VZ15" i="1"/>
  <c r="WA15" i="1"/>
  <c r="VZ14" i="1"/>
  <c r="WA14" i="1"/>
  <c r="VZ13" i="1"/>
  <c r="WA13" i="1"/>
  <c r="G445" i="51" l="1"/>
  <c r="G446" i="51"/>
  <c r="D446" i="51"/>
  <c r="G443" i="51" l="1"/>
  <c r="G444" i="51"/>
  <c r="D443" i="51"/>
  <c r="D444" i="51"/>
  <c r="D445" i="51"/>
  <c r="VX20" i="1" l="1"/>
  <c r="VY20" i="1"/>
  <c r="VW20" i="1"/>
  <c r="AFG4" i="1"/>
  <c r="AFK18" i="1" s="1"/>
  <c r="AFG5" i="1"/>
  <c r="AFK19" i="1" s="1"/>
  <c r="AFH4" i="1"/>
  <c r="AFH5" i="1"/>
  <c r="AFK16" i="1" s="1"/>
  <c r="G438" i="51" l="1"/>
  <c r="G439" i="51"/>
  <c r="G440" i="51"/>
  <c r="G441" i="51"/>
  <c r="G442" i="51"/>
  <c r="D437" i="51"/>
  <c r="D438" i="51"/>
  <c r="D439" i="51"/>
  <c r="D440" i="51"/>
  <c r="D441" i="51"/>
  <c r="D442" i="51"/>
  <c r="VY22" i="1" l="1"/>
  <c r="VY19" i="1"/>
  <c r="VY18" i="1"/>
  <c r="VY17" i="1"/>
  <c r="VY16" i="1"/>
  <c r="VY15" i="1"/>
  <c r="VY14" i="1"/>
  <c r="VY13" i="1"/>
  <c r="VX22" i="1" l="1"/>
  <c r="VX19" i="1"/>
  <c r="VX18" i="1"/>
  <c r="VX17" i="1"/>
  <c r="VX16" i="1"/>
  <c r="VX15" i="1"/>
  <c r="VX14" i="1"/>
  <c r="VX13" i="1"/>
  <c r="VW22" i="1" l="1"/>
  <c r="VW19" i="1"/>
  <c r="VW18" i="1"/>
  <c r="VW17" i="1"/>
  <c r="VW16" i="1"/>
  <c r="VW15" i="1"/>
  <c r="VW14" i="1"/>
  <c r="VW13" i="1"/>
  <c r="VU22" i="1" l="1"/>
  <c r="VV22" i="1"/>
  <c r="VU20" i="1"/>
  <c r="VV20" i="1"/>
  <c r="VU19" i="1"/>
  <c r="VV19" i="1"/>
  <c r="VU18" i="1"/>
  <c r="VV18" i="1"/>
  <c r="VU17" i="1"/>
  <c r="VV17" i="1"/>
  <c r="VU16" i="1"/>
  <c r="VV16" i="1"/>
  <c r="VU15" i="1"/>
  <c r="VV15" i="1"/>
  <c r="VU14" i="1"/>
  <c r="VV14" i="1"/>
  <c r="VU13" i="1"/>
  <c r="VV13" i="1"/>
  <c r="VS22" i="1" l="1"/>
  <c r="VT22" i="1"/>
  <c r="VS20" i="1"/>
  <c r="VT20" i="1"/>
  <c r="VS19" i="1"/>
  <c r="VT19" i="1"/>
  <c r="VS18" i="1"/>
  <c r="VT18" i="1"/>
  <c r="VS17" i="1"/>
  <c r="VT17" i="1"/>
  <c r="VS16" i="1"/>
  <c r="VT16" i="1"/>
  <c r="VS15" i="1"/>
  <c r="VT15" i="1"/>
  <c r="VS14" i="1"/>
  <c r="VT14" i="1"/>
  <c r="VS13" i="1"/>
  <c r="VT13" i="1"/>
  <c r="VR22" i="1" l="1"/>
  <c r="VR20" i="1"/>
  <c r="VR19" i="1"/>
  <c r="VR18" i="1"/>
  <c r="VR17" i="1"/>
  <c r="VR16" i="1"/>
  <c r="VR15" i="1"/>
  <c r="VR14" i="1"/>
  <c r="VR13" i="1"/>
  <c r="G436" i="51" l="1"/>
  <c r="G437" i="51"/>
  <c r="G430" i="51" l="1"/>
  <c r="G431" i="51"/>
  <c r="G432" i="51"/>
  <c r="G433" i="51"/>
  <c r="G434" i="51"/>
  <c r="G435" i="51"/>
  <c r="D430" i="51"/>
  <c r="D431" i="51"/>
  <c r="D432" i="51"/>
  <c r="D433" i="51"/>
  <c r="D434" i="51"/>
  <c r="D435" i="51"/>
  <c r="D436" i="51"/>
  <c r="VP22" i="1" l="1"/>
  <c r="VQ22" i="1"/>
  <c r="VP20" i="1"/>
  <c r="VQ20" i="1"/>
  <c r="VP19" i="1"/>
  <c r="VQ19" i="1"/>
  <c r="VP18" i="1"/>
  <c r="VQ18" i="1"/>
  <c r="VP17" i="1"/>
  <c r="VQ17" i="1"/>
  <c r="VP16" i="1"/>
  <c r="VQ16" i="1"/>
  <c r="VP15" i="1"/>
  <c r="VQ15" i="1"/>
  <c r="VP14" i="1"/>
  <c r="VQ14" i="1"/>
  <c r="VP13" i="1"/>
  <c r="VQ13" i="1"/>
  <c r="VN22" i="1" l="1"/>
  <c r="VO22" i="1"/>
  <c r="VN20" i="1"/>
  <c r="VO20" i="1"/>
  <c r="VN19" i="1"/>
  <c r="VO19" i="1"/>
  <c r="VN18" i="1"/>
  <c r="VO18" i="1"/>
  <c r="VN17" i="1"/>
  <c r="VO17" i="1"/>
  <c r="VN16" i="1"/>
  <c r="VO16" i="1"/>
  <c r="VN15" i="1"/>
  <c r="VO15" i="1"/>
  <c r="VN14" i="1"/>
  <c r="VO14" i="1"/>
  <c r="VN13" i="1"/>
  <c r="VO13" i="1"/>
  <c r="VK22" i="1"/>
  <c r="VL22" i="1"/>
  <c r="VM22" i="1"/>
  <c r="VK20" i="1"/>
  <c r="VL20" i="1"/>
  <c r="VM20" i="1"/>
  <c r="VK19" i="1"/>
  <c r="VL19" i="1"/>
  <c r="VM19" i="1"/>
  <c r="VK18" i="1"/>
  <c r="VL18" i="1"/>
  <c r="VM18" i="1"/>
  <c r="VK17" i="1"/>
  <c r="VL17" i="1"/>
  <c r="VM17" i="1"/>
  <c r="VK16" i="1"/>
  <c r="VL16" i="1"/>
  <c r="VM16" i="1"/>
  <c r="VK15" i="1"/>
  <c r="VL15" i="1"/>
  <c r="VM15" i="1"/>
  <c r="VK14" i="1"/>
  <c r="VL14" i="1"/>
  <c r="VM14" i="1"/>
  <c r="VK13" i="1"/>
  <c r="VL13" i="1"/>
  <c r="VM13" i="1"/>
  <c r="G429" i="51" l="1"/>
  <c r="G427" i="51"/>
  <c r="G428" i="51"/>
  <c r="D427" i="51"/>
  <c r="D428" i="51"/>
  <c r="D429" i="51"/>
  <c r="F71" i="22" l="1"/>
  <c r="E71" i="22"/>
  <c r="VJ22" i="1" l="1"/>
  <c r="VJ20" i="1"/>
  <c r="VJ19" i="1"/>
  <c r="VJ18" i="1"/>
  <c r="VJ17" i="1"/>
  <c r="VJ16" i="1"/>
  <c r="VJ15" i="1"/>
  <c r="VJ14" i="1"/>
  <c r="VJ13" i="1"/>
  <c r="VI22" i="1" l="1"/>
  <c r="VI20" i="1"/>
  <c r="VI19" i="1"/>
  <c r="VI18" i="1"/>
  <c r="VI17" i="1"/>
  <c r="VI16" i="1"/>
  <c r="VI15" i="1"/>
  <c r="VI14" i="1"/>
  <c r="VI13" i="1"/>
  <c r="VH22" i="1" l="1"/>
  <c r="VH20" i="1"/>
  <c r="VH19" i="1"/>
  <c r="VH18" i="1"/>
  <c r="VH17" i="1"/>
  <c r="VH16" i="1"/>
  <c r="VH15" i="1"/>
  <c r="VH14" i="1"/>
  <c r="VH13" i="1"/>
  <c r="G426" i="51" l="1"/>
  <c r="G421" i="51" l="1"/>
  <c r="G422" i="51"/>
  <c r="G423" i="51"/>
  <c r="G424" i="51"/>
  <c r="G425" i="51"/>
  <c r="D423" i="51"/>
  <c r="D424" i="51"/>
  <c r="D425" i="51"/>
  <c r="D426" i="51"/>
  <c r="VG22" i="1" l="1"/>
  <c r="VG20" i="1"/>
  <c r="VG19" i="1"/>
  <c r="VG18" i="1"/>
  <c r="VG17" i="1"/>
  <c r="VG16" i="1"/>
  <c r="VG15" i="1"/>
  <c r="VG14" i="1"/>
  <c r="VG13" i="1"/>
  <c r="VF22" i="1" l="1"/>
  <c r="VF20" i="1"/>
  <c r="VF19" i="1"/>
  <c r="VF18" i="1"/>
  <c r="VF17" i="1"/>
  <c r="VF16" i="1"/>
  <c r="VF15" i="1"/>
  <c r="VF14" i="1"/>
  <c r="VF13" i="1"/>
  <c r="AFK4" i="1" l="1"/>
  <c r="AFJ5" i="1"/>
  <c r="AFJ4" i="1"/>
  <c r="AFI5" i="1"/>
  <c r="AFI4" i="1"/>
  <c r="AFJ16" i="1" l="1"/>
  <c r="D421" i="51" l="1"/>
  <c r="D422" i="51"/>
  <c r="VE13" i="1" l="1"/>
  <c r="VE14" i="1"/>
  <c r="VE15" i="1"/>
  <c r="VE16" i="1"/>
  <c r="VE17" i="1"/>
  <c r="VE18" i="1"/>
  <c r="VE19" i="1"/>
  <c r="VE20" i="1"/>
  <c r="VE22" i="1"/>
  <c r="G419" i="51"/>
  <c r="G420" i="51"/>
  <c r="D420" i="51"/>
  <c r="VD13" i="1" l="1"/>
  <c r="VD14" i="1"/>
  <c r="VD15" i="1"/>
  <c r="VD16" i="1"/>
  <c r="VD17" i="1"/>
  <c r="VD18" i="1"/>
  <c r="VD19" i="1"/>
  <c r="VD20" i="1"/>
  <c r="VD22" i="1"/>
  <c r="VC13" i="1" l="1"/>
  <c r="VC14" i="1"/>
  <c r="VC15" i="1"/>
  <c r="VC16" i="1"/>
  <c r="VC17" i="1"/>
  <c r="VC18" i="1"/>
  <c r="VC19" i="1"/>
  <c r="VC20" i="1"/>
  <c r="VC22" i="1"/>
  <c r="VB13" i="1" l="1"/>
  <c r="VB14" i="1"/>
  <c r="VB15" i="1"/>
  <c r="VB16" i="1"/>
  <c r="VB17" i="1"/>
  <c r="VB18" i="1"/>
  <c r="VB19" i="1"/>
  <c r="VB20" i="1"/>
  <c r="VB22" i="1"/>
  <c r="G418" i="51"/>
  <c r="D418" i="51"/>
  <c r="D419" i="51"/>
  <c r="VA13" i="1"/>
  <c r="VA14" i="1"/>
  <c r="VA15" i="1"/>
  <c r="VA16" i="1"/>
  <c r="VA17" i="1"/>
  <c r="VA18" i="1"/>
  <c r="VA19" i="1"/>
  <c r="VA20" i="1"/>
  <c r="VA22" i="1"/>
  <c r="AGO4" i="1" l="1"/>
  <c r="AFL4" i="1"/>
  <c r="UZ13" i="1" l="1"/>
  <c r="UZ14" i="1"/>
  <c r="UZ15" i="1"/>
  <c r="UZ16" i="1"/>
  <c r="UZ17" i="1"/>
  <c r="UZ18" i="1"/>
  <c r="UZ19" i="1"/>
  <c r="UZ20" i="1"/>
  <c r="UZ22" i="1"/>
  <c r="UX13" i="1" l="1"/>
  <c r="UY13" i="1"/>
  <c r="UX14" i="1"/>
  <c r="UY14" i="1"/>
  <c r="UX15" i="1"/>
  <c r="UY15" i="1"/>
  <c r="UX16" i="1"/>
  <c r="UY16" i="1"/>
  <c r="UX17" i="1"/>
  <c r="UY17" i="1"/>
  <c r="UX18" i="1"/>
  <c r="UY18" i="1"/>
  <c r="UX19" i="1"/>
  <c r="UY19" i="1"/>
  <c r="UX20" i="1"/>
  <c r="UY20" i="1"/>
  <c r="UX22" i="1"/>
  <c r="UY22" i="1"/>
  <c r="G416" i="51"/>
  <c r="G417" i="51"/>
  <c r="D416" i="51"/>
  <c r="D417" i="51"/>
  <c r="UW13" i="1" l="1"/>
  <c r="UV13" i="1"/>
  <c r="UW14" i="1"/>
  <c r="UW15" i="1"/>
  <c r="UW16" i="1"/>
  <c r="UW17" i="1"/>
  <c r="UW18" i="1"/>
  <c r="UW19" i="1"/>
  <c r="UW20" i="1"/>
  <c r="UW22" i="1"/>
  <c r="UU13" i="1"/>
  <c r="UV14" i="1"/>
  <c r="UV15" i="1"/>
  <c r="UV16" i="1"/>
  <c r="UV17" i="1"/>
  <c r="UV18" i="1"/>
  <c r="UV19" i="1"/>
  <c r="UV20" i="1"/>
  <c r="UV22" i="1"/>
  <c r="G414" i="51" l="1"/>
  <c r="G415" i="51"/>
  <c r="D414" i="51"/>
  <c r="D415" i="51"/>
  <c r="UU14" i="1"/>
  <c r="UU15" i="1"/>
  <c r="UU16" i="1"/>
  <c r="UU17" i="1"/>
  <c r="UU18" i="1"/>
  <c r="UU19" i="1"/>
  <c r="UU20" i="1"/>
  <c r="UU22" i="1"/>
  <c r="UT22" i="1" l="1"/>
  <c r="UT20" i="1"/>
  <c r="UT19" i="1"/>
  <c r="UT18" i="1"/>
  <c r="UT17" i="1"/>
  <c r="UT16" i="1"/>
  <c r="UT15" i="1"/>
  <c r="UT14" i="1"/>
  <c r="UT13" i="1"/>
  <c r="G407" i="51" l="1"/>
  <c r="G408" i="51"/>
  <c r="G409" i="51"/>
  <c r="G410" i="51"/>
  <c r="G411" i="51"/>
  <c r="G412" i="51"/>
  <c r="G413" i="51"/>
  <c r="D407" i="51"/>
  <c r="D408" i="51"/>
  <c r="D409" i="51"/>
  <c r="D410" i="51"/>
  <c r="D411" i="51"/>
  <c r="D412" i="51"/>
  <c r="D413" i="51"/>
  <c r="AGH24" i="9" l="1"/>
  <c r="AGH22" i="9"/>
  <c r="AGH21" i="9"/>
  <c r="AGH20" i="9"/>
  <c r="AGH19" i="9"/>
  <c r="AGH18" i="9"/>
  <c r="AGH17" i="9"/>
  <c r="AGH16" i="9"/>
  <c r="AGH15" i="9"/>
  <c r="AGH14" i="9"/>
  <c r="AGH13" i="9"/>
  <c r="AGH12" i="9"/>
  <c r="AGH11" i="9"/>
  <c r="AGH10" i="9"/>
  <c r="AGH9" i="9"/>
  <c r="AGH8" i="9"/>
  <c r="AGH7" i="9"/>
  <c r="AGH6" i="9"/>
  <c r="AGH5" i="9"/>
  <c r="AGH4" i="9"/>
  <c r="US22" i="1"/>
  <c r="US20" i="1"/>
  <c r="US19" i="1"/>
  <c r="US18" i="1"/>
  <c r="US17" i="1"/>
  <c r="US16" i="1"/>
  <c r="US15" i="1"/>
  <c r="US14" i="1"/>
  <c r="US13" i="1"/>
  <c r="UH26" i="9" l="1"/>
  <c r="C10" i="19"/>
  <c r="AGM4" i="1" l="1"/>
  <c r="UQ22" i="1"/>
  <c r="UR22" i="1"/>
  <c r="UQ20" i="1"/>
  <c r="UR20" i="1"/>
  <c r="UQ19" i="1"/>
  <c r="UR19" i="1"/>
  <c r="UQ18" i="1"/>
  <c r="UR18" i="1"/>
  <c r="UQ17" i="1"/>
  <c r="UR17" i="1"/>
  <c r="UQ16" i="1"/>
  <c r="UR16" i="1"/>
  <c r="UQ15" i="1"/>
  <c r="UR15" i="1"/>
  <c r="UQ14" i="1"/>
  <c r="UR14" i="1"/>
  <c r="UQ13" i="1"/>
  <c r="UR13" i="1"/>
  <c r="AFL5" i="1"/>
  <c r="AFK5" i="1"/>
  <c r="APR26" i="9" l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M28" i="1"/>
  <c r="FN28" i="1"/>
  <c r="FO28" i="1"/>
  <c r="FP28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EV26" i="1"/>
  <c r="EV24" i="1"/>
  <c r="UL26" i="1"/>
  <c r="EV23" i="1"/>
  <c r="N25" i="1"/>
  <c r="O25" i="1"/>
  <c r="UP22" i="1"/>
  <c r="UP20" i="1"/>
  <c r="UP19" i="1"/>
  <c r="UP18" i="1"/>
  <c r="UP17" i="1"/>
  <c r="UO16" i="1"/>
  <c r="UP16" i="1"/>
  <c r="UO15" i="1"/>
  <c r="UP15" i="1"/>
  <c r="UO14" i="1"/>
  <c r="UP14" i="1"/>
  <c r="UO13" i="1"/>
  <c r="UP13" i="1"/>
  <c r="EV29" i="1" l="1"/>
  <c r="EV27" i="1"/>
  <c r="AGZ5" i="1"/>
  <c r="AGZ4" i="1"/>
  <c r="AHO5" i="1"/>
  <c r="AHO4" i="1"/>
  <c r="AHN5" i="1"/>
  <c r="AHN4" i="1"/>
  <c r="AHM5" i="1"/>
  <c r="AHM4" i="1"/>
  <c r="AHL5" i="1"/>
  <c r="AHL4" i="1"/>
  <c r="AHK5" i="1"/>
  <c r="AHK4" i="1"/>
  <c r="AHJ5" i="1"/>
  <c r="AHJ4" i="1"/>
  <c r="AHI5" i="1"/>
  <c r="AHI4" i="1"/>
  <c r="AHH5" i="1"/>
  <c r="AHH4" i="1"/>
  <c r="AHG5" i="1"/>
  <c r="AHG4" i="1"/>
  <c r="AHF5" i="1"/>
  <c r="AHF4" i="1"/>
  <c r="AHE5" i="1"/>
  <c r="AHE4" i="1"/>
  <c r="AHD5" i="1"/>
  <c r="AHD4" i="1"/>
  <c r="AHC5" i="1"/>
  <c r="AHC4" i="1"/>
  <c r="AHB5" i="1"/>
  <c r="AHB4" i="1"/>
  <c r="AHA4" i="1"/>
  <c r="AGY5" i="1"/>
  <c r="AGY4" i="1"/>
  <c r="AGX5" i="1"/>
  <c r="AGX4" i="1"/>
  <c r="AGW5" i="1"/>
  <c r="AGW4" i="1"/>
  <c r="AGV5" i="1"/>
  <c r="AGV4" i="1"/>
  <c r="AGU5" i="1"/>
  <c r="AGU4" i="1"/>
  <c r="AGT5" i="1"/>
  <c r="AGT4" i="1"/>
  <c r="AGS5" i="1"/>
  <c r="AGR5" i="1"/>
  <c r="AGS4" i="1"/>
  <c r="AGR4" i="1"/>
  <c r="AHA5" i="1"/>
  <c r="AGQ5" i="1"/>
  <c r="AGQ4" i="1"/>
  <c r="AGP5" i="1"/>
  <c r="AGP4" i="1"/>
  <c r="UM22" i="1" l="1"/>
  <c r="UN22" i="1"/>
  <c r="UO22" i="1"/>
  <c r="UM20" i="1"/>
  <c r="UN20" i="1"/>
  <c r="UO20" i="1"/>
  <c r="UM19" i="1"/>
  <c r="UN19" i="1"/>
  <c r="UO19" i="1"/>
  <c r="UM18" i="1"/>
  <c r="UN18" i="1"/>
  <c r="UO18" i="1"/>
  <c r="UM17" i="1"/>
  <c r="UN17" i="1"/>
  <c r="UO17" i="1"/>
  <c r="UM16" i="1"/>
  <c r="UN16" i="1"/>
  <c r="UM15" i="1"/>
  <c r="UN15" i="1"/>
  <c r="UM14" i="1"/>
  <c r="UN14" i="1"/>
  <c r="UM13" i="1"/>
  <c r="UN13" i="1"/>
  <c r="G404" i="51" l="1"/>
  <c r="G405" i="51"/>
  <c r="G406" i="51"/>
  <c r="D403" i="51"/>
  <c r="D404" i="51"/>
  <c r="D405" i="51"/>
  <c r="D406" i="51"/>
  <c r="F70" i="22" l="1"/>
  <c r="E70" i="22"/>
  <c r="C71" i="55" l="1"/>
  <c r="P5" i="62" s="1"/>
  <c r="C70" i="55"/>
  <c r="C69" i="55"/>
  <c r="C72" i="55" l="1"/>
  <c r="C84" i="55" s="1"/>
  <c r="D84" i="55" s="1"/>
  <c r="C73" i="55"/>
  <c r="C85" i="55" s="1"/>
  <c r="D85" i="55" s="1"/>
  <c r="D103" i="55" s="1"/>
  <c r="P4" i="62"/>
  <c r="P3" i="62"/>
  <c r="P7" i="62" s="1"/>
  <c r="P17" i="62" s="1"/>
  <c r="S16" i="62" s="1"/>
  <c r="UL22" i="1"/>
  <c r="UL20" i="1"/>
  <c r="UL19" i="1"/>
  <c r="UL18" i="1"/>
  <c r="UL17" i="1"/>
  <c r="UL16" i="1"/>
  <c r="UL15" i="1"/>
  <c r="UL14" i="1"/>
  <c r="UL13" i="1"/>
  <c r="P6" i="62" l="1"/>
  <c r="P16" i="62" s="1"/>
  <c r="H15" i="63"/>
  <c r="S15" i="62"/>
  <c r="S17" i="62" s="1"/>
  <c r="S22" i="62"/>
  <c r="P18" i="62"/>
  <c r="H16" i="63"/>
  <c r="S23" i="62"/>
  <c r="D86" i="55"/>
  <c r="D102" i="55"/>
  <c r="D104" i="55" s="1"/>
  <c r="F85" i="55"/>
  <c r="C86" i="55"/>
  <c r="G399" i="51"/>
  <c r="G400" i="51"/>
  <c r="G401" i="51"/>
  <c r="G402" i="51"/>
  <c r="G403" i="51"/>
  <c r="D399" i="51"/>
  <c r="D400" i="51"/>
  <c r="D401" i="51"/>
  <c r="D402" i="51"/>
  <c r="S24" i="62" l="1"/>
  <c r="H10" i="63"/>
  <c r="UJ22" i="1"/>
  <c r="UK22" i="1"/>
  <c r="UJ20" i="1"/>
  <c r="UK20" i="1"/>
  <c r="UJ19" i="1"/>
  <c r="UK19" i="1"/>
  <c r="UJ18" i="1"/>
  <c r="UK18" i="1"/>
  <c r="UJ17" i="1"/>
  <c r="UK17" i="1"/>
  <c r="UJ16" i="1"/>
  <c r="UK16" i="1"/>
  <c r="UJ15" i="1"/>
  <c r="UK15" i="1"/>
  <c r="UJ14" i="1"/>
  <c r="UK14" i="1"/>
  <c r="UJ13" i="1"/>
  <c r="UK13" i="1"/>
  <c r="C94" i="55" l="1"/>
  <c r="F84" i="55"/>
  <c r="AGI5" i="1"/>
  <c r="AGI4" i="1"/>
  <c r="AGH5" i="1"/>
  <c r="AGH4" i="1"/>
  <c r="F86" i="55" l="1"/>
  <c r="F69" i="22"/>
  <c r="E69" i="22"/>
  <c r="E68" i="22"/>
  <c r="UI22" i="1"/>
  <c r="UI20" i="1"/>
  <c r="UI19" i="1"/>
  <c r="UI18" i="1"/>
  <c r="UI17" i="1"/>
  <c r="UI16" i="1"/>
  <c r="UI15" i="1"/>
  <c r="UI14" i="1"/>
  <c r="UI13" i="1"/>
  <c r="UH22" i="1"/>
  <c r="UH20" i="1"/>
  <c r="UH19" i="1"/>
  <c r="UH18" i="1"/>
  <c r="UH17" i="1"/>
  <c r="UH16" i="1"/>
  <c r="UH15" i="1"/>
  <c r="UH14" i="1"/>
  <c r="UH13" i="1"/>
  <c r="UG13" i="1" l="1"/>
  <c r="UG14" i="1"/>
  <c r="UG15" i="1"/>
  <c r="UG16" i="1"/>
  <c r="UG17" i="1"/>
  <c r="UG18" i="1"/>
  <c r="UG19" i="1"/>
  <c r="UG20" i="1"/>
  <c r="UG22" i="1"/>
  <c r="UF13" i="1" l="1"/>
  <c r="UF14" i="1"/>
  <c r="UF15" i="1"/>
  <c r="UF16" i="1"/>
  <c r="UF17" i="1"/>
  <c r="UF18" i="1"/>
  <c r="UF19" i="1"/>
  <c r="UF20" i="1"/>
  <c r="UF22" i="1"/>
  <c r="G397" i="51"/>
  <c r="G398" i="51"/>
  <c r="D397" i="51"/>
  <c r="D398" i="51"/>
  <c r="UE13" i="1"/>
  <c r="UE14" i="1"/>
  <c r="UE15" i="1"/>
  <c r="UE16" i="1"/>
  <c r="UE17" i="1"/>
  <c r="UE18" i="1"/>
  <c r="UE19" i="1"/>
  <c r="UE20" i="1"/>
  <c r="UE22" i="1"/>
  <c r="UD13" i="1" l="1"/>
  <c r="UD14" i="1"/>
  <c r="UD15" i="1"/>
  <c r="UD16" i="1"/>
  <c r="UD17" i="1"/>
  <c r="UD18" i="1"/>
  <c r="UD19" i="1"/>
  <c r="UD20" i="1"/>
  <c r="UD22" i="1"/>
  <c r="G394" i="51"/>
  <c r="G395" i="51"/>
  <c r="G396" i="51"/>
  <c r="D395" i="51"/>
  <c r="D396" i="51"/>
  <c r="UC13" i="1"/>
  <c r="UC14" i="1"/>
  <c r="UC15" i="1"/>
  <c r="UC16" i="1"/>
  <c r="UC17" i="1"/>
  <c r="UC18" i="1"/>
  <c r="UC19" i="1"/>
  <c r="UC20" i="1"/>
  <c r="UC22" i="1"/>
  <c r="KC1" i="1" l="1"/>
  <c r="KD2" i="1"/>
  <c r="KD1" i="1"/>
  <c r="KC2" i="1"/>
  <c r="KE1" i="1"/>
  <c r="KF2" i="1" l="1"/>
  <c r="KF1" i="1"/>
  <c r="KE2" i="1"/>
  <c r="UB13" i="1" l="1"/>
  <c r="UB14" i="1"/>
  <c r="UB15" i="1"/>
  <c r="UB16" i="1"/>
  <c r="UB17" i="1"/>
  <c r="UB18" i="1"/>
  <c r="UB19" i="1"/>
  <c r="UB20" i="1"/>
  <c r="UB22" i="1"/>
  <c r="G393" i="51"/>
  <c r="G392" i="51"/>
  <c r="D393" i="51"/>
  <c r="D394" i="51"/>
  <c r="UA13" i="1" l="1"/>
  <c r="UA14" i="1"/>
  <c r="UA15" i="1"/>
  <c r="UA16" i="1"/>
  <c r="UA17" i="1"/>
  <c r="UA18" i="1"/>
  <c r="UA19" i="1"/>
  <c r="UA20" i="1"/>
  <c r="UA22" i="1"/>
  <c r="TZ13" i="1" l="1"/>
  <c r="TZ14" i="1"/>
  <c r="TZ15" i="1"/>
  <c r="TZ16" i="1"/>
  <c r="TZ17" i="1"/>
  <c r="TZ18" i="1"/>
  <c r="TZ19" i="1"/>
  <c r="TZ20" i="1"/>
  <c r="TZ22" i="1"/>
  <c r="D392" i="51"/>
  <c r="TY13" i="1" l="1"/>
  <c r="TY14" i="1"/>
  <c r="TY15" i="1"/>
  <c r="TY16" i="1"/>
  <c r="TY17" i="1"/>
  <c r="TY18" i="1"/>
  <c r="TY19" i="1"/>
  <c r="TY20" i="1"/>
  <c r="TY22" i="1"/>
  <c r="TX13" i="1" l="1"/>
  <c r="TX14" i="1"/>
  <c r="TX15" i="1"/>
  <c r="TX16" i="1"/>
  <c r="TX17" i="1"/>
  <c r="TX18" i="1"/>
  <c r="TX19" i="1"/>
  <c r="TX20" i="1"/>
  <c r="TX22" i="1"/>
  <c r="TW13" i="1"/>
  <c r="TW14" i="1"/>
  <c r="TW15" i="1"/>
  <c r="TW16" i="1"/>
  <c r="TW17" i="1"/>
  <c r="TW18" i="1"/>
  <c r="TW19" i="1"/>
  <c r="TW20" i="1"/>
  <c r="TW22" i="1"/>
  <c r="G389" i="51"/>
  <c r="G390" i="51"/>
  <c r="G391" i="51"/>
  <c r="D389" i="51"/>
  <c r="D390" i="51"/>
  <c r="D391" i="51"/>
  <c r="TV13" i="1" l="1"/>
  <c r="TV14" i="1"/>
  <c r="TV15" i="1"/>
  <c r="TV16" i="1"/>
  <c r="TV17" i="1"/>
  <c r="TV18" i="1"/>
  <c r="TV19" i="1"/>
  <c r="TV20" i="1"/>
  <c r="TV22" i="1"/>
  <c r="TU13" i="1"/>
  <c r="TU14" i="1"/>
  <c r="TU15" i="1"/>
  <c r="TU16" i="1"/>
  <c r="TU17" i="1"/>
  <c r="TU18" i="1"/>
  <c r="TU19" i="1"/>
  <c r="TU20" i="1"/>
  <c r="TU22" i="1"/>
  <c r="G387" i="51"/>
  <c r="G388" i="51"/>
  <c r="D387" i="51"/>
  <c r="D388" i="51"/>
  <c r="TT13" i="1"/>
  <c r="TT14" i="1"/>
  <c r="TT15" i="1"/>
  <c r="TT16" i="1"/>
  <c r="TT17" i="1"/>
  <c r="TT18" i="1"/>
  <c r="TT19" i="1"/>
  <c r="TT20" i="1"/>
  <c r="TT22" i="1"/>
  <c r="G384" i="51"/>
  <c r="G385" i="51"/>
  <c r="G386" i="51"/>
  <c r="D384" i="51"/>
  <c r="D385" i="51"/>
  <c r="D386" i="51"/>
  <c r="TR13" i="1"/>
  <c r="TS13" i="1"/>
  <c r="TR14" i="1"/>
  <c r="TS14" i="1"/>
  <c r="TR15" i="1"/>
  <c r="TS15" i="1"/>
  <c r="TR16" i="1"/>
  <c r="TS16" i="1"/>
  <c r="TR17" i="1"/>
  <c r="TS17" i="1"/>
  <c r="TR18" i="1"/>
  <c r="TS18" i="1"/>
  <c r="TR19" i="1"/>
  <c r="TS19" i="1"/>
  <c r="TR20" i="1"/>
  <c r="TS20" i="1"/>
  <c r="TR22" i="1"/>
  <c r="TS22" i="1"/>
  <c r="TQ13" i="1"/>
  <c r="K37" i="51" l="1"/>
  <c r="L37" i="51"/>
  <c r="M37" i="51"/>
  <c r="N37" i="51"/>
  <c r="O37" i="51"/>
  <c r="P37" i="51"/>
  <c r="R23" i="50" s="1"/>
  <c r="K36" i="51"/>
  <c r="L36" i="51"/>
  <c r="M36" i="51"/>
  <c r="N36" i="51"/>
  <c r="O36" i="51"/>
  <c r="P36" i="51"/>
  <c r="R22" i="50" s="1"/>
  <c r="J34" i="51"/>
  <c r="K34" i="51"/>
  <c r="L34" i="51"/>
  <c r="M34" i="51"/>
  <c r="N34" i="51"/>
  <c r="O34" i="51"/>
  <c r="P34" i="51"/>
  <c r="J33" i="51"/>
  <c r="K33" i="51"/>
  <c r="L33" i="51"/>
  <c r="M33" i="51"/>
  <c r="N33" i="51"/>
  <c r="O33" i="51"/>
  <c r="P33" i="51"/>
  <c r="G383" i="51" l="1"/>
  <c r="D383" i="51"/>
  <c r="TP22" i="1"/>
  <c r="TQ22" i="1"/>
  <c r="TP20" i="1"/>
  <c r="TQ20" i="1"/>
  <c r="TP19" i="1"/>
  <c r="TQ19" i="1"/>
  <c r="TP18" i="1"/>
  <c r="TQ18" i="1"/>
  <c r="TP17" i="1"/>
  <c r="TQ17" i="1"/>
  <c r="TP16" i="1"/>
  <c r="TQ16" i="1"/>
  <c r="TP15" i="1"/>
  <c r="TQ15" i="1"/>
  <c r="TP14" i="1"/>
  <c r="TQ14" i="1"/>
  <c r="TP13" i="1"/>
  <c r="TO22" i="1"/>
  <c r="TO20" i="1"/>
  <c r="TO19" i="1"/>
  <c r="TO18" i="1"/>
  <c r="TO17" i="1"/>
  <c r="TO16" i="1"/>
  <c r="TO15" i="1"/>
  <c r="TO14" i="1"/>
  <c r="TO13" i="1"/>
  <c r="G382" i="51" l="1"/>
  <c r="D382" i="51"/>
  <c r="G381" i="51" l="1"/>
  <c r="D381" i="51"/>
  <c r="TN22" i="1" l="1"/>
  <c r="TN20" i="1"/>
  <c r="TN19" i="1"/>
  <c r="TN18" i="1"/>
  <c r="TN17" i="1"/>
  <c r="TN16" i="1"/>
  <c r="TN15" i="1"/>
  <c r="TN14" i="1"/>
  <c r="TN13" i="1"/>
  <c r="G380" i="51" l="1"/>
  <c r="D380" i="51"/>
  <c r="AFP5" i="1" l="1"/>
  <c r="AFP4" i="1"/>
  <c r="AFO5" i="1"/>
  <c r="AFO4" i="1"/>
  <c r="TM22" i="1" l="1"/>
  <c r="TM20" i="1"/>
  <c r="TM19" i="1"/>
  <c r="TM18" i="1"/>
  <c r="TM17" i="1"/>
  <c r="TM16" i="1"/>
  <c r="TM15" i="1"/>
  <c r="TM14" i="1"/>
  <c r="TM13" i="1"/>
  <c r="G379" i="51" l="1"/>
  <c r="D379" i="51"/>
  <c r="TL22" i="1"/>
  <c r="TL20" i="1"/>
  <c r="TL19" i="1"/>
  <c r="TL18" i="1"/>
  <c r="TL17" i="1"/>
  <c r="TL16" i="1"/>
  <c r="TL15" i="1"/>
  <c r="TL14" i="1"/>
  <c r="TL13" i="1"/>
  <c r="G378" i="51" l="1"/>
  <c r="D378" i="51"/>
  <c r="G377" i="51" l="1"/>
  <c r="D377" i="51"/>
  <c r="TK22" i="1" l="1"/>
  <c r="TK20" i="1"/>
  <c r="TK19" i="1"/>
  <c r="TK18" i="1"/>
  <c r="TK17" i="1"/>
  <c r="TK16" i="1"/>
  <c r="TK15" i="1"/>
  <c r="TK14" i="1"/>
  <c r="TK13" i="1"/>
  <c r="AFJ18" i="1" l="1"/>
  <c r="AFJ19" i="1"/>
  <c r="AFI18" i="1"/>
  <c r="G376" i="51"/>
  <c r="D376" i="51"/>
  <c r="TJ22" i="1" l="1"/>
  <c r="TJ20" i="1"/>
  <c r="TJ19" i="1"/>
  <c r="TJ18" i="1"/>
  <c r="TJ17" i="1"/>
  <c r="TJ16" i="1"/>
  <c r="TJ15" i="1"/>
  <c r="TJ14" i="1"/>
  <c r="TJ13" i="1"/>
  <c r="TI22" i="1"/>
  <c r="TI20" i="1"/>
  <c r="TI19" i="1"/>
  <c r="TI18" i="1"/>
  <c r="TI17" i="1"/>
  <c r="TI16" i="1"/>
  <c r="TI15" i="1"/>
  <c r="TI14" i="1"/>
  <c r="TI13" i="1"/>
  <c r="G369" i="51" l="1"/>
  <c r="G370" i="51"/>
  <c r="G371" i="51"/>
  <c r="G372" i="51"/>
  <c r="G373" i="51"/>
  <c r="G374" i="51"/>
  <c r="G375" i="51"/>
  <c r="D369" i="51"/>
  <c r="D370" i="51"/>
  <c r="D371" i="51"/>
  <c r="D372" i="51"/>
  <c r="D373" i="51"/>
  <c r="D374" i="51"/>
  <c r="D375" i="51"/>
  <c r="TH22" i="1" l="1"/>
  <c r="TH20" i="1"/>
  <c r="TH19" i="1"/>
  <c r="TH18" i="1"/>
  <c r="TH17" i="1"/>
  <c r="TH16" i="1"/>
  <c r="TH15" i="1"/>
  <c r="TH14" i="1"/>
  <c r="TH13" i="1"/>
  <c r="TG22" i="1" l="1"/>
  <c r="TG20" i="1"/>
  <c r="TG19" i="1"/>
  <c r="TG18" i="1"/>
  <c r="TG17" i="1"/>
  <c r="TG16" i="1"/>
  <c r="TG15" i="1"/>
  <c r="TG14" i="1"/>
  <c r="TG13" i="1"/>
  <c r="TF22" i="1" l="1"/>
  <c r="TF20" i="1"/>
  <c r="TF19" i="1"/>
  <c r="TF18" i="1"/>
  <c r="TF17" i="1"/>
  <c r="TF16" i="1"/>
  <c r="TF15" i="1"/>
  <c r="TF14" i="1"/>
  <c r="TF13" i="1"/>
  <c r="TE22" i="1" l="1"/>
  <c r="TE20" i="1"/>
  <c r="TE19" i="1"/>
  <c r="TE18" i="1"/>
  <c r="TE17" i="1"/>
  <c r="TE16" i="1"/>
  <c r="TE15" i="1"/>
  <c r="TE14" i="1"/>
  <c r="TE13" i="1"/>
  <c r="TD22" i="1" l="1"/>
  <c r="TD20" i="1"/>
  <c r="TD19" i="1"/>
  <c r="TD18" i="1"/>
  <c r="TD17" i="1"/>
  <c r="TD16" i="1"/>
  <c r="TD15" i="1"/>
  <c r="TD14" i="1"/>
  <c r="TD13" i="1"/>
  <c r="G368" i="51" l="1"/>
  <c r="AGO5" i="1" l="1"/>
  <c r="AGN5" i="1"/>
  <c r="AGN4" i="1"/>
  <c r="F68" i="22" l="1"/>
  <c r="TC22" i="1"/>
  <c r="TC20" i="1"/>
  <c r="TC19" i="1"/>
  <c r="TC18" i="1"/>
  <c r="TC17" i="1"/>
  <c r="TC16" i="1"/>
  <c r="TC15" i="1"/>
  <c r="TC14" i="1"/>
  <c r="TC13" i="1"/>
  <c r="TB13" i="1" l="1"/>
  <c r="TB14" i="1"/>
  <c r="TB15" i="1"/>
  <c r="TB16" i="1"/>
  <c r="TB17" i="1"/>
  <c r="TB18" i="1"/>
  <c r="TB19" i="1"/>
  <c r="TB20" i="1"/>
  <c r="TB22" i="1"/>
  <c r="TA13" i="1" l="1"/>
  <c r="TA14" i="1"/>
  <c r="TA15" i="1"/>
  <c r="TA16" i="1"/>
  <c r="TA17" i="1"/>
  <c r="TA18" i="1"/>
  <c r="TA19" i="1"/>
  <c r="TA20" i="1"/>
  <c r="TA22" i="1"/>
  <c r="G366" i="51"/>
  <c r="G367" i="51"/>
  <c r="D366" i="51"/>
  <c r="D367" i="51"/>
  <c r="D368" i="51"/>
  <c r="SZ13" i="1"/>
  <c r="SZ14" i="1"/>
  <c r="SZ15" i="1"/>
  <c r="SZ16" i="1"/>
  <c r="SZ17" i="1"/>
  <c r="SZ18" i="1"/>
  <c r="SZ19" i="1"/>
  <c r="SZ20" i="1"/>
  <c r="SZ22" i="1"/>
  <c r="SY13" i="1" l="1"/>
  <c r="SY14" i="1"/>
  <c r="SY15" i="1"/>
  <c r="SY16" i="1"/>
  <c r="SY17" i="1"/>
  <c r="SY18" i="1"/>
  <c r="SY19" i="1"/>
  <c r="SY20" i="1"/>
  <c r="SY22" i="1"/>
  <c r="G364" i="51"/>
  <c r="G365" i="51"/>
  <c r="D363" i="51"/>
  <c r="D364" i="51"/>
  <c r="D365" i="51"/>
  <c r="SX13" i="1"/>
  <c r="SX14" i="1"/>
  <c r="SX15" i="1"/>
  <c r="SX16" i="1"/>
  <c r="SX17" i="1"/>
  <c r="SX18" i="1"/>
  <c r="SX19" i="1"/>
  <c r="SX20" i="1"/>
  <c r="SX22" i="1"/>
  <c r="SW13" i="1"/>
  <c r="SW14" i="1"/>
  <c r="SW15" i="1"/>
  <c r="SW16" i="1"/>
  <c r="SW17" i="1"/>
  <c r="SW18" i="1"/>
  <c r="SW19" i="1"/>
  <c r="SW20" i="1"/>
  <c r="SW22" i="1"/>
  <c r="G362" i="51"/>
  <c r="G363" i="51"/>
  <c r="AFH19" i="1"/>
  <c r="AFH18" i="1"/>
  <c r="AFH16" i="1"/>
  <c r="AFR4" i="1"/>
  <c r="AFQ5" i="1"/>
  <c r="AFQ4" i="1"/>
  <c r="RY25" i="1"/>
  <c r="RY24" i="1"/>
  <c r="SV13" i="1" l="1"/>
  <c r="SV14" i="1"/>
  <c r="SV15" i="1"/>
  <c r="SV16" i="1"/>
  <c r="SV17" i="1"/>
  <c r="SV18" i="1"/>
  <c r="SV19" i="1"/>
  <c r="SV20" i="1"/>
  <c r="SV22" i="1"/>
  <c r="UJ26" i="9" l="1"/>
  <c r="APT26" i="9"/>
  <c r="UL25" i="9"/>
  <c r="SU13" i="1" l="1"/>
  <c r="SU14" i="1"/>
  <c r="SU15" i="1"/>
  <c r="SU16" i="1"/>
  <c r="SU17" i="1"/>
  <c r="SU18" i="1"/>
  <c r="SU19" i="1"/>
  <c r="SU20" i="1"/>
  <c r="SU22" i="1"/>
  <c r="ST13" i="1"/>
  <c r="ST14" i="1"/>
  <c r="ST15" i="1"/>
  <c r="ST16" i="1"/>
  <c r="ST17" i="1"/>
  <c r="ST18" i="1"/>
  <c r="ST19" i="1"/>
  <c r="ST20" i="1"/>
  <c r="ST22" i="1"/>
  <c r="G360" i="51"/>
  <c r="G361" i="51"/>
  <c r="D361" i="51"/>
  <c r="D362" i="51"/>
  <c r="SS13" i="1" l="1"/>
  <c r="SS14" i="1"/>
  <c r="SS15" i="1"/>
  <c r="SS16" i="1"/>
  <c r="SS17" i="1"/>
  <c r="SS18" i="1"/>
  <c r="SS19" i="1"/>
  <c r="SS20" i="1"/>
  <c r="SS22" i="1"/>
  <c r="SR13" i="1"/>
  <c r="SR14" i="1"/>
  <c r="SR15" i="1"/>
  <c r="SR16" i="1"/>
  <c r="SR17" i="1"/>
  <c r="SR18" i="1"/>
  <c r="SR19" i="1"/>
  <c r="SR20" i="1"/>
  <c r="SR22" i="1"/>
  <c r="G358" i="51"/>
  <c r="G359" i="51"/>
  <c r="D359" i="51"/>
  <c r="D360" i="51"/>
  <c r="C39" i="9" l="1"/>
  <c r="SP13" i="1" l="1"/>
  <c r="SQ13" i="1"/>
  <c r="SP14" i="1"/>
  <c r="SQ14" i="1"/>
  <c r="SP15" i="1"/>
  <c r="SQ15" i="1"/>
  <c r="SP16" i="1"/>
  <c r="SQ16" i="1"/>
  <c r="SP17" i="1"/>
  <c r="SQ17" i="1"/>
  <c r="SP18" i="1"/>
  <c r="SQ18" i="1"/>
  <c r="SP19" i="1"/>
  <c r="SQ19" i="1"/>
  <c r="SP20" i="1"/>
  <c r="SQ20" i="1"/>
  <c r="SP22" i="1"/>
  <c r="SQ22" i="1"/>
  <c r="SO13" i="1"/>
  <c r="SO14" i="1"/>
  <c r="SO15" i="1"/>
  <c r="SO16" i="1"/>
  <c r="SO17" i="1"/>
  <c r="SO18" i="1"/>
  <c r="SO19" i="1"/>
  <c r="SO20" i="1"/>
  <c r="SO22" i="1"/>
  <c r="SM13" i="1"/>
  <c r="SN13" i="1"/>
  <c r="SM14" i="1"/>
  <c r="SN14" i="1"/>
  <c r="SM15" i="1"/>
  <c r="SN15" i="1"/>
  <c r="SM16" i="1"/>
  <c r="SN16" i="1"/>
  <c r="SM17" i="1"/>
  <c r="SN17" i="1"/>
  <c r="SM18" i="1"/>
  <c r="SN18" i="1"/>
  <c r="SM19" i="1"/>
  <c r="SN19" i="1"/>
  <c r="SM20" i="1"/>
  <c r="SN20" i="1"/>
  <c r="SM22" i="1"/>
  <c r="SN22" i="1"/>
  <c r="G355" i="51"/>
  <c r="G356" i="51"/>
  <c r="G357" i="51"/>
  <c r="D355" i="51"/>
  <c r="D356" i="51"/>
  <c r="D357" i="51"/>
  <c r="D358" i="51"/>
  <c r="IS28" i="1" l="1"/>
  <c r="IT28" i="1" s="1"/>
  <c r="IS27" i="1"/>
  <c r="IT27" i="1" s="1"/>
  <c r="C126" i="55" l="1"/>
  <c r="G354" i="51"/>
  <c r="D354" i="51"/>
  <c r="SL13" i="1" l="1"/>
  <c r="SL14" i="1"/>
  <c r="SL15" i="1"/>
  <c r="SL16" i="1"/>
  <c r="SL17" i="1"/>
  <c r="SL18" i="1"/>
  <c r="SL19" i="1"/>
  <c r="SL20" i="1"/>
  <c r="SL22" i="1"/>
  <c r="G351" i="51"/>
  <c r="G352" i="51"/>
  <c r="G353" i="51"/>
  <c r="D352" i="51"/>
  <c r="D353" i="51"/>
  <c r="SK22" i="1" l="1"/>
  <c r="SK20" i="1"/>
  <c r="SJ19" i="1"/>
  <c r="SK19" i="1"/>
  <c r="SJ18" i="1"/>
  <c r="SK18" i="1"/>
  <c r="SJ17" i="1"/>
  <c r="SK17" i="1"/>
  <c r="SJ16" i="1"/>
  <c r="SK16" i="1"/>
  <c r="SJ15" i="1"/>
  <c r="SK15" i="1"/>
  <c r="SJ14" i="1"/>
  <c r="SK14" i="1"/>
  <c r="SJ13" i="1"/>
  <c r="SK13" i="1"/>
  <c r="AEZ9" i="1" l="1"/>
  <c r="AEZ10" i="1"/>
  <c r="AEZ8" i="1"/>
  <c r="AEY9" i="1"/>
  <c r="AEY10" i="1"/>
  <c r="AEY8" i="1"/>
  <c r="AFR5" i="1"/>
  <c r="AFG16" i="1" s="1"/>
  <c r="G346" i="51" l="1"/>
  <c r="G347" i="51"/>
  <c r="G348" i="51"/>
  <c r="G349" i="51"/>
  <c r="G350" i="51"/>
  <c r="D346" i="51"/>
  <c r="D347" i="51"/>
  <c r="D348" i="51"/>
  <c r="D349" i="51"/>
  <c r="D350" i="51"/>
  <c r="D351" i="51"/>
  <c r="SJ22" i="1" l="1"/>
  <c r="SJ20" i="1"/>
  <c r="SI22" i="1" l="1"/>
  <c r="SI20" i="1"/>
  <c r="SI19" i="1"/>
  <c r="SI18" i="1"/>
  <c r="SI17" i="1"/>
  <c r="SI16" i="1"/>
  <c r="SI15" i="1"/>
  <c r="SI14" i="1"/>
  <c r="SI13" i="1"/>
  <c r="SG22" i="1" l="1"/>
  <c r="SH22" i="1"/>
  <c r="SG20" i="1"/>
  <c r="SH20" i="1"/>
  <c r="SG19" i="1"/>
  <c r="SH19" i="1"/>
  <c r="SG18" i="1"/>
  <c r="SH18" i="1"/>
  <c r="SG17" i="1"/>
  <c r="SH17" i="1"/>
  <c r="SG16" i="1"/>
  <c r="SH16" i="1"/>
  <c r="SG15" i="1"/>
  <c r="SH15" i="1"/>
  <c r="SG14" i="1"/>
  <c r="SH14" i="1"/>
  <c r="SG13" i="1"/>
  <c r="SH13" i="1"/>
  <c r="SF22" i="1" l="1"/>
  <c r="SF20" i="1"/>
  <c r="SF19" i="1"/>
  <c r="SF18" i="1"/>
  <c r="SF17" i="1"/>
  <c r="SF16" i="1"/>
  <c r="SF15" i="1"/>
  <c r="SF14" i="1"/>
  <c r="SF13" i="1"/>
  <c r="G344" i="51" l="1"/>
  <c r="G345" i="51"/>
  <c r="D345" i="51"/>
  <c r="SE22" i="1" l="1"/>
  <c r="SE20" i="1"/>
  <c r="SE19" i="1"/>
  <c r="SE18" i="1"/>
  <c r="SE17" i="1"/>
  <c r="SE16" i="1"/>
  <c r="SE15" i="1"/>
  <c r="SE14" i="1"/>
  <c r="SE13" i="1"/>
  <c r="C68" i="55" l="1"/>
  <c r="P2" i="62" s="1"/>
  <c r="SD22" i="1"/>
  <c r="SD20" i="1"/>
  <c r="SD19" i="1"/>
  <c r="SD18" i="1"/>
  <c r="SD17" i="1"/>
  <c r="SD16" i="1"/>
  <c r="SD15" i="1"/>
  <c r="SD14" i="1"/>
  <c r="SD13" i="1"/>
  <c r="P14" i="62" l="1"/>
  <c r="P9" i="62"/>
  <c r="G341" i="51"/>
  <c r="G342" i="51"/>
  <c r="G343" i="51"/>
  <c r="D341" i="51"/>
  <c r="D342" i="51"/>
  <c r="D343" i="51"/>
  <c r="D344" i="51"/>
  <c r="F67" i="22" l="1"/>
  <c r="E67" i="22"/>
  <c r="C125" i="55" l="1"/>
  <c r="SA22" i="1"/>
  <c r="SB22" i="1"/>
  <c r="SC22" i="1"/>
  <c r="SA20" i="1"/>
  <c r="SB20" i="1"/>
  <c r="SC20" i="1"/>
  <c r="SA19" i="1"/>
  <c r="SB19" i="1"/>
  <c r="SC19" i="1"/>
  <c r="SA18" i="1"/>
  <c r="SB18" i="1"/>
  <c r="SC18" i="1"/>
  <c r="SA17" i="1"/>
  <c r="SB17" i="1"/>
  <c r="SC17" i="1"/>
  <c r="SA16" i="1"/>
  <c r="SB16" i="1"/>
  <c r="SC16" i="1"/>
  <c r="SA15" i="1"/>
  <c r="SB15" i="1"/>
  <c r="SC15" i="1"/>
  <c r="SA14" i="1"/>
  <c r="SB14" i="1"/>
  <c r="SC14" i="1"/>
  <c r="SA13" i="1"/>
  <c r="SB13" i="1"/>
  <c r="SC13" i="1"/>
  <c r="C124" i="55" l="1"/>
  <c r="G339" i="51"/>
  <c r="G340" i="51"/>
  <c r="D339" i="51"/>
  <c r="D340" i="51"/>
  <c r="RY19" i="1" l="1"/>
  <c r="RZ22" i="1"/>
  <c r="RZ20" i="1"/>
  <c r="RZ19" i="1"/>
  <c r="RZ18" i="1"/>
  <c r="RZ17" i="1"/>
  <c r="RZ16" i="1"/>
  <c r="RZ15" i="1"/>
  <c r="RZ14" i="1"/>
  <c r="RZ13" i="1"/>
  <c r="C82" i="55" l="1"/>
  <c r="B82" i="55"/>
  <c r="C76" i="55"/>
  <c r="RX22" i="1"/>
  <c r="RY22" i="1"/>
  <c r="RX20" i="1"/>
  <c r="RY20" i="1"/>
  <c r="RX19" i="1"/>
  <c r="RX18" i="1"/>
  <c r="RY18" i="1"/>
  <c r="RX17" i="1"/>
  <c r="RY17" i="1"/>
  <c r="RX16" i="1"/>
  <c r="RY16" i="1"/>
  <c r="RX15" i="1"/>
  <c r="RY15" i="1"/>
  <c r="RX14" i="1"/>
  <c r="RY14" i="1"/>
  <c r="RX13" i="1"/>
  <c r="RY13" i="1"/>
  <c r="AFS4" i="1" l="1"/>
  <c r="G335" i="51" l="1"/>
  <c r="G336" i="51"/>
  <c r="G337" i="51"/>
  <c r="G338" i="51"/>
  <c r="D335" i="51"/>
  <c r="D336" i="51"/>
  <c r="D337" i="51"/>
  <c r="D338" i="51"/>
  <c r="RW22" i="1" l="1"/>
  <c r="RW20" i="1"/>
  <c r="RW19" i="1"/>
  <c r="RW18" i="1"/>
  <c r="RW17" i="1"/>
  <c r="RW16" i="1"/>
  <c r="RW15" i="1"/>
  <c r="RW14" i="1"/>
  <c r="RW13" i="1"/>
  <c r="RV22" i="1" l="1"/>
  <c r="RV20" i="1"/>
  <c r="RV19" i="1"/>
  <c r="RV18" i="1"/>
  <c r="RV17" i="1"/>
  <c r="RV16" i="1"/>
  <c r="RV15" i="1"/>
  <c r="RV14" i="1"/>
  <c r="RV13" i="1"/>
  <c r="G333" i="51" l="1"/>
  <c r="G334" i="51"/>
  <c r="D334" i="51"/>
  <c r="RU22" i="1" l="1"/>
  <c r="RU20" i="1"/>
  <c r="RU19" i="1"/>
  <c r="RU18" i="1"/>
  <c r="RU17" i="1"/>
  <c r="RU16" i="1"/>
  <c r="RU15" i="1"/>
  <c r="RU14" i="1"/>
  <c r="RU13" i="1"/>
  <c r="RS15" i="1" l="1"/>
  <c r="RT15" i="1"/>
  <c r="RT22" i="1"/>
  <c r="RT20" i="1"/>
  <c r="RT19" i="1"/>
  <c r="RT18" i="1"/>
  <c r="RT17" i="1"/>
  <c r="RT16" i="1"/>
  <c r="RT14" i="1"/>
  <c r="RT13" i="1"/>
  <c r="G331" i="51" l="1"/>
  <c r="G332" i="51"/>
  <c r="D332" i="51"/>
  <c r="D333" i="51"/>
  <c r="RS22" i="1" l="1"/>
  <c r="RS20" i="1"/>
  <c r="RS19" i="1"/>
  <c r="RS18" i="1"/>
  <c r="RS17" i="1"/>
  <c r="RS16" i="1"/>
  <c r="RS14" i="1"/>
  <c r="RS13" i="1"/>
  <c r="RR22" i="1" l="1"/>
  <c r="RR20" i="1"/>
  <c r="RR19" i="1"/>
  <c r="RR18" i="1"/>
  <c r="RR17" i="1"/>
  <c r="RR16" i="1"/>
  <c r="RR15" i="1"/>
  <c r="RR14" i="1"/>
  <c r="RR13" i="1"/>
  <c r="AFA9" i="1" l="1"/>
  <c r="AFA10" i="1"/>
  <c r="AFA8" i="1"/>
  <c r="RQ22" i="1" l="1"/>
  <c r="RQ20" i="1"/>
  <c r="RQ19" i="1"/>
  <c r="RQ18" i="1"/>
  <c r="RQ17" i="1"/>
  <c r="RQ16" i="1"/>
  <c r="RQ15" i="1"/>
  <c r="RQ14" i="1"/>
  <c r="RQ13" i="1"/>
  <c r="RP13" i="1" l="1"/>
  <c r="RP14" i="1"/>
  <c r="RP15" i="1"/>
  <c r="RP16" i="1"/>
  <c r="RP17" i="1"/>
  <c r="RP18" i="1"/>
  <c r="RP19" i="1"/>
  <c r="RP20" i="1"/>
  <c r="RP22" i="1"/>
  <c r="G329" i="51"/>
  <c r="G330" i="51"/>
  <c r="D329" i="51"/>
  <c r="D330" i="51"/>
  <c r="D331" i="51"/>
  <c r="RO13" i="1" l="1"/>
  <c r="RO14" i="1"/>
  <c r="RO15" i="1"/>
  <c r="RO16" i="1"/>
  <c r="RO17" i="1"/>
  <c r="RO18" i="1"/>
  <c r="RO19" i="1"/>
  <c r="RO20" i="1"/>
  <c r="RO22" i="1"/>
  <c r="RN13" i="1" l="1"/>
  <c r="RN14" i="1"/>
  <c r="RN15" i="1"/>
  <c r="RN16" i="1"/>
  <c r="RN17" i="1"/>
  <c r="RN18" i="1"/>
  <c r="RN19" i="1"/>
  <c r="RN20" i="1"/>
  <c r="RN22" i="1"/>
  <c r="G326" i="51"/>
  <c r="G327" i="51"/>
  <c r="G328" i="51"/>
  <c r="D326" i="51"/>
  <c r="D327" i="51"/>
  <c r="D328" i="51"/>
  <c r="RM13" i="1"/>
  <c r="RM14" i="1"/>
  <c r="RM15" i="1"/>
  <c r="RM16" i="1"/>
  <c r="RM17" i="1"/>
  <c r="RM18" i="1"/>
  <c r="RM19" i="1"/>
  <c r="RM20" i="1"/>
  <c r="RM22" i="1"/>
  <c r="RL13" i="1"/>
  <c r="RL14" i="1"/>
  <c r="RL15" i="1"/>
  <c r="RL16" i="1"/>
  <c r="RL17" i="1"/>
  <c r="RL18" i="1"/>
  <c r="RL19" i="1"/>
  <c r="RL20" i="1"/>
  <c r="RL22" i="1"/>
  <c r="F66" i="22" l="1"/>
  <c r="E66" i="22"/>
  <c r="RK13" i="1" l="1"/>
  <c r="RK14" i="1"/>
  <c r="RK15" i="1"/>
  <c r="RK16" i="1"/>
  <c r="RK17" i="1"/>
  <c r="RK18" i="1"/>
  <c r="RK19" i="1"/>
  <c r="RK20" i="1"/>
  <c r="RK22" i="1"/>
  <c r="G325" i="51"/>
  <c r="RJ13" i="1"/>
  <c r="RJ14" i="1"/>
  <c r="RJ15" i="1"/>
  <c r="RJ16" i="1"/>
  <c r="RJ17" i="1"/>
  <c r="RJ18" i="1"/>
  <c r="RJ19" i="1"/>
  <c r="RJ20" i="1"/>
  <c r="RJ22" i="1"/>
  <c r="G323" i="51"/>
  <c r="G324" i="51"/>
  <c r="D323" i="51"/>
  <c r="D324" i="51"/>
  <c r="D325" i="51"/>
  <c r="RI13" i="1" l="1"/>
  <c r="RI14" i="1"/>
  <c r="RI15" i="1"/>
  <c r="RI16" i="1"/>
  <c r="RI17" i="1"/>
  <c r="RI18" i="1"/>
  <c r="RI19" i="1"/>
  <c r="RI20" i="1"/>
  <c r="RI22" i="1"/>
  <c r="G319" i="51" l="1"/>
  <c r="G320" i="51"/>
  <c r="G321" i="51"/>
  <c r="G322" i="51"/>
  <c r="D321" i="51"/>
  <c r="D322" i="51"/>
  <c r="RH13" i="1"/>
  <c r="RH14" i="1"/>
  <c r="RH15" i="1"/>
  <c r="RH16" i="1"/>
  <c r="RH17" i="1"/>
  <c r="RH18" i="1"/>
  <c r="RH19" i="1"/>
  <c r="RH20" i="1"/>
  <c r="RH22" i="1"/>
  <c r="RG22" i="1"/>
  <c r="RG20" i="1"/>
  <c r="RG19" i="1"/>
  <c r="RG18" i="1"/>
  <c r="RG17" i="1"/>
  <c r="RG16" i="1"/>
  <c r="RG15" i="1"/>
  <c r="RG14" i="1"/>
  <c r="RG13" i="1"/>
  <c r="RE13" i="1" l="1"/>
  <c r="RF13" i="1"/>
  <c r="RE22" i="1"/>
  <c r="RF22" i="1"/>
  <c r="RE20" i="1"/>
  <c r="RF20" i="1"/>
  <c r="RE19" i="1"/>
  <c r="RF19" i="1"/>
  <c r="RE18" i="1"/>
  <c r="RF18" i="1"/>
  <c r="RE17" i="1"/>
  <c r="RF17" i="1"/>
  <c r="RE16" i="1"/>
  <c r="RF16" i="1"/>
  <c r="RE15" i="1"/>
  <c r="RF15" i="1"/>
  <c r="RE14" i="1"/>
  <c r="RF14" i="1"/>
  <c r="D320" i="51" l="1"/>
  <c r="F65" i="22" l="1"/>
  <c r="E65" i="22"/>
  <c r="F62" i="22"/>
  <c r="E62" i="22"/>
  <c r="F58" i="22"/>
  <c r="E58" i="22"/>
  <c r="AFU5" i="1" l="1"/>
  <c r="G316" i="51" l="1"/>
  <c r="G317" i="51"/>
  <c r="G318" i="51"/>
  <c r="D317" i="51"/>
  <c r="D318" i="51"/>
  <c r="D319" i="51"/>
  <c r="D316" i="51"/>
  <c r="RD18" i="1" l="1"/>
  <c r="RD17" i="1"/>
  <c r="RD16" i="1"/>
  <c r="RD15" i="1"/>
  <c r="RD14" i="1"/>
  <c r="RD13" i="1"/>
  <c r="RC22" i="1" l="1"/>
  <c r="RD22" i="1"/>
  <c r="RC20" i="1"/>
  <c r="RD20" i="1"/>
  <c r="RC19" i="1"/>
  <c r="RD19" i="1"/>
  <c r="RC18" i="1"/>
  <c r="RC17" i="1"/>
  <c r="RC16" i="1"/>
  <c r="RC15" i="1"/>
  <c r="RC14" i="1"/>
  <c r="RC13" i="1"/>
  <c r="G313" i="51" l="1"/>
  <c r="G314" i="51"/>
  <c r="G315" i="51"/>
  <c r="D313" i="51"/>
  <c r="D314" i="51"/>
  <c r="D315" i="51"/>
  <c r="APV25" i="9" l="1"/>
  <c r="AFT5" i="1"/>
  <c r="AFT4" i="1"/>
  <c r="AFS5" i="1"/>
  <c r="RA22" i="1" l="1"/>
  <c r="RB22" i="1"/>
  <c r="RA20" i="1"/>
  <c r="RB20" i="1"/>
  <c r="RA19" i="1"/>
  <c r="RB19" i="1"/>
  <c r="RA18" i="1"/>
  <c r="RB18" i="1"/>
  <c r="RA17" i="1"/>
  <c r="RB17" i="1"/>
  <c r="RA16" i="1"/>
  <c r="RB16" i="1"/>
  <c r="RA15" i="1"/>
  <c r="RB15" i="1"/>
  <c r="RA14" i="1"/>
  <c r="RB14" i="1"/>
  <c r="RA13" i="1"/>
  <c r="RB13" i="1"/>
  <c r="G309" i="51" l="1"/>
  <c r="G310" i="51"/>
  <c r="G311" i="51"/>
  <c r="G312" i="51"/>
  <c r="D310" i="51"/>
  <c r="D311" i="51"/>
  <c r="D312" i="51"/>
  <c r="QX22" i="1" l="1"/>
  <c r="QY22" i="1"/>
  <c r="QZ22" i="1"/>
  <c r="QX20" i="1"/>
  <c r="QY20" i="1"/>
  <c r="QZ20" i="1"/>
  <c r="QX19" i="1"/>
  <c r="QY19" i="1"/>
  <c r="QZ19" i="1"/>
  <c r="QX18" i="1"/>
  <c r="QY18" i="1"/>
  <c r="QZ18" i="1"/>
  <c r="QX17" i="1"/>
  <c r="QY17" i="1"/>
  <c r="QZ17" i="1"/>
  <c r="QX16" i="1"/>
  <c r="QY16" i="1"/>
  <c r="QZ16" i="1"/>
  <c r="QX15" i="1"/>
  <c r="QY15" i="1"/>
  <c r="QZ15" i="1"/>
  <c r="QX14" i="1"/>
  <c r="QY14" i="1"/>
  <c r="QZ14" i="1"/>
  <c r="QX13" i="1"/>
  <c r="QY13" i="1"/>
  <c r="QZ13" i="1"/>
  <c r="G308" i="51" l="1"/>
  <c r="D308" i="51"/>
  <c r="D309" i="51"/>
  <c r="QW13" i="1"/>
  <c r="QW14" i="1"/>
  <c r="QW15" i="1"/>
  <c r="QW16" i="1"/>
  <c r="QW17" i="1"/>
  <c r="QW18" i="1"/>
  <c r="QW19" i="1"/>
  <c r="QW20" i="1"/>
  <c r="QW22" i="1"/>
  <c r="QV13" i="1"/>
  <c r="QV14" i="1"/>
  <c r="QV15" i="1"/>
  <c r="QV16" i="1"/>
  <c r="QV17" i="1"/>
  <c r="QV18" i="1"/>
  <c r="QV19" i="1"/>
  <c r="QV20" i="1"/>
  <c r="QV22" i="1"/>
  <c r="GZ26" i="1" l="1"/>
  <c r="HA26" i="1" s="1"/>
  <c r="GZ25" i="1"/>
  <c r="HA25" i="1" s="1"/>
  <c r="PZ27" i="1" l="1"/>
  <c r="QA27" i="1" s="1"/>
  <c r="PZ26" i="1"/>
  <c r="QA26" i="1" s="1"/>
  <c r="G303" i="51" l="1"/>
  <c r="G304" i="51"/>
  <c r="G305" i="51"/>
  <c r="G306" i="51"/>
  <c r="G307" i="51"/>
  <c r="D302" i="51"/>
  <c r="D303" i="51"/>
  <c r="D304" i="51"/>
  <c r="D305" i="51"/>
  <c r="D306" i="51"/>
  <c r="D307" i="51"/>
  <c r="QU13" i="1"/>
  <c r="QU14" i="1"/>
  <c r="QU15" i="1"/>
  <c r="QU16" i="1"/>
  <c r="QU17" i="1"/>
  <c r="QU18" i="1"/>
  <c r="QU19" i="1"/>
  <c r="QU20" i="1"/>
  <c r="QU22" i="1"/>
  <c r="QT13" i="1"/>
  <c r="QT14" i="1"/>
  <c r="QT15" i="1"/>
  <c r="QT16" i="1"/>
  <c r="QT17" i="1"/>
  <c r="QT18" i="1"/>
  <c r="QT19" i="1"/>
  <c r="QT20" i="1"/>
  <c r="QT22" i="1"/>
  <c r="QS13" i="1"/>
  <c r="QS14" i="1"/>
  <c r="QS15" i="1"/>
  <c r="QS16" i="1"/>
  <c r="QS17" i="1"/>
  <c r="QS18" i="1"/>
  <c r="QS19" i="1"/>
  <c r="QS20" i="1"/>
  <c r="QS22" i="1"/>
  <c r="QR13" i="1"/>
  <c r="QR14" i="1"/>
  <c r="QR15" i="1"/>
  <c r="QR16" i="1"/>
  <c r="QR17" i="1"/>
  <c r="QR18" i="1"/>
  <c r="QR19" i="1"/>
  <c r="QR20" i="1"/>
  <c r="QR22" i="1"/>
  <c r="QQ13" i="1"/>
  <c r="QQ14" i="1"/>
  <c r="QQ15" i="1"/>
  <c r="QQ16" i="1"/>
  <c r="QQ17" i="1"/>
  <c r="QQ18" i="1"/>
  <c r="QQ19" i="1"/>
  <c r="QQ20" i="1"/>
  <c r="QQ22" i="1"/>
  <c r="QP13" i="1"/>
  <c r="QP14" i="1"/>
  <c r="QP15" i="1"/>
  <c r="QP16" i="1"/>
  <c r="QP17" i="1"/>
  <c r="QP18" i="1"/>
  <c r="QP19" i="1"/>
  <c r="QP20" i="1"/>
  <c r="QP22" i="1"/>
  <c r="G301" i="51" l="1"/>
  <c r="G302" i="51"/>
  <c r="QO22" i="1" l="1"/>
  <c r="QO20" i="1"/>
  <c r="QO19" i="1"/>
  <c r="QO18" i="1"/>
  <c r="QO17" i="1"/>
  <c r="QO16" i="1"/>
  <c r="QO15" i="1"/>
  <c r="QO14" i="1"/>
  <c r="QO13" i="1"/>
  <c r="G299" i="51" l="1"/>
  <c r="G300" i="51"/>
  <c r="D299" i="51"/>
  <c r="D300" i="51"/>
  <c r="D301" i="51"/>
  <c r="E23" i="51" l="1"/>
  <c r="F62" i="51" s="1"/>
  <c r="G62" i="51" s="1"/>
  <c r="C51" i="51"/>
  <c r="D51" i="51" s="1"/>
  <c r="B12" i="52" s="1"/>
  <c r="F51" i="51"/>
  <c r="G51" i="51" s="1"/>
  <c r="B10" i="53" s="1"/>
  <c r="B12" i="51"/>
  <c r="D12" i="51"/>
  <c r="C21" i="51"/>
  <c r="E3" i="51"/>
  <c r="F42" i="51" s="1"/>
  <c r="G42" i="51" s="1"/>
  <c r="C23" i="51"/>
  <c r="B3" i="51"/>
  <c r="E19" i="51"/>
  <c r="F58" i="51" s="1"/>
  <c r="D19" i="51"/>
  <c r="C19" i="51"/>
  <c r="B19" i="51"/>
  <c r="QM22" i="1"/>
  <c r="QN22" i="1"/>
  <c r="QM20" i="1"/>
  <c r="QN20" i="1"/>
  <c r="QM19" i="1"/>
  <c r="QN19" i="1"/>
  <c r="QL20" i="1"/>
  <c r="QM18" i="1"/>
  <c r="QN18" i="1"/>
  <c r="QM17" i="1"/>
  <c r="QN17" i="1"/>
  <c r="QM16" i="1"/>
  <c r="QN16" i="1"/>
  <c r="QM15" i="1"/>
  <c r="QN15" i="1"/>
  <c r="QM14" i="1"/>
  <c r="QN14" i="1"/>
  <c r="QM13" i="1"/>
  <c r="QN13" i="1"/>
  <c r="C58" i="51" l="1"/>
  <c r="D58" i="51" s="1"/>
  <c r="C62" i="51"/>
  <c r="G58" i="51"/>
  <c r="QL22" i="1"/>
  <c r="QL19" i="1"/>
  <c r="QL18" i="1"/>
  <c r="QL17" i="1"/>
  <c r="QL16" i="1"/>
  <c r="QL15" i="1"/>
  <c r="QL14" i="1"/>
  <c r="QL13" i="1"/>
  <c r="G296" i="51" l="1"/>
  <c r="G297" i="51"/>
  <c r="G298" i="51"/>
  <c r="D297" i="51"/>
  <c r="D298" i="51"/>
  <c r="AFF9" i="1" l="1"/>
  <c r="AFF10" i="1"/>
  <c r="AFF8" i="1"/>
  <c r="AFE9" i="1"/>
  <c r="AFE10" i="1"/>
  <c r="AFE8" i="1"/>
  <c r="AFY5" i="1"/>
  <c r="AFY4" i="1"/>
  <c r="AFW5" i="1"/>
  <c r="AFW4" i="1"/>
  <c r="QJ22" i="1"/>
  <c r="QK22" i="1"/>
  <c r="QJ20" i="1"/>
  <c r="QK20" i="1"/>
  <c r="QJ19" i="1"/>
  <c r="QK19" i="1"/>
  <c r="QJ18" i="1"/>
  <c r="QK18" i="1"/>
  <c r="QJ17" i="1"/>
  <c r="QK17" i="1"/>
  <c r="QJ16" i="1"/>
  <c r="QK16" i="1"/>
  <c r="QJ15" i="1"/>
  <c r="QK15" i="1"/>
  <c r="QJ14" i="1"/>
  <c r="QK14" i="1"/>
  <c r="QJ13" i="1"/>
  <c r="QK13" i="1"/>
  <c r="G294" i="51" l="1"/>
  <c r="G295" i="51"/>
  <c r="D294" i="51"/>
  <c r="D295" i="51"/>
  <c r="D296" i="51"/>
  <c r="E37" i="51"/>
  <c r="F37" i="51"/>
  <c r="G37" i="51"/>
  <c r="H37" i="51"/>
  <c r="I37" i="51"/>
  <c r="J37" i="51"/>
  <c r="E36" i="51"/>
  <c r="F36" i="51"/>
  <c r="G36" i="51"/>
  <c r="H36" i="51"/>
  <c r="I36" i="51"/>
  <c r="J36" i="51"/>
  <c r="E34" i="51"/>
  <c r="F34" i="51"/>
  <c r="G34" i="51"/>
  <c r="H34" i="51"/>
  <c r="I34" i="51"/>
  <c r="E33" i="51"/>
  <c r="F33" i="51"/>
  <c r="G33" i="51"/>
  <c r="H33" i="51"/>
  <c r="I33" i="51"/>
  <c r="QI22" i="1" l="1"/>
  <c r="QI20" i="1"/>
  <c r="QI19" i="1"/>
  <c r="QI18" i="1"/>
  <c r="QI17" i="1"/>
  <c r="QI16" i="1"/>
  <c r="QI15" i="1"/>
  <c r="QI14" i="1"/>
  <c r="QI13" i="1"/>
  <c r="QF22" i="1" l="1"/>
  <c r="QG22" i="1"/>
  <c r="QH22" i="1"/>
  <c r="QF20" i="1"/>
  <c r="QG20" i="1"/>
  <c r="QH20" i="1"/>
  <c r="QF19" i="1"/>
  <c r="QG19" i="1"/>
  <c r="QH19" i="1"/>
  <c r="QF18" i="1"/>
  <c r="QG18" i="1"/>
  <c r="QH18" i="1"/>
  <c r="QF17" i="1"/>
  <c r="QG17" i="1"/>
  <c r="QH17" i="1"/>
  <c r="QF16" i="1"/>
  <c r="QG16" i="1"/>
  <c r="QH16" i="1"/>
  <c r="QF15" i="1"/>
  <c r="QG15" i="1"/>
  <c r="QH15" i="1"/>
  <c r="QF14" i="1"/>
  <c r="QG14" i="1"/>
  <c r="QH14" i="1"/>
  <c r="QF13" i="1"/>
  <c r="QG13" i="1"/>
  <c r="QH13" i="1"/>
  <c r="AFV5" i="1"/>
  <c r="AFE16" i="1" s="1"/>
  <c r="AFV4" i="1"/>
  <c r="AFU4" i="1"/>
  <c r="G291" i="51" l="1"/>
  <c r="G292" i="51"/>
  <c r="G293" i="51"/>
  <c r="D292" i="51"/>
  <c r="D293" i="51"/>
  <c r="QE22" i="1" l="1"/>
  <c r="QE19" i="1"/>
  <c r="QE20" i="1"/>
  <c r="QE18" i="1"/>
  <c r="QE17" i="1"/>
  <c r="QE16" i="1"/>
  <c r="QE15" i="1"/>
  <c r="QE14" i="1"/>
  <c r="QE13" i="1"/>
  <c r="G289" i="51" l="1"/>
  <c r="G290" i="51"/>
  <c r="D289" i="51"/>
  <c r="D290" i="51"/>
  <c r="D291" i="51"/>
  <c r="QD22" i="1" l="1"/>
  <c r="QD20" i="1"/>
  <c r="QD19" i="1"/>
  <c r="QD18" i="1"/>
  <c r="QD17" i="1"/>
  <c r="QD16" i="1"/>
  <c r="QD15" i="1"/>
  <c r="QD14" i="1"/>
  <c r="QD13" i="1"/>
  <c r="QB22" i="1" l="1"/>
  <c r="QC22" i="1"/>
  <c r="QB20" i="1"/>
  <c r="QC20" i="1"/>
  <c r="QB19" i="1"/>
  <c r="QC19" i="1"/>
  <c r="QB18" i="1"/>
  <c r="QC18" i="1"/>
  <c r="QB17" i="1"/>
  <c r="QC17" i="1"/>
  <c r="QB16" i="1"/>
  <c r="QC16" i="1"/>
  <c r="QB15" i="1"/>
  <c r="QC15" i="1"/>
  <c r="QB14" i="1"/>
  <c r="QC14" i="1"/>
  <c r="QB13" i="1"/>
  <c r="QC13" i="1"/>
  <c r="G287" i="51" l="1"/>
  <c r="G288" i="51"/>
  <c r="D287" i="51"/>
  <c r="D288" i="51"/>
  <c r="QA22" i="1" l="1"/>
  <c r="QA20" i="1"/>
  <c r="QA19" i="1"/>
  <c r="QA18" i="1"/>
  <c r="QA17" i="1"/>
  <c r="QA16" i="1"/>
  <c r="QA15" i="1"/>
  <c r="QA14" i="1"/>
  <c r="QA13" i="1"/>
  <c r="PP22" i="1" l="1"/>
  <c r="PQ22" i="1"/>
  <c r="PR22" i="1"/>
  <c r="PS22" i="1"/>
  <c r="PT22" i="1"/>
  <c r="PU22" i="1"/>
  <c r="PV22" i="1"/>
  <c r="PW22" i="1"/>
  <c r="PX22" i="1"/>
  <c r="PY22" i="1"/>
  <c r="PZ22" i="1"/>
  <c r="PP20" i="1"/>
  <c r="PQ20" i="1"/>
  <c r="PR20" i="1"/>
  <c r="PS20" i="1"/>
  <c r="PT20" i="1"/>
  <c r="PU20" i="1"/>
  <c r="PV20" i="1"/>
  <c r="PW20" i="1"/>
  <c r="PX20" i="1"/>
  <c r="PY20" i="1"/>
  <c r="PZ20" i="1"/>
  <c r="PP19" i="1"/>
  <c r="PQ19" i="1"/>
  <c r="PR19" i="1"/>
  <c r="PS19" i="1"/>
  <c r="PT19" i="1"/>
  <c r="PU19" i="1"/>
  <c r="PV19" i="1"/>
  <c r="PW19" i="1"/>
  <c r="PX19" i="1"/>
  <c r="PY19" i="1"/>
  <c r="PZ19" i="1"/>
  <c r="PP18" i="1"/>
  <c r="PQ18" i="1"/>
  <c r="PR18" i="1"/>
  <c r="PS18" i="1"/>
  <c r="PT18" i="1"/>
  <c r="PU18" i="1"/>
  <c r="PV18" i="1"/>
  <c r="PW18" i="1"/>
  <c r="PX18" i="1"/>
  <c r="PY18" i="1"/>
  <c r="PZ18" i="1"/>
  <c r="PP17" i="1"/>
  <c r="PQ17" i="1"/>
  <c r="PR17" i="1"/>
  <c r="PS17" i="1"/>
  <c r="PT17" i="1"/>
  <c r="PU17" i="1"/>
  <c r="PV17" i="1"/>
  <c r="PW17" i="1"/>
  <c r="PX17" i="1"/>
  <c r="PY17" i="1"/>
  <c r="PZ17" i="1"/>
  <c r="PP16" i="1"/>
  <c r="PQ16" i="1"/>
  <c r="PR16" i="1"/>
  <c r="PS16" i="1"/>
  <c r="PT16" i="1"/>
  <c r="PU16" i="1"/>
  <c r="PV16" i="1"/>
  <c r="PW16" i="1"/>
  <c r="PX16" i="1"/>
  <c r="PY16" i="1"/>
  <c r="PZ16" i="1"/>
  <c r="PP15" i="1"/>
  <c r="PQ15" i="1"/>
  <c r="PR15" i="1"/>
  <c r="PS15" i="1"/>
  <c r="PT15" i="1"/>
  <c r="PU15" i="1"/>
  <c r="PV15" i="1"/>
  <c r="PW15" i="1"/>
  <c r="PX15" i="1"/>
  <c r="PY15" i="1"/>
  <c r="PZ15" i="1"/>
  <c r="PP14" i="1"/>
  <c r="PQ14" i="1"/>
  <c r="PR14" i="1"/>
  <c r="PS14" i="1"/>
  <c r="PT14" i="1"/>
  <c r="PU14" i="1"/>
  <c r="PV14" i="1"/>
  <c r="PW14" i="1"/>
  <c r="PX14" i="1"/>
  <c r="PY14" i="1"/>
  <c r="PZ14" i="1"/>
  <c r="PP13" i="1"/>
  <c r="PQ13" i="1"/>
  <c r="PR13" i="1"/>
  <c r="PS13" i="1"/>
  <c r="PT13" i="1"/>
  <c r="PU13" i="1"/>
  <c r="PV13" i="1"/>
  <c r="PW13" i="1"/>
  <c r="PX13" i="1"/>
  <c r="PY13" i="1"/>
  <c r="PZ13" i="1"/>
  <c r="G285" i="51" l="1"/>
  <c r="G286" i="51"/>
  <c r="D285" i="51"/>
  <c r="D286" i="51"/>
  <c r="F64" i="22" l="1"/>
  <c r="E64" i="22"/>
  <c r="GA25" i="1" l="1"/>
  <c r="GA24" i="1"/>
  <c r="GA23" i="1"/>
  <c r="GA22" i="1"/>
  <c r="G282" i="51" l="1"/>
  <c r="G283" i="51"/>
  <c r="G284" i="51"/>
  <c r="D282" i="51"/>
  <c r="D283" i="51"/>
  <c r="D284" i="51"/>
  <c r="G280" i="51" l="1"/>
  <c r="G281" i="51"/>
  <c r="D281" i="51"/>
  <c r="D280" i="51"/>
  <c r="G277" i="51" l="1"/>
  <c r="G278" i="51"/>
  <c r="G279" i="51"/>
  <c r="D278" i="51"/>
  <c r="D279" i="51"/>
  <c r="G273" i="51" l="1"/>
  <c r="G274" i="51"/>
  <c r="G275" i="51"/>
  <c r="G276" i="51"/>
  <c r="D273" i="51"/>
  <c r="D274" i="51"/>
  <c r="D275" i="51"/>
  <c r="D276" i="51"/>
  <c r="D277" i="51"/>
  <c r="PN13" i="1"/>
  <c r="PO13" i="1"/>
  <c r="PN14" i="1"/>
  <c r="PO14" i="1"/>
  <c r="PN15" i="1"/>
  <c r="PO15" i="1"/>
  <c r="PN16" i="1"/>
  <c r="PO16" i="1"/>
  <c r="PN17" i="1"/>
  <c r="PO17" i="1"/>
  <c r="PN18" i="1"/>
  <c r="PO18" i="1"/>
  <c r="PN19" i="1"/>
  <c r="PO19" i="1"/>
  <c r="PN20" i="1"/>
  <c r="PO20" i="1"/>
  <c r="PN22" i="1"/>
  <c r="PO22" i="1"/>
  <c r="PL13" i="1"/>
  <c r="PM13" i="1"/>
  <c r="PL14" i="1"/>
  <c r="PM14" i="1"/>
  <c r="PL15" i="1"/>
  <c r="PM15" i="1"/>
  <c r="PL16" i="1"/>
  <c r="PM16" i="1"/>
  <c r="PL17" i="1"/>
  <c r="PM17" i="1"/>
  <c r="PL18" i="1"/>
  <c r="PM18" i="1"/>
  <c r="PL19" i="1"/>
  <c r="PM19" i="1"/>
  <c r="PL20" i="1"/>
  <c r="PM20" i="1"/>
  <c r="PL22" i="1"/>
  <c r="PM22" i="1"/>
  <c r="PK13" i="1"/>
  <c r="PK14" i="1"/>
  <c r="PK15" i="1"/>
  <c r="PK16" i="1"/>
  <c r="PK17" i="1"/>
  <c r="PK18" i="1"/>
  <c r="PK19" i="1"/>
  <c r="PK20" i="1"/>
  <c r="PK22" i="1"/>
  <c r="G271" i="51" l="1"/>
  <c r="G272" i="51"/>
  <c r="D272" i="51"/>
  <c r="PJ13" i="1" l="1"/>
  <c r="PJ14" i="1"/>
  <c r="PJ15" i="1"/>
  <c r="PJ16" i="1"/>
  <c r="PJ17" i="1"/>
  <c r="PJ18" i="1"/>
  <c r="PJ19" i="1"/>
  <c r="PJ20" i="1"/>
  <c r="PJ22" i="1"/>
  <c r="G268" i="51" l="1"/>
  <c r="G269" i="51"/>
  <c r="G270" i="51"/>
  <c r="D268" i="51"/>
  <c r="D269" i="51"/>
  <c r="D270" i="51"/>
  <c r="D271" i="51"/>
  <c r="PH13" i="1"/>
  <c r="PI13" i="1"/>
  <c r="PH14" i="1"/>
  <c r="PI14" i="1"/>
  <c r="PH15" i="1"/>
  <c r="PI15" i="1"/>
  <c r="PH16" i="1"/>
  <c r="PI16" i="1"/>
  <c r="PH17" i="1"/>
  <c r="PI17" i="1"/>
  <c r="PH18" i="1"/>
  <c r="PI18" i="1"/>
  <c r="PH19" i="1"/>
  <c r="PI19" i="1"/>
  <c r="PH20" i="1"/>
  <c r="PI20" i="1"/>
  <c r="PH22" i="1"/>
  <c r="PI22" i="1"/>
  <c r="K24" i="1" l="1"/>
  <c r="L24" i="1" s="1"/>
  <c r="K23" i="1"/>
  <c r="L23" i="1" s="1"/>
  <c r="AFZ4" i="1" l="1"/>
  <c r="G267" i="51"/>
  <c r="D267" i="51"/>
  <c r="PF13" i="1"/>
  <c r="PG13" i="1"/>
  <c r="PF14" i="1"/>
  <c r="PG14" i="1"/>
  <c r="PF15" i="1"/>
  <c r="PG15" i="1"/>
  <c r="PF16" i="1"/>
  <c r="PG16" i="1"/>
  <c r="PF17" i="1"/>
  <c r="PG17" i="1"/>
  <c r="PF18" i="1"/>
  <c r="PG18" i="1"/>
  <c r="PF19" i="1"/>
  <c r="PG19" i="1"/>
  <c r="PF20" i="1"/>
  <c r="PG20" i="1"/>
  <c r="PF22" i="1"/>
  <c r="PG22" i="1"/>
  <c r="PE13" i="1"/>
  <c r="PE14" i="1"/>
  <c r="PE15" i="1"/>
  <c r="PE16" i="1"/>
  <c r="PE17" i="1"/>
  <c r="PE18" i="1"/>
  <c r="PE19" i="1"/>
  <c r="PE20" i="1"/>
  <c r="PE22" i="1"/>
  <c r="PD13" i="1" l="1"/>
  <c r="PD14" i="1"/>
  <c r="PD15" i="1"/>
  <c r="PD16" i="1"/>
  <c r="PD17" i="1"/>
  <c r="PD18" i="1"/>
  <c r="PD19" i="1"/>
  <c r="PD20" i="1"/>
  <c r="PD22" i="1"/>
  <c r="G265" i="51"/>
  <c r="G266" i="51"/>
  <c r="D265" i="51"/>
  <c r="D266" i="51"/>
  <c r="PC13" i="1"/>
  <c r="PC14" i="1"/>
  <c r="PC15" i="1"/>
  <c r="PC16" i="1"/>
  <c r="PC17" i="1"/>
  <c r="PC18" i="1"/>
  <c r="PC19" i="1"/>
  <c r="PC20" i="1"/>
  <c r="PC22" i="1"/>
  <c r="PB13" i="1" l="1"/>
  <c r="PB14" i="1"/>
  <c r="PB15" i="1"/>
  <c r="PB16" i="1"/>
  <c r="PB17" i="1"/>
  <c r="PB18" i="1"/>
  <c r="PB19" i="1"/>
  <c r="PB20" i="1"/>
  <c r="PB22" i="1"/>
  <c r="G262" i="51"/>
  <c r="G263" i="51"/>
  <c r="G264" i="51"/>
  <c r="D262" i="51"/>
  <c r="D263" i="51"/>
  <c r="D264" i="51"/>
  <c r="PA13" i="1"/>
  <c r="PA14" i="1"/>
  <c r="PA15" i="1"/>
  <c r="PA16" i="1"/>
  <c r="PA17" i="1"/>
  <c r="PA18" i="1"/>
  <c r="PA19" i="1"/>
  <c r="PA20" i="1"/>
  <c r="PA22" i="1"/>
  <c r="OX13" i="1" l="1"/>
  <c r="OY13" i="1"/>
  <c r="OZ13" i="1"/>
  <c r="OX14" i="1"/>
  <c r="OY14" i="1"/>
  <c r="OZ14" i="1"/>
  <c r="OX15" i="1"/>
  <c r="OY15" i="1"/>
  <c r="OZ15" i="1"/>
  <c r="OX16" i="1"/>
  <c r="OY16" i="1"/>
  <c r="OZ16" i="1"/>
  <c r="OX17" i="1"/>
  <c r="OY17" i="1"/>
  <c r="OZ17" i="1"/>
  <c r="OX18" i="1"/>
  <c r="OY18" i="1"/>
  <c r="OZ18" i="1"/>
  <c r="OX19" i="1"/>
  <c r="OY19" i="1"/>
  <c r="OZ19" i="1"/>
  <c r="OX20" i="1"/>
  <c r="OY20" i="1"/>
  <c r="OZ20" i="1"/>
  <c r="OX22" i="1"/>
  <c r="OY22" i="1"/>
  <c r="OZ22" i="1"/>
  <c r="G258" i="51"/>
  <c r="G259" i="51"/>
  <c r="G260" i="51"/>
  <c r="G261" i="51"/>
  <c r="D259" i="51"/>
  <c r="D260" i="51"/>
  <c r="D261" i="51"/>
  <c r="OW13" i="1"/>
  <c r="G257" i="51" l="1"/>
  <c r="D258" i="51"/>
  <c r="F63" i="22" l="1"/>
  <c r="E63" i="22"/>
  <c r="OV22" i="1" l="1"/>
  <c r="OW22" i="1"/>
  <c r="OV20" i="1"/>
  <c r="OW20" i="1"/>
  <c r="OV19" i="1"/>
  <c r="OW19" i="1"/>
  <c r="OV18" i="1"/>
  <c r="OW18" i="1"/>
  <c r="OV17" i="1"/>
  <c r="OW17" i="1"/>
  <c r="OV16" i="1"/>
  <c r="OW16" i="1"/>
  <c r="OV15" i="1"/>
  <c r="OW15" i="1"/>
  <c r="OV14" i="1"/>
  <c r="OW14" i="1"/>
  <c r="OV13" i="1"/>
  <c r="G253" i="51" l="1"/>
  <c r="G254" i="51"/>
  <c r="G255" i="51"/>
  <c r="G256" i="51"/>
  <c r="D254" i="51"/>
  <c r="D255" i="51"/>
  <c r="D256" i="51"/>
  <c r="D257" i="51"/>
  <c r="OR22" i="1" l="1"/>
  <c r="OS22" i="1"/>
  <c r="OT22" i="1"/>
  <c r="OU22" i="1"/>
  <c r="OR20" i="1"/>
  <c r="OS20" i="1"/>
  <c r="OT20" i="1"/>
  <c r="OU20" i="1"/>
  <c r="OR19" i="1"/>
  <c r="OS19" i="1"/>
  <c r="OT19" i="1"/>
  <c r="OU19" i="1"/>
  <c r="OR18" i="1"/>
  <c r="OS18" i="1"/>
  <c r="OT18" i="1"/>
  <c r="OU18" i="1"/>
  <c r="OR17" i="1"/>
  <c r="OS17" i="1"/>
  <c r="OT17" i="1"/>
  <c r="OU17" i="1"/>
  <c r="OR16" i="1"/>
  <c r="OS16" i="1"/>
  <c r="OT16" i="1"/>
  <c r="OU16" i="1"/>
  <c r="OR15" i="1"/>
  <c r="OS15" i="1"/>
  <c r="OT15" i="1"/>
  <c r="OU15" i="1"/>
  <c r="OR14" i="1"/>
  <c r="OS14" i="1"/>
  <c r="OT14" i="1"/>
  <c r="OU14" i="1"/>
  <c r="OR13" i="1"/>
  <c r="OS13" i="1"/>
  <c r="OT13" i="1"/>
  <c r="OU13" i="1"/>
  <c r="G250" i="51" l="1"/>
  <c r="G251" i="51"/>
  <c r="G252" i="51"/>
  <c r="D251" i="51"/>
  <c r="D252" i="51"/>
  <c r="D253" i="51"/>
  <c r="OQ22" i="1" l="1"/>
  <c r="OQ20" i="1"/>
  <c r="OQ19" i="1"/>
  <c r="OQ18" i="1"/>
  <c r="OQ17" i="1"/>
  <c r="OQ16" i="1"/>
  <c r="OQ15" i="1"/>
  <c r="OQ14" i="1"/>
  <c r="OQ13" i="1"/>
  <c r="AFH9" i="1" l="1"/>
  <c r="AFH10" i="1"/>
  <c r="AFH8" i="1"/>
  <c r="AFG9" i="1"/>
  <c r="AFG10" i="1"/>
  <c r="AFG8" i="1"/>
  <c r="AGA5" i="1"/>
  <c r="AGA4" i="1"/>
  <c r="AFZ5" i="1"/>
  <c r="OM22" i="1" l="1"/>
  <c r="ON22" i="1"/>
  <c r="OO22" i="1"/>
  <c r="OP22" i="1"/>
  <c r="OM20" i="1"/>
  <c r="ON20" i="1"/>
  <c r="OO20" i="1"/>
  <c r="OP20" i="1"/>
  <c r="OM19" i="1"/>
  <c r="ON19" i="1"/>
  <c r="OO19" i="1"/>
  <c r="OP19" i="1"/>
  <c r="OM18" i="1"/>
  <c r="ON18" i="1"/>
  <c r="OO18" i="1"/>
  <c r="OP18" i="1"/>
  <c r="OM17" i="1"/>
  <c r="ON17" i="1"/>
  <c r="OO17" i="1"/>
  <c r="OP17" i="1"/>
  <c r="OM16" i="1"/>
  <c r="ON16" i="1"/>
  <c r="OO16" i="1"/>
  <c r="OP16" i="1"/>
  <c r="OM15" i="1"/>
  <c r="ON15" i="1"/>
  <c r="OO15" i="1"/>
  <c r="OP15" i="1"/>
  <c r="OM14" i="1"/>
  <c r="ON14" i="1"/>
  <c r="OO14" i="1"/>
  <c r="OP14" i="1"/>
  <c r="OM13" i="1"/>
  <c r="ON13" i="1"/>
  <c r="OO13" i="1"/>
  <c r="OP13" i="1"/>
  <c r="D250" i="51" l="1"/>
  <c r="OK22" i="1"/>
  <c r="OL22" i="1"/>
  <c r="OK20" i="1"/>
  <c r="OL20" i="1"/>
  <c r="OK19" i="1"/>
  <c r="OL19" i="1"/>
  <c r="OK18" i="1"/>
  <c r="OL18" i="1"/>
  <c r="OK17" i="1"/>
  <c r="OL17" i="1"/>
  <c r="OK16" i="1"/>
  <c r="OL16" i="1"/>
  <c r="OK15" i="1"/>
  <c r="OL15" i="1"/>
  <c r="OK14" i="1"/>
  <c r="OL14" i="1"/>
  <c r="OK13" i="1"/>
  <c r="OL13" i="1"/>
  <c r="G249" i="51" l="1"/>
  <c r="D249" i="51"/>
  <c r="G248" i="51" l="1"/>
  <c r="D248" i="51"/>
  <c r="OH22" i="1"/>
  <c r="OI22" i="1"/>
  <c r="OJ22" i="1"/>
  <c r="OH20" i="1"/>
  <c r="OI20" i="1"/>
  <c r="OJ20" i="1"/>
  <c r="OH19" i="1"/>
  <c r="OI19" i="1"/>
  <c r="OJ19" i="1"/>
  <c r="OH18" i="1"/>
  <c r="OI18" i="1"/>
  <c r="OJ18" i="1"/>
  <c r="OH17" i="1"/>
  <c r="OI17" i="1"/>
  <c r="OJ17" i="1"/>
  <c r="OH16" i="1"/>
  <c r="OI16" i="1"/>
  <c r="OJ16" i="1"/>
  <c r="OH15" i="1"/>
  <c r="OI15" i="1"/>
  <c r="OJ15" i="1"/>
  <c r="OH14" i="1"/>
  <c r="OI14" i="1"/>
  <c r="OJ14" i="1"/>
  <c r="OH13" i="1"/>
  <c r="OI13" i="1"/>
  <c r="OJ13" i="1"/>
  <c r="G247" i="51" l="1"/>
  <c r="D247" i="51"/>
  <c r="G246" i="51" l="1"/>
  <c r="D246" i="51"/>
  <c r="G245" i="51" l="1"/>
  <c r="D245" i="51"/>
  <c r="G244" i="51" l="1"/>
  <c r="D244" i="51"/>
  <c r="OG22" i="1"/>
  <c r="OG20" i="1"/>
  <c r="OG19" i="1"/>
  <c r="OG18" i="1"/>
  <c r="OG17" i="1"/>
  <c r="OG16" i="1"/>
  <c r="OG15" i="1"/>
  <c r="OG14" i="1"/>
  <c r="OG13" i="1"/>
  <c r="G243" i="51" l="1"/>
  <c r="D243" i="51"/>
  <c r="G242" i="51" l="1"/>
  <c r="D242" i="51"/>
  <c r="G241" i="51" l="1"/>
  <c r="D240" i="51"/>
  <c r="D241" i="51"/>
  <c r="OC22" i="1" l="1"/>
  <c r="OD22" i="1"/>
  <c r="OE22" i="1"/>
  <c r="OF22" i="1"/>
  <c r="OD20" i="1"/>
  <c r="OE20" i="1"/>
  <c r="OF20" i="1"/>
  <c r="OC19" i="1"/>
  <c r="OD19" i="1"/>
  <c r="OE19" i="1"/>
  <c r="OF19" i="1"/>
  <c r="OC18" i="1"/>
  <c r="OD18" i="1"/>
  <c r="OE18" i="1"/>
  <c r="OF18" i="1"/>
  <c r="OC17" i="1"/>
  <c r="OD17" i="1"/>
  <c r="OE17" i="1"/>
  <c r="OF17" i="1"/>
  <c r="OC16" i="1"/>
  <c r="OD16" i="1"/>
  <c r="OE16" i="1"/>
  <c r="OF16" i="1"/>
  <c r="OC15" i="1"/>
  <c r="OD15" i="1"/>
  <c r="OE15" i="1"/>
  <c r="OF15" i="1"/>
  <c r="OC14" i="1"/>
  <c r="OD14" i="1"/>
  <c r="OE14" i="1"/>
  <c r="OF14" i="1"/>
  <c r="OC13" i="1"/>
  <c r="OD13" i="1"/>
  <c r="OE13" i="1"/>
  <c r="OF13" i="1"/>
  <c r="G236" i="51" l="1"/>
  <c r="G237" i="51"/>
  <c r="G238" i="51"/>
  <c r="G239" i="51"/>
  <c r="G240" i="51"/>
  <c r="D237" i="51"/>
  <c r="D238" i="51"/>
  <c r="D239" i="51"/>
  <c r="OC20" i="1" l="1"/>
  <c r="NZ22" i="1"/>
  <c r="OA22" i="1"/>
  <c r="OB22" i="1"/>
  <c r="NZ20" i="1"/>
  <c r="OA20" i="1"/>
  <c r="OB20" i="1"/>
  <c r="NZ19" i="1"/>
  <c r="OA19" i="1"/>
  <c r="OB19" i="1"/>
  <c r="NZ18" i="1"/>
  <c r="OA18" i="1"/>
  <c r="OB18" i="1"/>
  <c r="NZ17" i="1"/>
  <c r="OA17" i="1"/>
  <c r="OB17" i="1"/>
  <c r="NZ16" i="1"/>
  <c r="OA16" i="1"/>
  <c r="OB16" i="1"/>
  <c r="NZ15" i="1"/>
  <c r="OA15" i="1"/>
  <c r="OB15" i="1"/>
  <c r="NZ14" i="1"/>
  <c r="OA14" i="1"/>
  <c r="OB14" i="1"/>
  <c r="NZ13" i="1"/>
  <c r="OA13" i="1"/>
  <c r="OB13" i="1"/>
  <c r="G233" i="51" l="1"/>
  <c r="G234" i="51"/>
  <c r="G235" i="51"/>
  <c r="D234" i="51"/>
  <c r="D235" i="51"/>
  <c r="D236" i="51"/>
  <c r="NY22" i="1" l="1"/>
  <c r="NY20" i="1"/>
  <c r="NY19" i="1"/>
  <c r="NY18" i="1"/>
  <c r="NX18" i="1"/>
  <c r="NX17" i="1"/>
  <c r="NY17" i="1"/>
  <c r="NX16" i="1"/>
  <c r="NY16" i="1"/>
  <c r="NX15" i="1"/>
  <c r="NY15" i="1"/>
  <c r="NX14" i="1"/>
  <c r="NY14" i="1"/>
  <c r="NX13" i="1"/>
  <c r="NY13" i="1"/>
  <c r="G232" i="51" l="1"/>
  <c r="D232" i="51"/>
  <c r="D233" i="51"/>
  <c r="NV22" i="1" l="1"/>
  <c r="NW22" i="1"/>
  <c r="NX22" i="1"/>
  <c r="NV20" i="1"/>
  <c r="NW20" i="1"/>
  <c r="NX20" i="1"/>
  <c r="NV19" i="1"/>
  <c r="NW19" i="1"/>
  <c r="NX19" i="1"/>
  <c r="NV18" i="1"/>
  <c r="NW18" i="1"/>
  <c r="NV17" i="1"/>
  <c r="NW17" i="1"/>
  <c r="NV16" i="1"/>
  <c r="NW16" i="1"/>
  <c r="NV15" i="1"/>
  <c r="NW15" i="1"/>
  <c r="NV14" i="1"/>
  <c r="NW14" i="1"/>
  <c r="NV13" i="1"/>
  <c r="NW13" i="1"/>
  <c r="G229" i="51" l="1"/>
  <c r="G230" i="51"/>
  <c r="G231" i="51"/>
  <c r="D229" i="51"/>
  <c r="D230" i="51"/>
  <c r="D231" i="51"/>
  <c r="AFJ9" i="1" l="1"/>
  <c r="AFJ10" i="1"/>
  <c r="AFJ8" i="1"/>
  <c r="AFI9" i="1"/>
  <c r="AFI10" i="1"/>
  <c r="AFI8" i="1"/>
  <c r="AGC5" i="1"/>
  <c r="AGC4" i="1"/>
  <c r="AGB5" i="1"/>
  <c r="AGB4" i="1"/>
  <c r="NR22" i="1"/>
  <c r="NS22" i="1"/>
  <c r="NT22" i="1"/>
  <c r="NU22" i="1"/>
  <c r="NR20" i="1"/>
  <c r="NS20" i="1"/>
  <c r="NT20" i="1"/>
  <c r="NU20" i="1"/>
  <c r="NR19" i="1"/>
  <c r="NS19" i="1"/>
  <c r="NT19" i="1"/>
  <c r="NU19" i="1"/>
  <c r="NR18" i="1"/>
  <c r="NS18" i="1"/>
  <c r="NT18" i="1"/>
  <c r="NU18" i="1"/>
  <c r="NR17" i="1"/>
  <c r="NS17" i="1"/>
  <c r="NT17" i="1"/>
  <c r="NU17" i="1"/>
  <c r="NR16" i="1"/>
  <c r="NS16" i="1"/>
  <c r="NT16" i="1"/>
  <c r="NU16" i="1"/>
  <c r="NR15" i="1"/>
  <c r="NS15" i="1"/>
  <c r="NT15" i="1"/>
  <c r="NU15" i="1"/>
  <c r="NR14" i="1"/>
  <c r="NS14" i="1"/>
  <c r="NT14" i="1"/>
  <c r="NU14" i="1"/>
  <c r="NR13" i="1"/>
  <c r="NS13" i="1"/>
  <c r="NT13" i="1"/>
  <c r="NU13" i="1"/>
  <c r="G228" i="51" l="1"/>
  <c r="D228" i="51"/>
  <c r="NP22" i="1" l="1"/>
  <c r="NQ22" i="1"/>
  <c r="NP20" i="1"/>
  <c r="NQ20" i="1"/>
  <c r="NP19" i="1"/>
  <c r="NQ19" i="1"/>
  <c r="NP18" i="1"/>
  <c r="NQ18" i="1"/>
  <c r="NP17" i="1"/>
  <c r="NQ17" i="1"/>
  <c r="NP16" i="1"/>
  <c r="NQ16" i="1"/>
  <c r="NP15" i="1"/>
  <c r="NQ15" i="1"/>
  <c r="NP14" i="1"/>
  <c r="NQ14" i="1"/>
  <c r="NP13" i="1"/>
  <c r="NQ13" i="1"/>
  <c r="G223" i="51" l="1"/>
  <c r="G224" i="51"/>
  <c r="G225" i="51"/>
  <c r="G226" i="51"/>
  <c r="G227" i="51"/>
  <c r="D224" i="51"/>
  <c r="D225" i="51"/>
  <c r="D226" i="51"/>
  <c r="D227" i="51"/>
  <c r="NM22" i="1" l="1"/>
  <c r="NN22" i="1"/>
  <c r="NO22" i="1"/>
  <c r="NM20" i="1"/>
  <c r="NN20" i="1"/>
  <c r="NO20" i="1"/>
  <c r="NM19" i="1"/>
  <c r="NN19" i="1"/>
  <c r="NO19" i="1"/>
  <c r="NM18" i="1"/>
  <c r="NN18" i="1"/>
  <c r="NO18" i="1"/>
  <c r="NM17" i="1"/>
  <c r="NN17" i="1"/>
  <c r="NO17" i="1"/>
  <c r="NM16" i="1"/>
  <c r="NN16" i="1"/>
  <c r="NO16" i="1"/>
  <c r="NM15" i="1"/>
  <c r="NN15" i="1"/>
  <c r="NO15" i="1"/>
  <c r="NM14" i="1"/>
  <c r="NN14" i="1"/>
  <c r="NO14" i="1"/>
  <c r="NM13" i="1"/>
  <c r="NN13" i="1"/>
  <c r="NO13" i="1"/>
  <c r="G221" i="51" l="1"/>
  <c r="G222" i="51"/>
  <c r="D221" i="51"/>
  <c r="D222" i="51"/>
  <c r="D223" i="51"/>
  <c r="NL22" i="1" l="1"/>
  <c r="NL20" i="1"/>
  <c r="NL19" i="1"/>
  <c r="NL18" i="1"/>
  <c r="NL17" i="1"/>
  <c r="NL16" i="1"/>
  <c r="NL15" i="1"/>
  <c r="NL14" i="1"/>
  <c r="NL13" i="1"/>
  <c r="G218" i="51" l="1"/>
  <c r="G219" i="51"/>
  <c r="G220" i="51"/>
  <c r="D219" i="51"/>
  <c r="D220" i="51"/>
  <c r="NI22" i="1" l="1"/>
  <c r="NJ22" i="1"/>
  <c r="NK22" i="1"/>
  <c r="NI20" i="1"/>
  <c r="NJ20" i="1"/>
  <c r="NK20" i="1"/>
  <c r="NI19" i="1"/>
  <c r="NJ19" i="1"/>
  <c r="NK19" i="1"/>
  <c r="NI18" i="1"/>
  <c r="NJ18" i="1"/>
  <c r="NK18" i="1"/>
  <c r="NI17" i="1"/>
  <c r="NJ17" i="1"/>
  <c r="NK17" i="1"/>
  <c r="NI16" i="1"/>
  <c r="NJ16" i="1"/>
  <c r="NK16" i="1"/>
  <c r="NI15" i="1"/>
  <c r="NJ15" i="1"/>
  <c r="NK15" i="1"/>
  <c r="NI14" i="1"/>
  <c r="NJ14" i="1"/>
  <c r="NK14" i="1"/>
  <c r="NI13" i="1"/>
  <c r="NJ13" i="1"/>
  <c r="NK13" i="1"/>
  <c r="G216" i="51" l="1"/>
  <c r="G217" i="51"/>
  <c r="D217" i="51"/>
  <c r="D218" i="51"/>
  <c r="AGE5" i="1" l="1"/>
  <c r="AGE4" i="1"/>
  <c r="AGD5" i="1"/>
  <c r="AGD4" i="1"/>
  <c r="NH22" i="1" l="1"/>
  <c r="NH20" i="1"/>
  <c r="NH19" i="1"/>
  <c r="NH18" i="1"/>
  <c r="NH17" i="1"/>
  <c r="NH16" i="1"/>
  <c r="NH15" i="1"/>
  <c r="NH14" i="1"/>
  <c r="NH13" i="1"/>
  <c r="G214" i="51" l="1"/>
  <c r="G215" i="51"/>
  <c r="D214" i="51"/>
  <c r="D215" i="51"/>
  <c r="D216" i="51"/>
  <c r="NC22" i="1" l="1"/>
  <c r="ND22" i="1"/>
  <c r="NE22" i="1"/>
  <c r="NF22" i="1"/>
  <c r="NG22" i="1"/>
  <c r="NC20" i="1"/>
  <c r="ND20" i="1"/>
  <c r="NE20" i="1"/>
  <c r="NF20" i="1"/>
  <c r="NG20" i="1"/>
  <c r="NC19" i="1"/>
  <c r="ND19" i="1"/>
  <c r="NE19" i="1"/>
  <c r="NF19" i="1"/>
  <c r="NG19" i="1"/>
  <c r="NC18" i="1"/>
  <c r="ND18" i="1"/>
  <c r="NE18" i="1"/>
  <c r="NF18" i="1"/>
  <c r="NG18" i="1"/>
  <c r="NC17" i="1"/>
  <c r="ND17" i="1"/>
  <c r="NE17" i="1"/>
  <c r="NF17" i="1"/>
  <c r="NG17" i="1"/>
  <c r="NC16" i="1"/>
  <c r="ND16" i="1"/>
  <c r="NE16" i="1"/>
  <c r="NF16" i="1"/>
  <c r="NG16" i="1"/>
  <c r="ND15" i="1"/>
  <c r="NE15" i="1"/>
  <c r="NF15" i="1"/>
  <c r="NG15" i="1"/>
  <c r="ND14" i="1"/>
  <c r="NE14" i="1"/>
  <c r="NF14" i="1"/>
  <c r="NG14" i="1"/>
  <c r="ND13" i="1"/>
  <c r="NE13" i="1"/>
  <c r="NF13" i="1"/>
  <c r="NG13" i="1"/>
  <c r="AFF18" i="1" l="1"/>
  <c r="AFC18" i="1"/>
  <c r="AFB18" i="1"/>
  <c r="G211" i="51"/>
  <c r="G212" i="51"/>
  <c r="G213" i="51"/>
  <c r="D213" i="51"/>
  <c r="NC15" i="1" l="1"/>
  <c r="NC14" i="1"/>
  <c r="NC13" i="1"/>
  <c r="G208" i="51" l="1"/>
  <c r="G209" i="51"/>
  <c r="G210" i="51"/>
  <c r="D210" i="51"/>
  <c r="D211" i="51"/>
  <c r="D212" i="51"/>
  <c r="MY22" i="1" l="1"/>
  <c r="MZ22" i="1"/>
  <c r="NA22" i="1"/>
  <c r="NB22" i="1"/>
  <c r="MY20" i="1"/>
  <c r="MZ20" i="1"/>
  <c r="NA20" i="1"/>
  <c r="NB20" i="1"/>
  <c r="MY19" i="1"/>
  <c r="MZ19" i="1"/>
  <c r="NA19" i="1"/>
  <c r="NB19" i="1"/>
  <c r="MY18" i="1"/>
  <c r="MZ18" i="1"/>
  <c r="NA18" i="1"/>
  <c r="NB18" i="1"/>
  <c r="MY17" i="1"/>
  <c r="MZ17" i="1"/>
  <c r="NA17" i="1"/>
  <c r="NB17" i="1"/>
  <c r="MY16" i="1"/>
  <c r="MZ16" i="1"/>
  <c r="NA16" i="1"/>
  <c r="NB16" i="1"/>
  <c r="MY15" i="1"/>
  <c r="MZ15" i="1"/>
  <c r="NA15" i="1"/>
  <c r="NB15" i="1"/>
  <c r="MZ14" i="1"/>
  <c r="NA14" i="1"/>
  <c r="NB14" i="1"/>
  <c r="MZ13" i="1"/>
  <c r="NA13" i="1"/>
  <c r="NB13" i="1"/>
  <c r="G205" i="51" l="1"/>
  <c r="G206" i="51"/>
  <c r="G207" i="51"/>
  <c r="D207" i="51"/>
  <c r="D208" i="51"/>
  <c r="D209" i="51"/>
  <c r="MW22" i="1" l="1"/>
  <c r="MX22" i="1"/>
  <c r="MW20" i="1"/>
  <c r="MX20" i="1"/>
  <c r="MW19" i="1"/>
  <c r="MX19" i="1"/>
  <c r="MW17" i="1"/>
  <c r="MX17" i="1"/>
  <c r="MW18" i="1"/>
  <c r="MX18" i="1"/>
  <c r="MW16" i="1"/>
  <c r="MX16" i="1"/>
  <c r="MW15" i="1"/>
  <c r="MX15" i="1"/>
  <c r="MW14" i="1"/>
  <c r="MX14" i="1"/>
  <c r="MY14" i="1"/>
  <c r="MW13" i="1"/>
  <c r="MX13" i="1"/>
  <c r="MY13" i="1"/>
  <c r="AFL9" i="1"/>
  <c r="AFL10" i="1"/>
  <c r="AFL8" i="1"/>
  <c r="AFK9" i="1"/>
  <c r="AFK10" i="1"/>
  <c r="AFK8" i="1"/>
  <c r="G204" i="51" l="1"/>
  <c r="D204" i="51"/>
  <c r="D205" i="51"/>
  <c r="D206" i="51"/>
  <c r="E61" i="22" l="1"/>
  <c r="F61" i="22"/>
  <c r="MU22" i="1" l="1"/>
  <c r="MV22" i="1"/>
  <c r="MU20" i="1"/>
  <c r="MV20" i="1"/>
  <c r="MU19" i="1"/>
  <c r="MV19" i="1"/>
  <c r="MU18" i="1"/>
  <c r="MV18" i="1"/>
  <c r="MU17" i="1"/>
  <c r="MV17" i="1"/>
  <c r="MU16" i="1"/>
  <c r="MV16" i="1"/>
  <c r="MU15" i="1"/>
  <c r="MV15" i="1"/>
  <c r="MU14" i="1"/>
  <c r="MV14" i="1"/>
  <c r="MU13" i="1"/>
  <c r="MV13" i="1"/>
  <c r="G200" i="51" l="1"/>
  <c r="G201" i="51"/>
  <c r="G202" i="51"/>
  <c r="G203" i="51"/>
  <c r="D201" i="51"/>
  <c r="D202" i="51"/>
  <c r="D203" i="51"/>
  <c r="MS22" i="1" l="1"/>
  <c r="MT22" i="1"/>
  <c r="MS20" i="1"/>
  <c r="MT20" i="1"/>
  <c r="MS19" i="1"/>
  <c r="MT19" i="1"/>
  <c r="MS18" i="1"/>
  <c r="MT18" i="1"/>
  <c r="MS17" i="1"/>
  <c r="MT17" i="1"/>
  <c r="MS16" i="1"/>
  <c r="MT16" i="1"/>
  <c r="MS15" i="1"/>
  <c r="MT15" i="1"/>
  <c r="MS14" i="1"/>
  <c r="MT14" i="1"/>
  <c r="MS13" i="1"/>
  <c r="MT13" i="1"/>
  <c r="G199" i="51" l="1"/>
  <c r="D200" i="51"/>
  <c r="G197" i="51"/>
  <c r="G198" i="51"/>
  <c r="D197" i="51"/>
  <c r="D198" i="51"/>
  <c r="D199" i="51"/>
  <c r="MP22" i="1" l="1"/>
  <c r="MQ22" i="1"/>
  <c r="MR22" i="1"/>
  <c r="MP20" i="1"/>
  <c r="MQ20" i="1"/>
  <c r="MR20" i="1"/>
  <c r="MP19" i="1"/>
  <c r="MQ19" i="1"/>
  <c r="MR19" i="1"/>
  <c r="MP18" i="1"/>
  <c r="MQ18" i="1"/>
  <c r="MR18" i="1"/>
  <c r="MP17" i="1"/>
  <c r="MQ17" i="1"/>
  <c r="MR17" i="1"/>
  <c r="MP16" i="1"/>
  <c r="MQ16" i="1"/>
  <c r="MR16" i="1"/>
  <c r="MP15" i="1"/>
  <c r="MQ15" i="1"/>
  <c r="MR15" i="1"/>
  <c r="MP14" i="1"/>
  <c r="MQ14" i="1"/>
  <c r="MR14" i="1"/>
  <c r="MP13" i="1"/>
  <c r="MQ13" i="1"/>
  <c r="MR13" i="1"/>
  <c r="MN22" i="1" l="1"/>
  <c r="MO22" i="1"/>
  <c r="MN20" i="1"/>
  <c r="MO20" i="1"/>
  <c r="MN19" i="1"/>
  <c r="MO19" i="1"/>
  <c r="MN18" i="1"/>
  <c r="MO18" i="1"/>
  <c r="MN17" i="1"/>
  <c r="MO17" i="1"/>
  <c r="MN16" i="1"/>
  <c r="MO16" i="1"/>
  <c r="MN15" i="1"/>
  <c r="MO15" i="1"/>
  <c r="MN14" i="1"/>
  <c r="MO14" i="1"/>
  <c r="MN13" i="1"/>
  <c r="MO13" i="1"/>
  <c r="CR30" i="9" l="1"/>
  <c r="CR33" i="9"/>
  <c r="MM13" i="1"/>
  <c r="MM14" i="1"/>
  <c r="MM15" i="1"/>
  <c r="MM16" i="1"/>
  <c r="MM17" i="1"/>
  <c r="MM18" i="1"/>
  <c r="MM19" i="1"/>
  <c r="MM20" i="1"/>
  <c r="MM22" i="1"/>
  <c r="G194" i="51"/>
  <c r="G195" i="51"/>
  <c r="G196" i="51"/>
  <c r="D194" i="51"/>
  <c r="D195" i="51"/>
  <c r="D196" i="51"/>
  <c r="MK13" i="1"/>
  <c r="ML13" i="1"/>
  <c r="MK14" i="1"/>
  <c r="ML14" i="1"/>
  <c r="MK15" i="1"/>
  <c r="ML15" i="1"/>
  <c r="MK16" i="1"/>
  <c r="ML16" i="1"/>
  <c r="MK17" i="1"/>
  <c r="ML17" i="1"/>
  <c r="MK18" i="1"/>
  <c r="ML18" i="1"/>
  <c r="MK19" i="1"/>
  <c r="ML19" i="1"/>
  <c r="MK20" i="1"/>
  <c r="ML20" i="1"/>
  <c r="MK22" i="1"/>
  <c r="ML22" i="1"/>
  <c r="MJ13" i="1"/>
  <c r="F60" i="22" l="1"/>
  <c r="E60" i="22"/>
  <c r="E59" i="22"/>
  <c r="MJ14" i="1" l="1"/>
  <c r="MJ15" i="1"/>
  <c r="MJ16" i="1"/>
  <c r="MJ17" i="1"/>
  <c r="MJ18" i="1"/>
  <c r="MJ19" i="1"/>
  <c r="MJ20" i="1"/>
  <c r="MJ22" i="1"/>
  <c r="G193" i="51"/>
  <c r="D193" i="51"/>
  <c r="MI13" i="1"/>
  <c r="MI14" i="1"/>
  <c r="MI15" i="1"/>
  <c r="MI16" i="1"/>
  <c r="MI17" i="1"/>
  <c r="MI18" i="1"/>
  <c r="MI19" i="1"/>
  <c r="MI20" i="1"/>
  <c r="MI22" i="1"/>
  <c r="G191" i="51" l="1"/>
  <c r="G192" i="51"/>
  <c r="D191" i="51"/>
  <c r="D192" i="51"/>
  <c r="MH13" i="1"/>
  <c r="MH14" i="1"/>
  <c r="MH15" i="1"/>
  <c r="MH16" i="1"/>
  <c r="MH17" i="1"/>
  <c r="MH18" i="1"/>
  <c r="MH19" i="1"/>
  <c r="MH20" i="1"/>
  <c r="MH22" i="1"/>
  <c r="MG13" i="1"/>
  <c r="MG14" i="1"/>
  <c r="MG15" i="1"/>
  <c r="MG16" i="1"/>
  <c r="MG17" i="1"/>
  <c r="MG18" i="1"/>
  <c r="MG19" i="1"/>
  <c r="MG20" i="1"/>
  <c r="MG22" i="1"/>
  <c r="AGG4" i="1" l="1"/>
  <c r="AGF5" i="1" l="1"/>
  <c r="AGF4" i="1"/>
  <c r="AGG5" i="1"/>
  <c r="LL2" i="1" l="1"/>
  <c r="LL1" i="1"/>
  <c r="LK2" i="1"/>
  <c r="LK1" i="1"/>
  <c r="MF13" i="1" l="1"/>
  <c r="MF14" i="1"/>
  <c r="MF15" i="1"/>
  <c r="MF16" i="1"/>
  <c r="MF17" i="1"/>
  <c r="MF18" i="1"/>
  <c r="MF19" i="1"/>
  <c r="MF20" i="1"/>
  <c r="MF22" i="1"/>
  <c r="G188" i="51"/>
  <c r="G189" i="51"/>
  <c r="G190" i="51"/>
  <c r="D189" i="51"/>
  <c r="D190" i="51"/>
  <c r="ME13" i="1"/>
  <c r="ME14" i="1"/>
  <c r="ME15" i="1"/>
  <c r="ME16" i="1"/>
  <c r="ME17" i="1"/>
  <c r="ME18" i="1"/>
  <c r="ME19" i="1"/>
  <c r="ME20" i="1"/>
  <c r="ME22" i="1"/>
  <c r="LI12" i="1" l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D13" i="1" l="1"/>
  <c r="MD14" i="1"/>
  <c r="MD15" i="1"/>
  <c r="MD16" i="1"/>
  <c r="MD17" i="1"/>
  <c r="MD18" i="1"/>
  <c r="MD19" i="1"/>
  <c r="MD20" i="1"/>
  <c r="MD22" i="1"/>
  <c r="G186" i="51" l="1"/>
  <c r="G187" i="51"/>
  <c r="D186" i="51"/>
  <c r="D187" i="51"/>
  <c r="D188" i="51"/>
  <c r="MC13" i="1" l="1"/>
  <c r="MC14" i="1"/>
  <c r="MC15" i="1"/>
  <c r="MC16" i="1"/>
  <c r="MC17" i="1"/>
  <c r="MC18" i="1"/>
  <c r="MC19" i="1"/>
  <c r="MC20" i="1"/>
  <c r="MC22" i="1"/>
  <c r="MB13" i="1"/>
  <c r="MB14" i="1"/>
  <c r="MB15" i="1"/>
  <c r="MB16" i="1"/>
  <c r="MB17" i="1"/>
  <c r="MB18" i="1"/>
  <c r="MB19" i="1"/>
  <c r="MB20" i="1"/>
  <c r="MB22" i="1"/>
  <c r="LF2" i="1" l="1"/>
  <c r="LF1" i="1"/>
  <c r="LE2" i="1"/>
  <c r="LE1" i="1"/>
  <c r="AEY18" i="1"/>
  <c r="MA13" i="1" l="1"/>
  <c r="MA14" i="1"/>
  <c r="MA15" i="1"/>
  <c r="MA16" i="1"/>
  <c r="MA17" i="1"/>
  <c r="MA18" i="1"/>
  <c r="MA19" i="1"/>
  <c r="MA20" i="1"/>
  <c r="MA22" i="1"/>
  <c r="LZ13" i="1" l="1"/>
  <c r="LZ14" i="1"/>
  <c r="LZ15" i="1"/>
  <c r="LZ16" i="1"/>
  <c r="LZ17" i="1"/>
  <c r="LZ18" i="1"/>
  <c r="LZ19" i="1"/>
  <c r="LZ20" i="1"/>
  <c r="LZ22" i="1"/>
  <c r="G185" i="51"/>
  <c r="D185" i="51"/>
  <c r="LY13" i="1" l="1"/>
  <c r="LY14" i="1"/>
  <c r="LY15" i="1"/>
  <c r="LY16" i="1"/>
  <c r="LY17" i="1"/>
  <c r="LY18" i="1"/>
  <c r="LY19" i="1"/>
  <c r="LY20" i="1"/>
  <c r="LY22" i="1"/>
  <c r="LX22" i="1"/>
  <c r="LX13" i="1"/>
  <c r="LX14" i="1"/>
  <c r="LX15" i="1"/>
  <c r="LX16" i="1"/>
  <c r="LX17" i="1"/>
  <c r="LX18" i="1"/>
  <c r="LX19" i="1"/>
  <c r="LX20" i="1"/>
  <c r="LW22" i="1"/>
  <c r="LW13" i="1"/>
  <c r="LW14" i="1"/>
  <c r="LW15" i="1"/>
  <c r="LW16" i="1"/>
  <c r="LW17" i="1"/>
  <c r="LW18" i="1"/>
  <c r="LW19" i="1"/>
  <c r="LW20" i="1"/>
  <c r="LV13" i="1"/>
  <c r="G181" i="51"/>
  <c r="G182" i="51"/>
  <c r="G183" i="51"/>
  <c r="G184" i="51"/>
  <c r="D183" i="51"/>
  <c r="D184" i="51"/>
  <c r="D181" i="51"/>
  <c r="D182" i="51"/>
  <c r="AFC8" i="1" l="1"/>
  <c r="AFB8" i="1"/>
  <c r="AFD8" i="1"/>
  <c r="G179" i="51"/>
  <c r="G180" i="51"/>
  <c r="D179" i="51"/>
  <c r="D180" i="51"/>
  <c r="AEY19" i="1" l="1"/>
  <c r="XJ3" i="9" l="1"/>
  <c r="LU22" i="1"/>
  <c r="LV22" i="1"/>
  <c r="LU20" i="1"/>
  <c r="LV20" i="1"/>
  <c r="LU19" i="1"/>
  <c r="LV19" i="1"/>
  <c r="LU18" i="1"/>
  <c r="LV18" i="1"/>
  <c r="LU17" i="1"/>
  <c r="LV17" i="1"/>
  <c r="LU16" i="1"/>
  <c r="LV16" i="1"/>
  <c r="LU15" i="1"/>
  <c r="LV15" i="1"/>
  <c r="LU14" i="1"/>
  <c r="LV14" i="1"/>
  <c r="LU13" i="1"/>
  <c r="XI3" i="9"/>
  <c r="G173" i="51" l="1"/>
  <c r="G174" i="51"/>
  <c r="G175" i="51"/>
  <c r="G176" i="51"/>
  <c r="G177" i="51"/>
  <c r="G178" i="51"/>
  <c r="G172" i="51"/>
  <c r="D173" i="51"/>
  <c r="D174" i="51"/>
  <c r="D175" i="51"/>
  <c r="D176" i="51"/>
  <c r="D177" i="51"/>
  <c r="D178" i="51"/>
  <c r="D172" i="51"/>
  <c r="XH3" i="9" l="1"/>
  <c r="LR22" i="1"/>
  <c r="LS22" i="1"/>
  <c r="LT22" i="1"/>
  <c r="LR20" i="1"/>
  <c r="LS20" i="1"/>
  <c r="LT20" i="1"/>
  <c r="LR19" i="1"/>
  <c r="LS19" i="1"/>
  <c r="LT19" i="1"/>
  <c r="LR18" i="1"/>
  <c r="LS18" i="1"/>
  <c r="LT18" i="1"/>
  <c r="LR17" i="1"/>
  <c r="LS17" i="1"/>
  <c r="LT17" i="1"/>
  <c r="LR16" i="1"/>
  <c r="LS16" i="1"/>
  <c r="LT16" i="1"/>
  <c r="LR15" i="1"/>
  <c r="LS15" i="1"/>
  <c r="LT15" i="1"/>
  <c r="LR14" i="1"/>
  <c r="LS14" i="1"/>
  <c r="LT14" i="1"/>
  <c r="LR13" i="1"/>
  <c r="LS13" i="1"/>
  <c r="LT13" i="1"/>
  <c r="XG3" i="9"/>
  <c r="XF3" i="9"/>
  <c r="AFI16" i="1" l="1"/>
  <c r="AFI19" i="1"/>
  <c r="AFB9" i="1"/>
  <c r="AFB10" i="1"/>
  <c r="AFD9" i="1"/>
  <c r="AFC9" i="1"/>
  <c r="AFD10" i="1"/>
  <c r="AFC10" i="1"/>
  <c r="AFC19" i="1"/>
  <c r="AFC16" i="1"/>
  <c r="AFB19" i="1"/>
  <c r="AFB16" i="1"/>
  <c r="AFA18" i="1"/>
  <c r="AFA16" i="1"/>
  <c r="AFA19" i="1"/>
  <c r="AEZ18" i="1"/>
  <c r="AEZ16" i="1"/>
  <c r="AFM8" i="1"/>
  <c r="LN22" i="1"/>
  <c r="LO22" i="1"/>
  <c r="LP22" i="1"/>
  <c r="LQ22" i="1"/>
  <c r="LN20" i="1"/>
  <c r="LO20" i="1"/>
  <c r="LP20" i="1"/>
  <c r="LQ20" i="1"/>
  <c r="LN19" i="1"/>
  <c r="LO19" i="1"/>
  <c r="LP19" i="1"/>
  <c r="LQ19" i="1"/>
  <c r="LN18" i="1"/>
  <c r="LO18" i="1"/>
  <c r="LP18" i="1"/>
  <c r="LQ18" i="1"/>
  <c r="LN17" i="1"/>
  <c r="LO17" i="1"/>
  <c r="LP17" i="1"/>
  <c r="LQ17" i="1"/>
  <c r="LN16" i="1"/>
  <c r="LO16" i="1"/>
  <c r="LP16" i="1"/>
  <c r="LQ16" i="1"/>
  <c r="LN15" i="1"/>
  <c r="LO15" i="1"/>
  <c r="LP15" i="1"/>
  <c r="LQ15" i="1"/>
  <c r="LN14" i="1"/>
  <c r="LO14" i="1"/>
  <c r="LP14" i="1"/>
  <c r="LQ14" i="1"/>
  <c r="LN13" i="1"/>
  <c r="LO13" i="1"/>
  <c r="LP13" i="1"/>
  <c r="LQ13" i="1"/>
  <c r="XE3" i="9"/>
  <c r="XD3" i="9"/>
  <c r="XC3" i="9"/>
  <c r="AFF16" i="1" l="1"/>
  <c r="AFF19" i="1"/>
  <c r="LM22" i="1"/>
  <c r="LM20" i="1"/>
  <c r="LM19" i="1"/>
  <c r="LM18" i="1"/>
  <c r="LM17" i="1"/>
  <c r="LM16" i="1"/>
  <c r="LM15" i="1"/>
  <c r="LM14" i="1"/>
  <c r="LM13" i="1"/>
  <c r="XB3" i="9"/>
  <c r="XA3" i="9"/>
  <c r="G171" i="51" l="1"/>
  <c r="D171" i="51"/>
  <c r="LL22" i="1"/>
  <c r="LL20" i="1"/>
  <c r="LL19" i="1"/>
  <c r="LL18" i="1"/>
  <c r="LL17" i="1"/>
  <c r="LL16" i="1"/>
  <c r="LL15" i="1"/>
  <c r="LL14" i="1"/>
  <c r="LL13" i="1"/>
  <c r="WZ3" i="9"/>
  <c r="G170" i="51" l="1"/>
  <c r="D170" i="51"/>
  <c r="LK22" i="1"/>
  <c r="LK20" i="1"/>
  <c r="LK19" i="1"/>
  <c r="LK18" i="1"/>
  <c r="LK17" i="1"/>
  <c r="LK16" i="1"/>
  <c r="LK15" i="1"/>
  <c r="LK14" i="1"/>
  <c r="LK13" i="1"/>
  <c r="WY3" i="9"/>
  <c r="G169" i="51" l="1"/>
  <c r="D169" i="51"/>
  <c r="G168" i="51"/>
  <c r="D168" i="51"/>
  <c r="G167" i="51"/>
  <c r="D167" i="51"/>
  <c r="LH22" i="1" l="1"/>
  <c r="LI22" i="1"/>
  <c r="LJ22" i="1"/>
  <c r="LH20" i="1"/>
  <c r="LI20" i="1"/>
  <c r="LJ20" i="1"/>
  <c r="LH19" i="1"/>
  <c r="LI19" i="1"/>
  <c r="LJ19" i="1"/>
  <c r="LH18" i="1"/>
  <c r="LI18" i="1"/>
  <c r="LJ18" i="1"/>
  <c r="LH17" i="1"/>
  <c r="LI17" i="1"/>
  <c r="LJ17" i="1"/>
  <c r="LH16" i="1"/>
  <c r="LI16" i="1"/>
  <c r="LJ16" i="1"/>
  <c r="LH15" i="1"/>
  <c r="LI15" i="1"/>
  <c r="LJ15" i="1"/>
  <c r="LH14" i="1"/>
  <c r="LI14" i="1"/>
  <c r="LJ14" i="1"/>
  <c r="LH13" i="1"/>
  <c r="LI13" i="1"/>
  <c r="LJ13" i="1"/>
  <c r="WX3" i="9"/>
  <c r="WW3" i="9"/>
  <c r="WV3" i="9" l="1"/>
  <c r="F59" i="22" l="1"/>
  <c r="G166" i="51" l="1"/>
  <c r="D166" i="51"/>
  <c r="WU3" i="9" l="1"/>
  <c r="LG22" i="1" l="1"/>
  <c r="LG20" i="1"/>
  <c r="LG19" i="1"/>
  <c r="LG18" i="1"/>
  <c r="LG17" i="1"/>
  <c r="LG16" i="1"/>
  <c r="LG15" i="1"/>
  <c r="LG14" i="1"/>
  <c r="LG13" i="1"/>
  <c r="WT3" i="9" l="1"/>
  <c r="LF22" i="1"/>
  <c r="LF20" i="1"/>
  <c r="LF19" i="1"/>
  <c r="LF18" i="1"/>
  <c r="LF17" i="1"/>
  <c r="LF16" i="1"/>
  <c r="LF15" i="1"/>
  <c r="LF14" i="1"/>
  <c r="LF13" i="1"/>
  <c r="G165" i="51"/>
  <c r="D165" i="51"/>
  <c r="WS3" i="9" l="1"/>
  <c r="LD22" i="1"/>
  <c r="LE22" i="1"/>
  <c r="LD20" i="1"/>
  <c r="LE20" i="1"/>
  <c r="LD19" i="1"/>
  <c r="LE19" i="1"/>
  <c r="LD18" i="1"/>
  <c r="LE18" i="1"/>
  <c r="LD17" i="1"/>
  <c r="LE17" i="1"/>
  <c r="LD16" i="1"/>
  <c r="LE16" i="1"/>
  <c r="LD15" i="1"/>
  <c r="LE15" i="1"/>
  <c r="LD14" i="1"/>
  <c r="LE14" i="1"/>
  <c r="LD13" i="1"/>
  <c r="LE13" i="1"/>
  <c r="LB22" i="1"/>
  <c r="LC22" i="1"/>
  <c r="LB20" i="1"/>
  <c r="LC20" i="1"/>
  <c r="LB19" i="1"/>
  <c r="LC19" i="1"/>
  <c r="LB18" i="1"/>
  <c r="LC18" i="1"/>
  <c r="LB17" i="1"/>
  <c r="LC17" i="1"/>
  <c r="LB16" i="1"/>
  <c r="LC16" i="1"/>
  <c r="LB15" i="1"/>
  <c r="LC15" i="1"/>
  <c r="LB14" i="1"/>
  <c r="LC14" i="1"/>
  <c r="LB13" i="1"/>
  <c r="LC13" i="1"/>
  <c r="WR3" i="9"/>
  <c r="WQ3" i="9"/>
  <c r="G164" i="51" l="1"/>
  <c r="D164" i="51"/>
  <c r="G163" i="51"/>
  <c r="D163" i="51"/>
  <c r="D154" i="51"/>
  <c r="G162" i="51"/>
  <c r="D162" i="51"/>
  <c r="G155" i="51" l="1"/>
  <c r="G156" i="51"/>
  <c r="G157" i="51"/>
  <c r="G158" i="51"/>
  <c r="G159" i="51"/>
  <c r="G160" i="51"/>
  <c r="G161" i="51"/>
  <c r="D155" i="51"/>
  <c r="D156" i="51"/>
  <c r="D157" i="51"/>
  <c r="D158" i="51"/>
  <c r="D159" i="51"/>
  <c r="D160" i="51"/>
  <c r="D161" i="51"/>
  <c r="AGJ4" i="1" l="1"/>
  <c r="AEX18" i="1" s="1"/>
  <c r="WP3" i="9" l="1"/>
  <c r="WO3" i="9"/>
  <c r="LA22" i="1"/>
  <c r="LA20" i="1"/>
  <c r="LA19" i="1"/>
  <c r="LA18" i="1"/>
  <c r="LA17" i="1"/>
  <c r="LA16" i="1"/>
  <c r="LA15" i="1"/>
  <c r="LA14" i="1"/>
  <c r="LA13" i="1"/>
  <c r="AFM9" i="1" l="1"/>
  <c r="AFN9" i="1"/>
  <c r="AFN8" i="1"/>
  <c r="AFM10" i="1"/>
  <c r="AFN10" i="1"/>
  <c r="AFP8" i="1"/>
  <c r="AEZ19" i="1"/>
  <c r="AFW9" i="1"/>
  <c r="AFV9" i="1"/>
  <c r="AFW10" i="1"/>
  <c r="UL26" i="9" l="1"/>
  <c r="KY22" i="1"/>
  <c r="KZ22" i="1"/>
  <c r="WN3" i="9"/>
  <c r="KX22" i="1" l="1"/>
  <c r="KX20" i="1"/>
  <c r="KY20" i="1"/>
  <c r="KZ20" i="1"/>
  <c r="KX19" i="1"/>
  <c r="KY19" i="1"/>
  <c r="KZ19" i="1"/>
  <c r="KX18" i="1"/>
  <c r="KY18" i="1"/>
  <c r="KZ18" i="1"/>
  <c r="KX17" i="1"/>
  <c r="KY17" i="1"/>
  <c r="KZ17" i="1"/>
  <c r="KX16" i="1"/>
  <c r="KY16" i="1"/>
  <c r="KZ16" i="1"/>
  <c r="KX15" i="1"/>
  <c r="KY15" i="1"/>
  <c r="KZ15" i="1"/>
  <c r="KX14" i="1"/>
  <c r="KY14" i="1"/>
  <c r="KZ14" i="1"/>
  <c r="KX13" i="1"/>
  <c r="KY13" i="1"/>
  <c r="KZ13" i="1"/>
  <c r="WM3" i="9"/>
  <c r="WL3" i="9"/>
  <c r="WK3" i="9" l="1"/>
  <c r="KV22" i="1"/>
  <c r="KW22" i="1"/>
  <c r="KV20" i="1"/>
  <c r="KW20" i="1"/>
  <c r="KV19" i="1"/>
  <c r="KW19" i="1"/>
  <c r="KV18" i="1"/>
  <c r="KW18" i="1"/>
  <c r="KV17" i="1"/>
  <c r="KW17" i="1"/>
  <c r="KV16" i="1"/>
  <c r="KW16" i="1"/>
  <c r="KV15" i="1"/>
  <c r="KW15" i="1"/>
  <c r="KV14" i="1"/>
  <c r="KW14" i="1"/>
  <c r="KV13" i="1"/>
  <c r="KW13" i="1"/>
  <c r="WJ3" i="9" l="1"/>
  <c r="G150" i="51" l="1"/>
  <c r="G151" i="51"/>
  <c r="G152" i="51"/>
  <c r="G153" i="51"/>
  <c r="G154" i="51"/>
  <c r="D150" i="51"/>
  <c r="D151" i="51"/>
  <c r="D152" i="51"/>
  <c r="D153" i="51"/>
  <c r="KP22" i="1" l="1"/>
  <c r="KQ22" i="1"/>
  <c r="KR22" i="1"/>
  <c r="KS22" i="1"/>
  <c r="KT22" i="1"/>
  <c r="KU22" i="1"/>
  <c r="KP20" i="1"/>
  <c r="KQ20" i="1"/>
  <c r="KR20" i="1"/>
  <c r="KS20" i="1"/>
  <c r="KT20" i="1"/>
  <c r="KU20" i="1"/>
  <c r="KP19" i="1"/>
  <c r="KQ19" i="1"/>
  <c r="KR19" i="1"/>
  <c r="KS19" i="1"/>
  <c r="KT19" i="1"/>
  <c r="KU19" i="1"/>
  <c r="KP18" i="1"/>
  <c r="KQ18" i="1"/>
  <c r="KR18" i="1"/>
  <c r="KS18" i="1"/>
  <c r="KT18" i="1"/>
  <c r="KU18" i="1"/>
  <c r="KP17" i="1"/>
  <c r="KQ17" i="1"/>
  <c r="KR17" i="1"/>
  <c r="KS17" i="1"/>
  <c r="KT17" i="1"/>
  <c r="KU17" i="1"/>
  <c r="KP16" i="1"/>
  <c r="KQ16" i="1"/>
  <c r="KR16" i="1"/>
  <c r="KS16" i="1"/>
  <c r="KT16" i="1"/>
  <c r="KU16" i="1"/>
  <c r="KP15" i="1"/>
  <c r="KQ15" i="1"/>
  <c r="KR15" i="1"/>
  <c r="KS15" i="1"/>
  <c r="KT15" i="1"/>
  <c r="KU15" i="1"/>
  <c r="KP14" i="1"/>
  <c r="KQ14" i="1"/>
  <c r="KR14" i="1"/>
  <c r="KS14" i="1"/>
  <c r="KT14" i="1"/>
  <c r="KU14" i="1"/>
  <c r="KP13" i="1"/>
  <c r="KQ13" i="1"/>
  <c r="KR13" i="1"/>
  <c r="KS13" i="1"/>
  <c r="KT13" i="1"/>
  <c r="KU13" i="1"/>
  <c r="WI3" i="9"/>
  <c r="WH3" i="9"/>
  <c r="WG3" i="9"/>
  <c r="WF3" i="9"/>
  <c r="G147" i="51" l="1"/>
  <c r="G148" i="51"/>
  <c r="G149" i="51"/>
  <c r="D147" i="51"/>
  <c r="D148" i="51"/>
  <c r="D149" i="51"/>
  <c r="D139" i="51"/>
  <c r="WE3" i="9" l="1"/>
  <c r="G146" i="51" l="1"/>
  <c r="D146" i="51"/>
  <c r="AFS9" i="1" l="1"/>
  <c r="AFS10" i="1"/>
  <c r="AFS8" i="1"/>
  <c r="AFR9" i="1"/>
  <c r="AFR10" i="1"/>
  <c r="AFR8" i="1"/>
  <c r="KM22" i="1"/>
  <c r="KN22" i="1"/>
  <c r="KO22" i="1"/>
  <c r="WD3" i="9"/>
  <c r="KL20" i="1"/>
  <c r="KM20" i="1"/>
  <c r="KN20" i="1"/>
  <c r="KO20" i="1"/>
  <c r="KL19" i="1"/>
  <c r="KM19" i="1"/>
  <c r="KN19" i="1"/>
  <c r="KO19" i="1"/>
  <c r="KL18" i="1"/>
  <c r="KM18" i="1"/>
  <c r="KN18" i="1"/>
  <c r="KO18" i="1"/>
  <c r="KL17" i="1"/>
  <c r="KM17" i="1"/>
  <c r="KN17" i="1"/>
  <c r="KO17" i="1"/>
  <c r="KL16" i="1"/>
  <c r="KM16" i="1"/>
  <c r="KN16" i="1"/>
  <c r="KO16" i="1"/>
  <c r="KL15" i="1"/>
  <c r="KM15" i="1"/>
  <c r="KN15" i="1"/>
  <c r="KO15" i="1"/>
  <c r="KL14" i="1"/>
  <c r="KM14" i="1"/>
  <c r="KN14" i="1"/>
  <c r="KO14" i="1"/>
  <c r="KL13" i="1"/>
  <c r="KM13" i="1"/>
  <c r="KN13" i="1"/>
  <c r="KO13" i="1"/>
  <c r="KP12" i="1"/>
  <c r="WC3" i="9"/>
  <c r="AFQ10" i="1" l="1"/>
  <c r="AFP10" i="1"/>
  <c r="AFQ9" i="1"/>
  <c r="AFP9" i="1"/>
  <c r="AFQ8" i="1"/>
  <c r="KO12" i="1"/>
  <c r="WB3" i="9"/>
  <c r="AGK5" i="1"/>
  <c r="AGK4" i="1"/>
  <c r="AGJ5" i="1"/>
  <c r="AEX19" i="1" s="1"/>
  <c r="KN12" i="1"/>
  <c r="AGL4" i="1" l="1"/>
  <c r="AEW18" i="1" s="1"/>
  <c r="KI13" i="1"/>
  <c r="KJ13" i="1"/>
  <c r="KK13" i="1"/>
  <c r="KI14" i="1"/>
  <c r="KJ14" i="1"/>
  <c r="KK14" i="1"/>
  <c r="KI15" i="1"/>
  <c r="KJ15" i="1"/>
  <c r="KK15" i="1"/>
  <c r="KI16" i="1"/>
  <c r="KJ16" i="1"/>
  <c r="KK16" i="1"/>
  <c r="KI17" i="1"/>
  <c r="KJ17" i="1"/>
  <c r="KK17" i="1"/>
  <c r="KI18" i="1"/>
  <c r="KJ18" i="1"/>
  <c r="KK18" i="1"/>
  <c r="KI19" i="1"/>
  <c r="KJ19" i="1"/>
  <c r="KK19" i="1"/>
  <c r="KI20" i="1"/>
  <c r="KJ20" i="1"/>
  <c r="KK20" i="1"/>
  <c r="KI22" i="1"/>
  <c r="KJ22" i="1"/>
  <c r="KK22" i="1"/>
  <c r="KL22" i="1"/>
  <c r="KH13" i="1"/>
  <c r="G142" i="51"/>
  <c r="G143" i="51"/>
  <c r="G144" i="51"/>
  <c r="G145" i="51"/>
  <c r="D142" i="51"/>
  <c r="D143" i="51"/>
  <c r="D144" i="51"/>
  <c r="D145" i="51"/>
  <c r="KF13" i="1" l="1"/>
  <c r="KG13" i="1"/>
  <c r="KF14" i="1"/>
  <c r="KG14" i="1"/>
  <c r="KH14" i="1"/>
  <c r="KF15" i="1"/>
  <c r="KG15" i="1"/>
  <c r="KH15" i="1"/>
  <c r="KF16" i="1"/>
  <c r="KG16" i="1"/>
  <c r="KH16" i="1"/>
  <c r="KF17" i="1"/>
  <c r="KG17" i="1"/>
  <c r="KH17" i="1"/>
  <c r="KF18" i="1"/>
  <c r="KG18" i="1"/>
  <c r="KH18" i="1"/>
  <c r="KF19" i="1"/>
  <c r="KG19" i="1"/>
  <c r="KH19" i="1"/>
  <c r="KF20" i="1"/>
  <c r="KG20" i="1"/>
  <c r="KH20" i="1"/>
  <c r="KF22" i="1"/>
  <c r="KG22" i="1"/>
  <c r="KH22" i="1"/>
  <c r="G141" i="51"/>
  <c r="D141" i="51"/>
  <c r="KB22" i="1" l="1"/>
  <c r="KC22" i="1"/>
  <c r="KD22" i="1"/>
  <c r="KE22" i="1"/>
  <c r="KC13" i="1"/>
  <c r="KD13" i="1"/>
  <c r="KE13" i="1"/>
  <c r="KC14" i="1"/>
  <c r="KD14" i="1"/>
  <c r="KE14" i="1"/>
  <c r="KC15" i="1"/>
  <c r="KD15" i="1"/>
  <c r="KE15" i="1"/>
  <c r="KC16" i="1"/>
  <c r="KD16" i="1"/>
  <c r="KE16" i="1"/>
  <c r="KC17" i="1"/>
  <c r="KD17" i="1"/>
  <c r="KE17" i="1"/>
  <c r="KC18" i="1"/>
  <c r="KD18" i="1"/>
  <c r="KE18" i="1"/>
  <c r="KC19" i="1"/>
  <c r="KD19" i="1"/>
  <c r="KE19" i="1"/>
  <c r="KC20" i="1"/>
  <c r="KD20" i="1"/>
  <c r="KE20" i="1"/>
  <c r="KB13" i="1"/>
  <c r="G134" i="51"/>
  <c r="G135" i="51"/>
  <c r="G136" i="51"/>
  <c r="G137" i="51"/>
  <c r="G138" i="51"/>
  <c r="G139" i="51"/>
  <c r="G140" i="51"/>
  <c r="D135" i="51"/>
  <c r="D136" i="51"/>
  <c r="D137" i="51"/>
  <c r="D138" i="51"/>
  <c r="D140" i="51"/>
  <c r="D134" i="51"/>
  <c r="JZ13" i="1" l="1"/>
  <c r="KA13" i="1"/>
  <c r="JZ14" i="1"/>
  <c r="KA14" i="1"/>
  <c r="KB14" i="1"/>
  <c r="JZ15" i="1"/>
  <c r="KA15" i="1"/>
  <c r="KB15" i="1"/>
  <c r="JZ16" i="1"/>
  <c r="KA16" i="1"/>
  <c r="KB16" i="1"/>
  <c r="JZ17" i="1"/>
  <c r="KA17" i="1"/>
  <c r="KB17" i="1"/>
  <c r="JZ18" i="1"/>
  <c r="KA18" i="1"/>
  <c r="KB18" i="1"/>
  <c r="JZ19" i="1"/>
  <c r="KA19" i="1"/>
  <c r="KB19" i="1"/>
  <c r="JZ20" i="1"/>
  <c r="KA20" i="1"/>
  <c r="KB20" i="1"/>
  <c r="JZ22" i="1"/>
  <c r="KA22" i="1"/>
  <c r="JY13" i="1"/>
  <c r="G133" i="51"/>
  <c r="D133" i="51"/>
  <c r="JX12" i="1"/>
  <c r="JY12" i="1"/>
  <c r="JZ12" i="1"/>
  <c r="KA12" i="1"/>
  <c r="KB12" i="1"/>
  <c r="G130" i="51" l="1"/>
  <c r="G131" i="51"/>
  <c r="G132" i="51"/>
  <c r="D130" i="51"/>
  <c r="D131" i="51"/>
  <c r="D132" i="51"/>
  <c r="JV13" i="1" l="1"/>
  <c r="JW13" i="1"/>
  <c r="JX13" i="1"/>
  <c r="JV14" i="1"/>
  <c r="JW14" i="1"/>
  <c r="JX14" i="1"/>
  <c r="JY14" i="1"/>
  <c r="JV15" i="1"/>
  <c r="JW15" i="1"/>
  <c r="JX15" i="1"/>
  <c r="JY15" i="1"/>
  <c r="JV16" i="1"/>
  <c r="JW16" i="1"/>
  <c r="JX16" i="1"/>
  <c r="JY16" i="1"/>
  <c r="JV17" i="1"/>
  <c r="JW17" i="1"/>
  <c r="JX17" i="1"/>
  <c r="JY17" i="1"/>
  <c r="JV18" i="1"/>
  <c r="JW18" i="1"/>
  <c r="JX18" i="1"/>
  <c r="JY18" i="1"/>
  <c r="JV19" i="1"/>
  <c r="JW19" i="1"/>
  <c r="JX19" i="1"/>
  <c r="JY19" i="1"/>
  <c r="JV20" i="1"/>
  <c r="JW20" i="1"/>
  <c r="JX20" i="1"/>
  <c r="JY20" i="1"/>
  <c r="JV22" i="1"/>
  <c r="JW22" i="1"/>
  <c r="JX22" i="1"/>
  <c r="JY22" i="1"/>
  <c r="G126" i="51" l="1"/>
  <c r="G127" i="51"/>
  <c r="G128" i="51"/>
  <c r="G129" i="51"/>
  <c r="D126" i="51"/>
  <c r="D127" i="51"/>
  <c r="D128" i="51"/>
  <c r="D129" i="51"/>
  <c r="JW12" i="1"/>
  <c r="JS13" i="1" l="1"/>
  <c r="JS14" i="1"/>
  <c r="JT13" i="1"/>
  <c r="JU13" i="1"/>
  <c r="JT14" i="1"/>
  <c r="JU14" i="1"/>
  <c r="JT15" i="1"/>
  <c r="JU15" i="1"/>
  <c r="JT16" i="1"/>
  <c r="JU16" i="1"/>
  <c r="JT17" i="1"/>
  <c r="JU17" i="1"/>
  <c r="JT18" i="1"/>
  <c r="JU18" i="1"/>
  <c r="JT19" i="1"/>
  <c r="JU19" i="1"/>
  <c r="JT20" i="1"/>
  <c r="JU20" i="1"/>
  <c r="JU22" i="1"/>
  <c r="JS22" i="1"/>
  <c r="JT22" i="1"/>
  <c r="D124" i="51" l="1"/>
  <c r="D125" i="51"/>
  <c r="G124" i="51"/>
  <c r="G125" i="51"/>
  <c r="AFT8" i="1" l="1"/>
  <c r="AFT9" i="1"/>
  <c r="AFU9" i="1"/>
  <c r="AFT10" i="1"/>
  <c r="AFU10" i="1"/>
  <c r="JS16" i="1"/>
  <c r="JS15" i="1"/>
  <c r="JS17" i="1"/>
  <c r="JS18" i="1"/>
  <c r="JS20" i="1"/>
  <c r="JS19" i="1"/>
  <c r="JR17" i="1"/>
  <c r="JO22" i="1"/>
  <c r="JP22" i="1"/>
  <c r="JQ22" i="1"/>
  <c r="JR22" i="1"/>
  <c r="JO20" i="1"/>
  <c r="JP20" i="1"/>
  <c r="JQ20" i="1"/>
  <c r="JR20" i="1"/>
  <c r="JO19" i="1"/>
  <c r="JP19" i="1"/>
  <c r="JQ19" i="1"/>
  <c r="JR19" i="1"/>
  <c r="JP18" i="1"/>
  <c r="JQ18" i="1"/>
  <c r="JR18" i="1"/>
  <c r="JP17" i="1"/>
  <c r="JQ17" i="1"/>
  <c r="JP16" i="1"/>
  <c r="JQ16" i="1"/>
  <c r="JR16" i="1"/>
  <c r="JP15" i="1"/>
  <c r="JQ15" i="1"/>
  <c r="JR15" i="1"/>
  <c r="JP14" i="1"/>
  <c r="JQ14" i="1"/>
  <c r="JR14" i="1"/>
  <c r="JP13" i="1"/>
  <c r="JQ13" i="1"/>
  <c r="JR13" i="1"/>
  <c r="AGM5" i="1" l="1"/>
  <c r="AGL5" i="1"/>
  <c r="AEW19" i="1" s="1"/>
  <c r="F57" i="22" l="1"/>
  <c r="E57" i="22"/>
  <c r="JN22" i="1" l="1"/>
  <c r="G116" i="51"/>
  <c r="G117" i="51"/>
  <c r="G118" i="51"/>
  <c r="G119" i="51"/>
  <c r="G120" i="51"/>
  <c r="G121" i="51"/>
  <c r="G122" i="51"/>
  <c r="G123" i="51"/>
  <c r="D116" i="51"/>
  <c r="D117" i="51"/>
  <c r="D118" i="51"/>
  <c r="D119" i="51"/>
  <c r="D120" i="51"/>
  <c r="D121" i="51"/>
  <c r="D122" i="51"/>
  <c r="D123" i="51"/>
  <c r="JK22" i="1" l="1"/>
  <c r="JL22" i="1"/>
  <c r="JM22" i="1"/>
  <c r="JK20" i="1"/>
  <c r="JL20" i="1"/>
  <c r="JM20" i="1"/>
  <c r="JN20" i="1"/>
  <c r="JK19" i="1"/>
  <c r="JL19" i="1"/>
  <c r="JM19" i="1"/>
  <c r="JN19" i="1"/>
  <c r="JK18" i="1"/>
  <c r="JL18" i="1"/>
  <c r="JM18" i="1"/>
  <c r="JN18" i="1"/>
  <c r="JO18" i="1"/>
  <c r="JK17" i="1"/>
  <c r="JL17" i="1"/>
  <c r="JM17" i="1"/>
  <c r="JN17" i="1"/>
  <c r="JO17" i="1"/>
  <c r="JK16" i="1"/>
  <c r="JL16" i="1"/>
  <c r="JM16" i="1"/>
  <c r="JN16" i="1"/>
  <c r="JO16" i="1"/>
  <c r="JK15" i="1"/>
  <c r="JL15" i="1"/>
  <c r="JM15" i="1"/>
  <c r="JN15" i="1"/>
  <c r="JO15" i="1"/>
  <c r="JK14" i="1"/>
  <c r="JL14" i="1"/>
  <c r="JM14" i="1"/>
  <c r="JN14" i="1"/>
  <c r="JO14" i="1"/>
  <c r="JK13" i="1"/>
  <c r="JL13" i="1"/>
  <c r="JM13" i="1"/>
  <c r="JN13" i="1"/>
  <c r="JO13" i="1"/>
  <c r="IR24" i="1" l="1"/>
  <c r="IR25" i="1"/>
  <c r="IQ25" i="1"/>
  <c r="IQ24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HS22" i="1"/>
  <c r="JJ13" i="1" l="1"/>
  <c r="JJ14" i="1"/>
  <c r="JJ15" i="1"/>
  <c r="JJ16" i="1"/>
  <c r="JJ17" i="1"/>
  <c r="JJ18" i="1"/>
  <c r="JJ19" i="1"/>
  <c r="JJ20" i="1"/>
  <c r="JI13" i="1"/>
  <c r="JI14" i="1"/>
  <c r="JI15" i="1"/>
  <c r="JI16" i="1"/>
  <c r="JI17" i="1"/>
  <c r="JI18" i="1"/>
  <c r="JI19" i="1"/>
  <c r="JI20" i="1"/>
  <c r="JH13" i="1"/>
  <c r="G113" i="51" l="1"/>
  <c r="G114" i="51"/>
  <c r="G115" i="51"/>
  <c r="D113" i="51"/>
  <c r="D114" i="51"/>
  <c r="D115" i="51"/>
  <c r="JE13" i="1"/>
  <c r="JF13" i="1"/>
  <c r="JG13" i="1"/>
  <c r="JE14" i="1"/>
  <c r="JF14" i="1"/>
  <c r="JG14" i="1"/>
  <c r="JH14" i="1"/>
  <c r="JE15" i="1"/>
  <c r="JF15" i="1"/>
  <c r="JG15" i="1"/>
  <c r="JH15" i="1"/>
  <c r="JE16" i="1"/>
  <c r="JF16" i="1"/>
  <c r="JG16" i="1"/>
  <c r="JH16" i="1"/>
  <c r="JE17" i="1"/>
  <c r="JF17" i="1"/>
  <c r="JG17" i="1"/>
  <c r="JH17" i="1"/>
  <c r="JE18" i="1"/>
  <c r="JF18" i="1"/>
  <c r="JG18" i="1"/>
  <c r="JH18" i="1"/>
  <c r="JE19" i="1"/>
  <c r="JF19" i="1"/>
  <c r="JG19" i="1"/>
  <c r="JH19" i="1"/>
  <c r="JE20" i="1"/>
  <c r="JF20" i="1"/>
  <c r="JG20" i="1"/>
  <c r="JH20" i="1"/>
  <c r="JD13" i="1"/>
  <c r="JD14" i="1"/>
  <c r="JD15" i="1"/>
  <c r="JD16" i="1"/>
  <c r="JD17" i="1"/>
  <c r="JD18" i="1"/>
  <c r="JD19" i="1"/>
  <c r="JD20" i="1"/>
  <c r="JC13" i="1"/>
  <c r="G112" i="51" l="1"/>
  <c r="D112" i="51"/>
  <c r="G111" i="51"/>
  <c r="D111" i="51"/>
  <c r="G110" i="51"/>
  <c r="D110" i="51"/>
  <c r="G109" i="51"/>
  <c r="D109" i="51"/>
  <c r="G108" i="51"/>
  <c r="D108" i="51"/>
  <c r="G107" i="51"/>
  <c r="D107" i="51"/>
  <c r="G106" i="51"/>
  <c r="D106" i="51"/>
  <c r="G105" i="51"/>
  <c r="D105" i="51"/>
  <c r="G104" i="51"/>
  <c r="D104" i="51"/>
  <c r="G103" i="51"/>
  <c r="D103" i="51"/>
  <c r="G102" i="51"/>
  <c r="D102" i="51"/>
  <c r="G101" i="51"/>
  <c r="D101" i="51"/>
  <c r="G100" i="51"/>
  <c r="D100" i="51"/>
  <c r="G99" i="51"/>
  <c r="D99" i="51"/>
  <c r="G98" i="51"/>
  <c r="D98" i="51"/>
  <c r="G97" i="51"/>
  <c r="D97" i="51"/>
  <c r="G96" i="51"/>
  <c r="D96" i="51"/>
  <c r="G95" i="51"/>
  <c r="D95" i="51"/>
  <c r="G94" i="51"/>
  <c r="D94" i="51"/>
  <c r="G93" i="51"/>
  <c r="D93" i="51"/>
  <c r="G92" i="51"/>
  <c r="D92" i="51"/>
  <c r="G91" i="51"/>
  <c r="D91" i="51"/>
  <c r="G90" i="51"/>
  <c r="D90" i="51"/>
  <c r="G89" i="51"/>
  <c r="D89" i="51"/>
  <c r="G88" i="51"/>
  <c r="D88" i="51"/>
  <c r="G87" i="51"/>
  <c r="D87" i="51"/>
  <c r="G86" i="51"/>
  <c r="D86" i="51"/>
  <c r="G85" i="51"/>
  <c r="D85" i="51"/>
  <c r="G84" i="51"/>
  <c r="D84" i="51"/>
  <c r="G83" i="51"/>
  <c r="D83" i="51"/>
  <c r="G82" i="51"/>
  <c r="D82" i="51"/>
  <c r="G81" i="51"/>
  <c r="D81" i="51"/>
  <c r="G80" i="51"/>
  <c r="D80" i="51"/>
  <c r="G79" i="51"/>
  <c r="D79" i="51"/>
  <c r="G78" i="51"/>
  <c r="D78" i="51"/>
  <c r="G77" i="51"/>
  <c r="D77" i="51"/>
  <c r="G76" i="51"/>
  <c r="D76" i="51"/>
  <c r="G75" i="51"/>
  <c r="D75" i="51"/>
  <c r="G74" i="51"/>
  <c r="D74" i="51"/>
  <c r="G73" i="51"/>
  <c r="D73" i="51"/>
  <c r="G72" i="51"/>
  <c r="D72" i="51"/>
  <c r="G71" i="51"/>
  <c r="D71" i="51"/>
  <c r="G70" i="51"/>
  <c r="D70" i="51"/>
  <c r="G69" i="51"/>
  <c r="D69" i="51"/>
  <c r="G68" i="51"/>
  <c r="D68" i="51"/>
  <c r="G67" i="51"/>
  <c r="D67" i="51"/>
  <c r="G66" i="51"/>
  <c r="D66" i="51"/>
  <c r="D34" i="51"/>
  <c r="E24" i="51"/>
  <c r="D24" i="51"/>
  <c r="C24" i="51"/>
  <c r="B24" i="51"/>
  <c r="B22" i="53"/>
  <c r="D23" i="51"/>
  <c r="D62" i="51"/>
  <c r="B23" i="51"/>
  <c r="E22" i="51"/>
  <c r="F61" i="51" s="1"/>
  <c r="D22" i="51"/>
  <c r="C22" i="51"/>
  <c r="B22" i="51"/>
  <c r="E21" i="51"/>
  <c r="F60" i="51" s="1"/>
  <c r="D21" i="51"/>
  <c r="B21" i="51"/>
  <c r="E20" i="51"/>
  <c r="F59" i="51" s="1"/>
  <c r="D20" i="51"/>
  <c r="C20" i="51"/>
  <c r="B20" i="51"/>
  <c r="B15" i="53"/>
  <c r="B16" i="52"/>
  <c r="E18" i="51"/>
  <c r="F57" i="51" s="1"/>
  <c r="D18" i="51"/>
  <c r="C18" i="51"/>
  <c r="B18" i="51"/>
  <c r="E17" i="51"/>
  <c r="F56" i="51" s="1"/>
  <c r="D17" i="51"/>
  <c r="C17" i="51"/>
  <c r="B17" i="51"/>
  <c r="E16" i="51"/>
  <c r="F55" i="51" s="1"/>
  <c r="D16" i="51"/>
  <c r="C16" i="51"/>
  <c r="B16" i="51"/>
  <c r="E15" i="51"/>
  <c r="F54" i="51" s="1"/>
  <c r="D15" i="51"/>
  <c r="C15" i="51"/>
  <c r="B15" i="51"/>
  <c r="E14" i="51"/>
  <c r="F53" i="51" s="1"/>
  <c r="D14" i="51"/>
  <c r="C14" i="51"/>
  <c r="B14" i="51"/>
  <c r="E13" i="51"/>
  <c r="F52" i="51" s="1"/>
  <c r="D13" i="51"/>
  <c r="C13" i="51"/>
  <c r="B13" i="51"/>
  <c r="E11" i="51"/>
  <c r="D11" i="51"/>
  <c r="C11" i="51"/>
  <c r="B11" i="51"/>
  <c r="E10" i="51"/>
  <c r="F49" i="51" s="1"/>
  <c r="D10" i="51"/>
  <c r="C10" i="51"/>
  <c r="B10" i="51"/>
  <c r="E9" i="51"/>
  <c r="F48" i="51" s="1"/>
  <c r="D9" i="51"/>
  <c r="C9" i="51"/>
  <c r="B9" i="51"/>
  <c r="E8" i="51"/>
  <c r="F47" i="51" s="1"/>
  <c r="D8" i="51"/>
  <c r="C8" i="51"/>
  <c r="B8" i="51"/>
  <c r="E7" i="51"/>
  <c r="F46" i="51" s="1"/>
  <c r="D7" i="51"/>
  <c r="C7" i="51"/>
  <c r="B7" i="51"/>
  <c r="E6" i="51"/>
  <c r="F45" i="51" s="1"/>
  <c r="D6" i="51"/>
  <c r="C6" i="51"/>
  <c r="B6" i="51"/>
  <c r="E5" i="51"/>
  <c r="F44" i="51" s="1"/>
  <c r="D5" i="51"/>
  <c r="C5" i="51"/>
  <c r="B5" i="51"/>
  <c r="E4" i="51"/>
  <c r="F43" i="51" s="1"/>
  <c r="D4" i="51"/>
  <c r="C4" i="51"/>
  <c r="B4" i="51"/>
  <c r="D3" i="51"/>
  <c r="C3" i="51"/>
  <c r="F50" i="51" l="1"/>
  <c r="G50" i="51" s="1"/>
  <c r="B11" i="53" s="1"/>
  <c r="B25" i="51"/>
  <c r="C42" i="51"/>
  <c r="D42" i="51" s="1"/>
  <c r="C25" i="51"/>
  <c r="AC29" i="51" s="1"/>
  <c r="AD29" i="51" s="1"/>
  <c r="C48" i="51"/>
  <c r="D48" i="51" s="1"/>
  <c r="B22" i="52" s="1"/>
  <c r="C46" i="51"/>
  <c r="D46" i="51" s="1"/>
  <c r="B18" i="52" s="1"/>
  <c r="C55" i="51"/>
  <c r="D55" i="51" s="1"/>
  <c r="B9" i="52" s="1"/>
  <c r="C52" i="51"/>
  <c r="D52" i="51" s="1"/>
  <c r="B17" i="52" s="1"/>
  <c r="C45" i="51"/>
  <c r="D45" i="51" s="1"/>
  <c r="B15" i="52" s="1"/>
  <c r="C59" i="51"/>
  <c r="D59" i="51" s="1"/>
  <c r="B5" i="52" s="1"/>
  <c r="C61" i="51"/>
  <c r="D61" i="51" s="1"/>
  <c r="B13" i="52" s="1"/>
  <c r="C47" i="51"/>
  <c r="D47" i="51" s="1"/>
  <c r="B23" i="52" s="1"/>
  <c r="C50" i="51"/>
  <c r="D50" i="51" s="1"/>
  <c r="B11" i="52" s="1"/>
  <c r="C53" i="51"/>
  <c r="D53" i="51" s="1"/>
  <c r="B7" i="52" s="1"/>
  <c r="C56" i="51"/>
  <c r="D56" i="51" s="1"/>
  <c r="B3" i="52" s="1"/>
  <c r="C57" i="51"/>
  <c r="D57" i="51" s="1"/>
  <c r="B19" i="52" s="1"/>
  <c r="C49" i="51"/>
  <c r="D49" i="51" s="1"/>
  <c r="B21" i="52" s="1"/>
  <c r="C44" i="51"/>
  <c r="D44" i="51" s="1"/>
  <c r="B8" i="52" s="1"/>
  <c r="C43" i="51"/>
  <c r="D43" i="51" s="1"/>
  <c r="B14" i="52" s="1"/>
  <c r="C60" i="51"/>
  <c r="C54" i="51"/>
  <c r="D54" i="51" s="1"/>
  <c r="B4" i="52" s="1"/>
  <c r="G43" i="51"/>
  <c r="B20" i="53" s="1"/>
  <c r="E25" i="51"/>
  <c r="G57" i="51"/>
  <c r="B7" i="53" s="1"/>
  <c r="G59" i="51"/>
  <c r="B16" i="53" s="1"/>
  <c r="G52" i="51"/>
  <c r="B5" i="53" s="1"/>
  <c r="G45" i="51"/>
  <c r="B9" i="53" s="1"/>
  <c r="G61" i="51"/>
  <c r="B12" i="53" s="1"/>
  <c r="G46" i="51"/>
  <c r="B19" i="53" s="1"/>
  <c r="G49" i="51"/>
  <c r="B18" i="53" s="1"/>
  <c r="G55" i="51"/>
  <c r="B3" i="53" s="1"/>
  <c r="G60" i="51"/>
  <c r="B21" i="53" s="1"/>
  <c r="G48" i="51"/>
  <c r="B14" i="53" s="1"/>
  <c r="G44" i="51"/>
  <c r="B17" i="53" s="1"/>
  <c r="G47" i="51"/>
  <c r="B23" i="53" s="1"/>
  <c r="G53" i="51"/>
  <c r="B13" i="53" s="1"/>
  <c r="G56" i="51"/>
  <c r="B6" i="53" s="1"/>
  <c r="G54" i="51"/>
  <c r="B8" i="53" s="1"/>
  <c r="B20" i="52"/>
  <c r="D33" i="51"/>
  <c r="D36" i="51"/>
  <c r="D25" i="51"/>
  <c r="D37" i="51"/>
  <c r="C33" i="51"/>
  <c r="C37" i="51"/>
  <c r="C34" i="51"/>
  <c r="C36" i="51"/>
  <c r="C63" i="51" l="1"/>
  <c r="I63" i="51"/>
  <c r="AE29" i="51"/>
  <c r="B6" i="52"/>
  <c r="C23" i="52" s="1"/>
  <c r="J63" i="51"/>
  <c r="D63" i="51"/>
  <c r="F659" i="51"/>
  <c r="G658" i="51" s="1"/>
  <c r="AC30" i="51"/>
  <c r="C659" i="51"/>
  <c r="D658" i="51" s="1"/>
  <c r="F63" i="51"/>
  <c r="G63" i="51" s="1"/>
  <c r="D60" i="51"/>
  <c r="B10" i="52" s="1"/>
  <c r="B4" i="53"/>
  <c r="C23" i="53" s="1"/>
  <c r="AC34" i="51" l="1"/>
  <c r="AC37" i="51"/>
  <c r="AE30" i="51"/>
  <c r="AD30" i="51"/>
  <c r="C41" i="38"/>
  <c r="B41" i="38"/>
  <c r="AE23" i="50"/>
  <c r="AE22" i="50"/>
  <c r="B40" i="38"/>
  <c r="C40" i="38"/>
  <c r="JC20" i="1" l="1"/>
  <c r="JC19" i="1"/>
  <c r="JC18" i="1"/>
  <c r="JC17" i="1"/>
  <c r="JC16" i="1"/>
  <c r="JC15" i="1"/>
  <c r="JC14" i="1"/>
  <c r="IY20" i="1" l="1"/>
  <c r="IZ20" i="1"/>
  <c r="JA20" i="1"/>
  <c r="JB20" i="1"/>
  <c r="IY19" i="1"/>
  <c r="IZ19" i="1"/>
  <c r="JA19" i="1"/>
  <c r="JB19" i="1"/>
  <c r="IY18" i="1"/>
  <c r="IZ18" i="1"/>
  <c r="JA18" i="1"/>
  <c r="JB18" i="1"/>
  <c r="IY17" i="1"/>
  <c r="IZ17" i="1"/>
  <c r="JA17" i="1"/>
  <c r="JB17" i="1"/>
  <c r="IY16" i="1"/>
  <c r="IZ16" i="1"/>
  <c r="JA16" i="1"/>
  <c r="JB16" i="1"/>
  <c r="IY15" i="1"/>
  <c r="IZ15" i="1"/>
  <c r="JA15" i="1"/>
  <c r="JB15" i="1"/>
  <c r="IY14" i="1"/>
  <c r="IZ14" i="1"/>
  <c r="JA14" i="1"/>
  <c r="JB14" i="1"/>
  <c r="IY13" i="1"/>
  <c r="IZ13" i="1"/>
  <c r="JA13" i="1"/>
  <c r="JB13" i="1"/>
  <c r="F56" i="22" l="1"/>
  <c r="E56" i="22"/>
  <c r="IW20" i="1" l="1"/>
  <c r="IX20" i="1"/>
  <c r="IW19" i="1"/>
  <c r="IX19" i="1"/>
  <c r="IW18" i="1"/>
  <c r="IX18" i="1"/>
  <c r="IW17" i="1"/>
  <c r="IX17" i="1"/>
  <c r="IW16" i="1"/>
  <c r="IX16" i="1"/>
  <c r="IW15" i="1"/>
  <c r="IX15" i="1"/>
  <c r="IW14" i="1"/>
  <c r="IX14" i="1"/>
  <c r="IW13" i="1"/>
  <c r="IX13" i="1"/>
  <c r="IU20" i="1" l="1"/>
  <c r="IV20" i="1"/>
  <c r="IU19" i="1"/>
  <c r="IV19" i="1"/>
  <c r="IU18" i="1"/>
  <c r="IV18" i="1"/>
  <c r="IU17" i="1"/>
  <c r="IV17" i="1"/>
  <c r="IU16" i="1"/>
  <c r="IV16" i="1"/>
  <c r="IU15" i="1"/>
  <c r="IV15" i="1"/>
  <c r="IU14" i="1"/>
  <c r="IV14" i="1"/>
  <c r="IU13" i="1"/>
  <c r="IV13" i="1"/>
  <c r="IS20" i="1" l="1"/>
  <c r="IT20" i="1"/>
  <c r="IS19" i="1"/>
  <c r="IT19" i="1"/>
  <c r="IS18" i="1"/>
  <c r="IT18" i="1"/>
  <c r="IS17" i="1"/>
  <c r="IT17" i="1"/>
  <c r="IS16" i="1"/>
  <c r="IT16" i="1"/>
  <c r="IS15" i="1"/>
  <c r="IT15" i="1"/>
  <c r="IS14" i="1"/>
  <c r="IT14" i="1"/>
  <c r="IS13" i="1"/>
  <c r="IT13" i="1"/>
  <c r="IR20" i="1" l="1"/>
  <c r="IR19" i="1"/>
  <c r="IR18" i="1"/>
  <c r="IR17" i="1"/>
  <c r="IR16" i="1"/>
  <c r="IR15" i="1"/>
  <c r="IR14" i="1"/>
  <c r="IR13" i="1"/>
  <c r="IN20" i="1" l="1"/>
  <c r="IO20" i="1"/>
  <c r="IP20" i="1"/>
  <c r="IQ20" i="1"/>
  <c r="IN19" i="1"/>
  <c r="IO19" i="1"/>
  <c r="IP19" i="1"/>
  <c r="IQ19" i="1"/>
  <c r="IN18" i="1"/>
  <c r="IO18" i="1"/>
  <c r="IP18" i="1"/>
  <c r="IQ18" i="1"/>
  <c r="IN17" i="1"/>
  <c r="IO17" i="1"/>
  <c r="IP17" i="1"/>
  <c r="IQ17" i="1"/>
  <c r="IN16" i="1"/>
  <c r="IO16" i="1"/>
  <c r="IP16" i="1"/>
  <c r="IQ16" i="1"/>
  <c r="IN15" i="1"/>
  <c r="IO15" i="1"/>
  <c r="IP15" i="1"/>
  <c r="IQ15" i="1"/>
  <c r="IN14" i="1"/>
  <c r="IO14" i="1"/>
  <c r="IP14" i="1"/>
  <c r="IQ14" i="1"/>
  <c r="IN13" i="1"/>
  <c r="IO13" i="1"/>
  <c r="IP13" i="1"/>
  <c r="IQ13" i="1"/>
  <c r="HR27" i="1" l="1"/>
  <c r="HR26" i="1"/>
  <c r="HS27" i="1"/>
  <c r="HS26" i="1"/>
  <c r="IM13" i="1" l="1"/>
  <c r="IM14" i="1"/>
  <c r="IM15" i="1"/>
  <c r="IM16" i="1"/>
  <c r="IM17" i="1"/>
  <c r="IM18" i="1"/>
  <c r="IM19" i="1"/>
  <c r="IM20" i="1"/>
  <c r="IK13" i="1" l="1"/>
  <c r="IL13" i="1"/>
  <c r="IK14" i="1"/>
  <c r="IL14" i="1"/>
  <c r="IK15" i="1"/>
  <c r="IL15" i="1"/>
  <c r="IK16" i="1"/>
  <c r="IL16" i="1"/>
  <c r="IK17" i="1"/>
  <c r="IL17" i="1"/>
  <c r="IK18" i="1"/>
  <c r="IL18" i="1"/>
  <c r="IK19" i="1"/>
  <c r="IL19" i="1"/>
  <c r="IK20" i="1"/>
  <c r="IL20" i="1"/>
  <c r="II13" i="1"/>
  <c r="IJ13" i="1"/>
  <c r="II14" i="1"/>
  <c r="IJ14" i="1"/>
  <c r="II15" i="1"/>
  <c r="IJ15" i="1"/>
  <c r="II16" i="1"/>
  <c r="IJ16" i="1"/>
  <c r="II17" i="1"/>
  <c r="IJ17" i="1"/>
  <c r="II18" i="1"/>
  <c r="IJ18" i="1"/>
  <c r="II19" i="1"/>
  <c r="IJ19" i="1"/>
  <c r="II20" i="1"/>
  <c r="IJ20" i="1"/>
  <c r="IH13" i="1"/>
  <c r="C13" i="19" l="1"/>
  <c r="C20" i="19"/>
  <c r="C7" i="19"/>
  <c r="C5" i="19"/>
  <c r="C11" i="19"/>
  <c r="C16" i="19"/>
  <c r="C15" i="21"/>
  <c r="C11" i="21"/>
  <c r="C12" i="21"/>
  <c r="C7" i="21"/>
  <c r="C10" i="21" l="1"/>
  <c r="C13" i="21"/>
  <c r="C21" i="21"/>
  <c r="C6" i="19"/>
  <c r="IH20" i="1"/>
  <c r="IH19" i="1"/>
  <c r="IH18" i="1"/>
  <c r="IH17" i="1"/>
  <c r="IH16" i="1"/>
  <c r="IH15" i="1"/>
  <c r="IH14" i="1"/>
  <c r="IC20" i="1" l="1"/>
  <c r="ID20" i="1"/>
  <c r="IE20" i="1"/>
  <c r="IF20" i="1"/>
  <c r="IG20" i="1"/>
  <c r="IC19" i="1"/>
  <c r="ID19" i="1"/>
  <c r="IE19" i="1"/>
  <c r="IF19" i="1"/>
  <c r="IG19" i="1"/>
  <c r="IC18" i="1"/>
  <c r="ID18" i="1"/>
  <c r="IE18" i="1"/>
  <c r="IF18" i="1"/>
  <c r="IG18" i="1"/>
  <c r="IC17" i="1"/>
  <c r="ID17" i="1"/>
  <c r="IE17" i="1"/>
  <c r="IF17" i="1"/>
  <c r="IG17" i="1"/>
  <c r="IC16" i="1"/>
  <c r="ID16" i="1"/>
  <c r="IE16" i="1"/>
  <c r="IF16" i="1"/>
  <c r="IG16" i="1"/>
  <c r="IC15" i="1"/>
  <c r="ID15" i="1"/>
  <c r="IE15" i="1"/>
  <c r="IF15" i="1"/>
  <c r="IG15" i="1"/>
  <c r="IC14" i="1"/>
  <c r="ID14" i="1"/>
  <c r="IE14" i="1"/>
  <c r="IF14" i="1"/>
  <c r="IG14" i="1"/>
  <c r="IC13" i="1"/>
  <c r="ID13" i="1"/>
  <c r="IE13" i="1"/>
  <c r="IF13" i="1"/>
  <c r="IG13" i="1"/>
  <c r="HZ20" i="1" l="1"/>
  <c r="IA20" i="1"/>
  <c r="IB20" i="1"/>
  <c r="HZ19" i="1"/>
  <c r="IA19" i="1"/>
  <c r="IB19" i="1"/>
  <c r="HZ18" i="1"/>
  <c r="IA18" i="1"/>
  <c r="IB18" i="1"/>
  <c r="HZ17" i="1"/>
  <c r="IA17" i="1"/>
  <c r="IB17" i="1"/>
  <c r="HZ16" i="1"/>
  <c r="IA16" i="1"/>
  <c r="IB16" i="1"/>
  <c r="HZ15" i="1"/>
  <c r="IA15" i="1"/>
  <c r="IB15" i="1"/>
  <c r="HZ14" i="1"/>
  <c r="IA14" i="1"/>
  <c r="IB14" i="1"/>
  <c r="HZ13" i="1"/>
  <c r="IA13" i="1"/>
  <c r="IB13" i="1"/>
  <c r="HW20" i="1" l="1"/>
  <c r="HX20" i="1"/>
  <c r="HY20" i="1"/>
  <c r="HW19" i="1"/>
  <c r="HX19" i="1"/>
  <c r="HY19" i="1"/>
  <c r="HW18" i="1"/>
  <c r="HX18" i="1"/>
  <c r="HY18" i="1"/>
  <c r="HW17" i="1"/>
  <c r="HX17" i="1"/>
  <c r="HY17" i="1"/>
  <c r="HW16" i="1"/>
  <c r="HX16" i="1"/>
  <c r="HY16" i="1"/>
  <c r="HW15" i="1"/>
  <c r="HX15" i="1"/>
  <c r="HY15" i="1"/>
  <c r="HW14" i="1"/>
  <c r="HX14" i="1"/>
  <c r="HY14" i="1"/>
  <c r="HW13" i="1"/>
  <c r="HX13" i="1"/>
  <c r="HY13" i="1"/>
  <c r="C14" i="19" l="1"/>
  <c r="C4" i="19"/>
  <c r="C12" i="19" l="1"/>
  <c r="C9" i="19"/>
  <c r="C17" i="19"/>
  <c r="C8" i="19"/>
  <c r="C19" i="19"/>
  <c r="C18" i="19"/>
  <c r="AR30" i="9"/>
  <c r="HJ22" i="1"/>
  <c r="HK22" i="1"/>
  <c r="HL22" i="1"/>
  <c r="HM22" i="1"/>
  <c r="HN22" i="1"/>
  <c r="HO22" i="1"/>
  <c r="HP22" i="1"/>
  <c r="HQ22" i="1"/>
  <c r="HR22" i="1"/>
  <c r="HI22" i="1"/>
  <c r="C3" i="19" l="1"/>
  <c r="D19" i="19" s="1"/>
  <c r="AR33" i="9"/>
  <c r="AM4" i="1"/>
  <c r="HU20" i="1" l="1"/>
  <c r="HV20" i="1"/>
  <c r="HU19" i="1"/>
  <c r="HV19" i="1"/>
  <c r="HU18" i="1"/>
  <c r="HV18" i="1"/>
  <c r="HU17" i="1"/>
  <c r="HV17" i="1"/>
  <c r="HU16" i="1"/>
  <c r="HV16" i="1"/>
  <c r="HU15" i="1"/>
  <c r="HV15" i="1"/>
  <c r="HU14" i="1"/>
  <c r="HV14" i="1"/>
  <c r="HU13" i="1"/>
  <c r="HV13" i="1"/>
  <c r="GD4" i="18"/>
  <c r="HS20" i="1" l="1"/>
  <c r="HT20" i="1"/>
  <c r="HS19" i="1"/>
  <c r="HT19" i="1"/>
  <c r="HS18" i="1"/>
  <c r="HT18" i="1"/>
  <c r="HS17" i="1"/>
  <c r="HT17" i="1"/>
  <c r="HS16" i="1"/>
  <c r="HT16" i="1"/>
  <c r="HS15" i="1"/>
  <c r="HT15" i="1"/>
  <c r="HS14" i="1"/>
  <c r="HT14" i="1"/>
  <c r="HS13" i="1"/>
  <c r="HT13" i="1"/>
  <c r="HO20" i="1" l="1"/>
  <c r="HP20" i="1"/>
  <c r="HQ20" i="1"/>
  <c r="HR20" i="1"/>
  <c r="HO19" i="1"/>
  <c r="HP19" i="1"/>
  <c r="HQ19" i="1"/>
  <c r="HR19" i="1"/>
  <c r="HO18" i="1"/>
  <c r="HP18" i="1"/>
  <c r="HQ18" i="1"/>
  <c r="HR18" i="1"/>
  <c r="HO17" i="1"/>
  <c r="HP17" i="1"/>
  <c r="HQ17" i="1"/>
  <c r="HR17" i="1"/>
  <c r="HO16" i="1"/>
  <c r="HP16" i="1"/>
  <c r="HQ16" i="1"/>
  <c r="HR16" i="1"/>
  <c r="HO15" i="1"/>
  <c r="HP15" i="1"/>
  <c r="HQ15" i="1"/>
  <c r="HR15" i="1"/>
  <c r="HO14" i="1"/>
  <c r="HP14" i="1"/>
  <c r="HQ14" i="1"/>
  <c r="HR14" i="1"/>
  <c r="HO13" i="1"/>
  <c r="HP13" i="1"/>
  <c r="HQ13" i="1"/>
  <c r="HR13" i="1"/>
  <c r="H19" i="22" l="1"/>
  <c r="HN20" i="1" l="1"/>
  <c r="HN19" i="1"/>
  <c r="HN18" i="1"/>
  <c r="HN17" i="1"/>
  <c r="HN16" i="1"/>
  <c r="HN15" i="1"/>
  <c r="HN14" i="1"/>
  <c r="HN13" i="1"/>
  <c r="HK20" i="1" l="1"/>
  <c r="HL20" i="1"/>
  <c r="HM20" i="1"/>
  <c r="HK19" i="1"/>
  <c r="HL19" i="1"/>
  <c r="HM19" i="1"/>
  <c r="HK18" i="1"/>
  <c r="HL18" i="1"/>
  <c r="HM18" i="1"/>
  <c r="HK17" i="1"/>
  <c r="HL17" i="1"/>
  <c r="HM17" i="1"/>
  <c r="HK16" i="1"/>
  <c r="HL16" i="1"/>
  <c r="HM16" i="1"/>
  <c r="HK15" i="1"/>
  <c r="HL15" i="1"/>
  <c r="HM15" i="1"/>
  <c r="HK14" i="1"/>
  <c r="HL14" i="1"/>
  <c r="HM14" i="1"/>
  <c r="HK13" i="1"/>
  <c r="HL13" i="1"/>
  <c r="HM13" i="1"/>
  <c r="HI13" i="1" l="1"/>
  <c r="HJ13" i="1"/>
  <c r="HI20" i="1" l="1"/>
  <c r="HJ20" i="1"/>
  <c r="HI19" i="1"/>
  <c r="HJ19" i="1"/>
  <c r="HI18" i="1"/>
  <c r="HJ18" i="1"/>
  <c r="HI17" i="1"/>
  <c r="HJ17" i="1"/>
  <c r="HI16" i="1"/>
  <c r="HJ16" i="1"/>
  <c r="HI15" i="1"/>
  <c r="HJ15" i="1"/>
  <c r="HI14" i="1"/>
  <c r="HJ14" i="1"/>
  <c r="HG20" i="1" l="1"/>
  <c r="HH20" i="1"/>
  <c r="HG19" i="1"/>
  <c r="HH19" i="1"/>
  <c r="HG18" i="1"/>
  <c r="HH18" i="1"/>
  <c r="HG17" i="1"/>
  <c r="HH17" i="1"/>
  <c r="HG16" i="1"/>
  <c r="HH16" i="1"/>
  <c r="HG15" i="1"/>
  <c r="HH15" i="1"/>
  <c r="HG14" i="1"/>
  <c r="HH14" i="1"/>
  <c r="HG13" i="1"/>
  <c r="HH13" i="1"/>
  <c r="HD20" i="1" l="1"/>
  <c r="HE20" i="1"/>
  <c r="HF20" i="1"/>
  <c r="HD19" i="1"/>
  <c r="HE19" i="1"/>
  <c r="HF19" i="1"/>
  <c r="HD18" i="1"/>
  <c r="HE18" i="1"/>
  <c r="HF18" i="1"/>
  <c r="HD17" i="1"/>
  <c r="HE17" i="1"/>
  <c r="HF17" i="1"/>
  <c r="HD16" i="1"/>
  <c r="HE16" i="1"/>
  <c r="HF16" i="1"/>
  <c r="HD15" i="1"/>
  <c r="HE15" i="1"/>
  <c r="HF15" i="1"/>
  <c r="HD14" i="1"/>
  <c r="HE14" i="1"/>
  <c r="HF14" i="1"/>
  <c r="HD13" i="1"/>
  <c r="HE13" i="1"/>
  <c r="HF13" i="1"/>
  <c r="GY11" i="1" l="1"/>
  <c r="HC13" i="1"/>
  <c r="HC20" i="1"/>
  <c r="HB20" i="1"/>
  <c r="HC19" i="1"/>
  <c r="HB19" i="1"/>
  <c r="HC18" i="1"/>
  <c r="HB18" i="1"/>
  <c r="HC17" i="1"/>
  <c r="HB17" i="1"/>
  <c r="HC16" i="1"/>
  <c r="HB16" i="1"/>
  <c r="HC15" i="1"/>
  <c r="HB15" i="1"/>
  <c r="HC14" i="1"/>
  <c r="HB14" i="1"/>
  <c r="HB13" i="1"/>
  <c r="GU14" i="1"/>
  <c r="GU13" i="1"/>
  <c r="C20" i="21" l="1"/>
  <c r="C19" i="21" l="1"/>
  <c r="C17" i="21"/>
  <c r="C9" i="21"/>
  <c r="C14" i="21"/>
  <c r="C3" i="21"/>
  <c r="C5" i="21"/>
  <c r="C8" i="21"/>
  <c r="C6" i="21" l="1"/>
  <c r="C16" i="21"/>
  <c r="AEY16" i="1"/>
  <c r="AEX16" i="1"/>
  <c r="D19" i="21" l="1"/>
  <c r="AEW16" i="1"/>
  <c r="GU20" i="1"/>
  <c r="GV20" i="1"/>
  <c r="GW20" i="1"/>
  <c r="GX20" i="1"/>
  <c r="GU19" i="1"/>
  <c r="GV19" i="1"/>
  <c r="GW19" i="1"/>
  <c r="GX19" i="1"/>
  <c r="GU18" i="1"/>
  <c r="GV18" i="1"/>
  <c r="GW18" i="1"/>
  <c r="GX18" i="1"/>
  <c r="GU17" i="1"/>
  <c r="GV17" i="1"/>
  <c r="GW17" i="1"/>
  <c r="GX17" i="1"/>
  <c r="GU16" i="1"/>
  <c r="GV16" i="1"/>
  <c r="GW16" i="1"/>
  <c r="GX16" i="1"/>
  <c r="GU15" i="1"/>
  <c r="GV15" i="1"/>
  <c r="GW15" i="1"/>
  <c r="GX15" i="1"/>
  <c r="GV14" i="1"/>
  <c r="GW14" i="1"/>
  <c r="GX14" i="1"/>
  <c r="GV13" i="1"/>
  <c r="GW13" i="1"/>
  <c r="GX13" i="1"/>
  <c r="GT20" i="1" l="1"/>
  <c r="GT19" i="1"/>
  <c r="GT18" i="1"/>
  <c r="GT17" i="1"/>
  <c r="GT16" i="1"/>
  <c r="GT15" i="1"/>
  <c r="GT14" i="1"/>
  <c r="GT13" i="1"/>
  <c r="GQ20" i="1" l="1"/>
  <c r="GR20" i="1"/>
  <c r="GS20" i="1"/>
  <c r="GQ19" i="1"/>
  <c r="GR19" i="1"/>
  <c r="GS19" i="1"/>
  <c r="GQ18" i="1"/>
  <c r="GR18" i="1"/>
  <c r="GS18" i="1"/>
  <c r="GQ17" i="1"/>
  <c r="GR17" i="1"/>
  <c r="GS17" i="1"/>
  <c r="GQ16" i="1"/>
  <c r="GR16" i="1"/>
  <c r="GS16" i="1"/>
  <c r="GQ15" i="1"/>
  <c r="GR15" i="1"/>
  <c r="GS15" i="1"/>
  <c r="GQ14" i="1"/>
  <c r="GR14" i="1"/>
  <c r="GS14" i="1"/>
  <c r="GQ13" i="1"/>
  <c r="GR13" i="1"/>
  <c r="GS13" i="1"/>
  <c r="GO20" i="1" l="1"/>
  <c r="GP20" i="1"/>
  <c r="GO19" i="1"/>
  <c r="GP19" i="1"/>
  <c r="GO18" i="1"/>
  <c r="GP18" i="1"/>
  <c r="GO17" i="1"/>
  <c r="GP17" i="1"/>
  <c r="GO16" i="1"/>
  <c r="GP16" i="1"/>
  <c r="GO15" i="1"/>
  <c r="GP15" i="1"/>
  <c r="GO14" i="1"/>
  <c r="GP14" i="1"/>
  <c r="GO13" i="1"/>
  <c r="GP13" i="1"/>
  <c r="GL20" i="1" l="1"/>
  <c r="GM20" i="1"/>
  <c r="GN20" i="1"/>
  <c r="GL19" i="1"/>
  <c r="GM19" i="1"/>
  <c r="GN19" i="1"/>
  <c r="GL18" i="1"/>
  <c r="GM18" i="1"/>
  <c r="GN18" i="1"/>
  <c r="GL17" i="1"/>
  <c r="GM17" i="1"/>
  <c r="GN17" i="1"/>
  <c r="GL16" i="1"/>
  <c r="GM16" i="1"/>
  <c r="GN16" i="1"/>
  <c r="GL15" i="1"/>
  <c r="GM15" i="1"/>
  <c r="GN15" i="1"/>
  <c r="GL14" i="1"/>
  <c r="GM14" i="1"/>
  <c r="GN14" i="1"/>
  <c r="GL13" i="1"/>
  <c r="GM13" i="1"/>
  <c r="GN13" i="1"/>
  <c r="GJ20" i="1" l="1"/>
  <c r="GK20" i="1"/>
  <c r="GJ19" i="1"/>
  <c r="GK19" i="1"/>
  <c r="GJ18" i="1"/>
  <c r="GK18" i="1"/>
  <c r="GJ17" i="1"/>
  <c r="GK17" i="1"/>
  <c r="GJ16" i="1"/>
  <c r="GK16" i="1"/>
  <c r="GJ15" i="1"/>
  <c r="GK15" i="1"/>
  <c r="GJ14" i="1"/>
  <c r="GK14" i="1"/>
  <c r="GJ13" i="1"/>
  <c r="GK13" i="1"/>
  <c r="GG20" i="1" l="1"/>
  <c r="GH20" i="1"/>
  <c r="GI20" i="1"/>
  <c r="GG19" i="1"/>
  <c r="GH19" i="1"/>
  <c r="GI19" i="1"/>
  <c r="GG18" i="1"/>
  <c r="GH18" i="1"/>
  <c r="GI18" i="1"/>
  <c r="GG17" i="1"/>
  <c r="GH17" i="1"/>
  <c r="GI17" i="1"/>
  <c r="GG16" i="1"/>
  <c r="GH16" i="1"/>
  <c r="GI16" i="1"/>
  <c r="GG15" i="1"/>
  <c r="GH15" i="1"/>
  <c r="GI15" i="1"/>
  <c r="GG14" i="1"/>
  <c r="GH14" i="1"/>
  <c r="GI14" i="1"/>
  <c r="GG13" i="1"/>
  <c r="GH13" i="1"/>
  <c r="GI13" i="1"/>
  <c r="GE20" i="1" l="1"/>
  <c r="GF20" i="1"/>
  <c r="GE19" i="1"/>
  <c r="GF19" i="1"/>
  <c r="GE18" i="1"/>
  <c r="GF18" i="1"/>
  <c r="GE17" i="1"/>
  <c r="GF17" i="1"/>
  <c r="GE16" i="1"/>
  <c r="GF16" i="1"/>
  <c r="GE15" i="1"/>
  <c r="GF15" i="1"/>
  <c r="GE14" i="1"/>
  <c r="GF14" i="1"/>
  <c r="GE13" i="1"/>
  <c r="GF13" i="1"/>
  <c r="GB20" i="1" l="1"/>
  <c r="GC20" i="1"/>
  <c r="GD20" i="1"/>
  <c r="GB19" i="1"/>
  <c r="GC19" i="1"/>
  <c r="GD19" i="1"/>
  <c r="GB18" i="1"/>
  <c r="GC18" i="1"/>
  <c r="GD18" i="1"/>
  <c r="GB17" i="1"/>
  <c r="GC17" i="1"/>
  <c r="GD17" i="1"/>
  <c r="GB16" i="1"/>
  <c r="GC16" i="1"/>
  <c r="GD16" i="1"/>
  <c r="GB15" i="1"/>
  <c r="GC15" i="1"/>
  <c r="GD15" i="1"/>
  <c r="GB14" i="1"/>
  <c r="GC14" i="1"/>
  <c r="GD14" i="1"/>
  <c r="GB13" i="1"/>
  <c r="GC13" i="1"/>
  <c r="GD13" i="1"/>
  <c r="GA20" i="1" l="1"/>
  <c r="GA19" i="1"/>
  <c r="GA18" i="1"/>
  <c r="GA17" i="1"/>
  <c r="GA16" i="1"/>
  <c r="GA15" i="1"/>
  <c r="GA14" i="1"/>
  <c r="GA13" i="1"/>
  <c r="FY20" i="1" l="1"/>
  <c r="FZ20" i="1"/>
  <c r="FY19" i="1"/>
  <c r="FZ19" i="1"/>
  <c r="FY18" i="1"/>
  <c r="FZ18" i="1"/>
  <c r="FY17" i="1"/>
  <c r="FZ17" i="1"/>
  <c r="FY16" i="1"/>
  <c r="FZ16" i="1"/>
  <c r="FY15" i="1"/>
  <c r="FZ15" i="1"/>
  <c r="FY14" i="1"/>
  <c r="FZ14" i="1"/>
  <c r="FY13" i="1"/>
  <c r="FZ13" i="1"/>
  <c r="FW20" i="1" l="1"/>
  <c r="FX20" i="1"/>
  <c r="FW19" i="1"/>
  <c r="FX19" i="1"/>
  <c r="FW18" i="1"/>
  <c r="FX18" i="1"/>
  <c r="FW17" i="1"/>
  <c r="FX17" i="1"/>
  <c r="FW16" i="1"/>
  <c r="FX16" i="1"/>
  <c r="FW15" i="1"/>
  <c r="FX15" i="1"/>
  <c r="FW14" i="1"/>
  <c r="FX14" i="1"/>
  <c r="FW13" i="1"/>
  <c r="FX13" i="1"/>
  <c r="FU20" i="1" l="1"/>
  <c r="FV20" i="1"/>
  <c r="FU19" i="1"/>
  <c r="FV19" i="1"/>
  <c r="FU18" i="1"/>
  <c r="FV18" i="1"/>
  <c r="FU17" i="1"/>
  <c r="FV17" i="1"/>
  <c r="FU16" i="1"/>
  <c r="FV16" i="1"/>
  <c r="FU15" i="1"/>
  <c r="FV15" i="1"/>
  <c r="FU14" i="1"/>
  <c r="FV14" i="1"/>
  <c r="FU13" i="1"/>
  <c r="FV13" i="1"/>
  <c r="FS20" i="1" l="1"/>
  <c r="FT20" i="1"/>
  <c r="FS19" i="1"/>
  <c r="FT19" i="1"/>
  <c r="FS18" i="1"/>
  <c r="FT18" i="1"/>
  <c r="FS17" i="1"/>
  <c r="FT17" i="1"/>
  <c r="FS16" i="1"/>
  <c r="FT16" i="1"/>
  <c r="FS15" i="1"/>
  <c r="FT15" i="1"/>
  <c r="FS14" i="1"/>
  <c r="FT14" i="1"/>
  <c r="FS13" i="1"/>
  <c r="FT13" i="1"/>
  <c r="FR20" i="1" l="1"/>
  <c r="FR19" i="1"/>
  <c r="FR18" i="1"/>
  <c r="FR17" i="1"/>
  <c r="FR16" i="1"/>
  <c r="FR15" i="1"/>
  <c r="FR14" i="1"/>
  <c r="FR13" i="1"/>
  <c r="FS7" i="1" l="1"/>
  <c r="FQ20" i="1" l="1"/>
  <c r="FQ19" i="1"/>
  <c r="FQ18" i="1"/>
  <c r="FQ17" i="1"/>
  <c r="FQ16" i="1"/>
  <c r="FQ15" i="1"/>
  <c r="FQ14" i="1"/>
  <c r="FQ13" i="1"/>
  <c r="FP20" i="1" l="1"/>
  <c r="FP19" i="1"/>
  <c r="FP18" i="1"/>
  <c r="FP17" i="1"/>
  <c r="FP16" i="1"/>
  <c r="FP15" i="1"/>
  <c r="FP14" i="1"/>
  <c r="FP13" i="1"/>
  <c r="FO20" i="1" l="1"/>
  <c r="FO19" i="1"/>
  <c r="FO18" i="1"/>
  <c r="FO17" i="1"/>
  <c r="FO16" i="1"/>
  <c r="FO15" i="1"/>
  <c r="FO14" i="1"/>
  <c r="FO13" i="1"/>
  <c r="FM20" i="1" l="1"/>
  <c r="FN20" i="1"/>
  <c r="FM19" i="1"/>
  <c r="FN19" i="1"/>
  <c r="FM18" i="1"/>
  <c r="FN18" i="1"/>
  <c r="FM17" i="1"/>
  <c r="FN17" i="1"/>
  <c r="FM16" i="1"/>
  <c r="FN16" i="1"/>
  <c r="FM15" i="1"/>
  <c r="FN15" i="1"/>
  <c r="FM14" i="1"/>
  <c r="FN14" i="1"/>
  <c r="FM13" i="1"/>
  <c r="FN13" i="1"/>
  <c r="FL20" i="1" l="1"/>
  <c r="FL19" i="1"/>
  <c r="FL18" i="1"/>
  <c r="FL17" i="1"/>
  <c r="FL16" i="1"/>
  <c r="FL15" i="1"/>
  <c r="FL14" i="1"/>
  <c r="FL13" i="1"/>
  <c r="FK20" i="1" l="1"/>
  <c r="FK19" i="1"/>
  <c r="FK18" i="1"/>
  <c r="FK17" i="1"/>
  <c r="FK16" i="1"/>
  <c r="FK15" i="1"/>
  <c r="FK14" i="1"/>
  <c r="FK13" i="1"/>
  <c r="FH20" i="1" l="1"/>
  <c r="FI20" i="1"/>
  <c r="FJ20" i="1"/>
  <c r="FH19" i="1"/>
  <c r="FI19" i="1"/>
  <c r="FJ19" i="1"/>
  <c r="FH18" i="1"/>
  <c r="FI18" i="1"/>
  <c r="FJ18" i="1"/>
  <c r="FH17" i="1"/>
  <c r="FI17" i="1"/>
  <c r="FJ17" i="1"/>
  <c r="FH16" i="1"/>
  <c r="FI16" i="1"/>
  <c r="FJ16" i="1"/>
  <c r="FH15" i="1"/>
  <c r="FI15" i="1"/>
  <c r="FJ15" i="1"/>
  <c r="FH14" i="1"/>
  <c r="FI14" i="1"/>
  <c r="FJ14" i="1"/>
  <c r="FH13" i="1"/>
  <c r="FI13" i="1"/>
  <c r="FJ13" i="1"/>
  <c r="FG20" i="1" l="1"/>
  <c r="FG19" i="1"/>
  <c r="FG18" i="1"/>
  <c r="FG17" i="1"/>
  <c r="FG16" i="1"/>
  <c r="FG15" i="1"/>
  <c r="FG14" i="1"/>
  <c r="FG13" i="1"/>
  <c r="FE20" i="1" l="1"/>
  <c r="FF20" i="1"/>
  <c r="FE19" i="1"/>
  <c r="FF19" i="1"/>
  <c r="FE18" i="1"/>
  <c r="FF18" i="1"/>
  <c r="FE17" i="1"/>
  <c r="FF17" i="1"/>
  <c r="FE16" i="1"/>
  <c r="FF16" i="1"/>
  <c r="FE15" i="1"/>
  <c r="FF15" i="1"/>
  <c r="FE14" i="1"/>
  <c r="FF14" i="1"/>
  <c r="FE13" i="1"/>
  <c r="FF13" i="1"/>
  <c r="FC20" i="1" l="1"/>
  <c r="FD20" i="1"/>
  <c r="FC19" i="1"/>
  <c r="FD19" i="1"/>
  <c r="FC18" i="1"/>
  <c r="FD18" i="1"/>
  <c r="FC17" i="1"/>
  <c r="FD17" i="1"/>
  <c r="FC16" i="1"/>
  <c r="FD16" i="1"/>
  <c r="FC15" i="1"/>
  <c r="FD15" i="1"/>
  <c r="FC14" i="1"/>
  <c r="FD14" i="1"/>
  <c r="FC13" i="1"/>
  <c r="FD13" i="1"/>
  <c r="FA20" i="1" l="1"/>
  <c r="FB20" i="1"/>
  <c r="FA19" i="1"/>
  <c r="FB19" i="1"/>
  <c r="FA18" i="1"/>
  <c r="FB18" i="1"/>
  <c r="FA17" i="1"/>
  <c r="FB17" i="1"/>
  <c r="FA16" i="1"/>
  <c r="FB16" i="1"/>
  <c r="FA15" i="1"/>
  <c r="FB15" i="1"/>
  <c r="FA14" i="1"/>
  <c r="FB14" i="1"/>
  <c r="FA13" i="1"/>
  <c r="FB13" i="1"/>
  <c r="EX20" i="1" l="1"/>
  <c r="EY20" i="1"/>
  <c r="EZ20" i="1"/>
  <c r="EX19" i="1"/>
  <c r="EY19" i="1"/>
  <c r="EZ19" i="1"/>
  <c r="EX18" i="1"/>
  <c r="EY18" i="1"/>
  <c r="EZ18" i="1"/>
  <c r="EX17" i="1"/>
  <c r="EY17" i="1"/>
  <c r="EZ17" i="1"/>
  <c r="EX16" i="1"/>
  <c r="EY16" i="1"/>
  <c r="EZ16" i="1"/>
  <c r="EX15" i="1"/>
  <c r="EY15" i="1"/>
  <c r="EZ15" i="1"/>
  <c r="EX14" i="1"/>
  <c r="EY14" i="1"/>
  <c r="EZ14" i="1"/>
  <c r="EX13" i="1"/>
  <c r="EY13" i="1"/>
  <c r="EZ13" i="1"/>
  <c r="EV20" i="1" l="1"/>
  <c r="EW20" i="1"/>
  <c r="EV19" i="1"/>
  <c r="EW19" i="1"/>
  <c r="EV18" i="1"/>
  <c r="EW18" i="1"/>
  <c r="EV17" i="1"/>
  <c r="EW17" i="1"/>
  <c r="EV16" i="1"/>
  <c r="EW16" i="1"/>
  <c r="EV15" i="1"/>
  <c r="EW15" i="1"/>
  <c r="EV14" i="1"/>
  <c r="EW14" i="1"/>
  <c r="EV13" i="1"/>
  <c r="EW13" i="1"/>
  <c r="ES20" i="1" l="1"/>
  <c r="ET20" i="1"/>
  <c r="EU20" i="1"/>
  <c r="ES19" i="1"/>
  <c r="ET19" i="1"/>
  <c r="EU19" i="1"/>
  <c r="ES18" i="1"/>
  <c r="ET18" i="1"/>
  <c r="EU18" i="1"/>
  <c r="ES17" i="1"/>
  <c r="ET17" i="1"/>
  <c r="EU17" i="1"/>
  <c r="ES16" i="1"/>
  <c r="ET16" i="1"/>
  <c r="EU16" i="1"/>
  <c r="ES15" i="1"/>
  <c r="ET15" i="1"/>
  <c r="EU15" i="1"/>
  <c r="ES14" i="1"/>
  <c r="ET14" i="1"/>
  <c r="EU14" i="1"/>
  <c r="ES13" i="1"/>
  <c r="ET13" i="1"/>
  <c r="EU13" i="1"/>
  <c r="ER20" i="1" l="1"/>
  <c r="ER19" i="1"/>
  <c r="ER18" i="1"/>
  <c r="ER17" i="1"/>
  <c r="ER16" i="1"/>
  <c r="ER15" i="1"/>
  <c r="ER14" i="1"/>
  <c r="ER13" i="1"/>
  <c r="EQ20" i="1" l="1"/>
  <c r="EQ19" i="1"/>
  <c r="EQ18" i="1"/>
  <c r="EQ17" i="1"/>
  <c r="EQ16" i="1"/>
  <c r="EQ15" i="1"/>
  <c r="EQ14" i="1"/>
  <c r="EQ13" i="1"/>
  <c r="CJ11" i="1" l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CI11" i="1"/>
  <c r="EN20" i="1" l="1"/>
  <c r="EO20" i="1"/>
  <c r="EP20" i="1"/>
  <c r="EN19" i="1"/>
  <c r="EO19" i="1"/>
  <c r="EP19" i="1"/>
  <c r="EN18" i="1"/>
  <c r="EO18" i="1"/>
  <c r="EP18" i="1"/>
  <c r="EN17" i="1"/>
  <c r="EO17" i="1"/>
  <c r="EP17" i="1"/>
  <c r="EN16" i="1"/>
  <c r="EO16" i="1"/>
  <c r="EP16" i="1"/>
  <c r="EN15" i="1"/>
  <c r="EO15" i="1"/>
  <c r="EP15" i="1"/>
  <c r="EN14" i="1"/>
  <c r="EO14" i="1"/>
  <c r="EP14" i="1"/>
  <c r="EN13" i="1"/>
  <c r="EO13" i="1"/>
  <c r="EP13" i="1"/>
  <c r="EL20" i="1" l="1"/>
  <c r="EM20" i="1"/>
  <c r="EL19" i="1"/>
  <c r="EM19" i="1"/>
  <c r="EL18" i="1"/>
  <c r="EM18" i="1"/>
  <c r="EL17" i="1"/>
  <c r="EM17" i="1"/>
  <c r="EL16" i="1"/>
  <c r="EM16" i="1"/>
  <c r="EL15" i="1"/>
  <c r="EM15" i="1"/>
  <c r="EL14" i="1"/>
  <c r="EM14" i="1"/>
  <c r="EL13" i="1"/>
  <c r="EM13" i="1"/>
  <c r="EI20" i="1" l="1"/>
  <c r="EJ20" i="1"/>
  <c r="EK20" i="1"/>
  <c r="EI19" i="1"/>
  <c r="EJ19" i="1"/>
  <c r="EK19" i="1"/>
  <c r="EI18" i="1"/>
  <c r="EJ18" i="1"/>
  <c r="EK18" i="1"/>
  <c r="EI17" i="1"/>
  <c r="EJ17" i="1"/>
  <c r="EK17" i="1"/>
  <c r="EI16" i="1"/>
  <c r="EJ16" i="1"/>
  <c r="EK16" i="1"/>
  <c r="EI15" i="1"/>
  <c r="EJ15" i="1"/>
  <c r="EK15" i="1"/>
  <c r="EI14" i="1"/>
  <c r="EJ14" i="1"/>
  <c r="EK14" i="1"/>
  <c r="EI13" i="1"/>
  <c r="EJ13" i="1"/>
  <c r="EK13" i="1"/>
  <c r="B12" i="1" l="1"/>
  <c r="EG20" i="1" l="1"/>
  <c r="EH20" i="1"/>
  <c r="EG19" i="1"/>
  <c r="EH19" i="1"/>
  <c r="EG18" i="1"/>
  <c r="EH18" i="1"/>
  <c r="EG17" i="1"/>
  <c r="EH17" i="1"/>
  <c r="EG16" i="1"/>
  <c r="EH16" i="1"/>
  <c r="EG15" i="1"/>
  <c r="EH15" i="1"/>
  <c r="EG14" i="1"/>
  <c r="EH14" i="1"/>
  <c r="EG13" i="1"/>
  <c r="EH13" i="1"/>
  <c r="EF20" i="1" l="1"/>
  <c r="EF19" i="1"/>
  <c r="EF18" i="1"/>
  <c r="EF17" i="1"/>
  <c r="EF16" i="1"/>
  <c r="EF15" i="1"/>
  <c r="EF14" i="1"/>
  <c r="EF13" i="1"/>
  <c r="EE20" i="1"/>
  <c r="EE19" i="1"/>
  <c r="EE18" i="1"/>
  <c r="EE17" i="1"/>
  <c r="EE16" i="1"/>
  <c r="EE15" i="1"/>
  <c r="EE14" i="1"/>
  <c r="EE13" i="1"/>
  <c r="ED20" i="1" l="1"/>
  <c r="ED19" i="1"/>
  <c r="ED18" i="1"/>
  <c r="ED17" i="1"/>
  <c r="ED16" i="1"/>
  <c r="ED15" i="1"/>
  <c r="ED14" i="1"/>
  <c r="ED13" i="1"/>
  <c r="EC20" i="1" l="1"/>
  <c r="EC19" i="1"/>
  <c r="EC18" i="1"/>
  <c r="EC17" i="1"/>
  <c r="EC16" i="1"/>
  <c r="EC15" i="1"/>
  <c r="EC14" i="1"/>
  <c r="EC13" i="1"/>
  <c r="EB20" i="1"/>
  <c r="EB19" i="1"/>
  <c r="EB18" i="1"/>
  <c r="EB17" i="1"/>
  <c r="EB16" i="1"/>
  <c r="EB15" i="1"/>
  <c r="EB14" i="1"/>
  <c r="EB13" i="1"/>
  <c r="DZ20" i="1" l="1"/>
  <c r="EA20" i="1"/>
  <c r="DZ19" i="1"/>
  <c r="EA19" i="1"/>
  <c r="DZ18" i="1"/>
  <c r="EA18" i="1"/>
  <c r="DZ17" i="1"/>
  <c r="EA17" i="1"/>
  <c r="DZ16" i="1"/>
  <c r="EA16" i="1"/>
  <c r="DZ15" i="1"/>
  <c r="EA15" i="1"/>
  <c r="DZ14" i="1"/>
  <c r="EA14" i="1"/>
  <c r="DZ13" i="1"/>
  <c r="EA13" i="1"/>
  <c r="DY20" i="1" l="1"/>
  <c r="DY19" i="1"/>
  <c r="DY18" i="1"/>
  <c r="DY17" i="1"/>
  <c r="DY16" i="1"/>
  <c r="DY15" i="1"/>
  <c r="DY14" i="1"/>
  <c r="DY13" i="1"/>
  <c r="GY14" i="1" l="1"/>
  <c r="GY13" i="1"/>
  <c r="DX20" i="1" l="1"/>
  <c r="DX19" i="1"/>
  <c r="DX18" i="1"/>
  <c r="DX17" i="1"/>
  <c r="DX16" i="1"/>
  <c r="DX15" i="1"/>
  <c r="DX14" i="1"/>
  <c r="DX13" i="1"/>
  <c r="DW20" i="1" l="1"/>
  <c r="DW19" i="1"/>
  <c r="DV19" i="1"/>
  <c r="DW18" i="1"/>
  <c r="DW17" i="1"/>
  <c r="DV17" i="1"/>
  <c r="DW16" i="1"/>
  <c r="DW15" i="1"/>
  <c r="DV15" i="1"/>
  <c r="DW14" i="1"/>
  <c r="DW13" i="1"/>
  <c r="DV13" i="1"/>
  <c r="DU20" i="1" l="1"/>
  <c r="DV20" i="1"/>
  <c r="DU19" i="1"/>
  <c r="DU18" i="1"/>
  <c r="DV18" i="1"/>
  <c r="DU17" i="1"/>
  <c r="DU16" i="1"/>
  <c r="DV16" i="1"/>
  <c r="DU15" i="1"/>
  <c r="DU14" i="1"/>
  <c r="DV14" i="1"/>
  <c r="DU13" i="1"/>
  <c r="DT13" i="1" l="1"/>
  <c r="DT14" i="1"/>
  <c r="DT15" i="1"/>
  <c r="DT16" i="1"/>
  <c r="DT17" i="1"/>
  <c r="DT18" i="1"/>
  <c r="DT19" i="1"/>
  <c r="DT20" i="1"/>
  <c r="DS13" i="1" l="1"/>
  <c r="DS14" i="1"/>
  <c r="DS15" i="1"/>
  <c r="DS16" i="1"/>
  <c r="DS17" i="1"/>
  <c r="DS18" i="1"/>
  <c r="DS19" i="1"/>
  <c r="DS20" i="1"/>
  <c r="DR13" i="1" l="1"/>
  <c r="DR14" i="1"/>
  <c r="DR15" i="1"/>
  <c r="DR16" i="1"/>
  <c r="DR17" i="1"/>
  <c r="DR18" i="1"/>
  <c r="DR19" i="1"/>
  <c r="DR20" i="1"/>
  <c r="DQ13" i="1" l="1"/>
  <c r="DQ14" i="1"/>
  <c r="DQ15" i="1"/>
  <c r="DQ16" i="1"/>
  <c r="DQ17" i="1"/>
  <c r="DQ18" i="1"/>
  <c r="DQ19" i="1"/>
  <c r="DQ20" i="1"/>
  <c r="DP13" i="1" l="1"/>
  <c r="DP14" i="1"/>
  <c r="DP15" i="1"/>
  <c r="DP16" i="1"/>
  <c r="DP17" i="1"/>
  <c r="DP18" i="1"/>
  <c r="DP19" i="1"/>
  <c r="DP20" i="1"/>
  <c r="DO14" i="1" l="1"/>
  <c r="DO13" i="1" l="1"/>
  <c r="DO15" i="1"/>
  <c r="DO16" i="1"/>
  <c r="DO17" i="1"/>
  <c r="DO18" i="1"/>
  <c r="DO19" i="1"/>
  <c r="DO20" i="1"/>
  <c r="DN13" i="1" l="1"/>
  <c r="DN14" i="1"/>
  <c r="DN15" i="1"/>
  <c r="DN16" i="1"/>
  <c r="DN17" i="1"/>
  <c r="DN18" i="1"/>
  <c r="DN19" i="1"/>
  <c r="DN20" i="1"/>
  <c r="DM13" i="1"/>
  <c r="DM14" i="1" l="1"/>
  <c r="DM15" i="1"/>
  <c r="DM16" i="1"/>
  <c r="DM17" i="1"/>
  <c r="DM18" i="1"/>
  <c r="DM19" i="1"/>
  <c r="DM20" i="1"/>
  <c r="DL14" i="1" l="1"/>
  <c r="DL13" i="1"/>
  <c r="DI7" i="1" l="1"/>
  <c r="DJ7" i="1"/>
  <c r="DK7" i="1"/>
  <c r="DL7" i="1"/>
  <c r="DH13" i="1"/>
  <c r="DI13" i="1"/>
  <c r="DJ13" i="1"/>
  <c r="DK13" i="1"/>
  <c r="DH14" i="1"/>
  <c r="DI14" i="1"/>
  <c r="DJ14" i="1"/>
  <c r="DK14" i="1"/>
  <c r="DH15" i="1"/>
  <c r="DI15" i="1"/>
  <c r="DJ15" i="1"/>
  <c r="DK15" i="1"/>
  <c r="DL15" i="1"/>
  <c r="DH16" i="1"/>
  <c r="DI16" i="1"/>
  <c r="DJ16" i="1"/>
  <c r="DK16" i="1"/>
  <c r="DL16" i="1"/>
  <c r="DH17" i="1"/>
  <c r="DI17" i="1"/>
  <c r="DJ17" i="1"/>
  <c r="DK17" i="1"/>
  <c r="DL17" i="1"/>
  <c r="DH18" i="1"/>
  <c r="DI18" i="1"/>
  <c r="DJ18" i="1"/>
  <c r="DK18" i="1"/>
  <c r="DL18" i="1"/>
  <c r="DH19" i="1"/>
  <c r="DI19" i="1"/>
  <c r="DJ19" i="1"/>
  <c r="DK19" i="1"/>
  <c r="DL19" i="1"/>
  <c r="DH20" i="1"/>
  <c r="DI20" i="1"/>
  <c r="DJ20" i="1"/>
  <c r="DK20" i="1"/>
  <c r="DL20" i="1"/>
  <c r="GY15" i="1" l="1"/>
  <c r="GY16" i="1"/>
  <c r="GY19" i="1"/>
  <c r="GY20" i="1"/>
  <c r="GY18" i="1"/>
  <c r="GY17" i="1"/>
  <c r="DG14" i="1"/>
  <c r="DG13" i="1"/>
  <c r="AS13" i="1" l="1"/>
  <c r="AT13" i="1"/>
  <c r="AU13" i="1"/>
  <c r="AV13" i="1"/>
  <c r="AW13" i="1"/>
  <c r="AX13" i="1"/>
  <c r="AY13" i="1"/>
  <c r="AZ13" i="1"/>
  <c r="BA13" i="1"/>
  <c r="BB13" i="1"/>
  <c r="BC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AS14" i="1"/>
  <c r="AT14" i="1"/>
  <c r="AU14" i="1"/>
  <c r="AV14" i="1"/>
  <c r="AW14" i="1"/>
  <c r="AX14" i="1"/>
  <c r="AY14" i="1"/>
  <c r="AZ14" i="1"/>
  <c r="BA14" i="1"/>
  <c r="BB14" i="1"/>
  <c r="BC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BD4" i="1" l="1"/>
  <c r="BE13" i="1" l="1"/>
  <c r="BD14" i="1"/>
  <c r="BE14" i="1"/>
  <c r="BD13" i="1"/>
  <c r="I16" i="63"/>
  <c r="I10" i="63" s="1"/>
  <c r="AG14" i="7"/>
  <c r="J17" i="62" l="1"/>
  <c r="K34" i="62"/>
  <c r="AB14" i="7" s="1"/>
  <c r="J18" i="62" l="1"/>
  <c r="K39" i="62" s="1"/>
  <c r="K38" i="62"/>
</calcChain>
</file>

<file path=xl/sharedStrings.xml><?xml version="1.0" encoding="utf-8"?>
<sst xmlns="http://schemas.openxmlformats.org/spreadsheetml/2006/main" count="1261" uniqueCount="628">
  <si>
    <t>в евро</t>
  </si>
  <si>
    <t>в долларах США</t>
  </si>
  <si>
    <t>в российских рублях</t>
  </si>
  <si>
    <t>%</t>
  </si>
  <si>
    <t xml:space="preserve"> </t>
  </si>
  <si>
    <t>курс доллара – курс, установленный Национальным банком Республики на предыдущий рабочий день</t>
  </si>
  <si>
    <t>ЗАО Банк ВТБ (Беларусь)</t>
  </si>
  <si>
    <t>ЗАО "РРБ-Банк"</t>
  </si>
  <si>
    <t>ЗАО "МТБанк"</t>
  </si>
  <si>
    <t>ЗАО "БСБ Банк"</t>
  </si>
  <si>
    <t>ОАО "Технобанк"</t>
  </si>
  <si>
    <t>ОАО "Банк БелВЭБ"</t>
  </si>
  <si>
    <t>ЗАО "Альфа-Банк"</t>
  </si>
  <si>
    <t>ОАО "Банк Дабрабыт"</t>
  </si>
  <si>
    <t>ЗАО "Банк "Решение"</t>
  </si>
  <si>
    <t>ЗАО "ТК Банк"</t>
  </si>
  <si>
    <t xml:space="preserve">ОАО "БПС-Сбербанк" </t>
  </si>
  <si>
    <t>ЗАО "БТА Банк"</t>
  </si>
  <si>
    <t>ОАО "СтатусБанк"</t>
  </si>
  <si>
    <t>ОАО "Белинвестбанк"</t>
  </si>
  <si>
    <t>ОАО "Белгазпромбанк"</t>
  </si>
  <si>
    <t>"Приорбанк" ОАО</t>
  </si>
  <si>
    <t>ОАО "БНБ-Банк"</t>
  </si>
  <si>
    <t>ОАО "Паритетбанк"</t>
  </si>
  <si>
    <t>ОАО "АСБ Беларусбанк"</t>
  </si>
  <si>
    <t>ЗАО "Цептер Банк"</t>
  </si>
  <si>
    <t>ОАО "Белагропромбанк"</t>
  </si>
  <si>
    <t>Ликвид.</t>
  </si>
  <si>
    <t xml:space="preserve">   коммерческих гос.предприятий</t>
  </si>
  <si>
    <t xml:space="preserve">   частного сектора</t>
  </si>
  <si>
    <t xml:space="preserve">   физических лиц</t>
  </si>
  <si>
    <t xml:space="preserve">   небанковских финансовых организаций</t>
  </si>
  <si>
    <t>1.1.2. другие депозиты в бел.рублях - всего</t>
  </si>
  <si>
    <t>1.3.2. другие депозиты в ин.валюте (млн.долл.) - всего</t>
  </si>
  <si>
    <t>за май</t>
  </si>
  <si>
    <t>тыс. руб.</t>
  </si>
  <si>
    <t>за июнь</t>
  </si>
  <si>
    <t>Показатель</t>
  </si>
  <si>
    <t>Название счета</t>
  </si>
  <si>
    <t>номер счета</t>
  </si>
  <si>
    <t xml:space="preserve">национальная валюта
</t>
  </si>
  <si>
    <t>иностранная валюта</t>
  </si>
  <si>
    <t>СКВ</t>
  </si>
  <si>
    <t>ОКВ</t>
  </si>
  <si>
    <t>Всего в евро, долларах США, российских рублях</t>
  </si>
  <si>
    <t>Переводные депозиты физических лиц</t>
  </si>
  <si>
    <t xml:space="preserve">Текущие (расчетные) банковские счета физических лиц </t>
  </si>
  <si>
    <t>3014</t>
  </si>
  <si>
    <t>Временные счета физических лиц</t>
  </si>
  <si>
    <t>3104</t>
  </si>
  <si>
    <t xml:space="preserve">Благотворительные счета физических лиц </t>
  </si>
  <si>
    <t>3134</t>
  </si>
  <si>
    <t xml:space="preserve">Вклады (депозиты) до востребования физических лиц </t>
  </si>
  <si>
    <t>3404</t>
  </si>
  <si>
    <t>Начисленные процентные расходы по средствам на текущих (расчетных) банковских счетах клиентов</t>
  </si>
  <si>
    <t>3071.500</t>
  </si>
  <si>
    <t>Начисленные процентные расходы по временным счетам клиентов</t>
  </si>
  <si>
    <t>3190.500</t>
  </si>
  <si>
    <t>Начисленные процентные расходы по благотворительным счетам клиентов</t>
  </si>
  <si>
    <t>3193.500</t>
  </si>
  <si>
    <t>Начисленные процентные расходы по прочим средствам клиентов</t>
  </si>
  <si>
    <t>3199.500</t>
  </si>
  <si>
    <t>Начисленные процентные расходы по вкладам (депозитам) до востребования</t>
  </si>
  <si>
    <t>3470.500</t>
  </si>
  <si>
    <t>Средства бюджетов на текущих (расчетных) банковских счетах … и физических лиц</t>
  </si>
  <si>
    <t>3605.500</t>
  </si>
  <si>
    <t>Начисленные процентные расходы по средствам единого казначейского счета и прочим средствам бюджета</t>
  </si>
  <si>
    <t>3609.500</t>
  </si>
  <si>
    <t>Начисленные процентные расходы по средствам бюджета союзного государства</t>
  </si>
  <si>
    <t>3619.500</t>
  </si>
  <si>
    <t>Переводные депозиты физических лиц в драгоценных металлах и драгоценных камнях</t>
  </si>
  <si>
    <t xml:space="preserve">Вклады (депозиты) до востребования физических лиц в драгоценных металлах и драгоценных камнях </t>
  </si>
  <si>
    <t>1346</t>
  </si>
  <si>
    <t xml:space="preserve">Обезличенные металлические счета физических лиц </t>
  </si>
  <si>
    <t>1393</t>
  </si>
  <si>
    <t>Начисленные процентные расходы по вкладам (депозитам) до востребования драгоценных металлов и драгоценных камней банков и клиентов</t>
  </si>
  <si>
    <t>1348.500</t>
  </si>
  <si>
    <t>Начисленные процентные расходы по обезличенным металлическим счетам клиентов</t>
  </si>
  <si>
    <t>1398.500</t>
  </si>
  <si>
    <t>Другие депозиты физических лиц</t>
  </si>
  <si>
    <t xml:space="preserve">    Срочные депозиты физических лиц</t>
  </si>
  <si>
    <t xml:space="preserve">Счета физических лиц по доверительному управлению имуществом </t>
  </si>
  <si>
    <t>3124</t>
  </si>
  <si>
    <t xml:space="preserve">Срочные вклады (депозиты) физических лиц </t>
  </si>
  <si>
    <t>3414</t>
  </si>
  <si>
    <t>Начисленные процентные расходы по счетам клиентов по доверительному управлению имуществом</t>
  </si>
  <si>
    <t>3192.500</t>
  </si>
  <si>
    <t xml:space="preserve">Начисленные процентные расходы по срочным вкладам (депозитам) </t>
  </si>
  <si>
    <t>3472.500</t>
  </si>
  <si>
    <t xml:space="preserve">    Условные депозиты физических лиц</t>
  </si>
  <si>
    <t xml:space="preserve">Средства, полученные от физических лиц в качестве обеспечения исполнения обязательств </t>
  </si>
  <si>
    <t>3154</t>
  </si>
  <si>
    <t xml:space="preserve">Аккредитивы физических лиц </t>
  </si>
  <si>
    <t>3164</t>
  </si>
  <si>
    <t xml:space="preserve">Условные вклады (депозиты) физических лиц </t>
  </si>
  <si>
    <t>3424</t>
  </si>
  <si>
    <t>Начисленные процентные расходы по средствам, полученным в качестве обеспечения исполнения обязательств</t>
  </si>
  <si>
    <t>3195.500</t>
  </si>
  <si>
    <t xml:space="preserve">Начисленные процентные расходы по условным вкладам (депозитам) </t>
  </si>
  <si>
    <t>Другие депозиты физических лиц в драгоценных металлах и драгоценных камнях</t>
  </si>
  <si>
    <t xml:space="preserve">Срочные вклады (депозиты) физических лиц в драгоценных металлах и драгоценных камнях </t>
  </si>
  <si>
    <t>1366</t>
  </si>
  <si>
    <t xml:space="preserve">Условные вклады (депозиты) физических лиц в драгоценных металлах и драгоценных камнях </t>
  </si>
  <si>
    <t>1386</t>
  </si>
  <si>
    <t>Начисленные процентные расходы по срочным вкладам (депозитам) драгоценных металлов и драгоценных камней банков и клиентов</t>
  </si>
  <si>
    <t>1368.500</t>
  </si>
  <si>
    <t>Начисленные процентные расходы по условным вкладам (депозитам) драгоценных металлов и драгоценных камней банков и клиентов</t>
  </si>
  <si>
    <t>1388.500</t>
  </si>
  <si>
    <t>Займы и иные привлеченные средства от физических лиц</t>
  </si>
  <si>
    <t>Краткосрочные субординированные займы, полученные от клиентов</t>
  </si>
  <si>
    <t>3181.500</t>
  </si>
  <si>
    <t>Долгосрочные субординированные займы, полученные от клиентов</t>
  </si>
  <si>
    <t>3182.500</t>
  </si>
  <si>
    <t>Займы, полученные от клиентов</t>
  </si>
  <si>
    <t>3184.500</t>
  </si>
  <si>
    <t>Начисленные процентные расходы по займам и иным привлеченным от клиентов средствам.</t>
  </si>
  <si>
    <t>3198.500</t>
  </si>
  <si>
    <t>Средства, полученные по операциям РЕПО</t>
  </si>
  <si>
    <t>Средства, полученные от клиентов по операциям РЕПО</t>
  </si>
  <si>
    <t>3183.500</t>
  </si>
  <si>
    <t>Сберегательные сертификаты</t>
  </si>
  <si>
    <t xml:space="preserve">Сберегательные сертификаты    </t>
  </si>
  <si>
    <t>Облигации банков, находящиеся у физических лиц**</t>
  </si>
  <si>
    <t>Облигации (ФЛ)</t>
  </si>
  <si>
    <t>Справочно:</t>
  </si>
  <si>
    <t>Официальный курс белорусского рубля по отношению к иностранным валютам, устанавливаемый Национальным банком Республики Беларусь ***</t>
  </si>
  <si>
    <t>* балансовые данные на внутримесячные даты по начисленным процентным расходам распределены по удельному весу, сложившемуся на первое число месяца в соответствии с формой отчетности 17061.</t>
  </si>
  <si>
    <t>** облигации, находящиеся у физических лиц на отчетную дату рассчитаны с учетом информации по облигациям, проданным банками физическим лицам на первичном рынке на первое число месяца в соответствии с формой отчетности 17067.</t>
  </si>
  <si>
    <t xml:space="preserve">*** на предыдущий рабочий день.    </t>
  </si>
  <si>
    <t>НВ</t>
  </si>
  <si>
    <t>Изменения</t>
  </si>
  <si>
    <t>в бел. рублях</t>
  </si>
  <si>
    <t>Остатки по вкладам ФЛ</t>
  </si>
  <si>
    <t>1. Депозиты секторов экономики - всего</t>
  </si>
  <si>
    <t>1.1. Депозиты секторов экономики  в бел.рублях - всего</t>
  </si>
  <si>
    <t>1.1.1. переводные депозиты  в бел.рублях - всего</t>
  </si>
  <si>
    <t>1.2. Депозиты секторов экономики  в ин.валюте (бел.руб.) - всего</t>
  </si>
  <si>
    <t>1.2.1. переводные депозиты в ин.валюте (бел.руб.) - всего</t>
  </si>
  <si>
    <t>1.2.2. другие депозиты в ин.валюте (бел.руб.)  - всего</t>
  </si>
  <si>
    <t>1.3. Депозиты секторов экономики  в ин.валюте (млн.долл.) - всего</t>
  </si>
  <si>
    <t>1.3.1. переводные депозиты в ин.валюте (млн.долл.) - всего</t>
  </si>
  <si>
    <t>Депозиты по секторам экономики, размещенные в банках и НКФО (итоговая)</t>
  </si>
  <si>
    <t>Всего без ограниченных депозитов</t>
  </si>
  <si>
    <t>Сумма по всем банкам</t>
  </si>
  <si>
    <t>Сумма по ликвидируемым банкам</t>
  </si>
  <si>
    <t>за день</t>
  </si>
  <si>
    <t>млн.</t>
  </si>
  <si>
    <t>ИВ</t>
  </si>
  <si>
    <t>в Евро</t>
  </si>
  <si>
    <t xml:space="preserve">в Долл.США </t>
  </si>
  <si>
    <t>в Росс.руб.</t>
  </si>
  <si>
    <t>Отток</t>
  </si>
  <si>
    <t>млн. НВ</t>
  </si>
  <si>
    <t>% НВ</t>
  </si>
  <si>
    <t>млн.Евро</t>
  </si>
  <si>
    <t>% Евро</t>
  </si>
  <si>
    <t>% Долл.</t>
  </si>
  <si>
    <t>млн.РР</t>
  </si>
  <si>
    <t>% РР</t>
  </si>
  <si>
    <t>млн. Долл.</t>
  </si>
  <si>
    <t>Депозиты по секторам экономики, размещенные в банках и НКФО</t>
  </si>
  <si>
    <t>№ банка</t>
  </si>
  <si>
    <t>108</t>
  </si>
  <si>
    <t>110</t>
  </si>
  <si>
    <t>117</t>
  </si>
  <si>
    <t>175</t>
  </si>
  <si>
    <t>182</t>
  </si>
  <si>
    <t>226</t>
  </si>
  <si>
    <t>270</t>
  </si>
  <si>
    <t>272</t>
  </si>
  <si>
    <t>288</t>
  </si>
  <si>
    <t>333</t>
  </si>
  <si>
    <t>369</t>
  </si>
  <si>
    <t>704</t>
  </si>
  <si>
    <t>735</t>
  </si>
  <si>
    <t>739</t>
  </si>
  <si>
    <t>742</t>
  </si>
  <si>
    <t>749</t>
  </si>
  <si>
    <t>782</t>
  </si>
  <si>
    <t>795</t>
  </si>
  <si>
    <t>820</t>
  </si>
  <si>
    <t>964</t>
  </si>
  <si>
    <t>ОСТАТКИ ПО СРОЧНЫМ ВКЛАДАМ ФЛ</t>
  </si>
  <si>
    <t>Остатки (левая ось)</t>
  </si>
  <si>
    <t xml:space="preserve">Ежедневныый прирост/отток за предыдущий день </t>
  </si>
  <si>
    <t>за июль</t>
  </si>
  <si>
    <t>с начала года</t>
  </si>
  <si>
    <t>за август</t>
  </si>
  <si>
    <t>15-17.08.2020</t>
  </si>
  <si>
    <t>08-10.08.2020</t>
  </si>
  <si>
    <t>01-03.08.2020</t>
  </si>
  <si>
    <t>март</t>
  </si>
  <si>
    <t>апрель</t>
  </si>
  <si>
    <t>май</t>
  </si>
  <si>
    <t>июнь</t>
  </si>
  <si>
    <t>июль</t>
  </si>
  <si>
    <t>нац.вал.</t>
  </si>
  <si>
    <t>ин.вал.</t>
  </si>
  <si>
    <t>22-24.08.2020</t>
  </si>
  <si>
    <t>январь</t>
  </si>
  <si>
    <t>февраль</t>
  </si>
  <si>
    <t>за январь</t>
  </si>
  <si>
    <t>29-31.08.2020</t>
  </si>
  <si>
    <t>29- 31.08.2020</t>
  </si>
  <si>
    <t>05-07.09.2020</t>
  </si>
  <si>
    <t>12-14.09.2020</t>
  </si>
  <si>
    <t>19-21.09.2020</t>
  </si>
  <si>
    <t>26-28.09.2020</t>
  </si>
  <si>
    <t xml:space="preserve">август </t>
  </si>
  <si>
    <t>сентябрь</t>
  </si>
  <si>
    <t>03-05.10.2020</t>
  </si>
  <si>
    <t>белорусские рубли</t>
  </si>
  <si>
    <t>в ин. валюте,
млн. долл.США</t>
  </si>
  <si>
    <t>Период</t>
  </si>
  <si>
    <t>в бел. рублях,
млн.руб.</t>
  </si>
  <si>
    <t>10-12.10.2020</t>
  </si>
  <si>
    <r>
      <t xml:space="preserve">Объем размещения новых вкладов </t>
    </r>
    <r>
      <rPr>
        <b/>
        <i/>
        <sz val="18"/>
        <color rgb="FFFF0000"/>
        <rFont val="Calibri"/>
        <family val="2"/>
        <charset val="204"/>
        <scheme val="minor"/>
      </rPr>
      <t>за периоды</t>
    </r>
  </si>
  <si>
    <t>17-19.10.2020</t>
  </si>
  <si>
    <t>Показатель отчета Код для сортировки</t>
  </si>
  <si>
    <t>в тыс. руб.</t>
  </si>
  <si>
    <t>24-26.10.2020</t>
  </si>
  <si>
    <t>31.10-02.11.2020</t>
  </si>
  <si>
    <t>октябрь</t>
  </si>
  <si>
    <t>07-09.11.2020</t>
  </si>
  <si>
    <t xml:space="preserve">ВСЕ </t>
  </si>
  <si>
    <t>в НВ</t>
  </si>
  <si>
    <t>в СКВ</t>
  </si>
  <si>
    <t>БАНК</t>
  </si>
  <si>
    <t>ИВ (долл)</t>
  </si>
  <si>
    <t>ЗАО Банк ВТБ</t>
  </si>
  <si>
    <t>% в НВ</t>
  </si>
  <si>
    <t>% в ИВ</t>
  </si>
  <si>
    <t>в Нац. вал. (руб.)</t>
  </si>
  <si>
    <t>в Ин.вал.(долл.США)</t>
  </si>
  <si>
    <t xml:space="preserve">БАНК
</t>
  </si>
  <si>
    <t>млн.руб</t>
  </si>
  <si>
    <t>14-16.11.2020</t>
  </si>
  <si>
    <t>21-23.11.2020</t>
  </si>
  <si>
    <t>1-26 ноябрь</t>
  </si>
  <si>
    <t>31.10-2.11</t>
  </si>
  <si>
    <t>7.11-9.11</t>
  </si>
  <si>
    <t>14.11-16.11</t>
  </si>
  <si>
    <t>21.11-23.11</t>
  </si>
  <si>
    <t>Прирост/отток за предыдуший день</t>
  </si>
  <si>
    <t>млн.ед</t>
  </si>
  <si>
    <t>млн. руб.</t>
  </si>
  <si>
    <t>млн.долл.</t>
  </si>
  <si>
    <t>28-30.11.2020</t>
  </si>
  <si>
    <t>05-07.12.2020</t>
  </si>
  <si>
    <r>
      <rPr>
        <b/>
        <i/>
        <u/>
        <sz val="18"/>
        <color rgb="FFFF0000"/>
        <rFont val="Calibri"/>
        <family val="2"/>
        <charset val="204"/>
        <scheme val="minor"/>
      </rPr>
      <t>Среднедневной</t>
    </r>
    <r>
      <rPr>
        <b/>
        <i/>
        <sz val="18"/>
        <rFont val="Calibri"/>
        <family val="2"/>
        <charset val="204"/>
        <scheme val="minor"/>
      </rPr>
      <t xml:space="preserve"> объем размещения срочных вкладов физических лиц, (млн.ед)</t>
    </r>
  </si>
  <si>
    <t>Курс = 2,5572 бел. руб.</t>
  </si>
  <si>
    <t>12-14.12.2020</t>
  </si>
  <si>
    <t>Отток по НВ</t>
  </si>
  <si>
    <t>Отток в СКВ</t>
  </si>
  <si>
    <t>ИН.вал</t>
  </si>
  <si>
    <t>НАЦ. вал</t>
  </si>
  <si>
    <t>19-21.12.2020</t>
  </si>
  <si>
    <t>25-28.12.2020</t>
  </si>
  <si>
    <t>28-30.11.</t>
  </si>
  <si>
    <t>5-7.12.</t>
  </si>
  <si>
    <t>19-21.12.</t>
  </si>
  <si>
    <t>25-28.12.</t>
  </si>
  <si>
    <t>Млн.руб.</t>
  </si>
  <si>
    <t>Млн.долл.</t>
  </si>
  <si>
    <r>
      <t xml:space="preserve">Срочные вклады </t>
    </r>
    <r>
      <rPr>
        <b/>
        <sz val="12"/>
        <color indexed="10"/>
        <rFont val="Times New Roman"/>
        <family val="1"/>
        <charset val="204"/>
      </rPr>
      <t>ЮЛ</t>
    </r>
  </si>
  <si>
    <t>Отток за мес.</t>
  </si>
  <si>
    <t>Отток в %</t>
  </si>
  <si>
    <t>Отток в млн.ед.</t>
  </si>
  <si>
    <t>в ИВ</t>
  </si>
  <si>
    <t>12-14.12.</t>
  </si>
  <si>
    <t>1-4.01.</t>
  </si>
  <si>
    <t>ДАННЫЕ</t>
  </si>
  <si>
    <t xml:space="preserve">ЗАО Банк ВТБ </t>
  </si>
  <si>
    <t>ОАО "Банк Дабрабыт</t>
  </si>
  <si>
    <t>Информация подготовлена на основе данных банков о суммах размещения новых вкладов и их пополнений.
При этом не включается информация о продленных вкладах при отсутствии движения по счету.</t>
  </si>
  <si>
    <t>за декабрь</t>
  </si>
  <si>
    <t xml:space="preserve"> за январь</t>
  </si>
  <si>
    <t>02-05.01.2021</t>
  </si>
  <si>
    <t>07-11.01.2021</t>
  </si>
  <si>
    <t>08-11.01.</t>
  </si>
  <si>
    <t>16-17.01.2021</t>
  </si>
  <si>
    <t>17-18.01.</t>
  </si>
  <si>
    <t>23-25.01.2021</t>
  </si>
  <si>
    <t>23-25.01.</t>
  </si>
  <si>
    <t xml:space="preserve"> за февраль</t>
  </si>
  <si>
    <t>27-31.01</t>
  </si>
  <si>
    <t>30.01-01.02.2021</t>
  </si>
  <si>
    <t>с начала года 2021</t>
  </si>
  <si>
    <t>05-07.02.2021</t>
  </si>
  <si>
    <t>6-8.02.</t>
  </si>
  <si>
    <t xml:space="preserve">Доля остатков срочных вкладов физических лиц в системно значимых банках в общем депозитном портфеле </t>
  </si>
  <si>
    <t>по состоянию на 12.02.2021</t>
  </si>
  <si>
    <t>Курс = 2,5748 бел. руб.</t>
  </si>
  <si>
    <t>13-15.02.</t>
  </si>
  <si>
    <t>12-14.02.2021</t>
  </si>
  <si>
    <t>20-22.02.</t>
  </si>
  <si>
    <t>19-21.02.2021</t>
  </si>
  <si>
    <t>26-28.02.2021</t>
  </si>
  <si>
    <t>26-28.02.</t>
  </si>
  <si>
    <t xml:space="preserve"> за март</t>
  </si>
  <si>
    <t>ё</t>
  </si>
  <si>
    <t>05-08.03.2021</t>
  </si>
  <si>
    <t>06-09.03.</t>
  </si>
  <si>
    <t>13-15.03.2021</t>
  </si>
  <si>
    <t>13-15.03.</t>
  </si>
  <si>
    <t>20-22.03.2021</t>
  </si>
  <si>
    <t>19-21.03.</t>
  </si>
  <si>
    <t>26-28.03.</t>
  </si>
  <si>
    <t>27-29.03.2021</t>
  </si>
  <si>
    <t xml:space="preserve"> за апрель</t>
  </si>
  <si>
    <t>03-05.04.2021</t>
  </si>
  <si>
    <t>3-5.04.</t>
  </si>
  <si>
    <t>10-12.04.</t>
  </si>
  <si>
    <t>10-12.04.2021</t>
  </si>
  <si>
    <r>
      <t xml:space="preserve">Информация по </t>
    </r>
    <r>
      <rPr>
        <b/>
        <u/>
        <sz val="36"/>
        <rFont val="Calibri"/>
        <family val="2"/>
        <charset val="204"/>
        <scheme val="minor"/>
      </rPr>
      <t>системно значимым банкам</t>
    </r>
  </si>
  <si>
    <t>17-19.04.2021</t>
  </si>
  <si>
    <t>17-19.04.</t>
  </si>
  <si>
    <t>24-26.04.</t>
  </si>
  <si>
    <t>01-03.05.</t>
  </si>
  <si>
    <t>01-03.05.2021</t>
  </si>
  <si>
    <t>24-26.04.2021</t>
  </si>
  <si>
    <t>08-12.05.</t>
  </si>
  <si>
    <t>08-12.05.2021</t>
  </si>
  <si>
    <t>16-17.05.</t>
  </si>
  <si>
    <t>16-17.05.2021</t>
  </si>
  <si>
    <t>22-24.05.2021</t>
  </si>
  <si>
    <t>22-24.05.</t>
  </si>
  <si>
    <t>29-31.05.2021</t>
  </si>
  <si>
    <t>29-31.05</t>
  </si>
  <si>
    <t>`</t>
  </si>
  <si>
    <t>05-07.06.2021</t>
  </si>
  <si>
    <t>5-7.06.</t>
  </si>
  <si>
    <t>12-14.06.2021</t>
  </si>
  <si>
    <t>12-14.06.</t>
  </si>
  <si>
    <t>19-21.06.2021</t>
  </si>
  <si>
    <t>19-21.06.</t>
  </si>
  <si>
    <t>НАЦ.вал. (руб.)</t>
  </si>
  <si>
    <t>ИН.вал. (долл.США)</t>
  </si>
  <si>
    <t>26-28.06.2021</t>
  </si>
  <si>
    <t>26-28.06.</t>
  </si>
  <si>
    <t>03-05.07.2021</t>
  </si>
  <si>
    <t>03-05.07.</t>
  </si>
  <si>
    <t>10-12.07.2021</t>
  </si>
  <si>
    <t>10-12.07.</t>
  </si>
  <si>
    <t>17-19.07.2021</t>
  </si>
  <si>
    <t>17-19.07.</t>
  </si>
  <si>
    <r>
      <rPr>
        <b/>
        <sz val="24"/>
        <color theme="1"/>
        <rFont val="Arial"/>
        <family val="2"/>
        <charset val="204"/>
      </rPr>
      <t xml:space="preserve">СРОЧНЫЕ вклады </t>
    </r>
    <r>
      <rPr>
        <b/>
        <u/>
        <sz val="24"/>
        <rFont val="Arial"/>
        <family val="2"/>
        <charset val="204"/>
      </rPr>
      <t>юридических лиц</t>
    </r>
  </si>
  <si>
    <r>
      <rPr>
        <b/>
        <sz val="48"/>
        <rFont val="Calibri"/>
        <family val="2"/>
        <charset val="204"/>
        <scheme val="minor"/>
      </rPr>
      <t>Срочные вклады физических лиц</t>
    </r>
    <r>
      <rPr>
        <b/>
        <sz val="26"/>
        <rFont val="Calibri"/>
        <family val="2"/>
        <charset val="204"/>
        <scheme val="minor"/>
      </rPr>
      <t xml:space="preserve">* </t>
    </r>
    <r>
      <rPr>
        <b/>
        <u/>
        <sz val="16"/>
        <rFont val="Calibri"/>
        <family val="2"/>
        <charset val="204"/>
        <scheme val="minor"/>
      </rPr>
      <t xml:space="preserve">
</t>
    </r>
    <r>
      <rPr>
        <b/>
        <u/>
        <sz val="16"/>
        <color rgb="FFFF0000"/>
        <rFont val="Calibri"/>
        <family val="2"/>
        <charset val="204"/>
        <scheme val="minor"/>
      </rPr>
      <t xml:space="preserve"> *Для целей настоящего обзора под срочными вкладами понимаются срочные и условные вклады физических лиц</t>
    </r>
  </si>
  <si>
    <t>24-26.07.</t>
  </si>
  <si>
    <t>24-26.07.2021</t>
  </si>
  <si>
    <t>31.07.-02.08.2021</t>
  </si>
  <si>
    <t>31.07-02.08.</t>
  </si>
  <si>
    <t>07-09.08.2021</t>
  </si>
  <si>
    <t>07-09.08.</t>
  </si>
  <si>
    <t>14-16.08.</t>
  </si>
  <si>
    <t>14-16.08.2021</t>
  </si>
  <si>
    <t>21-23.08.</t>
  </si>
  <si>
    <t>21-23.08.2021</t>
  </si>
  <si>
    <t>доллары США</t>
  </si>
  <si>
    <t>28-30.08.2021</t>
  </si>
  <si>
    <t>28-30.08.</t>
  </si>
  <si>
    <t>04-06.09.</t>
  </si>
  <si>
    <t>за сентябрь</t>
  </si>
  <si>
    <t>04-06.09.2021</t>
  </si>
  <si>
    <t xml:space="preserve">ОАО "Сбер Банк" </t>
  </si>
  <si>
    <t>11-13.09.</t>
  </si>
  <si>
    <t>11-13.09.2021</t>
  </si>
  <si>
    <t>18-20.09.2021</t>
  </si>
  <si>
    <t>18-20.09.</t>
  </si>
  <si>
    <t>25-27.09.2021</t>
  </si>
  <si>
    <t>25-27.09.</t>
  </si>
  <si>
    <t>за  октябрь</t>
  </si>
  <si>
    <t>02-04.10.2021</t>
  </si>
  <si>
    <t>2-4.10.</t>
  </si>
  <si>
    <t>09-11.10.2021</t>
  </si>
  <si>
    <t>9-11.10.</t>
  </si>
  <si>
    <t>16-18.10.</t>
  </si>
  <si>
    <t>16-18.10.2021</t>
  </si>
  <si>
    <t>23-25.10.</t>
  </si>
  <si>
    <t>23-25.10.2021</t>
  </si>
  <si>
    <t>30.10-01.11.2021</t>
  </si>
  <si>
    <t>за ноябрь</t>
  </si>
  <si>
    <t>30.10-01.11</t>
  </si>
  <si>
    <t>06-08.11.</t>
  </si>
  <si>
    <t>06-08.11.2021</t>
  </si>
  <si>
    <t>13-15.11.</t>
  </si>
  <si>
    <t>13-15.11.2021</t>
  </si>
  <si>
    <t>20-22.11.</t>
  </si>
  <si>
    <t>27-29.11.2021</t>
  </si>
  <si>
    <t>27-29.11.</t>
  </si>
  <si>
    <t>Курс НБРБ</t>
  </si>
  <si>
    <t>Доллары США</t>
  </si>
  <si>
    <t>Евро</t>
  </si>
  <si>
    <t>Российский рубль</t>
  </si>
  <si>
    <t>EUR/USD</t>
  </si>
  <si>
    <t>USD/RUB</t>
  </si>
  <si>
    <t>Остатки на счетах</t>
  </si>
  <si>
    <t>в %</t>
  </si>
  <si>
    <t>доллары</t>
  </si>
  <si>
    <t>евро</t>
  </si>
  <si>
    <t>российские рубли</t>
  </si>
  <si>
    <t>С учетом курса на отчетную дату, млн.дол.</t>
  </si>
  <si>
    <t>Без курсовой переоценки, млн.дол.</t>
  </si>
  <si>
    <t>Разница, млн. долларов</t>
  </si>
  <si>
    <t xml:space="preserve">евро </t>
  </si>
  <si>
    <t>всё в долларах</t>
  </si>
  <si>
    <t>04-06.12.2021</t>
  </si>
  <si>
    <t>04-06.12.</t>
  </si>
  <si>
    <t>11-13.12.2021</t>
  </si>
  <si>
    <t>11-13.12.</t>
  </si>
  <si>
    <t>18-20.12.</t>
  </si>
  <si>
    <t>18-20.12.2021</t>
  </si>
  <si>
    <t>25-27.12.</t>
  </si>
  <si>
    <t>25-27.12.2021</t>
  </si>
  <si>
    <t>01-03.01.</t>
  </si>
  <si>
    <r>
      <t xml:space="preserve">Изменение </t>
    </r>
    <r>
      <rPr>
        <sz val="11"/>
        <color indexed="10"/>
        <rFont val="Arial"/>
        <family val="2"/>
        <charset val="204"/>
      </rPr>
      <t xml:space="preserve">срочных </t>
    </r>
    <r>
      <rPr>
        <sz val="11"/>
        <rFont val="Arial"/>
        <family val="2"/>
        <charset val="204"/>
      </rPr>
      <t xml:space="preserve">вкладов </t>
    </r>
    <r>
      <rPr>
        <sz val="11"/>
        <color indexed="10"/>
        <rFont val="Arial"/>
        <family val="2"/>
        <charset val="204"/>
      </rPr>
      <t>ЮЛ в НВ</t>
    </r>
    <r>
      <rPr>
        <sz val="11"/>
        <rFont val="Arial"/>
        <family val="2"/>
        <charset val="204"/>
      </rPr>
      <t xml:space="preserve"> за 2022 год</t>
    </r>
  </si>
  <si>
    <t>07-10.01.</t>
  </si>
  <si>
    <t>01-03.01.2022</t>
  </si>
  <si>
    <t>07-10.01.2022</t>
  </si>
  <si>
    <t>Движение средств семейного капитала в 2021-2022 год.</t>
  </si>
  <si>
    <t>15-17.01.2022</t>
  </si>
  <si>
    <t>15-17.01.</t>
  </si>
  <si>
    <t>22-24.01.2022</t>
  </si>
  <si>
    <t>за февраль</t>
  </si>
  <si>
    <t>29-31.01.2022</t>
  </si>
  <si>
    <t>05-07.02.</t>
  </si>
  <si>
    <t>29-31.01.</t>
  </si>
  <si>
    <t>22-24.01.</t>
  </si>
  <si>
    <t>05-07.02.2022</t>
  </si>
  <si>
    <t>Всего - резиденты, тыс.рублей</t>
  </si>
  <si>
    <t>3471.500</t>
  </si>
  <si>
    <t>4912, 4922</t>
  </si>
  <si>
    <t>4910.500, 4920.500</t>
  </si>
  <si>
    <t>Начисленные процентные расходы по эмитированным (выданным) ценным бумагам</t>
  </si>
  <si>
    <t>Всего средств физических лиц - резидентов</t>
  </si>
  <si>
    <t>12-14.02.</t>
  </si>
  <si>
    <t>12-14.02.2022</t>
  </si>
  <si>
    <t>19-21.02.</t>
  </si>
  <si>
    <t>19-21.02.2022</t>
  </si>
  <si>
    <t xml:space="preserve"> июл.21</t>
  </si>
  <si>
    <t xml:space="preserve"> янв.22</t>
  </si>
  <si>
    <t>26-28.02.2022</t>
  </si>
  <si>
    <t>за март</t>
  </si>
  <si>
    <t>Детализированная информация об остатках средств физических лиц - резидентов, размещенных во всех банках, на 03.03.2022</t>
  </si>
  <si>
    <t>Оперативная информация *</t>
  </si>
  <si>
    <t>в эквиваленте белорусских рублей, тыс.рублей</t>
  </si>
  <si>
    <t>в тыс. единиц валют</t>
  </si>
  <si>
    <t>Текущие (расчетные) банковские счета физических лиц с базовыми условиями обслуживания</t>
  </si>
  <si>
    <t>3034</t>
  </si>
  <si>
    <t>05-09.03.2022</t>
  </si>
  <si>
    <t>05-09.03.</t>
  </si>
  <si>
    <t xml:space="preserve"> за январь 2020</t>
  </si>
  <si>
    <t xml:space="preserve"> за февраль 2020</t>
  </si>
  <si>
    <t xml:space="preserve"> за март 2020</t>
  </si>
  <si>
    <t xml:space="preserve"> за апрель 2020</t>
  </si>
  <si>
    <t xml:space="preserve"> за май 2020</t>
  </si>
  <si>
    <t xml:space="preserve"> за июнь 2020</t>
  </si>
  <si>
    <t xml:space="preserve"> за июль 2020</t>
  </si>
  <si>
    <t xml:space="preserve"> за август 2020</t>
  </si>
  <si>
    <t xml:space="preserve"> за сентябрь 2020</t>
  </si>
  <si>
    <t xml:space="preserve"> за октябрь 2020</t>
  </si>
  <si>
    <t xml:space="preserve"> за ноябрь 2020</t>
  </si>
  <si>
    <t xml:space="preserve"> за декабрь 2020</t>
  </si>
  <si>
    <t xml:space="preserve"> с начала 2020</t>
  </si>
  <si>
    <t>13-14.03.2022</t>
  </si>
  <si>
    <t>13-14.03.</t>
  </si>
  <si>
    <t>нац.вал. (млн.руб.)</t>
  </si>
  <si>
    <t>ин.вал.(млн.долл.)</t>
  </si>
  <si>
    <t>19-21.03.2022</t>
  </si>
  <si>
    <t>НАЦ.ВАЛ.</t>
  </si>
  <si>
    <t>ИН.ВАЛ.</t>
  </si>
  <si>
    <t>млн.ед.</t>
  </si>
  <si>
    <t>26-28.03.2022</t>
  </si>
  <si>
    <t>за апрель</t>
  </si>
  <si>
    <t>02-04.04.</t>
  </si>
  <si>
    <t xml:space="preserve">март </t>
  </si>
  <si>
    <t xml:space="preserve">нац.вал. </t>
  </si>
  <si>
    <t>09-11.04.2022</t>
  </si>
  <si>
    <t>09-11.04.</t>
  </si>
  <si>
    <t>16-18.04.2022</t>
  </si>
  <si>
    <t>16-18.04.</t>
  </si>
  <si>
    <t>23-25.04.2022</t>
  </si>
  <si>
    <t>23-25.04.</t>
  </si>
  <si>
    <t>30.04-04.05</t>
  </si>
  <si>
    <t>30.04- 04.05.2022</t>
  </si>
  <si>
    <t>07-10.05.2022</t>
  </si>
  <si>
    <t>07-10.05.</t>
  </si>
  <si>
    <t>765</t>
  </si>
  <si>
    <t>15-16.05.2022</t>
  </si>
  <si>
    <t>15-16.05.</t>
  </si>
  <si>
    <t>1-26 мая</t>
  </si>
  <si>
    <t>21-23.05.2022</t>
  </si>
  <si>
    <t>Реальное изменение, млн  в апреле за 26 дней</t>
  </si>
  <si>
    <t>28-30.05.2022</t>
  </si>
  <si>
    <t>04-06.06.2022</t>
  </si>
  <si>
    <t>11-13.06.2022</t>
  </si>
  <si>
    <t>18-20.06.2022</t>
  </si>
  <si>
    <t>Без курсовой переоценки</t>
  </si>
  <si>
    <t>бел.руб.</t>
  </si>
  <si>
    <t>25-27.06.2022</t>
  </si>
  <si>
    <t xml:space="preserve"> 1-30 мая </t>
  </si>
  <si>
    <t>1-30 июня</t>
  </si>
  <si>
    <t>02-04.07.2022</t>
  </si>
  <si>
    <t>02.-04.07.2022</t>
  </si>
  <si>
    <t>09-11.07.2022</t>
  </si>
  <si>
    <t>за 14 дней июля</t>
  </si>
  <si>
    <t>за 14 дней июня</t>
  </si>
  <si>
    <t>16-18.07.2022</t>
  </si>
  <si>
    <t>23-25.07.2022</t>
  </si>
  <si>
    <t>30.07-01.08.2022</t>
  </si>
  <si>
    <t>06-08.08.2022</t>
  </si>
  <si>
    <t>бел руб</t>
  </si>
  <si>
    <t>млн</t>
  </si>
  <si>
    <t xml:space="preserve">Реальное изменение </t>
  </si>
  <si>
    <t xml:space="preserve"> млн</t>
  </si>
  <si>
    <t xml:space="preserve"> %</t>
  </si>
  <si>
    <t>остатки долл эквивалент</t>
  </si>
  <si>
    <t>долл эквивалент с учетом курса, млн.дол.</t>
  </si>
  <si>
    <t>КУРСЫ</t>
  </si>
  <si>
    <t>остатки</t>
  </si>
  <si>
    <t>остатки в Долларах</t>
  </si>
  <si>
    <t>Итого в долларом эквиваленте</t>
  </si>
  <si>
    <t>-</t>
  </si>
  <si>
    <t>изменение валют в долл эквиваленте без учета курса, млн. долл</t>
  </si>
  <si>
    <t>изменение валют в долл эквиваленте без учета курса, %</t>
  </si>
  <si>
    <t>ВСЕ Валюты в ДОЛЛ эквиваленте</t>
  </si>
  <si>
    <t xml:space="preserve">ВСЕ Валюты в ДОЛЛ эквиваленте БЕЗ УЧЕТА КУРСА </t>
  </si>
  <si>
    <t>КУРСЫ ВАЛЮТ</t>
  </si>
  <si>
    <t>ОСТАТКИ НОМИНАЛ ВАЛЮТ</t>
  </si>
  <si>
    <t>ОСТАТКИ В ДОЛЛ ЭКВИВАЛЕНТЕ</t>
  </si>
  <si>
    <t>ИЗМЕНЕНИЕ НОМИНАЛА ВАЛЮТ, млн. руб</t>
  </si>
  <si>
    <t>ИЗМЕНЕНИЕ НОМИНАЛА ВАЛЮТ, %</t>
  </si>
  <si>
    <t>млн.долл. без учета курсов</t>
  </si>
  <si>
    <t>росс. рубли</t>
  </si>
  <si>
    <t>изменение по видам валют</t>
  </si>
  <si>
    <t>изменение в долларовом эквиваленте</t>
  </si>
  <si>
    <t>изменение в долларовом эквиваленте без учета курса</t>
  </si>
  <si>
    <t>13-15.08.2022</t>
  </si>
  <si>
    <t>инв в долл</t>
  </si>
  <si>
    <t>нац в</t>
  </si>
  <si>
    <t>20-22.08.2022</t>
  </si>
  <si>
    <t>01-21.08.2022</t>
  </si>
  <si>
    <t>ИТОГО</t>
  </si>
  <si>
    <t>изменение долл эквивалента валют, млн. долл</t>
  </si>
  <si>
    <t>27-29.08.2022</t>
  </si>
  <si>
    <t>Август</t>
  </si>
  <si>
    <t>03-05.09.2022</t>
  </si>
  <si>
    <t>изменение валют в долларовом эквиваленте, млн. долл</t>
  </si>
  <si>
    <t>!!!</t>
  </si>
  <si>
    <t>10-12.09.2022</t>
  </si>
  <si>
    <t>17-19.09.2022</t>
  </si>
  <si>
    <t>24-26.09.2022</t>
  </si>
  <si>
    <t>01-03.10.2022</t>
  </si>
  <si>
    <t>01.10.2022(03.10.2022)</t>
  </si>
  <si>
    <t>01.10.2022
(03.10.2022)</t>
  </si>
  <si>
    <t>Сентябрь</t>
  </si>
  <si>
    <t>за октябрь</t>
  </si>
  <si>
    <t>08-10.10.2022</t>
  </si>
  <si>
    <t xml:space="preserve">долл.США </t>
  </si>
  <si>
    <t>росс.руб.</t>
  </si>
  <si>
    <t>Движение семейного капитала</t>
  </si>
  <si>
    <t>2020 год</t>
  </si>
  <si>
    <t>2021 год</t>
  </si>
  <si>
    <t>2022 год</t>
  </si>
  <si>
    <t>август</t>
  </si>
  <si>
    <t>ноябрь</t>
  </si>
  <si>
    <r>
      <t>декабрь</t>
    </r>
    <r>
      <rPr>
        <b/>
        <sz val="12"/>
        <color rgb="FFFF0000"/>
        <rFont val="Calibri"/>
        <family val="2"/>
        <charset val="204"/>
        <scheme val="minor"/>
      </rPr>
      <t>*</t>
    </r>
  </si>
  <si>
    <t>Итого за 2020 год</t>
  </si>
  <si>
    <r>
      <t>декабрь</t>
    </r>
    <r>
      <rPr>
        <b/>
        <sz val="11"/>
        <color rgb="FFFF0000"/>
        <rFont val="Calibri"/>
        <family val="2"/>
        <charset val="204"/>
        <scheme val="minor"/>
      </rPr>
      <t>*</t>
    </r>
  </si>
  <si>
    <t>Итого за 2021 год</t>
  </si>
  <si>
    <t>декабрь</t>
  </si>
  <si>
    <t>Итого за 2022 год</t>
  </si>
  <si>
    <t>приход, млн. руб</t>
  </si>
  <si>
    <t>расход, млн. руб.</t>
  </si>
  <si>
    <t>приход, млн. долл. США</t>
  </si>
  <si>
    <t>расход, млн. долл. США</t>
  </si>
  <si>
    <t xml:space="preserve">остатки в нац в </t>
  </si>
  <si>
    <t>изменения</t>
  </si>
  <si>
    <t>млн. без СК</t>
  </si>
  <si>
    <t>% без СК</t>
  </si>
  <si>
    <r>
      <rPr>
        <i/>
        <sz val="16"/>
        <color rgb="FFFF0000"/>
        <rFont val="Calibri"/>
        <family val="2"/>
        <charset val="204"/>
        <scheme val="minor"/>
      </rPr>
      <t>*</t>
    </r>
    <r>
      <rPr>
        <i/>
        <sz val="12"/>
        <color theme="1"/>
        <rFont val="Calibri"/>
        <family val="2"/>
        <charset val="204"/>
        <scheme val="minor"/>
      </rPr>
      <t xml:space="preserve"> с учетом ежегодной капитализации процентов: в белорусских рублях 3,49 млн. рублей, в долларах США - 15,9 млн. долларов США</t>
    </r>
  </si>
  <si>
    <t>15-17.10.2022</t>
  </si>
  <si>
    <t>Движение семейного капитала в 2022 году</t>
  </si>
  <si>
    <t>22-24.10.2022</t>
  </si>
  <si>
    <t>29-31.10.2022</t>
  </si>
  <si>
    <t>Октябрь</t>
  </si>
  <si>
    <t>05-08.11.2022</t>
  </si>
  <si>
    <t>12-14.11.2022</t>
  </si>
  <si>
    <t>19-21.11.2022</t>
  </si>
  <si>
    <t>26-28.11.2022</t>
  </si>
  <si>
    <t>Ноябрь</t>
  </si>
  <si>
    <t>!!!!!</t>
  </si>
  <si>
    <t>ин в</t>
  </si>
  <si>
    <t>03-05.12.2022</t>
  </si>
  <si>
    <t>10-12.12.2022</t>
  </si>
  <si>
    <t>17-19.12.2022</t>
  </si>
  <si>
    <t>в ИВ (в долларовом эквиваленте)</t>
  </si>
  <si>
    <t>24-26.12.2022</t>
  </si>
  <si>
    <t>Декабрь</t>
  </si>
  <si>
    <t>31.12.2022-03.01.2023</t>
  </si>
  <si>
    <t>31.12.2022-03.01.2023 (01.01.2023)</t>
  </si>
  <si>
    <t>01.01.2023
(03.01.2023)</t>
  </si>
  <si>
    <t xml:space="preserve">за 2022 года </t>
  </si>
  <si>
    <t xml:space="preserve">за 2023 года </t>
  </si>
  <si>
    <t>07-09.01.2023</t>
  </si>
  <si>
    <t>2023 год</t>
  </si>
  <si>
    <t>Итого за 2023 год</t>
  </si>
  <si>
    <t>14-16.01.2023</t>
  </si>
  <si>
    <t>21-23.01.2023</t>
  </si>
  <si>
    <t>28-30.01.2023</t>
  </si>
  <si>
    <t>Январь</t>
  </si>
  <si>
    <t>за 2023 год</t>
  </si>
  <si>
    <t>04-06.02.2023</t>
  </si>
  <si>
    <t>СК январь</t>
  </si>
  <si>
    <t>СК февраль</t>
  </si>
  <si>
    <t>национальная валюта</t>
  </si>
  <si>
    <t>11-13.02.2023</t>
  </si>
  <si>
    <t>18-20.02.2023</t>
  </si>
  <si>
    <t>25-27.02.2023</t>
  </si>
  <si>
    <t>1-28 февраля</t>
  </si>
  <si>
    <t>Изменение остатков вкладов в иностранных валютах 
за 1-28 февраля 2023 г.</t>
  </si>
  <si>
    <t>28 дн февраля</t>
  </si>
  <si>
    <t>28 дней февраля</t>
  </si>
  <si>
    <t>за 1-28 февраля</t>
  </si>
  <si>
    <t>31 дн января</t>
  </si>
  <si>
    <t>31 день января</t>
  </si>
  <si>
    <t>Февраль</t>
  </si>
  <si>
    <r>
      <t xml:space="preserve">Изменения срочных вкладов </t>
    </r>
    <r>
      <rPr>
        <b/>
        <sz val="24"/>
        <rFont val="Calibri"/>
        <family val="2"/>
        <charset val="204"/>
        <scheme val="minor"/>
      </rPr>
      <t>с начала 2023 года</t>
    </r>
    <r>
      <rPr>
        <b/>
        <sz val="24"/>
        <rFont val="Calibri"/>
        <family val="2"/>
        <scheme val="minor"/>
      </rPr>
      <t xml:space="preserve"> </t>
    </r>
    <r>
      <rPr>
        <sz val="24"/>
        <rFont val="Calibri"/>
        <family val="2"/>
        <scheme val="minor"/>
      </rPr>
      <t xml:space="preserve">на </t>
    </r>
    <r>
      <rPr>
        <u/>
        <sz val="24"/>
        <color rgb="FFC00000"/>
        <rFont val="Calibri"/>
        <family val="2"/>
        <charset val="204"/>
        <scheme val="minor"/>
      </rPr>
      <t>01.03.2023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</si>
</sst>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9">
    <numFmt numFmtId="43" formatCode="_-* #,##0.00\ _B_r_-;\-* #,##0.00\ _B_r_-;_-* &quot;-&quot;??\ _B_r_-;_-@_-"/>
    <numFmt numFmtId="164" formatCode="_-* #,##0.00_-;\-* #,##0.00_-;_-* &quot;-&quot;??_-;_-@_-"/>
    <numFmt numFmtId="165" formatCode="_-* #,##0.00\ _₽_-;\-* #,##0.00\ _₽_-;_-* &quot;-&quot;??\ _₽_-;_-@_-"/>
    <numFmt numFmtId="166" formatCode="#,##0.0"/>
    <numFmt numFmtId="167" formatCode="0.0"/>
    <numFmt numFmtId="168" formatCode="#,##0.0;\-#,##0.0;0"/>
    <numFmt numFmtId="169" formatCode="0.000000;\-0.000000"/>
    <numFmt numFmtId="170" formatCode="[$-419]d\ mmm;@"/>
    <numFmt numFmtId="171" formatCode="[$-419]d\ mmm\ yy;@"/>
    <numFmt numFmtId="172" formatCode="0.0%"/>
    <numFmt numFmtId="173" formatCode="_-* #,##0.0_-;\-* #,##0.0_-;_-* &quot;-&quot;??_-;_-@_-"/>
    <numFmt numFmtId="174" formatCode="#,##0.0;\-#\ ###\ ##0.0"/>
    <numFmt numFmtId="175" formatCode="d/m;@"/>
    <numFmt numFmtId="176" formatCode="[$-F800]dddd\,\ mmmm\ dd\,\ yyyy"/>
    <numFmt numFmtId="177" formatCode="#,##0.00_ ;\-#,##0.00\ "/>
    <numFmt numFmtId="178" formatCode="#,##0.0_ ;\-#,##0.0\ "/>
    <numFmt numFmtId="179" formatCode="_-* #,##0\ _₽_-;\-* #,##0\ _₽_-;_-* &quot;-&quot;??\ _₽_-;_-@_-"/>
    <numFmt numFmtId="180" formatCode="0.0000"/>
    <numFmt numFmtId="181" formatCode="_-* #,##0.0000\ _₽_-;\-* #,##0.0000\ _₽_-;_-* &quot;-&quot;??\ _₽_-;_-@_-"/>
    <numFmt numFmtId="182" formatCode="_-* #,##0.0\ _₽_-;\-* #,##0.0\ _₽_-;_-* &quot;-&quot;??\ _₽_-;_-@_-"/>
    <numFmt numFmtId="183" formatCode="dd/mm/yy;@"/>
    <numFmt numFmtId="184" formatCode="#,##0.00\ _₽;\-#,##0.00\ _₽"/>
    <numFmt numFmtId="185" formatCode="#,##0.000_ ;\-#,##0.000\ "/>
    <numFmt numFmtId="186" formatCode="_-* #,##0.0000_-;\-* #,##0.0000_-;_-* &quot;-&quot;??_-;_-@_-"/>
    <numFmt numFmtId="187" formatCode="[$-419]mmmm\ yyyy;@"/>
    <numFmt numFmtId="188" formatCode="[$-419]mmmm;@"/>
    <numFmt numFmtId="189" formatCode="0.00000"/>
    <numFmt numFmtId="190" formatCode="0.000"/>
    <numFmt numFmtId="191" formatCode="#,##0.000"/>
  </numFmts>
  <fonts count="1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8"/>
      <color rgb="FF000000"/>
      <name val="Times New Roman"/>
      <family val="1"/>
      <charset val="204"/>
    </font>
    <font>
      <sz val="6"/>
      <color indexed="8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  <font>
      <sz val="6"/>
      <color rgb="FF000000"/>
      <name val="Arial"/>
      <family val="2"/>
      <charset val="204"/>
    </font>
    <font>
      <sz val="9"/>
      <color theme="1"/>
      <name val="Calibri"/>
      <family val="2"/>
      <scheme val="minor"/>
    </font>
    <font>
      <sz val="8"/>
      <color rgb="FF000000"/>
      <name val="Times New Roman"/>
      <family val="1"/>
      <charset val="204"/>
    </font>
    <font>
      <sz val="9"/>
      <name val="Calibri"/>
      <family val="2"/>
      <charset val="204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sz val="9"/>
      <color rgb="FFC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i/>
      <sz val="18"/>
      <name val="Calibri"/>
      <family val="2"/>
      <charset val="204"/>
      <scheme val="minor"/>
    </font>
    <font>
      <b/>
      <i/>
      <u/>
      <sz val="18"/>
      <color rgb="FFFF0000"/>
      <name val="Calibri"/>
      <family val="2"/>
      <charset val="204"/>
      <scheme val="minor"/>
    </font>
    <font>
      <b/>
      <i/>
      <sz val="18"/>
      <color rgb="FFFF0000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b/>
      <i/>
      <sz val="18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sz val="8"/>
      <color rgb="FFBA4EBA"/>
      <name val="Times New Roman"/>
      <family val="1"/>
      <charset val="204"/>
    </font>
    <font>
      <sz val="11"/>
      <color rgb="FFBA4EBA"/>
      <name val="Calibri"/>
      <family val="2"/>
      <scheme val="minor"/>
    </font>
    <font>
      <sz val="6"/>
      <color rgb="FFBA4EBA"/>
      <name val="Arial"/>
      <family val="2"/>
      <charset val="204"/>
    </font>
    <font>
      <b/>
      <sz val="11"/>
      <color indexed="8"/>
      <name val="Times New Roman"/>
      <family val="1"/>
      <charset val="204"/>
    </font>
    <font>
      <b/>
      <sz val="8"/>
      <color indexed="9"/>
      <name val="Times New Roman"/>
      <family val="1"/>
      <charset val="204"/>
    </font>
    <font>
      <sz val="8"/>
      <color indexed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28"/>
      <name val="Calibri"/>
      <family val="2"/>
      <charset val="204"/>
      <scheme val="minor"/>
    </font>
    <font>
      <b/>
      <sz val="26"/>
      <name val="Calibri"/>
      <family val="2"/>
      <charset val="204"/>
      <scheme val="minor"/>
    </font>
    <font>
      <b/>
      <u/>
      <sz val="16"/>
      <name val="Calibri"/>
      <family val="2"/>
      <charset val="204"/>
      <scheme val="minor"/>
    </font>
    <font>
      <b/>
      <u/>
      <sz val="16"/>
      <color rgb="FFFF0000"/>
      <name val="Calibri"/>
      <family val="2"/>
      <charset val="204"/>
      <scheme val="minor"/>
    </font>
    <font>
      <sz val="10"/>
      <name val="Arial"/>
      <family val="2"/>
      <charset val="204"/>
    </font>
    <font>
      <sz val="18"/>
      <name val="Arial"/>
      <family val="2"/>
      <charset val="204"/>
    </font>
    <font>
      <sz val="9"/>
      <name val="Arial"/>
      <family val="2"/>
      <charset val="204"/>
    </font>
    <font>
      <b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8"/>
      <name val="Arial"/>
      <family val="2"/>
      <charset val="204"/>
    </font>
    <font>
      <sz val="9"/>
      <color rgb="FFFF0000"/>
      <name val="Arial"/>
      <family val="2"/>
      <charset val="204"/>
    </font>
    <font>
      <sz val="10"/>
      <name val="Times New Roman"/>
      <family val="1"/>
      <charset val="204"/>
    </font>
    <font>
      <i/>
      <sz val="10"/>
      <color theme="1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b/>
      <sz val="36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i/>
      <sz val="16"/>
      <name val="Calibri"/>
      <family val="2"/>
      <charset val="204"/>
      <scheme val="minor"/>
    </font>
    <font>
      <sz val="24"/>
      <color rgb="FF595959"/>
      <name val="Calibri"/>
      <family val="2"/>
      <scheme val="minor"/>
    </font>
    <font>
      <b/>
      <sz val="11"/>
      <color rgb="FF000000"/>
      <name val="Times New Roman"/>
      <family val="1"/>
      <charset val="204"/>
    </font>
    <font>
      <sz val="6"/>
      <color rgb="FF000000"/>
      <name val="Arial"/>
      <family val="2"/>
      <charset val="204"/>
    </font>
    <font>
      <sz val="9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b/>
      <sz val="10"/>
      <color rgb="FFC00000"/>
      <name val="Arial"/>
      <family val="2"/>
      <charset val="204"/>
    </font>
    <font>
      <sz val="11"/>
      <name val="Arial"/>
      <family val="2"/>
      <charset val="204"/>
    </font>
    <font>
      <sz val="11"/>
      <color indexed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8"/>
      <color rgb="FFC00000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  <font>
      <sz val="8"/>
      <name val="Times New Roman"/>
      <family val="1"/>
      <charset val="204"/>
    </font>
    <font>
      <b/>
      <sz val="20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  <font>
      <b/>
      <sz val="20"/>
      <color rgb="FF0070C0"/>
      <name val="Calibri"/>
      <family val="2"/>
      <charset val="204"/>
      <scheme val="minor"/>
    </font>
    <font>
      <b/>
      <sz val="20"/>
      <color theme="5" tint="-0.499984740745262"/>
      <name val="Calibri"/>
      <family val="2"/>
      <charset val="204"/>
      <scheme val="minor"/>
    </font>
    <font>
      <b/>
      <sz val="24"/>
      <color rgb="FF0070C0"/>
      <name val="Calibri"/>
      <family val="2"/>
      <charset val="204"/>
      <scheme val="minor"/>
    </font>
    <font>
      <b/>
      <sz val="24"/>
      <color theme="5" tint="-0.499984740745262"/>
      <name val="Calibri"/>
      <family val="2"/>
      <charset val="204"/>
      <scheme val="minor"/>
    </font>
    <font>
      <b/>
      <u/>
      <sz val="36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24"/>
      <name val="Calibri"/>
      <family val="2"/>
      <scheme val="minor"/>
    </font>
    <font>
      <b/>
      <sz val="24"/>
      <name val="Calibri"/>
      <family val="2"/>
      <scheme val="minor"/>
    </font>
    <font>
      <sz val="18"/>
      <color theme="4" tint="-0.499984740745262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u/>
      <sz val="24"/>
      <name val="Arial"/>
      <family val="2"/>
      <charset val="204"/>
    </font>
    <font>
      <b/>
      <sz val="24"/>
      <name val="Arial"/>
      <family val="2"/>
      <charset val="204"/>
    </font>
    <font>
      <b/>
      <sz val="4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8"/>
      <color rgb="FFBA4EBA"/>
      <name val="Times New Roman"/>
      <family val="1"/>
      <charset val="204"/>
    </font>
    <font>
      <sz val="11"/>
      <color theme="4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5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9"/>
      <color rgb="FF000000"/>
      <name val="Times New Roman"/>
      <family val="1"/>
      <charset val="204"/>
    </font>
    <font>
      <u/>
      <sz val="24"/>
      <color rgb="FFC00000"/>
      <name val="Calibri"/>
      <family val="2"/>
      <charset val="204"/>
      <scheme val="minor"/>
    </font>
    <font>
      <b/>
      <sz val="9"/>
      <color rgb="FFFF0000"/>
      <name val="Arial"/>
      <family val="2"/>
      <charset val="204"/>
    </font>
    <font>
      <sz val="8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10"/>
      <color rgb="FF000000"/>
      <name val="Arial"/>
      <family val="2"/>
      <charset val="204"/>
    </font>
    <font>
      <sz val="9"/>
      <color rgb="FF333333"/>
      <name val="Arial"/>
      <family val="2"/>
      <charset val="204"/>
    </font>
    <font>
      <b/>
      <sz val="9"/>
      <color rgb="FF333333"/>
      <name val="Times New Roman"/>
      <family val="1"/>
      <charset val="204"/>
    </font>
    <font>
      <sz val="9"/>
      <color rgb="FFFF0000"/>
      <name val="Times New Roman"/>
      <family val="1"/>
      <charset val="204"/>
    </font>
    <font>
      <sz val="9"/>
      <color rgb="FF333333"/>
      <name val="Times New Roman"/>
      <family val="1"/>
      <charset val="204"/>
    </font>
    <font>
      <b/>
      <sz val="36"/>
      <color theme="1"/>
      <name val="Calibri"/>
      <family val="2"/>
      <charset val="204"/>
      <scheme val="minor"/>
    </font>
    <font>
      <b/>
      <sz val="24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5" tint="-0.249977111117893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4"/>
      <color rgb="FF000000"/>
      <name val="Arial"/>
      <family val="2"/>
      <charset val="204"/>
    </font>
    <font>
      <sz val="14"/>
      <color theme="1"/>
      <name val="Calibri"/>
      <family val="2"/>
      <scheme val="minor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9"/>
      <color rgb="FFFF0000"/>
      <name val="Calibri"/>
      <family val="2"/>
      <scheme val="minor"/>
    </font>
    <font>
      <sz val="6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i/>
      <sz val="16"/>
      <color theme="0" tint="-0.499984740745262"/>
      <name val="Calibri"/>
      <family val="2"/>
      <charset val="204"/>
      <scheme val="minor"/>
    </font>
    <font>
      <sz val="24"/>
      <color theme="4" tint="-0.499984740745262"/>
      <name val="Calibri"/>
      <family val="2"/>
      <charset val="204"/>
      <scheme val="minor"/>
    </font>
    <font>
      <sz val="24"/>
      <color theme="5" tint="-0.249977111117893"/>
      <name val="Calibri"/>
      <family val="2"/>
      <charset val="204"/>
      <scheme val="minor"/>
    </font>
    <font>
      <i/>
      <sz val="24"/>
      <color theme="0" tint="-0.499984740745262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rgb="FFFF0000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sz val="8"/>
      <color rgb="FFFF0000"/>
      <name val="Arial"/>
      <family val="2"/>
      <charset val="204"/>
    </font>
    <font>
      <sz val="22"/>
      <color rgb="FFFF0000"/>
      <name val="Arial"/>
      <family val="2"/>
      <charset val="204"/>
    </font>
    <font>
      <b/>
      <sz val="8"/>
      <name val="Times New Roman"/>
      <family val="1"/>
      <charset val="204"/>
    </font>
    <font>
      <sz val="10"/>
      <name val="Calibri"/>
      <family val="2"/>
      <scheme val="minor"/>
    </font>
    <font>
      <sz val="12"/>
      <color rgb="FFFF0000"/>
      <name val="Arial"/>
      <family val="2"/>
      <charset val="204"/>
    </font>
    <font>
      <sz val="16"/>
      <color indexed="8"/>
      <name val="Arial"/>
      <family val="2"/>
      <charset val="204"/>
    </font>
    <font>
      <sz val="12"/>
      <color rgb="FF000000"/>
      <name val="Arial"/>
      <family val="2"/>
      <charset val="204"/>
    </font>
    <font>
      <sz val="16"/>
      <color rgb="FF00B0F0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i/>
      <sz val="16"/>
      <color rgb="FFFF0000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indexed="8"/>
      <name val="Arial"/>
      <family val="2"/>
      <charset val="204"/>
    </font>
    <font>
      <sz val="26"/>
      <color rgb="FFFF0000"/>
      <name val="Calibri"/>
      <family val="2"/>
      <scheme val="minor"/>
    </font>
    <font>
      <sz val="16"/>
      <name val="Calibri"/>
      <family val="2"/>
      <charset val="204"/>
      <scheme val="minor"/>
    </font>
    <font>
      <sz val="22"/>
      <color theme="1"/>
      <name val="Calibri"/>
      <family val="2"/>
      <scheme val="minor"/>
    </font>
    <font>
      <b/>
      <sz val="8"/>
      <name val="Calibri"/>
      <family val="2"/>
      <charset val="204"/>
      <scheme val="minor"/>
    </font>
    <font>
      <b/>
      <sz val="8"/>
      <color rgb="FF00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sz val="12"/>
      <name val="Arial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9"/>
      <color rgb="FF333333"/>
      <name val="Times New Roman"/>
      <family val="1"/>
      <charset val="204"/>
    </font>
    <font>
      <sz val="16"/>
      <color rgb="FF000000"/>
      <name val="Arial"/>
      <family val="2"/>
      <charset val="204"/>
    </font>
  </fonts>
  <fills count="6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F9BD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9" tint="0.59999389629810485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rgb="FFFFFFFF"/>
      </patternFill>
    </fill>
    <fill>
      <patternFill patternType="solid">
        <fgColor rgb="FF43CE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rgb="FF83E2F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198E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3F2C"/>
        <bgColor indexed="9"/>
      </patternFill>
    </fill>
    <fill>
      <patternFill patternType="solid">
        <fgColor rgb="FFF23F2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EE5DA"/>
        <bgColor indexed="64"/>
      </patternFill>
    </fill>
    <fill>
      <patternFill patternType="solid">
        <fgColor rgb="FFF56B5D"/>
        <bgColor rgb="FFFFFFFF"/>
      </patternFill>
    </fill>
    <fill>
      <patternFill patternType="solid">
        <fgColor rgb="FFF56B5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n">
        <color indexed="64"/>
      </top>
      <bottom style="thick">
        <color rgb="FFFF0000"/>
      </bottom>
      <diagonal/>
    </border>
    <border>
      <left/>
      <right/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/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9558F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424142"/>
      </left>
      <right style="thin">
        <color rgb="FF424142"/>
      </right>
      <top style="thin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9558F"/>
      </right>
      <top/>
      <bottom/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/>
      <bottom/>
      <diagonal/>
    </border>
  </borders>
  <cellStyleXfs count="19">
    <xf numFmtId="0" fontId="0" fillId="0" borderId="0"/>
    <xf numFmtId="0" fontId="23" fillId="2" borderId="0" applyNumberFormat="0" applyBorder="0" applyAlignment="0" applyProtection="0"/>
    <xf numFmtId="9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4" fillId="3" borderId="0" applyNumberFormat="0" applyBorder="0" applyAlignment="0" applyProtection="0"/>
    <xf numFmtId="0" fontId="38" fillId="0" borderId="0"/>
    <xf numFmtId="0" fontId="28" fillId="0" borderId="0"/>
    <xf numFmtId="164" fontId="28" fillId="0" borderId="0" applyFont="0" applyFill="0" applyBorder="0" applyAlignment="0" applyProtection="0"/>
    <xf numFmtId="0" fontId="59" fillId="0" borderId="0"/>
    <xf numFmtId="0" fontId="71" fillId="0" borderId="0"/>
    <xf numFmtId="0" fontId="38" fillId="0" borderId="0"/>
    <xf numFmtId="0" fontId="16" fillId="0" borderId="0"/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29" fillId="0" borderId="0"/>
    <xf numFmtId="0" fontId="139" fillId="0" borderId="0"/>
    <xf numFmtId="0" fontId="146" fillId="0" borderId="0"/>
    <xf numFmtId="0" fontId="147" fillId="0" borderId="0"/>
    <xf numFmtId="0" fontId="148" fillId="0" borderId="0"/>
  </cellStyleXfs>
  <cellXfs count="991">
    <xf numFmtId="0" fontId="0" fillId="0" borderId="0" xfId="0"/>
    <xf numFmtId="0" fontId="23" fillId="0" borderId="0" xfId="0" applyFont="1"/>
    <xf numFmtId="0" fontId="26" fillId="10" borderId="0" xfId="0" applyFont="1" applyFill="1" applyAlignment="1">
      <alignment horizontal="left"/>
    </xf>
    <xf numFmtId="0" fontId="0" fillId="11" borderId="0" xfId="0" applyFill="1"/>
    <xf numFmtId="0" fontId="0" fillId="8" borderId="0" xfId="0" applyFill="1"/>
    <xf numFmtId="0" fontId="0" fillId="13" borderId="0" xfId="0" applyFill="1"/>
    <xf numFmtId="0" fontId="0" fillId="15" borderId="0" xfId="0" applyFill="1"/>
    <xf numFmtId="0" fontId="30" fillId="4" borderId="0" xfId="0" applyFont="1" applyFill="1" applyAlignment="1">
      <alignment horizontal="left"/>
    </xf>
    <xf numFmtId="0" fontId="30" fillId="16" borderId="0" xfId="0" applyFont="1" applyFill="1" applyAlignment="1">
      <alignment horizontal="left"/>
    </xf>
    <xf numFmtId="0" fontId="30" fillId="14" borderId="0" xfId="0" applyFont="1" applyFill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31" fillId="0" borderId="0" xfId="0" applyFont="1"/>
    <xf numFmtId="0" fontId="31" fillId="0" borderId="0" xfId="0" applyFont="1" applyFill="1" applyBorder="1"/>
    <xf numFmtId="0" fontId="31" fillId="0" borderId="0" xfId="0" applyFont="1" applyFill="1"/>
    <xf numFmtId="0" fontId="0" fillId="8" borderId="1" xfId="0" applyFill="1" applyBorder="1"/>
    <xf numFmtId="14" fontId="31" fillId="8" borderId="1" xfId="0" applyNumberFormat="1" applyFont="1" applyFill="1" applyBorder="1"/>
    <xf numFmtId="14" fontId="33" fillId="8" borderId="1" xfId="1" applyNumberFormat="1" applyFont="1" applyFill="1" applyBorder="1"/>
    <xf numFmtId="14" fontId="34" fillId="8" borderId="1" xfId="0" applyNumberFormat="1" applyFont="1" applyFill="1" applyBorder="1"/>
    <xf numFmtId="14" fontId="35" fillId="8" borderId="1" xfId="1" applyNumberFormat="1" applyFont="1" applyFill="1" applyBorder="1"/>
    <xf numFmtId="167" fontId="31" fillId="8" borderId="1" xfId="0" applyNumberFormat="1" applyFont="1" applyFill="1" applyBorder="1"/>
    <xf numFmtId="167" fontId="33" fillId="8" borderId="1" xfId="1" applyNumberFormat="1" applyFont="1" applyFill="1" applyBorder="1"/>
    <xf numFmtId="167" fontId="34" fillId="8" borderId="1" xfId="0" applyNumberFormat="1" applyFont="1" applyFill="1" applyBorder="1"/>
    <xf numFmtId="168" fontId="21" fillId="8" borderId="1" xfId="0" applyNumberFormat="1" applyFont="1" applyFill="1" applyBorder="1" applyAlignment="1">
      <alignment horizontal="right" vertical="center" wrapText="1"/>
    </xf>
    <xf numFmtId="2" fontId="33" fillId="8" borderId="1" xfId="1" applyNumberFormat="1" applyFont="1" applyFill="1" applyBorder="1"/>
    <xf numFmtId="2" fontId="35" fillId="8" borderId="1" xfId="1" applyNumberFormat="1" applyFont="1" applyFill="1" applyBorder="1"/>
    <xf numFmtId="2" fontId="33" fillId="8" borderId="1" xfId="0" applyNumberFormat="1" applyFont="1" applyFill="1" applyBorder="1"/>
    <xf numFmtId="2" fontId="33" fillId="8" borderId="1" xfId="2" applyNumberFormat="1" applyFont="1" applyFill="1" applyBorder="1"/>
    <xf numFmtId="167" fontId="35" fillId="8" borderId="1" xfId="1" applyNumberFormat="1" applyFont="1" applyFill="1" applyBorder="1"/>
    <xf numFmtId="0" fontId="0" fillId="5" borderId="1" xfId="0" applyFill="1" applyBorder="1"/>
    <xf numFmtId="14" fontId="34" fillId="5" borderId="1" xfId="0" applyNumberFormat="1" applyFont="1" applyFill="1" applyBorder="1" applyAlignment="1">
      <alignment horizontal="right"/>
    </xf>
    <xf numFmtId="167" fontId="34" fillId="5" borderId="1" xfId="0" applyNumberFormat="1" applyFont="1" applyFill="1" applyBorder="1"/>
    <xf numFmtId="166" fontId="34" fillId="5" borderId="1" xfId="0" applyNumberFormat="1" applyFont="1" applyFill="1" applyBorder="1"/>
    <xf numFmtId="4" fontId="21" fillId="21" borderId="1" xfId="0" applyNumberFormat="1" applyFont="1" applyFill="1" applyBorder="1" applyAlignment="1">
      <alignment horizontal="right"/>
    </xf>
    <xf numFmtId="164" fontId="34" fillId="5" borderId="1" xfId="3" applyFont="1" applyFill="1" applyBorder="1"/>
    <xf numFmtId="0" fontId="0" fillId="5" borderId="1" xfId="0" applyFill="1" applyBorder="1" applyAlignment="1">
      <alignment horizontal="right"/>
    </xf>
    <xf numFmtId="0" fontId="0" fillId="18" borderId="1" xfId="0" applyFill="1" applyBorder="1"/>
    <xf numFmtId="0" fontId="0" fillId="18" borderId="1" xfId="0" applyFill="1" applyBorder="1" applyAlignment="1">
      <alignment horizontal="right"/>
    </xf>
    <xf numFmtId="167" fontId="34" fillId="18" borderId="1" xfId="0" applyNumberFormat="1" applyFont="1" applyFill="1" applyBorder="1"/>
    <xf numFmtId="0" fontId="0" fillId="20" borderId="1" xfId="0" applyFill="1" applyBorder="1"/>
    <xf numFmtId="167" fontId="34" fillId="20" borderId="1" xfId="0" applyNumberFormat="1" applyFont="1" applyFill="1" applyBorder="1"/>
    <xf numFmtId="0" fontId="0" fillId="20" borderId="1" xfId="0" applyFill="1" applyBorder="1" applyAlignment="1">
      <alignment horizontal="right"/>
    </xf>
    <xf numFmtId="2" fontId="34" fillId="5" borderId="1" xfId="0" applyNumberFormat="1" applyFont="1" applyFill="1" applyBorder="1"/>
    <xf numFmtId="2" fontId="34" fillId="18" borderId="1" xfId="0" applyNumberFormat="1" applyFont="1" applyFill="1" applyBorder="1"/>
    <xf numFmtId="2" fontId="34" fillId="20" borderId="1" xfId="0" applyNumberFormat="1" applyFont="1" applyFill="1" applyBorder="1"/>
    <xf numFmtId="0" fontId="27" fillId="23" borderId="1" xfId="0" applyFont="1" applyFill="1" applyBorder="1" applyAlignment="1">
      <alignment horizontal="center"/>
    </xf>
    <xf numFmtId="14" fontId="34" fillId="23" borderId="1" xfId="0" applyNumberFormat="1" applyFont="1" applyFill="1" applyBorder="1" applyAlignment="1">
      <alignment horizontal="right"/>
    </xf>
    <xf numFmtId="14" fontId="34" fillId="24" borderId="1" xfId="0" applyNumberFormat="1" applyFont="1" applyFill="1" applyBorder="1" applyAlignment="1">
      <alignment horizontal="right"/>
    </xf>
    <xf numFmtId="2" fontId="34" fillId="24" borderId="1" xfId="0" applyNumberFormat="1" applyFont="1" applyFill="1" applyBorder="1"/>
    <xf numFmtId="0" fontId="20" fillId="24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right"/>
    </xf>
    <xf numFmtId="0" fontId="37" fillId="0" borderId="0" xfId="0" applyFont="1"/>
    <xf numFmtId="166" fontId="32" fillId="25" borderId="1" xfId="0" applyNumberFormat="1" applyFont="1" applyFill="1" applyBorder="1" applyAlignment="1">
      <alignment horizontal="right" vertical="center" wrapText="1"/>
    </xf>
    <xf numFmtId="170" fontId="0" fillId="6" borderId="1" xfId="0" applyNumberForma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2" fontId="21" fillId="5" borderId="1" xfId="0" applyNumberFormat="1" applyFont="1" applyFill="1" applyBorder="1"/>
    <xf numFmtId="14" fontId="33" fillId="5" borderId="1" xfId="0" applyNumberFormat="1" applyFont="1" applyFill="1" applyBorder="1" applyAlignment="1">
      <alignment horizontal="right"/>
    </xf>
    <xf numFmtId="2" fontId="20" fillId="0" borderId="0" xfId="0" applyNumberFormat="1" applyFont="1"/>
    <xf numFmtId="14" fontId="33" fillId="8" borderId="3" xfId="1" applyNumberFormat="1" applyFont="1" applyFill="1" applyBorder="1"/>
    <xf numFmtId="2" fontId="33" fillId="8" borderId="3" xfId="2" applyNumberFormat="1" applyFont="1" applyFill="1" applyBorder="1"/>
    <xf numFmtId="14" fontId="33" fillId="5" borderId="3" xfId="0" applyNumberFormat="1" applyFont="1" applyFill="1" applyBorder="1" applyAlignment="1">
      <alignment horizontal="right"/>
    </xf>
    <xf numFmtId="2" fontId="21" fillId="5" borderId="3" xfId="0" applyNumberFormat="1" applyFont="1" applyFill="1" applyBorder="1"/>
    <xf numFmtId="14" fontId="34" fillId="23" borderId="3" xfId="0" applyNumberFormat="1" applyFont="1" applyFill="1" applyBorder="1" applyAlignment="1">
      <alignment horizontal="right"/>
    </xf>
    <xf numFmtId="2" fontId="34" fillId="24" borderId="3" xfId="0" applyNumberFormat="1" applyFont="1" applyFill="1" applyBorder="1"/>
    <xf numFmtId="2" fontId="34" fillId="5" borderId="3" xfId="0" applyNumberFormat="1" applyFont="1" applyFill="1" applyBorder="1"/>
    <xf numFmtId="2" fontId="34" fillId="18" borderId="3" xfId="0" applyNumberFormat="1" applyFont="1" applyFill="1" applyBorder="1"/>
    <xf numFmtId="2" fontId="34" fillId="20" borderId="3" xfId="0" applyNumberFormat="1" applyFont="1" applyFill="1" applyBorder="1"/>
    <xf numFmtId="14" fontId="41" fillId="8" borderId="1" xfId="1" applyNumberFormat="1" applyFont="1" applyFill="1" applyBorder="1"/>
    <xf numFmtId="2" fontId="41" fillId="8" borderId="1" xfId="1" applyNumberFormat="1" applyFont="1" applyFill="1" applyBorder="1"/>
    <xf numFmtId="167" fontId="41" fillId="8" borderId="1" xfId="1" applyNumberFormat="1" applyFont="1" applyFill="1" applyBorder="1"/>
    <xf numFmtId="0" fontId="3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36" fillId="8" borderId="1" xfId="1" applyNumberFormat="1" applyFont="1" applyFill="1" applyBorder="1"/>
    <xf numFmtId="4" fontId="0" fillId="0" borderId="0" xfId="0" applyNumberFormat="1"/>
    <xf numFmtId="14" fontId="43" fillId="8" borderId="1" xfId="1" applyNumberFormat="1" applyFont="1" applyFill="1" applyBorder="1"/>
    <xf numFmtId="2" fontId="44" fillId="8" borderId="1" xfId="0" applyNumberFormat="1" applyFont="1" applyFill="1" applyBorder="1"/>
    <xf numFmtId="2" fontId="44" fillId="8" borderId="1" xfId="1" applyNumberFormat="1" applyFont="1" applyFill="1" applyBorder="1"/>
    <xf numFmtId="2" fontId="35" fillId="8" borderId="1" xfId="0" applyNumberFormat="1" applyFont="1" applyFill="1" applyBorder="1"/>
    <xf numFmtId="14" fontId="45" fillId="8" borderId="1" xfId="1" applyNumberFormat="1" applyFont="1" applyFill="1" applyBorder="1"/>
    <xf numFmtId="2" fontId="31" fillId="0" borderId="0" xfId="0" applyNumberFormat="1" applyFont="1"/>
    <xf numFmtId="172" fontId="31" fillId="0" borderId="0" xfId="0" applyNumberFormat="1" applyFont="1"/>
    <xf numFmtId="0" fontId="28" fillId="27" borderId="0" xfId="6" applyFill="1"/>
    <xf numFmtId="0" fontId="48" fillId="27" borderId="0" xfId="6" applyFont="1" applyFill="1" applyBorder="1" applyAlignment="1">
      <alignment horizontal="center"/>
    </xf>
    <xf numFmtId="0" fontId="28" fillId="27" borderId="0" xfId="6" applyFill="1" applyBorder="1"/>
    <xf numFmtId="0" fontId="19" fillId="27" borderId="0" xfId="6" applyFont="1" applyFill="1" applyBorder="1" applyAlignment="1">
      <alignment horizontal="left" vertical="top" wrapText="1"/>
    </xf>
    <xf numFmtId="0" fontId="28" fillId="29" borderId="0" xfId="6" applyFill="1" applyBorder="1" applyAlignment="1"/>
    <xf numFmtId="167" fontId="28" fillId="27" borderId="0" xfId="6" applyNumberFormat="1" applyFill="1"/>
    <xf numFmtId="0" fontId="50" fillId="27" borderId="0" xfId="6" applyFont="1" applyFill="1" applyBorder="1" applyAlignment="1"/>
    <xf numFmtId="0" fontId="23" fillId="30" borderId="0" xfId="0" applyFont="1" applyFill="1" applyBorder="1"/>
    <xf numFmtId="0" fontId="23" fillId="30" borderId="0" xfId="0" applyFont="1" applyFill="1"/>
    <xf numFmtId="0" fontId="28" fillId="22" borderId="12" xfId="6" applyFill="1" applyBorder="1"/>
    <xf numFmtId="0" fontId="28" fillId="22" borderId="14" xfId="6" applyFill="1" applyBorder="1"/>
    <xf numFmtId="0" fontId="28" fillId="29" borderId="12" xfId="6" applyFill="1" applyBorder="1" applyAlignment="1"/>
    <xf numFmtId="0" fontId="28" fillId="29" borderId="13" xfId="6" applyFill="1" applyBorder="1" applyAlignment="1"/>
    <xf numFmtId="0" fontId="28" fillId="29" borderId="18" xfId="6" applyFill="1" applyBorder="1" applyAlignment="1"/>
    <xf numFmtId="0" fontId="28" fillId="29" borderId="19" xfId="6" applyFill="1" applyBorder="1" applyAlignment="1"/>
    <xf numFmtId="0" fontId="28" fillId="29" borderId="20" xfId="6" applyFill="1" applyBorder="1" applyAlignment="1"/>
    <xf numFmtId="0" fontId="53" fillId="27" borderId="0" xfId="6" applyFont="1" applyFill="1" applyBorder="1"/>
    <xf numFmtId="0" fontId="54" fillId="27" borderId="0" xfId="6" applyFont="1" applyFill="1" applyBorder="1" applyAlignment="1">
      <alignment horizontal="center"/>
    </xf>
    <xf numFmtId="0" fontId="23" fillId="0" borderId="0" xfId="0" applyFont="1" applyFill="1"/>
    <xf numFmtId="0" fontId="18" fillId="30" borderId="0" xfId="0" applyFont="1" applyFill="1" applyBorder="1" applyAlignment="1"/>
    <xf numFmtId="0" fontId="18" fillId="0" borderId="0" xfId="0" applyFont="1" applyFill="1" applyBorder="1" applyAlignment="1"/>
    <xf numFmtId="0" fontId="29" fillId="0" borderId="0" xfId="0" applyFont="1" applyFill="1" applyAlignment="1">
      <alignment vertical="center"/>
    </xf>
    <xf numFmtId="0" fontId="53" fillId="29" borderId="19" xfId="6" applyFont="1" applyFill="1" applyBorder="1" applyAlignment="1"/>
    <xf numFmtId="0" fontId="56" fillId="22" borderId="0" xfId="6" applyFont="1" applyFill="1" applyBorder="1" applyAlignment="1">
      <alignment horizontal="center" vertical="center"/>
    </xf>
    <xf numFmtId="0" fontId="56" fillId="22" borderId="0" xfId="6" applyFont="1" applyFill="1" applyBorder="1" applyAlignment="1">
      <alignment horizontal="center" wrapText="1"/>
    </xf>
    <xf numFmtId="0" fontId="56" fillId="22" borderId="0" xfId="6" applyFont="1" applyFill="1" applyBorder="1"/>
    <xf numFmtId="0" fontId="56" fillId="22" borderId="13" xfId="6" applyFont="1" applyFill="1" applyBorder="1"/>
    <xf numFmtId="17" fontId="56" fillId="22" borderId="0" xfId="6" applyNumberFormat="1" applyFont="1" applyFill="1" applyBorder="1" applyAlignment="1">
      <alignment horizontal="left"/>
    </xf>
    <xf numFmtId="167" fontId="56" fillId="22" borderId="0" xfId="6" applyNumberFormat="1" applyFont="1" applyFill="1" applyBorder="1" applyAlignment="1">
      <alignment horizontal="center"/>
    </xf>
    <xf numFmtId="0" fontId="57" fillId="22" borderId="0" xfId="6" applyFont="1" applyFill="1" applyBorder="1" applyAlignment="1">
      <alignment vertical="top" wrapText="1"/>
    </xf>
    <xf numFmtId="171" fontId="56" fillId="22" borderId="2" xfId="6" applyNumberFormat="1" applyFont="1" applyFill="1" applyBorder="1" applyAlignment="1">
      <alignment wrapText="1"/>
    </xf>
    <xf numFmtId="167" fontId="56" fillId="22" borderId="2" xfId="6" applyNumberFormat="1" applyFont="1" applyFill="1" applyBorder="1" applyAlignment="1">
      <alignment horizontal="center"/>
    </xf>
    <xf numFmtId="0" fontId="57" fillId="22" borderId="2" xfId="6" applyFont="1" applyFill="1" applyBorder="1" applyAlignment="1">
      <alignment vertical="top" wrapText="1"/>
    </xf>
    <xf numFmtId="0" fontId="56" fillId="22" borderId="2" xfId="6" applyFont="1" applyFill="1" applyBorder="1"/>
    <xf numFmtId="0" fontId="56" fillId="22" borderId="15" xfId="6" applyFont="1" applyFill="1" applyBorder="1"/>
    <xf numFmtId="2" fontId="35" fillId="8" borderId="7" xfId="0" applyNumberFormat="1" applyFont="1" applyFill="1" applyBorder="1"/>
    <xf numFmtId="2" fontId="35" fillId="8" borderId="7" xfId="1" applyNumberFormat="1" applyFont="1" applyFill="1" applyBorder="1"/>
    <xf numFmtId="2" fontId="34" fillId="24" borderId="1" xfId="0" applyNumberFormat="1" applyFont="1" applyFill="1" applyBorder="1" applyAlignment="1">
      <alignment horizontal="center"/>
    </xf>
    <xf numFmtId="2" fontId="34" fillId="5" borderId="1" xfId="0" applyNumberFormat="1" applyFont="1" applyFill="1" applyBorder="1" applyAlignment="1">
      <alignment horizontal="center"/>
    </xf>
    <xf numFmtId="2" fontId="34" fillId="18" borderId="1" xfId="0" applyNumberFormat="1" applyFont="1" applyFill="1" applyBorder="1" applyAlignment="1">
      <alignment horizontal="center"/>
    </xf>
    <xf numFmtId="2" fontId="34" fillId="20" borderId="1" xfId="0" applyNumberFormat="1" applyFont="1" applyFill="1" applyBorder="1" applyAlignment="1">
      <alignment horizontal="center"/>
    </xf>
    <xf numFmtId="2" fontId="21" fillId="5" borderId="1" xfId="0" applyNumberFormat="1" applyFont="1" applyFill="1" applyBorder="1" applyAlignment="1">
      <alignment horizontal="center"/>
    </xf>
    <xf numFmtId="2" fontId="17" fillId="5" borderId="1" xfId="0" applyNumberFormat="1" applyFont="1" applyFill="1" applyBorder="1" applyAlignment="1">
      <alignment horizontal="right"/>
    </xf>
    <xf numFmtId="2" fontId="0" fillId="0" borderId="0" xfId="0" applyNumberFormat="1"/>
    <xf numFmtId="4" fontId="17" fillId="5" borderId="1" xfId="0" applyNumberFormat="1" applyFont="1" applyFill="1" applyBorder="1" applyAlignment="1">
      <alignment horizontal="right"/>
    </xf>
    <xf numFmtId="166" fontId="60" fillId="25" borderId="1" xfId="0" applyNumberFormat="1" applyFont="1" applyFill="1" applyBorder="1" applyAlignment="1">
      <alignment horizontal="right" vertical="center" wrapText="1"/>
    </xf>
    <xf numFmtId="0" fontId="61" fillId="0" borderId="0" xfId="0" applyFont="1"/>
    <xf numFmtId="0" fontId="61" fillId="11" borderId="0" xfId="0" applyFont="1" applyFill="1"/>
    <xf numFmtId="0" fontId="61" fillId="15" borderId="0" xfId="0" applyFont="1" applyFill="1"/>
    <xf numFmtId="0" fontId="61" fillId="17" borderId="0" xfId="0" applyFont="1" applyFill="1"/>
    <xf numFmtId="0" fontId="62" fillId="4" borderId="0" xfId="0" applyFont="1" applyFill="1" applyAlignment="1">
      <alignment horizontal="left"/>
    </xf>
    <xf numFmtId="0" fontId="62" fillId="14" borderId="0" xfId="0" applyFont="1" applyFill="1" applyAlignment="1">
      <alignment horizontal="left"/>
    </xf>
    <xf numFmtId="0" fontId="62" fillId="16" borderId="0" xfId="0" applyFont="1" applyFill="1" applyAlignment="1">
      <alignment horizontal="left"/>
    </xf>
    <xf numFmtId="0" fontId="61" fillId="12" borderId="0" xfId="0" applyFont="1" applyFill="1"/>
    <xf numFmtId="0" fontId="61" fillId="18" borderId="0" xfId="0" applyFont="1" applyFill="1"/>
    <xf numFmtId="0" fontId="61" fillId="8" borderId="0" xfId="0" applyFont="1" applyFill="1"/>
    <xf numFmtId="0" fontId="61" fillId="19" borderId="0" xfId="0" applyFont="1" applyFill="1"/>
    <xf numFmtId="0" fontId="62" fillId="10" borderId="0" xfId="0" applyFont="1" applyFill="1" applyAlignment="1">
      <alignment horizontal="left"/>
    </xf>
    <xf numFmtId="0" fontId="61" fillId="20" borderId="0" xfId="0" applyFont="1" applyFill="1"/>
    <xf numFmtId="49" fontId="64" fillId="9" borderId="22" xfId="0" applyNumberFormat="1" applyFont="1" applyFill="1" applyBorder="1" applyAlignment="1">
      <alignment horizontal="left" vertical="center"/>
    </xf>
    <xf numFmtId="1" fontId="65" fillId="9" borderId="22" xfId="0" applyNumberFormat="1" applyFont="1" applyFill="1" applyBorder="1" applyAlignment="1">
      <alignment horizontal="right" vertical="center" wrapText="1"/>
    </xf>
    <xf numFmtId="164" fontId="31" fillId="0" borderId="0" xfId="3" applyFont="1"/>
    <xf numFmtId="166" fontId="0" fillId="0" borderId="0" xfId="0" applyNumberFormat="1"/>
    <xf numFmtId="14" fontId="44" fillId="8" borderId="1" xfId="1" applyNumberFormat="1" applyFont="1" applyFill="1" applyBorder="1"/>
    <xf numFmtId="2" fontId="44" fillId="8" borderId="7" xfId="0" applyNumberFormat="1" applyFont="1" applyFill="1" applyBorder="1"/>
    <xf numFmtId="2" fontId="44" fillId="8" borderId="7" xfId="1" applyNumberFormat="1" applyFont="1" applyFill="1" applyBorder="1"/>
    <xf numFmtId="2" fontId="33" fillId="8" borderId="7" xfId="0" applyNumberFormat="1" applyFont="1" applyFill="1" applyBorder="1"/>
    <xf numFmtId="2" fontId="33" fillId="8" borderId="7" xfId="1" applyNumberFormat="1" applyFont="1" applyFill="1" applyBorder="1"/>
    <xf numFmtId="14" fontId="33" fillId="8" borderId="1" xfId="4" applyNumberFormat="1" applyFont="1" applyFill="1" applyBorder="1"/>
    <xf numFmtId="167" fontId="33" fillId="8" borderId="1" xfId="4" applyNumberFormat="1" applyFont="1" applyFill="1" applyBorder="1"/>
    <xf numFmtId="14" fontId="44" fillId="8" borderId="1" xfId="4" applyNumberFormat="1" applyFont="1" applyFill="1" applyBorder="1"/>
    <xf numFmtId="167" fontId="44" fillId="8" borderId="1" xfId="4" applyNumberFormat="1" applyFont="1" applyFill="1" applyBorder="1"/>
    <xf numFmtId="14" fontId="35" fillId="8" borderId="1" xfId="4" applyNumberFormat="1" applyFont="1" applyFill="1" applyBorder="1"/>
    <xf numFmtId="167" fontId="35" fillId="8" borderId="1" xfId="4" applyNumberFormat="1" applyFont="1" applyFill="1" applyBorder="1"/>
    <xf numFmtId="0" fontId="38" fillId="0" borderId="0" xfId="10"/>
    <xf numFmtId="0" fontId="38" fillId="31" borderId="0" xfId="10" applyFill="1"/>
    <xf numFmtId="0" fontId="38" fillId="31" borderId="0" xfId="10" applyFill="1" applyBorder="1"/>
    <xf numFmtId="0" fontId="73" fillId="31" borderId="0" xfId="10" applyFont="1" applyFill="1" applyBorder="1"/>
    <xf numFmtId="0" fontId="73" fillId="31" borderId="0" xfId="10" applyFont="1" applyFill="1"/>
    <xf numFmtId="0" fontId="51" fillId="27" borderId="0" xfId="6" applyFont="1" applyFill="1" applyBorder="1" applyAlignment="1">
      <alignment horizontal="center" vertical="center"/>
    </xf>
    <xf numFmtId="49" fontId="39" fillId="32" borderId="1" xfId="10" applyNumberFormat="1" applyFont="1" applyFill="1" applyBorder="1" applyAlignment="1">
      <alignment horizontal="left" vertical="center" wrapText="1"/>
    </xf>
    <xf numFmtId="166" fontId="38" fillId="0" borderId="0" xfId="10" applyNumberFormat="1"/>
    <xf numFmtId="166" fontId="38" fillId="33" borderId="1" xfId="10" applyNumberFormat="1" applyFill="1" applyBorder="1"/>
    <xf numFmtId="16" fontId="76" fillId="0" borderId="1" xfId="10" applyNumberFormat="1" applyFont="1" applyBorder="1" applyAlignment="1">
      <alignment horizontal="center"/>
    </xf>
    <xf numFmtId="16" fontId="77" fillId="0" borderId="1" xfId="10" applyNumberFormat="1" applyFont="1" applyBorder="1" applyAlignment="1">
      <alignment horizontal="center"/>
    </xf>
    <xf numFmtId="0" fontId="78" fillId="5" borderId="1" xfId="10" applyFont="1" applyFill="1" applyBorder="1" applyAlignment="1">
      <alignment horizontal="center"/>
    </xf>
    <xf numFmtId="0" fontId="78" fillId="6" borderId="1" xfId="10" applyFont="1" applyFill="1" applyBorder="1" applyAlignment="1">
      <alignment horizontal="center"/>
    </xf>
    <xf numFmtId="166" fontId="39" fillId="0" borderId="1" xfId="10" applyNumberFormat="1" applyFont="1" applyFill="1" applyBorder="1" applyAlignment="1">
      <alignment horizontal="right" vertical="center" wrapText="1"/>
    </xf>
    <xf numFmtId="166" fontId="39" fillId="5" borderId="1" xfId="10" applyNumberFormat="1" applyFont="1" applyFill="1" applyBorder="1" applyAlignment="1">
      <alignment horizontal="right" vertical="center" wrapText="1"/>
    </xf>
    <xf numFmtId="166" fontId="39" fillId="6" borderId="1" xfId="10" applyNumberFormat="1" applyFont="1" applyFill="1" applyBorder="1" applyAlignment="1">
      <alignment horizontal="right" vertical="center" wrapText="1"/>
    </xf>
    <xf numFmtId="171" fontId="66" fillId="32" borderId="1" xfId="10" applyNumberFormat="1" applyFont="1" applyFill="1" applyBorder="1" applyAlignment="1">
      <alignment horizontal="left" vertical="center"/>
    </xf>
    <xf numFmtId="166" fontId="40" fillId="0" borderId="1" xfId="10" applyNumberFormat="1" applyFont="1" applyFill="1" applyBorder="1" applyAlignment="1">
      <alignment horizontal="right" vertical="center" wrapText="1"/>
    </xf>
    <xf numFmtId="166" fontId="40" fillId="5" borderId="1" xfId="10" applyNumberFormat="1" applyFont="1" applyFill="1" applyBorder="1" applyAlignment="1">
      <alignment horizontal="right" vertical="center" wrapText="1"/>
    </xf>
    <xf numFmtId="166" fontId="40" fillId="6" borderId="1" xfId="10" applyNumberFormat="1" applyFont="1" applyFill="1" applyBorder="1" applyAlignment="1">
      <alignment horizontal="right" vertical="center" wrapText="1"/>
    </xf>
    <xf numFmtId="0" fontId="38" fillId="32" borderId="1" xfId="10" applyFont="1" applyFill="1" applyBorder="1" applyAlignment="1">
      <alignment horizontal="center"/>
    </xf>
    <xf numFmtId="175" fontId="66" fillId="32" borderId="1" xfId="10" applyNumberFormat="1" applyFont="1" applyFill="1" applyBorder="1" applyAlignment="1">
      <alignment horizontal="left" vertical="center"/>
    </xf>
    <xf numFmtId="16" fontId="38" fillId="33" borderId="1" xfId="10" applyNumberFormat="1" applyFill="1" applyBorder="1" applyAlignment="1">
      <alignment horizontal="center"/>
    </xf>
    <xf numFmtId="0" fontId="38" fillId="31" borderId="31" xfId="10" applyFill="1" applyBorder="1"/>
    <xf numFmtId="16" fontId="76" fillId="15" borderId="1" xfId="10" applyNumberFormat="1" applyFont="1" applyFill="1" applyBorder="1" applyAlignment="1">
      <alignment horizontal="center"/>
    </xf>
    <xf numFmtId="167" fontId="0" fillId="0" borderId="0" xfId="0" applyNumberFormat="1"/>
    <xf numFmtId="166" fontId="38" fillId="15" borderId="1" xfId="10" applyNumberFormat="1" applyFont="1" applyFill="1" applyBorder="1" applyAlignment="1">
      <alignment horizontal="center"/>
    </xf>
    <xf numFmtId="166" fontId="42" fillId="15" borderId="1" xfId="0" applyNumberFormat="1" applyFont="1" applyFill="1" applyBorder="1" applyAlignment="1">
      <alignment horizontal="center"/>
    </xf>
    <xf numFmtId="0" fontId="86" fillId="4" borderId="0" xfId="0" applyFont="1" applyFill="1" applyAlignment="1">
      <alignment horizontal="left"/>
    </xf>
    <xf numFmtId="49" fontId="88" fillId="4" borderId="23" xfId="0" applyNumberFormat="1" applyFont="1" applyFill="1" applyBorder="1" applyAlignment="1">
      <alignment horizontal="center" vertical="center"/>
    </xf>
    <xf numFmtId="49" fontId="89" fillId="4" borderId="25" xfId="0" applyNumberFormat="1" applyFont="1" applyFill="1" applyBorder="1" applyAlignment="1">
      <alignment horizontal="center" vertical="center"/>
    </xf>
    <xf numFmtId="49" fontId="88" fillId="4" borderId="27" xfId="0" applyNumberFormat="1" applyFont="1" applyFill="1" applyBorder="1" applyAlignment="1">
      <alignment horizontal="left" vertical="center" wrapText="1"/>
    </xf>
    <xf numFmtId="49" fontId="89" fillId="4" borderId="27" xfId="0" applyNumberFormat="1" applyFont="1" applyFill="1" applyBorder="1" applyAlignment="1">
      <alignment horizontal="left" vertical="center" wrapText="1"/>
    </xf>
    <xf numFmtId="0" fontId="0" fillId="0" borderId="0" xfId="0" applyAlignment="1"/>
    <xf numFmtId="170" fontId="0" fillId="6" borderId="1" xfId="0" applyNumberFormat="1" applyFill="1" applyBorder="1" applyAlignment="1">
      <alignment horizontal="left" vertical="center"/>
    </xf>
    <xf numFmtId="49" fontId="25" fillId="25" borderId="1" xfId="0" applyNumberFormat="1" applyFont="1" applyFill="1" applyBorder="1" applyAlignment="1">
      <alignment horizontal="left" vertical="center" wrapText="1"/>
    </xf>
    <xf numFmtId="49" fontId="60" fillId="25" borderId="1" xfId="0" applyNumberFormat="1" applyFont="1" applyFill="1" applyBorder="1" applyAlignment="1">
      <alignment horizontal="left" vertical="center" wrapText="1"/>
    </xf>
    <xf numFmtId="166" fontId="32" fillId="14" borderId="1" xfId="0" applyNumberFormat="1" applyFont="1" applyFill="1" applyBorder="1" applyAlignment="1">
      <alignment horizontal="right" vertical="center" wrapText="1"/>
    </xf>
    <xf numFmtId="166" fontId="60" fillId="14" borderId="1" xfId="0" applyNumberFormat="1" applyFont="1" applyFill="1" applyBorder="1" applyAlignment="1">
      <alignment horizontal="right" vertical="center" wrapText="1"/>
    </xf>
    <xf numFmtId="170" fontId="0" fillId="15" borderId="1" xfId="0" applyNumberFormat="1" applyFill="1" applyBorder="1" applyAlignment="1">
      <alignment horizontal="center" vertical="center"/>
    </xf>
    <xf numFmtId="166" fontId="47" fillId="0" borderId="0" xfId="0" applyNumberFormat="1" applyFont="1"/>
    <xf numFmtId="170" fontId="47" fillId="15" borderId="1" xfId="0" applyNumberFormat="1" applyFont="1" applyFill="1" applyBorder="1" applyAlignment="1">
      <alignment horizontal="center" vertical="center"/>
    </xf>
    <xf numFmtId="170" fontId="27" fillId="6" borderId="1" xfId="0" applyNumberFormat="1" applyFont="1" applyFill="1" applyBorder="1" applyAlignment="1">
      <alignment horizontal="center" vertical="center"/>
    </xf>
    <xf numFmtId="170" fontId="90" fillId="15" borderId="1" xfId="0" applyNumberFormat="1" applyFont="1" applyFill="1" applyBorder="1" applyAlignment="1">
      <alignment horizontal="center" vertical="center"/>
    </xf>
    <xf numFmtId="2" fontId="31" fillId="29" borderId="1" xfId="0" applyNumberFormat="1" applyFont="1" applyFill="1" applyBorder="1"/>
    <xf numFmtId="2" fontId="31" fillId="0" borderId="1" xfId="0" applyNumberFormat="1" applyFont="1" applyBorder="1"/>
    <xf numFmtId="166" fontId="0" fillId="27" borderId="0" xfId="0" applyNumberFormat="1" applyFill="1"/>
    <xf numFmtId="0" fontId="38" fillId="0" borderId="0" xfId="10" applyFont="1" applyAlignment="1">
      <alignment horizontal="center"/>
    </xf>
    <xf numFmtId="0" fontId="38" fillId="0" borderId="0" xfId="10" applyAlignment="1">
      <alignment horizontal="center"/>
    </xf>
    <xf numFmtId="0" fontId="38" fillId="5" borderId="1" xfId="10" applyFont="1" applyFill="1" applyBorder="1" applyAlignment="1">
      <alignment horizontal="center"/>
    </xf>
    <xf numFmtId="0" fontId="74" fillId="0" borderId="0" xfId="10" applyFont="1" applyAlignment="1"/>
    <xf numFmtId="49" fontId="40" fillId="26" borderId="1" xfId="10" applyNumberFormat="1" applyFont="1" applyFill="1" applyBorder="1" applyAlignment="1">
      <alignment horizontal="center" vertical="center" wrapText="1"/>
    </xf>
    <xf numFmtId="166" fontId="40" fillId="26" borderId="1" xfId="10" applyNumberFormat="1" applyFont="1" applyFill="1" applyBorder="1" applyAlignment="1">
      <alignment horizontal="center" vertical="center" wrapText="1"/>
    </xf>
    <xf numFmtId="166" fontId="40" fillId="26" borderId="1" xfId="10" applyNumberFormat="1" applyFont="1" applyFill="1" applyBorder="1" applyAlignment="1">
      <alignment horizontal="right" vertical="center" wrapText="1"/>
    </xf>
    <xf numFmtId="166" fontId="39" fillId="26" borderId="1" xfId="10" applyNumberFormat="1" applyFont="1" applyFill="1" applyBorder="1" applyAlignment="1">
      <alignment horizontal="right" vertical="center" wrapText="1"/>
    </xf>
    <xf numFmtId="0" fontId="38" fillId="22" borderId="1" xfId="10" applyFill="1" applyBorder="1"/>
    <xf numFmtId="0" fontId="82" fillId="22" borderId="1" xfId="10" applyFont="1" applyFill="1" applyBorder="1" applyAlignment="1">
      <alignment horizontal="center"/>
    </xf>
    <xf numFmtId="166" fontId="38" fillId="8" borderId="1" xfId="10" applyNumberFormat="1" applyFill="1" applyBorder="1" applyAlignment="1">
      <alignment horizontal="left"/>
    </xf>
    <xf numFmtId="166" fontId="38" fillId="8" borderId="1" xfId="10" applyNumberFormat="1" applyFill="1" applyBorder="1" applyAlignment="1">
      <alignment horizontal="right"/>
    </xf>
    <xf numFmtId="0" fontId="38" fillId="15" borderId="1" xfId="10" applyFill="1" applyBorder="1" applyAlignment="1">
      <alignment horizontal="left"/>
    </xf>
    <xf numFmtId="167" fontId="38" fillId="15" borderId="1" xfId="10" applyNumberFormat="1" applyFill="1" applyBorder="1"/>
    <xf numFmtId="0" fontId="91" fillId="0" borderId="0" xfId="10" applyFont="1"/>
    <xf numFmtId="167" fontId="38" fillId="15" borderId="1" xfId="10" applyNumberFormat="1" applyFill="1" applyBorder="1" applyAlignment="1">
      <alignment horizontal="left"/>
    </xf>
    <xf numFmtId="0" fontId="38" fillId="0" borderId="0" xfId="10" applyAlignment="1"/>
    <xf numFmtId="0" fontId="94" fillId="0" borderId="0" xfId="10" applyFont="1" applyAlignment="1">
      <alignment horizontal="center"/>
    </xf>
    <xf numFmtId="49" fontId="39" fillId="9" borderId="3" xfId="10" applyNumberFormat="1" applyFont="1" applyFill="1" applyBorder="1" applyAlignment="1">
      <alignment horizontal="left" vertical="center" wrapText="1"/>
    </xf>
    <xf numFmtId="0" fontId="38" fillId="32" borderId="5" xfId="10" applyFont="1" applyFill="1" applyBorder="1" applyAlignment="1">
      <alignment horizontal="center" wrapText="1"/>
    </xf>
    <xf numFmtId="166" fontId="95" fillId="26" borderId="1" xfId="10" applyNumberFormat="1" applyFont="1" applyFill="1" applyBorder="1" applyAlignment="1">
      <alignment horizontal="right" vertical="center" wrapText="1"/>
    </xf>
    <xf numFmtId="49" fontId="0" fillId="15" borderId="1" xfId="0" applyNumberFormat="1" applyFill="1" applyBorder="1"/>
    <xf numFmtId="49" fontId="0" fillId="6" borderId="1" xfId="0" applyNumberFormat="1" applyFill="1" applyBorder="1"/>
    <xf numFmtId="14" fontId="43" fillId="11" borderId="1" xfId="1" applyNumberFormat="1" applyFont="1" applyFill="1" applyBorder="1"/>
    <xf numFmtId="2" fontId="43" fillId="11" borderId="7" xfId="0" applyNumberFormat="1" applyFont="1" applyFill="1" applyBorder="1"/>
    <xf numFmtId="2" fontId="43" fillId="11" borderId="7" xfId="1" applyNumberFormat="1" applyFont="1" applyFill="1" applyBorder="1"/>
    <xf numFmtId="0" fontId="20" fillId="36" borderId="1" xfId="0" applyFont="1" applyFill="1" applyBorder="1" applyAlignment="1">
      <alignment horizontal="center"/>
    </xf>
    <xf numFmtId="0" fontId="72" fillId="31" borderId="0" xfId="10" applyFont="1" applyFill="1" applyBorder="1" applyAlignment="1">
      <alignment horizontal="center" vertical="center"/>
    </xf>
    <xf numFmtId="0" fontId="96" fillId="28" borderId="34" xfId="0" applyFont="1" applyFill="1" applyBorder="1" applyAlignment="1">
      <alignment horizontal="center"/>
    </xf>
    <xf numFmtId="166" fontId="61" fillId="0" borderId="0" xfId="0" applyNumberFormat="1" applyFont="1"/>
    <xf numFmtId="171" fontId="21" fillId="26" borderId="1" xfId="10" applyNumberFormat="1" applyFont="1" applyFill="1" applyBorder="1" applyAlignment="1">
      <alignment horizontal="left" vertical="center"/>
    </xf>
    <xf numFmtId="166" fontId="97" fillId="26" borderId="1" xfId="10" applyNumberFormat="1" applyFont="1" applyFill="1" applyBorder="1" applyAlignment="1">
      <alignment horizontal="right" vertical="center" wrapText="1"/>
    </xf>
    <xf numFmtId="0" fontId="94" fillId="0" borderId="0" xfId="10" applyFont="1"/>
    <xf numFmtId="0" fontId="72" fillId="31" borderId="0" xfId="10" applyFont="1" applyFill="1" applyBorder="1" applyAlignment="1">
      <alignment vertical="center"/>
    </xf>
    <xf numFmtId="0" fontId="84" fillId="8" borderId="0" xfId="0" applyFont="1" applyFill="1" applyAlignment="1">
      <alignment horizontal="center" vertical="center" readingOrder="1"/>
    </xf>
    <xf numFmtId="166" fontId="91" fillId="8" borderId="1" xfId="10" applyNumberFormat="1" applyFont="1" applyFill="1" applyBorder="1" applyAlignment="1">
      <alignment horizontal="right"/>
    </xf>
    <xf numFmtId="0" fontId="56" fillId="22" borderId="0" xfId="6" applyFont="1" applyFill="1" applyBorder="1" applyAlignment="1">
      <alignment horizontal="left" vertical="center"/>
    </xf>
    <xf numFmtId="0" fontId="58" fillId="22" borderId="1" xfId="0" applyFont="1" applyFill="1" applyBorder="1" applyAlignment="1">
      <alignment horizontal="left"/>
    </xf>
    <xf numFmtId="167" fontId="56" fillId="22" borderId="0" xfId="6" applyNumberFormat="1" applyFont="1" applyFill="1" applyBorder="1" applyAlignment="1">
      <alignment horizontal="left"/>
    </xf>
    <xf numFmtId="167" fontId="28" fillId="22" borderId="0" xfId="6" applyNumberFormat="1" applyFill="1" applyBorder="1" applyAlignment="1">
      <alignment horizontal="left"/>
    </xf>
    <xf numFmtId="0" fontId="79" fillId="27" borderId="0" xfId="6" applyFont="1" applyFill="1" applyBorder="1" applyAlignment="1"/>
    <xf numFmtId="49" fontId="40" fillId="9" borderId="21" xfId="0" applyNumberFormat="1" applyFont="1" applyFill="1" applyBorder="1" applyAlignment="1">
      <alignment horizontal="left" vertical="center" wrapText="1"/>
    </xf>
    <xf numFmtId="49" fontId="39" fillId="9" borderId="21" xfId="0" applyNumberFormat="1" applyFont="1" applyFill="1" applyBorder="1" applyAlignment="1">
      <alignment horizontal="left" vertical="center" wrapText="1"/>
    </xf>
    <xf numFmtId="49" fontId="39" fillId="10" borderId="0" xfId="0" applyNumberFormat="1" applyFont="1" applyFill="1" applyAlignment="1">
      <alignment horizontal="right" vertical="center"/>
    </xf>
    <xf numFmtId="49" fontId="40" fillId="9" borderId="21" xfId="0" applyNumberFormat="1" applyFont="1" applyFill="1" applyBorder="1" applyAlignment="1">
      <alignment horizontal="center" vertical="center"/>
    </xf>
    <xf numFmtId="49" fontId="40" fillId="9" borderId="6" xfId="0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177" fontId="0" fillId="6" borderId="1" xfId="3" applyNumberFormat="1" applyFont="1" applyFill="1" applyBorder="1" applyAlignment="1">
      <alignment horizontal="right"/>
    </xf>
    <xf numFmtId="0" fontId="0" fillId="15" borderId="1" xfId="0" applyFill="1" applyBorder="1"/>
    <xf numFmtId="177" fontId="47" fillId="15" borderId="1" xfId="3" applyNumberFormat="1" applyFont="1" applyFill="1" applyBorder="1"/>
    <xf numFmtId="167" fontId="0" fillId="0" borderId="0" xfId="0" applyNumberFormat="1" applyAlignment="1">
      <alignment horizontal="center"/>
    </xf>
    <xf numFmtId="0" fontId="20" fillId="20" borderId="1" xfId="0" applyFont="1" applyFill="1" applyBorder="1" applyAlignment="1">
      <alignment horizontal="center"/>
    </xf>
    <xf numFmtId="0" fontId="20" fillId="35" borderId="1" xfId="0" applyFont="1" applyFill="1" applyBorder="1" applyAlignment="1">
      <alignment horizontal="center"/>
    </xf>
    <xf numFmtId="0" fontId="20" fillId="29" borderId="1" xfId="0" applyFont="1" applyFill="1" applyBorder="1" applyAlignment="1">
      <alignment horizontal="center"/>
    </xf>
    <xf numFmtId="0" fontId="20" fillId="35" borderId="3" xfId="0" applyFont="1" applyFill="1" applyBorder="1" applyAlignment="1">
      <alignment horizontal="center"/>
    </xf>
    <xf numFmtId="2" fontId="96" fillId="28" borderId="34" xfId="0" applyNumberFormat="1" applyFont="1" applyFill="1" applyBorder="1"/>
    <xf numFmtId="2" fontId="43" fillId="8" borderId="7" xfId="0" applyNumberFormat="1" applyFont="1" applyFill="1" applyBorder="1"/>
    <xf numFmtId="2" fontId="43" fillId="8" borderId="7" xfId="1" applyNumberFormat="1" applyFont="1" applyFill="1" applyBorder="1"/>
    <xf numFmtId="0" fontId="0" fillId="33" borderId="0" xfId="0" applyFill="1"/>
    <xf numFmtId="0" fontId="61" fillId="33" borderId="0" xfId="0" applyFont="1" applyFill="1"/>
    <xf numFmtId="49" fontId="89" fillId="38" borderId="27" xfId="0" applyNumberFormat="1" applyFont="1" applyFill="1" applyBorder="1" applyAlignment="1">
      <alignment horizontal="left" vertical="center" wrapText="1"/>
    </xf>
    <xf numFmtId="0" fontId="26" fillId="37" borderId="0" xfId="0" applyFont="1" applyFill="1" applyAlignment="1">
      <alignment horizontal="left"/>
    </xf>
    <xf numFmtId="0" fontId="20" fillId="39" borderId="1" xfId="0" applyFont="1" applyFill="1" applyBorder="1" applyAlignment="1">
      <alignment horizontal="center"/>
    </xf>
    <xf numFmtId="0" fontId="27" fillId="0" borderId="0" xfId="0" applyFont="1" applyAlignment="1"/>
    <xf numFmtId="0" fontId="0" fillId="27" borderId="0" xfId="0" applyFill="1"/>
    <xf numFmtId="0" fontId="61" fillId="27" borderId="0" xfId="0" applyFont="1" applyFill="1"/>
    <xf numFmtId="4" fontId="47" fillId="27" borderId="0" xfId="0" applyNumberFormat="1" applyFont="1" applyFill="1"/>
    <xf numFmtId="2" fontId="105" fillId="0" borderId="0" xfId="0" applyNumberFormat="1" applyFont="1"/>
    <xf numFmtId="0" fontId="38" fillId="0" borderId="0" xfId="10" applyFont="1"/>
    <xf numFmtId="2" fontId="37" fillId="0" borderId="0" xfId="0" applyNumberFormat="1" applyFont="1"/>
    <xf numFmtId="0" fontId="20" fillId="13" borderId="1" xfId="0" applyFont="1" applyFill="1" applyBorder="1" applyAlignment="1">
      <alignment horizontal="center"/>
    </xf>
    <xf numFmtId="0" fontId="20" fillId="30" borderId="1" xfId="0" applyFont="1" applyFill="1" applyBorder="1" applyAlignment="1">
      <alignment horizontal="center"/>
    </xf>
    <xf numFmtId="0" fontId="20" fillId="40" borderId="1" xfId="0" applyFont="1" applyFill="1" applyBorder="1" applyAlignment="1">
      <alignment horizontal="center"/>
    </xf>
    <xf numFmtId="167" fontId="31" fillId="0" borderId="0" xfId="0" applyNumberFormat="1" applyFont="1"/>
    <xf numFmtId="0" fontId="28" fillId="5" borderId="0" xfId="6" applyFill="1" applyBorder="1"/>
    <xf numFmtId="0" fontId="55" fillId="5" borderId="0" xfId="6" applyFont="1" applyFill="1" applyBorder="1" applyAlignment="1">
      <alignment horizontal="left" vertical="top" wrapText="1"/>
    </xf>
    <xf numFmtId="0" fontId="19" fillId="5" borderId="0" xfId="6" applyFont="1" applyFill="1" applyBorder="1" applyAlignment="1">
      <alignment horizontal="left" vertical="top" wrapText="1"/>
    </xf>
    <xf numFmtId="0" fontId="28" fillId="5" borderId="0" xfId="6" applyFont="1" applyFill="1" applyBorder="1"/>
    <xf numFmtId="0" fontId="53" fillId="5" borderId="0" xfId="6" applyFont="1" applyFill="1" applyBorder="1"/>
    <xf numFmtId="0" fontId="56" fillId="5" borderId="0" xfId="6" applyFont="1" applyFill="1" applyBorder="1"/>
    <xf numFmtId="17" fontId="53" fillId="5" borderId="0" xfId="6" applyNumberFormat="1" applyFont="1" applyFill="1" applyBorder="1"/>
    <xf numFmtId="167" fontId="53" fillId="21" borderId="0" xfId="6" applyNumberFormat="1" applyFont="1" applyFill="1" applyBorder="1" applyAlignment="1">
      <alignment horizontal="right"/>
    </xf>
    <xf numFmtId="174" fontId="53" fillId="21" borderId="0" xfId="6" applyNumberFormat="1" applyFont="1" applyFill="1" applyBorder="1" applyAlignment="1">
      <alignment horizontal="right" vertical="center"/>
    </xf>
    <xf numFmtId="17" fontId="53" fillId="5" borderId="0" xfId="6" applyNumberFormat="1" applyFont="1" applyFill="1" applyBorder="1" applyAlignment="1">
      <alignment horizontal="right"/>
    </xf>
    <xf numFmtId="17" fontId="52" fillId="5" borderId="0" xfId="6" applyNumberFormat="1" applyFont="1" applyFill="1" applyBorder="1"/>
    <xf numFmtId="173" fontId="53" fillId="5" borderId="0" xfId="7" applyNumberFormat="1" applyFont="1" applyFill="1" applyBorder="1" applyAlignment="1">
      <alignment horizontal="right"/>
    </xf>
    <xf numFmtId="0" fontId="0" fillId="0" borderId="1" xfId="0" applyBorder="1"/>
    <xf numFmtId="0" fontId="0" fillId="0" borderId="3" xfId="0" applyBorder="1"/>
    <xf numFmtId="0" fontId="20" fillId="7" borderId="1" xfId="0" applyFont="1" applyFill="1" applyBorder="1" applyAlignment="1">
      <alignment horizontal="center"/>
    </xf>
    <xf numFmtId="170" fontId="113" fillId="6" borderId="1" xfId="0" applyNumberFormat="1" applyFont="1" applyFill="1" applyBorder="1" applyAlignment="1">
      <alignment horizontal="center" vertical="center"/>
    </xf>
    <xf numFmtId="166" fontId="88" fillId="25" borderId="1" xfId="0" applyNumberFormat="1" applyFont="1" applyFill="1" applyBorder="1" applyAlignment="1">
      <alignment horizontal="right" vertical="center" wrapText="1"/>
    </xf>
    <xf numFmtId="166" fontId="114" fillId="25" borderId="1" xfId="0" applyNumberFormat="1" applyFont="1" applyFill="1" applyBorder="1" applyAlignment="1">
      <alignment horizontal="right" vertical="center" wrapText="1"/>
    </xf>
    <xf numFmtId="170" fontId="113" fillId="15" borderId="1" xfId="0" applyNumberFormat="1" applyFont="1" applyFill="1" applyBorder="1" applyAlignment="1">
      <alignment horizontal="center" vertical="center"/>
    </xf>
    <xf numFmtId="166" fontId="88" fillId="14" borderId="1" xfId="0" applyNumberFormat="1" applyFont="1" applyFill="1" applyBorder="1" applyAlignment="1">
      <alignment horizontal="right" vertical="center" wrapText="1"/>
    </xf>
    <xf numFmtId="166" fontId="114" fillId="14" borderId="1" xfId="0" applyNumberFormat="1" applyFont="1" applyFill="1" applyBorder="1" applyAlignment="1">
      <alignment horizontal="right" vertical="center" wrapText="1"/>
    </xf>
    <xf numFmtId="0" fontId="20" fillId="41" borderId="1" xfId="0" applyFont="1" applyFill="1" applyBorder="1" applyAlignment="1">
      <alignment horizontal="center"/>
    </xf>
    <xf numFmtId="4" fontId="38" fillId="0" borderId="0" xfId="10" applyNumberFormat="1"/>
    <xf numFmtId="49" fontId="39" fillId="9" borderId="3" xfId="10" applyNumberFormat="1" applyFont="1" applyFill="1" applyBorder="1" applyAlignment="1">
      <alignment horizontal="left" vertical="center"/>
    </xf>
    <xf numFmtId="166" fontId="76" fillId="0" borderId="1" xfId="10" applyNumberFormat="1" applyFont="1" applyBorder="1"/>
    <xf numFmtId="49" fontId="87" fillId="4" borderId="0" xfId="0" applyNumberFormat="1" applyFont="1" applyFill="1" applyAlignment="1">
      <alignment horizontal="left"/>
    </xf>
    <xf numFmtId="0" fontId="20" fillId="23" borderId="1" xfId="0" applyFont="1" applyFill="1" applyBorder="1" applyAlignment="1">
      <alignment horizontal="center"/>
    </xf>
    <xf numFmtId="49" fontId="39" fillId="42" borderId="3" xfId="10" applyNumberFormat="1" applyFont="1" applyFill="1" applyBorder="1" applyAlignment="1">
      <alignment horizontal="left" vertical="center" wrapText="1"/>
    </xf>
    <xf numFmtId="166" fontId="76" fillId="27" borderId="1" xfId="10" applyNumberFormat="1" applyFont="1" applyFill="1" applyBorder="1"/>
    <xf numFmtId="0" fontId="38" fillId="27" borderId="0" xfId="10" applyFill="1"/>
    <xf numFmtId="0" fontId="27" fillId="0" borderId="1" xfId="11" applyFont="1" applyBorder="1"/>
    <xf numFmtId="16" fontId="16" fillId="0" borderId="1" xfId="11" applyNumberFormat="1" applyBorder="1" applyAlignment="1">
      <alignment horizontal="center"/>
    </xf>
    <xf numFmtId="0" fontId="16" fillId="0" borderId="0" xfId="11"/>
    <xf numFmtId="0" fontId="16" fillId="0" borderId="0" xfId="11" applyBorder="1" applyAlignment="1"/>
    <xf numFmtId="0" fontId="16" fillId="0" borderId="0" xfId="11" applyFill="1" applyBorder="1" applyAlignment="1"/>
    <xf numFmtId="0" fontId="16" fillId="0" borderId="1" xfId="11" applyBorder="1"/>
    <xf numFmtId="16" fontId="16" fillId="0" borderId="0" xfId="11" applyNumberFormat="1" applyBorder="1"/>
    <xf numFmtId="179" fontId="115" fillId="0" borderId="0" xfId="12" applyNumberFormat="1" applyFont="1" applyBorder="1"/>
    <xf numFmtId="179" fontId="116" fillId="0" borderId="0" xfId="12" applyNumberFormat="1" applyFont="1" applyBorder="1"/>
    <xf numFmtId="179" fontId="117" fillId="0" borderId="0" xfId="12" applyNumberFormat="1" applyFont="1" applyBorder="1"/>
    <xf numFmtId="16" fontId="16" fillId="0" borderId="0" xfId="11" applyNumberFormat="1" applyBorder="1" applyAlignment="1">
      <alignment horizontal="left"/>
    </xf>
    <xf numFmtId="181" fontId="0" fillId="0" borderId="1" xfId="12" applyNumberFormat="1" applyFont="1" applyBorder="1"/>
    <xf numFmtId="181" fontId="0" fillId="0" borderId="0" xfId="12" applyNumberFormat="1" applyFont="1"/>
    <xf numFmtId="0" fontId="27" fillId="0" borderId="55" xfId="11" applyFont="1" applyBorder="1"/>
    <xf numFmtId="181" fontId="0" fillId="0" borderId="0" xfId="12" applyNumberFormat="1" applyFont="1" applyBorder="1"/>
    <xf numFmtId="0" fontId="16" fillId="0" borderId="53" xfId="11" applyBorder="1"/>
    <xf numFmtId="0" fontId="27" fillId="0" borderId="1" xfId="11" applyFont="1" applyFill="1" applyBorder="1"/>
    <xf numFmtId="10" fontId="0" fillId="0" borderId="1" xfId="13" applyNumberFormat="1" applyFont="1" applyBorder="1"/>
    <xf numFmtId="0" fontId="119" fillId="0" borderId="52" xfId="11" applyFont="1" applyBorder="1"/>
    <xf numFmtId="179" fontId="118" fillId="0" borderId="0" xfId="12" applyNumberFormat="1" applyFont="1" applyBorder="1"/>
    <xf numFmtId="165" fontId="0" fillId="0" borderId="1" xfId="12" applyFont="1" applyBorder="1"/>
    <xf numFmtId="165" fontId="16" fillId="0" borderId="1" xfId="11" applyNumberFormat="1" applyBorder="1"/>
    <xf numFmtId="178" fontId="16" fillId="0" borderId="1" xfId="11" applyNumberFormat="1" applyBorder="1"/>
    <xf numFmtId="165" fontId="27" fillId="0" borderId="1" xfId="11" applyNumberFormat="1" applyFont="1" applyBorder="1"/>
    <xf numFmtId="39" fontId="27" fillId="0" borderId="1" xfId="11" applyNumberFormat="1" applyFont="1" applyBorder="1"/>
    <xf numFmtId="0" fontId="16" fillId="0" borderId="0" xfId="11" applyBorder="1"/>
    <xf numFmtId="0" fontId="16" fillId="6" borderId="0" xfId="11" applyFill="1"/>
    <xf numFmtId="0" fontId="16" fillId="6" borderId="0" xfId="11" applyFill="1" applyBorder="1" applyAlignment="1"/>
    <xf numFmtId="179" fontId="117" fillId="6" borderId="0" xfId="12" applyNumberFormat="1" applyFont="1" applyFill="1" applyBorder="1"/>
    <xf numFmtId="165" fontId="16" fillId="6" borderId="0" xfId="11" applyNumberFormat="1" applyFill="1"/>
    <xf numFmtId="0" fontId="120" fillId="0" borderId="1" xfId="11" applyFont="1" applyBorder="1"/>
    <xf numFmtId="165" fontId="120" fillId="0" borderId="1" xfId="12" applyNumberFormat="1" applyFont="1" applyBorder="1"/>
    <xf numFmtId="0" fontId="121" fillId="0" borderId="1" xfId="11" applyFont="1" applyBorder="1"/>
    <xf numFmtId="0" fontId="122" fillId="0" borderId="1" xfId="11" applyFont="1" applyBorder="1"/>
    <xf numFmtId="165" fontId="121" fillId="0" borderId="1" xfId="12" applyNumberFormat="1" applyFont="1" applyBorder="1"/>
    <xf numFmtId="165" fontId="122" fillId="0" borderId="1" xfId="12" applyNumberFormat="1" applyFont="1" applyBorder="1"/>
    <xf numFmtId="182" fontId="122" fillId="0" borderId="1" xfId="12" applyNumberFormat="1" applyFont="1" applyBorder="1"/>
    <xf numFmtId="182" fontId="120" fillId="0" borderId="1" xfId="12" applyNumberFormat="1" applyFont="1" applyBorder="1"/>
    <xf numFmtId="166" fontId="0" fillId="0" borderId="57" xfId="0" applyNumberFormat="1" applyBorder="1"/>
    <xf numFmtId="0" fontId="61" fillId="0" borderId="57" xfId="0" applyFont="1" applyBorder="1"/>
    <xf numFmtId="166" fontId="47" fillId="0" borderId="57" xfId="0" applyNumberFormat="1" applyFont="1" applyBorder="1"/>
    <xf numFmtId="166" fontId="96" fillId="0" borderId="0" xfId="0" applyNumberFormat="1" applyFont="1"/>
    <xf numFmtId="49" fontId="85" fillId="4" borderId="0" xfId="0" applyNumberFormat="1" applyFont="1" applyFill="1" applyAlignment="1">
      <alignment vertical="center" wrapText="1"/>
    </xf>
    <xf numFmtId="49" fontId="87" fillId="4" borderId="54" xfId="0" applyNumberFormat="1" applyFont="1" applyFill="1" applyBorder="1" applyAlignment="1"/>
    <xf numFmtId="0" fontId="20" fillId="22" borderId="1" xfId="0" applyFont="1" applyFill="1" applyBorder="1" applyAlignment="1">
      <alignment horizontal="center"/>
    </xf>
    <xf numFmtId="2" fontId="20" fillId="22" borderId="1" xfId="0" applyNumberFormat="1" applyFont="1" applyFill="1" applyBorder="1"/>
    <xf numFmtId="0" fontId="31" fillId="12" borderId="1" xfId="0" applyFont="1" applyFill="1" applyBorder="1" applyAlignment="1">
      <alignment horizontal="center" vertical="center"/>
    </xf>
    <xf numFmtId="167" fontId="20" fillId="23" borderId="1" xfId="0" applyNumberFormat="1" applyFont="1" applyFill="1" applyBorder="1"/>
    <xf numFmtId="167" fontId="20" fillId="41" borderId="1" xfId="0" applyNumberFormat="1" applyFont="1" applyFill="1" applyBorder="1"/>
    <xf numFmtId="167" fontId="20" fillId="7" borderId="1" xfId="0" applyNumberFormat="1" applyFont="1" applyFill="1" applyBorder="1"/>
    <xf numFmtId="167" fontId="20" fillId="20" borderId="1" xfId="0" applyNumberFormat="1" applyFont="1" applyFill="1" applyBorder="1"/>
    <xf numFmtId="167" fontId="20" fillId="40" borderId="1" xfId="0" applyNumberFormat="1" applyFont="1" applyFill="1" applyBorder="1"/>
    <xf numFmtId="167" fontId="20" fillId="30" borderId="1" xfId="0" applyNumberFormat="1" applyFont="1" applyFill="1" applyBorder="1"/>
    <xf numFmtId="167" fontId="20" fillId="13" borderId="1" xfId="0" applyNumberFormat="1" applyFont="1" applyFill="1" applyBorder="1"/>
    <xf numFmtId="167" fontId="20" fillId="39" borderId="1" xfId="0" applyNumberFormat="1" applyFont="1" applyFill="1" applyBorder="1"/>
    <xf numFmtId="167" fontId="20" fillId="29" borderId="1" xfId="0" applyNumberFormat="1" applyFont="1" applyFill="1" applyBorder="1"/>
    <xf numFmtId="167" fontId="20" fillId="36" borderId="1" xfId="0" applyNumberFormat="1" applyFont="1" applyFill="1" applyBorder="1"/>
    <xf numFmtId="167" fontId="20" fillId="35" borderId="1" xfId="0" applyNumberFormat="1" applyFont="1" applyFill="1" applyBorder="1"/>
    <xf numFmtId="167" fontId="20" fillId="35" borderId="3" xfId="0" applyNumberFormat="1" applyFont="1" applyFill="1" applyBorder="1"/>
    <xf numFmtId="0" fontId="0" fillId="27" borderId="0" xfId="0" applyFill="1" applyAlignment="1">
      <alignment horizontal="center"/>
    </xf>
    <xf numFmtId="0" fontId="31" fillId="0" borderId="56" xfId="0" applyFont="1" applyBorder="1" applyAlignment="1">
      <alignment vertical="center" wrapText="1"/>
    </xf>
    <xf numFmtId="0" fontId="37" fillId="0" borderId="0" xfId="0" applyFont="1" applyAlignment="1">
      <alignment vertical="center"/>
    </xf>
    <xf numFmtId="0" fontId="38" fillId="0" borderId="0" xfId="10" applyAlignment="1">
      <alignment horizontal="left" vertical="center" wrapText="1"/>
    </xf>
    <xf numFmtId="16" fontId="126" fillId="0" borderId="1" xfId="10" applyNumberFormat="1" applyFont="1" applyBorder="1" applyAlignment="1">
      <alignment horizontal="center"/>
    </xf>
    <xf numFmtId="0" fontId="38" fillId="5" borderId="1" xfId="10" applyFill="1" applyBorder="1"/>
    <xf numFmtId="16" fontId="82" fillId="5" borderId="1" xfId="10" applyNumberFormat="1" applyFont="1" applyFill="1" applyBorder="1" applyAlignment="1">
      <alignment horizontal="center"/>
    </xf>
    <xf numFmtId="4" fontId="38" fillId="5" borderId="1" xfId="10" applyNumberFormat="1" applyFill="1" applyBorder="1"/>
    <xf numFmtId="4" fontId="82" fillId="5" borderId="1" xfId="10" applyNumberFormat="1" applyFont="1" applyFill="1" applyBorder="1"/>
    <xf numFmtId="4" fontId="38" fillId="5" borderId="1" xfId="10" applyNumberFormat="1" applyFont="1" applyFill="1" applyBorder="1"/>
    <xf numFmtId="4" fontId="91" fillId="5" borderId="1" xfId="10" applyNumberFormat="1" applyFont="1" applyFill="1" applyBorder="1"/>
    <xf numFmtId="49" fontId="39" fillId="20" borderId="1" xfId="10" applyNumberFormat="1" applyFont="1" applyFill="1" applyBorder="1" applyAlignment="1">
      <alignment horizontal="left" vertical="center" wrapText="1"/>
    </xf>
    <xf numFmtId="49" fontId="39" fillId="26" borderId="1" xfId="10" applyNumberFormat="1" applyFont="1" applyFill="1" applyBorder="1" applyAlignment="1">
      <alignment horizontal="left" vertical="center" wrapText="1"/>
    </xf>
    <xf numFmtId="49" fontId="127" fillId="25" borderId="1" xfId="0" applyNumberFormat="1" applyFont="1" applyFill="1" applyBorder="1" applyAlignment="1">
      <alignment horizontal="left" vertical="center" wrapText="1"/>
    </xf>
    <xf numFmtId="166" fontId="127" fillId="25" borderId="1" xfId="0" applyNumberFormat="1" applyFont="1" applyFill="1" applyBorder="1" applyAlignment="1">
      <alignment horizontal="right" vertical="center" wrapText="1"/>
    </xf>
    <xf numFmtId="166" fontId="128" fillId="25" borderId="1" xfId="0" applyNumberFormat="1" applyFont="1" applyFill="1" applyBorder="1" applyAlignment="1">
      <alignment horizontal="right" vertical="center" wrapText="1"/>
    </xf>
    <xf numFmtId="166" fontId="0" fillId="27" borderId="0" xfId="0" applyNumberFormat="1" applyFont="1" applyFill="1"/>
    <xf numFmtId="166" fontId="127" fillId="14" borderId="1" xfId="0" applyNumberFormat="1" applyFont="1" applyFill="1" applyBorder="1" applyAlignment="1">
      <alignment horizontal="right" vertical="center" wrapText="1"/>
    </xf>
    <xf numFmtId="166" fontId="128" fillId="14" borderId="1" xfId="0" applyNumberFormat="1" applyFont="1" applyFill="1" applyBorder="1" applyAlignment="1">
      <alignment horizontal="right" vertical="center" wrapText="1"/>
    </xf>
    <xf numFmtId="0" fontId="0" fillId="0" borderId="0" xfId="0" applyFont="1"/>
    <xf numFmtId="0" fontId="38" fillId="0" borderId="0" xfId="10" applyBorder="1"/>
    <xf numFmtId="2" fontId="20" fillId="41" borderId="1" xfId="0" applyNumberFormat="1" applyFont="1" applyFill="1" applyBorder="1"/>
    <xf numFmtId="167" fontId="61" fillId="0" borderId="0" xfId="0" applyNumberFormat="1" applyFont="1"/>
    <xf numFmtId="14" fontId="33" fillId="8" borderId="1" xfId="1" applyNumberFormat="1" applyFont="1" applyFill="1" applyBorder="1" applyAlignment="1">
      <alignment horizontal="center"/>
    </xf>
    <xf numFmtId="0" fontId="130" fillId="4" borderId="0" xfId="0" applyFont="1" applyFill="1" applyAlignment="1">
      <alignment horizontal="left"/>
    </xf>
    <xf numFmtId="49" fontId="131" fillId="4" borderId="24" xfId="0" applyNumberFormat="1" applyFont="1" applyFill="1" applyBorder="1" applyAlignment="1">
      <alignment horizontal="center" vertical="center"/>
    </xf>
    <xf numFmtId="49" fontId="131" fillId="4" borderId="58" xfId="0" applyNumberFormat="1" applyFont="1" applyFill="1" applyBorder="1" applyAlignment="1">
      <alignment horizontal="center" vertical="center"/>
    </xf>
    <xf numFmtId="49" fontId="131" fillId="4" borderId="59" xfId="0" applyNumberFormat="1" applyFont="1" applyFill="1" applyBorder="1" applyAlignment="1">
      <alignment horizontal="center" vertical="center"/>
    </xf>
    <xf numFmtId="49" fontId="131" fillId="4" borderId="60" xfId="0" applyNumberFormat="1" applyFont="1" applyFill="1" applyBorder="1" applyAlignment="1">
      <alignment horizontal="center" vertical="center" wrapText="1"/>
    </xf>
    <xf numFmtId="0" fontId="131" fillId="4" borderId="64" xfId="0" applyFont="1" applyFill="1" applyBorder="1" applyAlignment="1">
      <alignment horizontal="center" vertical="top"/>
    </xf>
    <xf numFmtId="0" fontId="131" fillId="4" borderId="65" xfId="0" applyFont="1" applyFill="1" applyBorder="1" applyAlignment="1">
      <alignment horizontal="center"/>
    </xf>
    <xf numFmtId="0" fontId="131" fillId="4" borderId="66" xfId="0" applyFont="1" applyFill="1" applyBorder="1" applyAlignment="1">
      <alignment horizontal="center"/>
    </xf>
    <xf numFmtId="49" fontId="131" fillId="4" borderId="67" xfId="0" applyNumberFormat="1" applyFont="1" applyFill="1" applyBorder="1" applyAlignment="1">
      <alignment horizontal="center" wrapText="1"/>
    </xf>
    <xf numFmtId="167" fontId="37" fillId="0" borderId="0" xfId="0" applyNumberFormat="1" applyFont="1"/>
    <xf numFmtId="0" fontId="31" fillId="0" borderId="0" xfId="0" applyFont="1" applyAlignment="1">
      <alignment horizontal="left"/>
    </xf>
    <xf numFmtId="17" fontId="82" fillId="22" borderId="1" xfId="10" applyNumberFormat="1" applyFont="1" applyFill="1" applyBorder="1" applyAlignment="1">
      <alignment horizontal="center"/>
    </xf>
    <xf numFmtId="14" fontId="43" fillId="8" borderId="1" xfId="1" applyNumberFormat="1" applyFont="1" applyFill="1" applyBorder="1" applyAlignment="1">
      <alignment horizontal="center"/>
    </xf>
    <xf numFmtId="0" fontId="20" fillId="43" borderId="1" xfId="0" applyFont="1" applyFill="1" applyBorder="1" applyAlignment="1">
      <alignment horizontal="center"/>
    </xf>
    <xf numFmtId="167" fontId="20" fillId="43" borderId="1" xfId="0" applyNumberFormat="1" applyFont="1" applyFill="1" applyBorder="1"/>
    <xf numFmtId="0" fontId="96" fillId="33" borderId="1" xfId="0" applyFont="1" applyFill="1" applyBorder="1" applyAlignment="1">
      <alignment horizontal="center"/>
    </xf>
    <xf numFmtId="167" fontId="96" fillId="33" borderId="1" xfId="0" applyNumberFormat="1" applyFont="1" applyFill="1" applyBorder="1"/>
    <xf numFmtId="2" fontId="96" fillId="33" borderId="1" xfId="0" applyNumberFormat="1" applyFont="1" applyFill="1" applyBorder="1"/>
    <xf numFmtId="0" fontId="130" fillId="4" borderId="0" xfId="0" applyFont="1" applyFill="1" applyAlignment="1">
      <alignment horizontal="left"/>
    </xf>
    <xf numFmtId="0" fontId="124" fillId="4" borderId="61" xfId="0" applyFont="1" applyFill="1" applyBorder="1" applyAlignment="1">
      <alignment horizontal="center" vertical="center" wrapText="1"/>
    </xf>
    <xf numFmtId="49" fontId="124" fillId="4" borderId="62" xfId="0" applyNumberFormat="1" applyFont="1" applyFill="1" applyBorder="1" applyAlignment="1">
      <alignment horizontal="center" vertical="center" wrapText="1"/>
    </xf>
    <xf numFmtId="49" fontId="124" fillId="4" borderId="54" xfId="0" applyNumberFormat="1" applyFont="1" applyFill="1" applyBorder="1" applyAlignment="1">
      <alignment horizontal="center" wrapText="1"/>
    </xf>
    <xf numFmtId="49" fontId="124" fillId="4" borderId="26" xfId="0" applyNumberFormat="1" applyFont="1" applyFill="1" applyBorder="1" applyAlignment="1">
      <alignment horizontal="center"/>
    </xf>
    <xf numFmtId="49" fontId="124" fillId="4" borderId="28" xfId="0" applyNumberFormat="1" applyFont="1" applyFill="1" applyBorder="1" applyAlignment="1">
      <alignment horizontal="center"/>
    </xf>
    <xf numFmtId="49" fontId="124" fillId="4" borderId="68" xfId="0" applyNumberFormat="1" applyFont="1" applyFill="1" applyBorder="1" applyAlignment="1">
      <alignment horizontal="center"/>
    </xf>
    <xf numFmtId="49" fontId="87" fillId="4" borderId="28" xfId="0" applyNumberFormat="1" applyFont="1" applyFill="1" applyBorder="1" applyAlignment="1">
      <alignment horizontal="left" wrapText="1"/>
    </xf>
    <xf numFmtId="49" fontId="124" fillId="4" borderId="28" xfId="0" applyNumberFormat="1" applyFont="1" applyFill="1" applyBorder="1" applyAlignment="1">
      <alignment horizontal="left" vertical="top" wrapText="1"/>
    </xf>
    <xf numFmtId="49" fontId="124" fillId="4" borderId="69" xfId="0" applyNumberFormat="1" applyFont="1" applyFill="1" applyBorder="1" applyAlignment="1">
      <alignment horizontal="left" vertical="top" wrapText="1"/>
    </xf>
    <xf numFmtId="49" fontId="87" fillId="4" borderId="49" xfId="0" applyNumberFormat="1" applyFont="1" applyFill="1" applyBorder="1" applyAlignment="1">
      <alignment horizontal="left" wrapText="1"/>
    </xf>
    <xf numFmtId="49" fontId="87" fillId="4" borderId="28" xfId="0" applyNumberFormat="1" applyFont="1" applyFill="1" applyBorder="1" applyAlignment="1">
      <alignment horizontal="left" vertical="top" wrapText="1"/>
    </xf>
    <xf numFmtId="0" fontId="96" fillId="28" borderId="3" xfId="0" applyFont="1" applyFill="1" applyBorder="1" applyAlignment="1">
      <alignment horizontal="center"/>
    </xf>
    <xf numFmtId="167" fontId="96" fillId="28" borderId="3" xfId="0" applyNumberFormat="1" applyFont="1" applyFill="1" applyBorder="1"/>
    <xf numFmtId="0" fontId="121" fillId="28" borderId="1" xfId="0" applyFont="1" applyFill="1" applyBorder="1" applyAlignment="1">
      <alignment horizontal="center"/>
    </xf>
    <xf numFmtId="2" fontId="121" fillId="28" borderId="34" xfId="0" applyNumberFormat="1" applyFont="1" applyFill="1" applyBorder="1"/>
    <xf numFmtId="167" fontId="121" fillId="28" borderId="3" xfId="0" applyNumberFormat="1" applyFont="1" applyFill="1" applyBorder="1"/>
    <xf numFmtId="2" fontId="31" fillId="33" borderId="0" xfId="0" applyNumberFormat="1" applyFont="1" applyFill="1"/>
    <xf numFmtId="184" fontId="0" fillId="0" borderId="1" xfId="12" applyNumberFormat="1" applyFont="1" applyBorder="1"/>
    <xf numFmtId="16" fontId="31" fillId="0" borderId="0" xfId="0" applyNumberFormat="1" applyFont="1"/>
    <xf numFmtId="0" fontId="31" fillId="0" borderId="1" xfId="0" applyFont="1" applyBorder="1"/>
    <xf numFmtId="0" fontId="31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47" fillId="0" borderId="0" xfId="0" applyFont="1" applyAlignment="1">
      <alignment wrapText="1"/>
    </xf>
    <xf numFmtId="0" fontId="136" fillId="0" borderId="0" xfId="0" applyFont="1"/>
    <xf numFmtId="0" fontId="20" fillId="44" borderId="1" xfId="0" applyFont="1" applyFill="1" applyBorder="1" applyAlignment="1">
      <alignment horizontal="center"/>
    </xf>
    <xf numFmtId="167" fontId="20" fillId="44" borderId="1" xfId="0" applyNumberFormat="1" applyFont="1" applyFill="1" applyBorder="1"/>
    <xf numFmtId="0" fontId="137" fillId="0" borderId="0" xfId="0" applyFont="1" applyFill="1"/>
    <xf numFmtId="167" fontId="0" fillId="0" borderId="1" xfId="0" applyNumberFormat="1" applyBorder="1"/>
    <xf numFmtId="0" fontId="23" fillId="34" borderId="53" xfId="0" applyFont="1" applyFill="1" applyBorder="1"/>
    <xf numFmtId="0" fontId="23" fillId="34" borderId="2" xfId="0" applyFont="1" applyFill="1" applyBorder="1"/>
    <xf numFmtId="0" fontId="43" fillId="0" borderId="1" xfId="0" applyFont="1" applyBorder="1"/>
    <xf numFmtId="166" fontId="76" fillId="0" borderId="3" xfId="10" applyNumberFormat="1" applyFont="1" applyBorder="1"/>
    <xf numFmtId="166" fontId="76" fillId="0" borderId="7" xfId="10" applyNumberFormat="1" applyFont="1" applyBorder="1"/>
    <xf numFmtId="166" fontId="76" fillId="0" borderId="1" xfId="10" applyNumberFormat="1" applyFont="1" applyBorder="1" applyAlignment="1"/>
    <xf numFmtId="166" fontId="76" fillId="0" borderId="29" xfId="10" applyNumberFormat="1" applyFont="1" applyBorder="1"/>
    <xf numFmtId="0" fontId="20" fillId="18" borderId="1" xfId="0" applyFont="1" applyFill="1" applyBorder="1" applyAlignment="1">
      <alignment horizontal="center"/>
    </xf>
    <xf numFmtId="167" fontId="20" fillId="18" borderId="1" xfId="0" applyNumberFormat="1" applyFont="1" applyFill="1" applyBorder="1"/>
    <xf numFmtId="0" fontId="14" fillId="0" borderId="0" xfId="0" applyFont="1"/>
    <xf numFmtId="0" fontId="141" fillId="0" borderId="0" xfId="0" applyFont="1"/>
    <xf numFmtId="0" fontId="141" fillId="0" borderId="0" xfId="0" applyFont="1" applyAlignment="1"/>
    <xf numFmtId="4" fontId="47" fillId="0" borderId="0" xfId="0" applyNumberFormat="1" applyFont="1"/>
    <xf numFmtId="4" fontId="0" fillId="27" borderId="0" xfId="0" applyNumberFormat="1" applyFill="1"/>
    <xf numFmtId="2" fontId="20" fillId="18" borderId="1" xfId="0" applyNumberFormat="1" applyFont="1" applyFill="1" applyBorder="1"/>
    <xf numFmtId="4" fontId="61" fillId="0" borderId="0" xfId="0" applyNumberFormat="1" applyFont="1"/>
    <xf numFmtId="165" fontId="123" fillId="0" borderId="1" xfId="12" applyNumberFormat="1" applyFont="1" applyBorder="1"/>
    <xf numFmtId="49" fontId="143" fillId="4" borderId="24" xfId="0" applyNumberFormat="1" applyFont="1" applyFill="1" applyBorder="1" applyAlignment="1">
      <alignment horizontal="center" vertical="center"/>
    </xf>
    <xf numFmtId="0" fontId="142" fillId="4" borderId="26" xfId="0" applyFont="1" applyFill="1" applyBorder="1" applyAlignment="1">
      <alignment horizontal="center" vertical="center"/>
    </xf>
    <xf numFmtId="0" fontId="96" fillId="0" borderId="1" xfId="11" applyFont="1" applyBorder="1" applyAlignment="1">
      <alignment horizontal="right" vertical="top"/>
    </xf>
    <xf numFmtId="178" fontId="96" fillId="0" borderId="1" xfId="11" applyNumberFormat="1" applyFont="1" applyBorder="1" applyAlignment="1">
      <alignment horizontal="right" vertical="top"/>
    </xf>
    <xf numFmtId="166" fontId="39" fillId="0" borderId="0" xfId="10" applyNumberFormat="1" applyFont="1" applyFill="1" applyBorder="1" applyAlignment="1">
      <alignment horizontal="right" vertical="center" wrapText="1"/>
    </xf>
    <xf numFmtId="16" fontId="38" fillId="0" borderId="0" xfId="10" applyNumberFormat="1" applyBorder="1"/>
    <xf numFmtId="166" fontId="76" fillId="0" borderId="0" xfId="10" applyNumberFormat="1" applyFont="1" applyBorder="1"/>
    <xf numFmtId="166" fontId="38" fillId="0" borderId="0" xfId="10" applyNumberFormat="1" applyBorder="1"/>
    <xf numFmtId="2" fontId="33" fillId="8" borderId="3" xfId="0" applyNumberFormat="1" applyFont="1" applyFill="1" applyBorder="1" applyAlignment="1">
      <alignment horizontal="center"/>
    </xf>
    <xf numFmtId="2" fontId="33" fillId="8" borderId="3" xfId="1" applyNumberFormat="1" applyFont="1" applyFill="1" applyBorder="1" applyAlignment="1">
      <alignment horizontal="center"/>
    </xf>
    <xf numFmtId="0" fontId="20" fillId="45" borderId="1" xfId="0" applyFont="1" applyFill="1" applyBorder="1" applyAlignment="1">
      <alignment horizontal="center"/>
    </xf>
    <xf numFmtId="167" fontId="20" fillId="45" borderId="1" xfId="0" applyNumberFormat="1" applyFont="1" applyFill="1" applyBorder="1"/>
    <xf numFmtId="2" fontId="20" fillId="45" borderId="1" xfId="0" applyNumberFormat="1" applyFont="1" applyFill="1" applyBorder="1"/>
    <xf numFmtId="0" fontId="43" fillId="0" borderId="0" xfId="0" applyFont="1"/>
    <xf numFmtId="0" fontId="145" fillId="4" borderId="0" xfId="0" applyFont="1" applyFill="1" applyAlignment="1">
      <alignment horizontal="left"/>
    </xf>
    <xf numFmtId="177" fontId="16" fillId="0" borderId="1" xfId="11" applyNumberFormat="1" applyBorder="1"/>
    <xf numFmtId="0" fontId="0" fillId="0" borderId="0" xfId="0" applyAlignment="1">
      <alignment horizontal="right"/>
    </xf>
    <xf numFmtId="0" fontId="31" fillId="12" borderId="1" xfId="0" applyFont="1" applyFill="1" applyBorder="1" applyAlignment="1">
      <alignment horizontal="center" vertical="center" wrapText="1"/>
    </xf>
    <xf numFmtId="167" fontId="58" fillId="15" borderId="1" xfId="0" applyNumberFormat="1" applyFont="1" applyFill="1" applyBorder="1"/>
    <xf numFmtId="166" fontId="38" fillId="8" borderId="0" xfId="10" applyNumberFormat="1" applyFill="1" applyBorder="1" applyAlignment="1">
      <alignment horizontal="right"/>
    </xf>
    <xf numFmtId="4" fontId="124" fillId="4" borderId="0" xfId="0" applyNumberFormat="1" applyFont="1" applyFill="1" applyBorder="1" applyAlignment="1">
      <alignment horizontal="right"/>
    </xf>
    <xf numFmtId="0" fontId="11" fillId="0" borderId="0" xfId="11" applyFont="1"/>
    <xf numFmtId="167" fontId="96" fillId="0" borderId="1" xfId="11" applyNumberFormat="1" applyFont="1" applyBorder="1" applyAlignment="1">
      <alignment horizontal="right" vertical="top"/>
    </xf>
    <xf numFmtId="0" fontId="23" fillId="46" borderId="55" xfId="0" applyFont="1" applyFill="1" applyBorder="1"/>
    <xf numFmtId="0" fontId="23" fillId="46" borderId="0" xfId="0" applyFont="1" applyFill="1" applyBorder="1"/>
    <xf numFmtId="2" fontId="20" fillId="35" borderId="1" xfId="0" applyNumberFormat="1" applyFont="1" applyFill="1" applyBorder="1"/>
    <xf numFmtId="185" fontId="47" fillId="15" borderId="1" xfId="3" applyNumberFormat="1" applyFont="1" applyFill="1" applyBorder="1"/>
    <xf numFmtId="166" fontId="73" fillId="27" borderId="30" xfId="10" applyNumberFormat="1" applyFont="1" applyFill="1" applyBorder="1"/>
    <xf numFmtId="14" fontId="34" fillId="23" borderId="1" xfId="0" applyNumberFormat="1" applyFont="1" applyFill="1" applyBorder="1" applyAlignment="1">
      <alignment horizontal="right" wrapText="1"/>
    </xf>
    <xf numFmtId="0" fontId="12" fillId="0" borderId="1" xfId="11" applyFont="1" applyBorder="1" applyAlignment="1">
      <alignment horizontal="center" wrapText="1"/>
    </xf>
    <xf numFmtId="0" fontId="151" fillId="0" borderId="1" xfId="11" applyFont="1" applyBorder="1"/>
    <xf numFmtId="180" fontId="151" fillId="0" borderId="1" xfId="11" applyNumberFormat="1" applyFont="1" applyBorder="1"/>
    <xf numFmtId="0" fontId="10" fillId="0" borderId="1" xfId="11" applyFont="1" applyBorder="1" applyAlignment="1">
      <alignment horizontal="center" vertical="center"/>
    </xf>
    <xf numFmtId="0" fontId="10" fillId="0" borderId="1" xfId="11" applyFont="1" applyBorder="1" applyAlignment="1">
      <alignment horizontal="center" wrapText="1"/>
    </xf>
    <xf numFmtId="2" fontId="16" fillId="0" borderId="0" xfId="11" applyNumberFormat="1"/>
    <xf numFmtId="167" fontId="20" fillId="50" borderId="1" xfId="0" applyNumberFormat="1" applyFont="1" applyFill="1" applyBorder="1"/>
    <xf numFmtId="167" fontId="20" fillId="50" borderId="3" xfId="0" applyNumberFormat="1" applyFont="1" applyFill="1" applyBorder="1"/>
    <xf numFmtId="2" fontId="96" fillId="50" borderId="32" xfId="0" applyNumberFormat="1" applyFont="1" applyFill="1" applyBorder="1"/>
    <xf numFmtId="167" fontId="96" fillId="50" borderId="33" xfId="0" applyNumberFormat="1" applyFont="1" applyFill="1" applyBorder="1"/>
    <xf numFmtId="2" fontId="21" fillId="50" borderId="1" xfId="0" applyNumberFormat="1" applyFont="1" applyFill="1" applyBorder="1" applyAlignment="1">
      <alignment horizontal="center"/>
    </xf>
    <xf numFmtId="2" fontId="96" fillId="50" borderId="34" xfId="0" applyNumberFormat="1" applyFont="1" applyFill="1" applyBorder="1"/>
    <xf numFmtId="167" fontId="96" fillId="50" borderId="35" xfId="0" applyNumberFormat="1" applyFont="1" applyFill="1" applyBorder="1"/>
    <xf numFmtId="2" fontId="96" fillId="50" borderId="36" xfId="0" applyNumberFormat="1" applyFont="1" applyFill="1" applyBorder="1"/>
    <xf numFmtId="167" fontId="96" fillId="50" borderId="37" xfId="0" applyNumberFormat="1" applyFont="1" applyFill="1" applyBorder="1"/>
    <xf numFmtId="0" fontId="9" fillId="0" borderId="0" xfId="11" applyFont="1"/>
    <xf numFmtId="2" fontId="150" fillId="0" borderId="0" xfId="11" applyNumberFormat="1" applyFont="1" applyAlignment="1">
      <alignment horizontal="center" vertical="center"/>
    </xf>
    <xf numFmtId="0" fontId="150" fillId="0" borderId="0" xfId="11" applyFont="1" applyAlignment="1">
      <alignment vertical="center" wrapText="1"/>
    </xf>
    <xf numFmtId="186" fontId="152" fillId="22" borderId="34" xfId="3" applyNumberFormat="1" applyFont="1" applyFill="1" applyBorder="1"/>
    <xf numFmtId="2" fontId="153" fillId="22" borderId="1" xfId="3" applyNumberFormat="1" applyFont="1" applyFill="1" applyBorder="1"/>
    <xf numFmtId="186" fontId="152" fillId="51" borderId="73" xfId="3" applyNumberFormat="1" applyFont="1" applyFill="1" applyBorder="1"/>
    <xf numFmtId="2" fontId="153" fillId="51" borderId="5" xfId="3" applyNumberFormat="1" applyFont="1" applyFill="1" applyBorder="1"/>
    <xf numFmtId="173" fontId="154" fillId="27" borderId="72" xfId="7" applyNumberFormat="1" applyFont="1" applyFill="1" applyBorder="1"/>
    <xf numFmtId="186" fontId="154" fillId="52" borderId="34" xfId="3" applyNumberFormat="1" applyFont="1" applyFill="1" applyBorder="1"/>
    <xf numFmtId="2" fontId="47" fillId="27" borderId="1" xfId="3" applyNumberFormat="1" applyFont="1" applyFill="1" applyBorder="1"/>
    <xf numFmtId="2" fontId="47" fillId="27" borderId="3" xfId="3" applyNumberFormat="1" applyFont="1" applyFill="1" applyBorder="1"/>
    <xf numFmtId="186" fontId="154" fillId="27" borderId="34" xfId="3" applyNumberFormat="1" applyFont="1" applyFill="1" applyBorder="1"/>
    <xf numFmtId="0" fontId="16" fillId="0" borderId="11" xfId="11" applyBorder="1"/>
    <xf numFmtId="0" fontId="27" fillId="0" borderId="12" xfId="11" applyFont="1" applyBorder="1" applyAlignment="1">
      <alignment horizontal="center"/>
    </xf>
    <xf numFmtId="14" fontId="16" fillId="0" borderId="0" xfId="11" applyNumberFormat="1" applyBorder="1"/>
    <xf numFmtId="2" fontId="21" fillId="5" borderId="34" xfId="0" applyNumberFormat="1" applyFont="1" applyFill="1" applyBorder="1" applyAlignment="1">
      <alignment horizontal="center"/>
    </xf>
    <xf numFmtId="0" fontId="9" fillId="0" borderId="0" xfId="11" applyFont="1" applyBorder="1"/>
    <xf numFmtId="2" fontId="16" fillId="0" borderId="0" xfId="11" applyNumberFormat="1" applyBorder="1"/>
    <xf numFmtId="2" fontId="16" fillId="0" borderId="13" xfId="11" applyNumberFormat="1" applyBorder="1"/>
    <xf numFmtId="2" fontId="155" fillId="5" borderId="18" xfId="0" applyNumberFormat="1" applyFont="1" applyFill="1" applyBorder="1" applyAlignment="1">
      <alignment horizontal="center" vertical="center" wrapText="1"/>
    </xf>
    <xf numFmtId="0" fontId="156" fillId="0" borderId="19" xfId="11" applyFont="1" applyBorder="1" applyAlignment="1">
      <alignment vertical="center"/>
    </xf>
    <xf numFmtId="2" fontId="156" fillId="0" borderId="19" xfId="11" applyNumberFormat="1" applyFont="1" applyBorder="1" applyAlignment="1">
      <alignment vertical="center"/>
    </xf>
    <xf numFmtId="0" fontId="157" fillId="0" borderId="19" xfId="11" applyFont="1" applyBorder="1"/>
    <xf numFmtId="2" fontId="156" fillId="0" borderId="19" xfId="11" applyNumberFormat="1" applyFont="1" applyBorder="1" applyAlignment="1">
      <alignment horizontal="right" vertical="center"/>
    </xf>
    <xf numFmtId="2" fontId="156" fillId="33" borderId="20" xfId="11" applyNumberFormat="1" applyFont="1" applyFill="1" applyBorder="1" applyAlignment="1">
      <alignment horizontal="right" vertical="center"/>
    </xf>
    <xf numFmtId="2" fontId="16" fillId="0" borderId="11" xfId="11" applyNumberFormat="1" applyBorder="1"/>
    <xf numFmtId="2" fontId="21" fillId="5" borderId="36" xfId="0" applyNumberFormat="1" applyFont="1" applyFill="1" applyBorder="1" applyAlignment="1">
      <alignment horizontal="center"/>
    </xf>
    <xf numFmtId="0" fontId="9" fillId="0" borderId="19" xfId="11" applyFont="1" applyBorder="1"/>
    <xf numFmtId="2" fontId="16" fillId="0" borderId="19" xfId="11" applyNumberFormat="1" applyBorder="1"/>
    <xf numFmtId="2" fontId="16" fillId="0" borderId="20" xfId="11" applyNumberFormat="1" applyBorder="1"/>
    <xf numFmtId="0" fontId="0" fillId="53" borderId="0" xfId="0" applyFill="1"/>
    <xf numFmtId="2" fontId="0" fillId="53" borderId="0" xfId="0" applyNumberFormat="1" applyFill="1"/>
    <xf numFmtId="0" fontId="144" fillId="0" borderId="0" xfId="0" applyFont="1" applyAlignment="1">
      <alignment horizontal="center" wrapText="1"/>
    </xf>
    <xf numFmtId="2" fontId="8" fillId="0" borderId="0" xfId="0" applyNumberFormat="1" applyFont="1"/>
    <xf numFmtId="177" fontId="0" fillId="0" borderId="1" xfId="12" applyNumberFormat="1" applyFont="1" applyBorder="1"/>
    <xf numFmtId="2" fontId="31" fillId="12" borderId="1" xfId="0" applyNumberFormat="1" applyFont="1" applyFill="1" applyBorder="1" applyAlignment="1">
      <alignment horizontal="center" vertical="center"/>
    </xf>
    <xf numFmtId="2" fontId="34" fillId="12" borderId="1" xfId="0" applyNumberFormat="1" applyFont="1" applyFill="1" applyBorder="1" applyAlignment="1">
      <alignment horizontal="center" vertical="center"/>
    </xf>
    <xf numFmtId="167" fontId="156" fillId="33" borderId="20" xfId="11" applyNumberFormat="1" applyFont="1" applyFill="1" applyBorder="1" applyAlignment="1">
      <alignment vertical="center"/>
    </xf>
    <xf numFmtId="0" fontId="108" fillId="0" borderId="1" xfId="0" applyFont="1" applyFill="1" applyBorder="1" applyAlignment="1">
      <alignment horizontal="center"/>
    </xf>
    <xf numFmtId="0" fontId="138" fillId="0" borderId="1" xfId="0" applyFont="1" applyFill="1" applyBorder="1" applyAlignment="1">
      <alignment horizontal="center"/>
    </xf>
    <xf numFmtId="0" fontId="158" fillId="0" borderId="1" xfId="0" applyFont="1" applyFill="1" applyBorder="1" applyAlignment="1">
      <alignment horizontal="center" wrapText="1"/>
    </xf>
    <xf numFmtId="167" fontId="159" fillId="27" borderId="1" xfId="0" applyNumberFormat="1" applyFont="1" applyFill="1" applyBorder="1" applyAlignment="1">
      <alignment wrapText="1"/>
    </xf>
    <xf numFmtId="167" fontId="159" fillId="0" borderId="1" xfId="0" applyNumberFormat="1" applyFont="1" applyFill="1" applyBorder="1" applyAlignment="1">
      <alignment wrapText="1"/>
    </xf>
    <xf numFmtId="167" fontId="160" fillId="0" borderId="1" xfId="0" applyNumberFormat="1" applyFont="1" applyFill="1" applyBorder="1" applyAlignment="1">
      <alignment wrapText="1"/>
    </xf>
    <xf numFmtId="167" fontId="161" fillId="0" borderId="1" xfId="0" applyNumberFormat="1" applyFont="1" applyFill="1" applyBorder="1" applyAlignment="1">
      <alignment horizontal="right" vertical="center" wrapText="1"/>
    </xf>
    <xf numFmtId="189" fontId="47" fillId="27" borderId="3" xfId="3" applyNumberFormat="1" applyFont="1" applyFill="1" applyBorder="1"/>
    <xf numFmtId="189" fontId="153" fillId="22" borderId="1" xfId="3" applyNumberFormat="1" applyFont="1" applyFill="1" applyBorder="1"/>
    <xf numFmtId="189" fontId="153" fillId="51" borderId="5" xfId="3" applyNumberFormat="1" applyFont="1" applyFill="1" applyBorder="1"/>
    <xf numFmtId="177" fontId="27" fillId="0" borderId="1" xfId="11" applyNumberFormat="1" applyFont="1" applyBorder="1"/>
    <xf numFmtId="0" fontId="27" fillId="0" borderId="0" xfId="11" applyFont="1"/>
    <xf numFmtId="14" fontId="34" fillId="22" borderId="1" xfId="0" applyNumberFormat="1" applyFont="1" applyFill="1" applyBorder="1" applyAlignment="1">
      <alignment horizontal="right"/>
    </xf>
    <xf numFmtId="0" fontId="150" fillId="0" borderId="0" xfId="11" applyFont="1"/>
    <xf numFmtId="0" fontId="150" fillId="0" borderId="0" xfId="11" applyFont="1" applyAlignment="1">
      <alignment horizontal="center" vertical="center"/>
    </xf>
    <xf numFmtId="0" fontId="16" fillId="22" borderId="0" xfId="11" applyFill="1"/>
    <xf numFmtId="0" fontId="9" fillId="22" borderId="0" xfId="11" applyFont="1" applyFill="1"/>
    <xf numFmtId="14" fontId="16" fillId="22" borderId="0" xfId="11" applyNumberFormat="1" applyFill="1"/>
    <xf numFmtId="2" fontId="21" fillId="22" borderId="1" xfId="0" applyNumberFormat="1" applyFont="1" applyFill="1" applyBorder="1" applyAlignment="1">
      <alignment horizontal="center"/>
    </xf>
    <xf numFmtId="2" fontId="16" fillId="22" borderId="0" xfId="11" applyNumberFormat="1" applyFill="1"/>
    <xf numFmtId="0" fontId="7" fillId="0" borderId="0" xfId="11" applyFont="1" applyAlignment="1">
      <alignment horizontal="center" vertical="center" wrapText="1"/>
    </xf>
    <xf numFmtId="43" fontId="16" fillId="0" borderId="55" xfId="11" applyNumberFormat="1" applyBorder="1" applyAlignment="1"/>
    <xf numFmtId="0" fontId="47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90" fontId="16" fillId="0" borderId="0" xfId="11" applyNumberFormat="1"/>
    <xf numFmtId="14" fontId="5" fillId="0" borderId="0" xfId="11" applyNumberFormat="1" applyFont="1" applyBorder="1"/>
    <xf numFmtId="17" fontId="16" fillId="0" borderId="0" xfId="11" applyNumberFormat="1" applyBorder="1"/>
    <xf numFmtId="16" fontId="162" fillId="5" borderId="1" xfId="10" applyNumberFormat="1" applyFont="1" applyFill="1" applyBorder="1" applyAlignment="1">
      <alignment horizontal="center"/>
    </xf>
    <xf numFmtId="4" fontId="162" fillId="5" borderId="1" xfId="10" applyNumberFormat="1" applyFont="1" applyFill="1" applyBorder="1"/>
    <xf numFmtId="14" fontId="144" fillId="8" borderId="1" xfId="1" applyNumberFormat="1" applyFont="1" applyFill="1" applyBorder="1" applyAlignment="1">
      <alignment horizontal="center"/>
    </xf>
    <xf numFmtId="2" fontId="144" fillId="8" borderId="7" xfId="0" applyNumberFormat="1" applyFont="1" applyFill="1" applyBorder="1"/>
    <xf numFmtId="2" fontId="144" fillId="8" borderId="7" xfId="1" applyNumberFormat="1" applyFont="1" applyFill="1" applyBorder="1"/>
    <xf numFmtId="0" fontId="144" fillId="0" borderId="0" xfId="0" applyFont="1"/>
    <xf numFmtId="14" fontId="144" fillId="5" borderId="1" xfId="0" applyNumberFormat="1" applyFont="1" applyFill="1" applyBorder="1" applyAlignment="1">
      <alignment horizontal="right"/>
    </xf>
    <xf numFmtId="2" fontId="163" fillId="5" borderId="1" xfId="0" applyNumberFormat="1" applyFont="1" applyFill="1" applyBorder="1" applyAlignment="1">
      <alignment horizontal="right"/>
    </xf>
    <xf numFmtId="14" fontId="164" fillId="8" borderId="1" xfId="1" applyNumberFormat="1" applyFont="1" applyFill="1" applyBorder="1" applyAlignment="1">
      <alignment horizontal="center"/>
    </xf>
    <xf numFmtId="2" fontId="164" fillId="8" borderId="7" xfId="0" applyNumberFormat="1" applyFont="1" applyFill="1" applyBorder="1"/>
    <xf numFmtId="2" fontId="164" fillId="8" borderId="7" xfId="1" applyNumberFormat="1" applyFont="1" applyFill="1" applyBorder="1"/>
    <xf numFmtId="0" fontId="27" fillId="27" borderId="71" xfId="0" applyFont="1" applyFill="1" applyBorder="1" applyAlignment="1"/>
    <xf numFmtId="0" fontId="4" fillId="0" borderId="0" xfId="11" applyFont="1"/>
    <xf numFmtId="10" fontId="136" fillId="0" borderId="1" xfId="13" applyNumberFormat="1" applyFont="1" applyBorder="1"/>
    <xf numFmtId="166" fontId="165" fillId="0" borderId="1" xfId="10" applyNumberFormat="1" applyFont="1" applyFill="1" applyBorder="1" applyAlignment="1">
      <alignment horizontal="right" vertical="center" wrapText="1"/>
    </xf>
    <xf numFmtId="166" fontId="166" fillId="0" borderId="1" xfId="10" applyNumberFormat="1" applyFont="1" applyFill="1" applyBorder="1" applyAlignment="1">
      <alignment horizontal="right" vertical="center" wrapText="1"/>
    </xf>
    <xf numFmtId="166" fontId="38" fillId="0" borderId="0" xfId="10" applyNumberFormat="1" applyAlignment="1">
      <alignment horizontal="center"/>
    </xf>
    <xf numFmtId="16" fontId="167" fillId="33" borderId="1" xfId="10" applyNumberFormat="1" applyFont="1" applyFill="1" applyBorder="1" applyAlignment="1">
      <alignment horizontal="center"/>
    </xf>
    <xf numFmtId="166" fontId="76" fillId="27" borderId="3" xfId="10" applyNumberFormat="1" applyFont="1" applyFill="1" applyBorder="1"/>
    <xf numFmtId="170" fontId="0" fillId="22" borderId="1" xfId="0" applyNumberFormat="1" applyFill="1" applyBorder="1" applyAlignment="1">
      <alignment horizontal="center" vertical="center"/>
    </xf>
    <xf numFmtId="49" fontId="39" fillId="9" borderId="0" xfId="10" applyNumberFormat="1" applyFont="1" applyFill="1" applyBorder="1" applyAlignment="1">
      <alignment horizontal="left" vertical="center"/>
    </xf>
    <xf numFmtId="49" fontId="143" fillId="4" borderId="24" xfId="0" applyNumberFormat="1" applyFont="1" applyFill="1" applyBorder="1" applyAlignment="1">
      <alignment horizontal="center" vertical="center" wrapText="1"/>
    </xf>
    <xf numFmtId="49" fontId="143" fillId="4" borderId="26" xfId="0" applyNumberFormat="1" applyFont="1" applyFill="1" applyBorder="1" applyAlignment="1">
      <alignment horizontal="center" vertical="center" wrapText="1"/>
    </xf>
    <xf numFmtId="49" fontId="143" fillId="4" borderId="26" xfId="0" applyNumberFormat="1" applyFont="1" applyFill="1" applyBorder="1" applyAlignment="1">
      <alignment vertical="center" wrapText="1"/>
    </xf>
    <xf numFmtId="167" fontId="0" fillId="0" borderId="0" xfId="0" applyNumberFormat="1" applyFont="1"/>
    <xf numFmtId="4" fontId="171" fillId="4" borderId="0" xfId="0" applyNumberFormat="1" applyFont="1" applyFill="1" applyAlignment="1">
      <alignment horizontal="left"/>
    </xf>
    <xf numFmtId="4" fontId="38" fillId="0" borderId="0" xfId="10" applyNumberFormat="1" applyBorder="1"/>
    <xf numFmtId="166" fontId="76" fillId="33" borderId="1" xfId="10" applyNumberFormat="1" applyFont="1" applyFill="1" applyBorder="1"/>
    <xf numFmtId="2" fontId="38" fillId="0" borderId="0" xfId="10" applyNumberFormat="1"/>
    <xf numFmtId="2" fontId="38" fillId="0" borderId="0" xfId="10" applyNumberFormat="1" applyBorder="1"/>
    <xf numFmtId="167" fontId="38" fillId="0" borderId="0" xfId="10" applyNumberFormat="1" applyBorder="1"/>
    <xf numFmtId="178" fontId="26" fillId="10" borderId="0" xfId="0" applyNumberFormat="1" applyFont="1" applyFill="1" applyAlignment="1">
      <alignment horizontal="left"/>
    </xf>
    <xf numFmtId="178" fontId="172" fillId="10" borderId="0" xfId="0" applyNumberFormat="1" applyFont="1" applyFill="1" applyAlignment="1">
      <alignment horizontal="left"/>
    </xf>
    <xf numFmtId="0" fontId="111" fillId="31" borderId="0" xfId="10" applyFont="1" applyFill="1" applyBorder="1" applyAlignment="1">
      <alignment vertical="center"/>
    </xf>
    <xf numFmtId="177" fontId="0" fillId="0" borderId="0" xfId="0" applyNumberFormat="1"/>
    <xf numFmtId="49" fontId="165" fillId="25" borderId="1" xfId="0" applyNumberFormat="1" applyFont="1" applyFill="1" applyBorder="1" applyAlignment="1">
      <alignment horizontal="left" vertical="center" wrapText="1"/>
    </xf>
    <xf numFmtId="166" fontId="165" fillId="25" borderId="1" xfId="0" applyNumberFormat="1" applyFont="1" applyFill="1" applyBorder="1" applyAlignment="1">
      <alignment horizontal="right" vertical="center" wrapText="1"/>
    </xf>
    <xf numFmtId="166" fontId="166" fillId="25" borderId="1" xfId="0" applyNumberFormat="1" applyFont="1" applyFill="1" applyBorder="1" applyAlignment="1">
      <alignment horizontal="right" vertical="center" wrapText="1"/>
    </xf>
    <xf numFmtId="4" fontId="136" fillId="27" borderId="0" xfId="0" applyNumberFormat="1" applyFont="1" applyFill="1"/>
    <xf numFmtId="166" fontId="136" fillId="27" borderId="0" xfId="0" applyNumberFormat="1" applyFont="1" applyFill="1"/>
    <xf numFmtId="166" fontId="165" fillId="14" borderId="1" xfId="0" applyNumberFormat="1" applyFont="1" applyFill="1" applyBorder="1" applyAlignment="1">
      <alignment horizontal="right" vertical="center" wrapText="1"/>
    </xf>
    <xf numFmtId="166" fontId="166" fillId="14" borderId="1" xfId="0" applyNumberFormat="1" applyFont="1" applyFill="1" applyBorder="1" applyAlignment="1">
      <alignment horizontal="right" vertical="center" wrapText="1"/>
    </xf>
    <xf numFmtId="167" fontId="163" fillId="15" borderId="1" xfId="0" applyNumberFormat="1" applyFont="1" applyFill="1" applyBorder="1"/>
    <xf numFmtId="166" fontId="136" fillId="0" borderId="0" xfId="0" applyNumberFormat="1" applyFont="1"/>
    <xf numFmtId="167" fontId="136" fillId="0" borderId="0" xfId="0" applyNumberFormat="1" applyFont="1"/>
    <xf numFmtId="49" fontId="97" fillId="54" borderId="1" xfId="0" applyNumberFormat="1" applyFont="1" applyFill="1" applyBorder="1" applyAlignment="1">
      <alignment horizontal="left" vertical="center" wrapText="1"/>
    </xf>
    <xf numFmtId="166" fontId="97" fillId="54" borderId="1" xfId="0" applyNumberFormat="1" applyFont="1" applyFill="1" applyBorder="1" applyAlignment="1">
      <alignment horizontal="right" vertical="center" wrapText="1"/>
    </xf>
    <xf numFmtId="166" fontId="169" fillId="54" borderId="1" xfId="0" applyNumberFormat="1" applyFont="1" applyFill="1" applyBorder="1" applyAlignment="1">
      <alignment horizontal="right" vertical="center" wrapText="1"/>
    </xf>
    <xf numFmtId="4" fontId="47" fillId="55" borderId="0" xfId="0" applyNumberFormat="1" applyFont="1" applyFill="1"/>
    <xf numFmtId="166" fontId="47" fillId="55" borderId="0" xfId="0" applyNumberFormat="1" applyFont="1" applyFill="1"/>
    <xf numFmtId="167" fontId="170" fillId="55" borderId="1" xfId="0" applyNumberFormat="1" applyFont="1" applyFill="1" applyBorder="1"/>
    <xf numFmtId="177" fontId="0" fillId="27" borderId="0" xfId="0" applyNumberFormat="1" applyFill="1"/>
    <xf numFmtId="2" fontId="156" fillId="33" borderId="20" xfId="11" applyNumberFormat="1" applyFont="1" applyFill="1" applyBorder="1" applyAlignment="1">
      <alignment vertical="center"/>
    </xf>
    <xf numFmtId="164" fontId="38" fillId="0" borderId="0" xfId="3" applyFont="1"/>
    <xf numFmtId="43" fontId="38" fillId="0" borderId="0" xfId="10" applyNumberFormat="1"/>
    <xf numFmtId="49" fontId="97" fillId="56" borderId="1" xfId="0" applyNumberFormat="1" applyFont="1" applyFill="1" applyBorder="1" applyAlignment="1">
      <alignment horizontal="center" vertical="center" wrapText="1"/>
    </xf>
    <xf numFmtId="49" fontId="97" fillId="56" borderId="1" xfId="0" applyNumberFormat="1" applyFont="1" applyFill="1" applyBorder="1" applyAlignment="1">
      <alignment vertical="center" wrapText="1"/>
    </xf>
    <xf numFmtId="49" fontId="97" fillId="56" borderId="1" xfId="0" applyNumberFormat="1" applyFont="1" applyFill="1" applyBorder="1" applyAlignment="1">
      <alignment horizontal="center" vertical="center"/>
    </xf>
    <xf numFmtId="39" fontId="16" fillId="0" borderId="1" xfId="11" applyNumberFormat="1" applyBorder="1" applyAlignment="1">
      <alignment horizontal="right"/>
    </xf>
    <xf numFmtId="2" fontId="136" fillId="53" borderId="0" xfId="0" applyNumberFormat="1" applyFont="1" applyFill="1"/>
    <xf numFmtId="2" fontId="136" fillId="27" borderId="0" xfId="0" applyNumberFormat="1" applyFont="1" applyFill="1"/>
    <xf numFmtId="0" fontId="37" fillId="48" borderId="0" xfId="0" applyFont="1" applyFill="1"/>
    <xf numFmtId="0" fontId="31" fillId="48" borderId="0" xfId="0" applyFont="1" applyFill="1"/>
    <xf numFmtId="4" fontId="171" fillId="38" borderId="0" xfId="0" applyNumberFormat="1" applyFont="1" applyFill="1" applyAlignment="1">
      <alignment horizontal="left"/>
    </xf>
    <xf numFmtId="166" fontId="145" fillId="4" borderId="0" xfId="0" applyNumberFormat="1" applyFont="1" applyFill="1" applyAlignment="1">
      <alignment horizontal="left"/>
    </xf>
    <xf numFmtId="4" fontId="140" fillId="4" borderId="0" xfId="0" applyNumberFormat="1" applyFont="1" applyFill="1" applyAlignment="1">
      <alignment horizontal="left"/>
    </xf>
    <xf numFmtId="49" fontId="85" fillId="57" borderId="0" xfId="0" applyNumberFormat="1" applyFont="1" applyFill="1" applyAlignment="1">
      <alignment vertical="center" wrapText="1"/>
    </xf>
    <xf numFmtId="49" fontId="87" fillId="57" borderId="54" xfId="0" applyNumberFormat="1" applyFont="1" applyFill="1" applyBorder="1" applyAlignment="1"/>
    <xf numFmtId="49" fontId="143" fillId="57" borderId="24" xfId="0" applyNumberFormat="1" applyFont="1" applyFill="1" applyBorder="1" applyAlignment="1">
      <alignment horizontal="center" vertical="center" wrapText="1"/>
    </xf>
    <xf numFmtId="49" fontId="143" fillId="57" borderId="26" xfId="0" applyNumberFormat="1" applyFont="1" applyFill="1" applyBorder="1" applyAlignment="1">
      <alignment horizontal="center" vertical="center" wrapText="1"/>
    </xf>
    <xf numFmtId="166" fontId="173" fillId="4" borderId="0" xfId="0" applyNumberFormat="1" applyFont="1" applyFill="1" applyAlignment="1">
      <alignment horizontal="left"/>
    </xf>
    <xf numFmtId="49" fontId="165" fillId="26" borderId="1" xfId="10" applyNumberFormat="1" applyFont="1" applyFill="1" applyBorder="1" applyAlignment="1">
      <alignment horizontal="left" vertical="center" wrapText="1"/>
    </xf>
    <xf numFmtId="4" fontId="171" fillId="56" borderId="0" xfId="0" applyNumberFormat="1" applyFont="1" applyFill="1" applyAlignment="1">
      <alignment horizontal="left"/>
    </xf>
    <xf numFmtId="183" fontId="47" fillId="27" borderId="1" xfId="7" applyNumberFormat="1" applyFont="1" applyFill="1" applyBorder="1" applyAlignment="1">
      <alignment horizontal="center" vertical="center"/>
    </xf>
    <xf numFmtId="14" fontId="16" fillId="0" borderId="0" xfId="11" applyNumberFormat="1" applyAlignment="1">
      <alignment horizontal="center" vertical="center"/>
    </xf>
    <xf numFmtId="14" fontId="3" fillId="0" borderId="0" xfId="11" applyNumberFormat="1" applyFont="1" applyAlignment="1">
      <alignment horizontal="center" vertical="center" wrapText="1"/>
    </xf>
    <xf numFmtId="14" fontId="16" fillId="0" borderId="0" xfId="11" applyNumberFormat="1" applyAlignment="1">
      <alignment horizontal="center" vertical="center" wrapText="1"/>
    </xf>
    <xf numFmtId="14" fontId="16" fillId="22" borderId="0" xfId="11" applyNumberFormat="1" applyFill="1" applyAlignment="1">
      <alignment wrapText="1"/>
    </xf>
    <xf numFmtId="14" fontId="3" fillId="22" borderId="0" xfId="11" applyNumberFormat="1" applyFont="1" applyFill="1" applyAlignment="1">
      <alignment horizontal="center" vertical="center" wrapText="1"/>
    </xf>
    <xf numFmtId="190" fontId="20" fillId="35" borderId="1" xfId="0" applyNumberFormat="1" applyFont="1" applyFill="1" applyBorder="1"/>
    <xf numFmtId="2" fontId="42" fillId="35" borderId="1" xfId="0" applyNumberFormat="1" applyFont="1" applyFill="1" applyBorder="1"/>
    <xf numFmtId="167" fontId="42" fillId="35" borderId="1" xfId="0" applyNumberFormat="1" applyFont="1" applyFill="1" applyBorder="1"/>
    <xf numFmtId="49" fontId="25" fillId="4" borderId="24" xfId="0" applyNumberFormat="1" applyFont="1" applyFill="1" applyBorder="1" applyAlignment="1">
      <alignment horizontal="center" vertical="center" wrapText="1"/>
    </xf>
    <xf numFmtId="190" fontId="31" fillId="29" borderId="1" xfId="0" applyNumberFormat="1" applyFont="1" applyFill="1" applyBorder="1"/>
    <xf numFmtId="167" fontId="174" fillId="33" borderId="0" xfId="11" applyNumberFormat="1" applyFont="1" applyFill="1"/>
    <xf numFmtId="0" fontId="23" fillId="46" borderId="0" xfId="0" applyFont="1" applyFill="1"/>
    <xf numFmtId="0" fontId="176" fillId="58" borderId="75" xfId="0" applyFont="1" applyFill="1" applyBorder="1" applyAlignment="1">
      <alignment horizontal="center"/>
    </xf>
    <xf numFmtId="0" fontId="0" fillId="59" borderId="33" xfId="0" applyFill="1" applyBorder="1"/>
    <xf numFmtId="0" fontId="0" fillId="7" borderId="33" xfId="0" applyFill="1" applyBorder="1"/>
    <xf numFmtId="0" fontId="0" fillId="0" borderId="5" xfId="0" applyBorder="1"/>
    <xf numFmtId="0" fontId="0" fillId="0" borderId="52" xfId="0" applyBorder="1"/>
    <xf numFmtId="0" fontId="27" fillId="5" borderId="34" xfId="0" applyFont="1" applyFill="1" applyBorder="1"/>
    <xf numFmtId="0" fontId="27" fillId="5" borderId="1" xfId="0" applyFont="1" applyFill="1" applyBorder="1"/>
    <xf numFmtId="0" fontId="80" fillId="58" borderId="3" xfId="0" applyFont="1" applyFill="1" applyBorder="1" applyAlignment="1">
      <alignment wrapText="1"/>
    </xf>
    <xf numFmtId="17" fontId="27" fillId="22" borderId="34" xfId="0" applyNumberFormat="1" applyFont="1" applyFill="1" applyBorder="1"/>
    <xf numFmtId="0" fontId="80" fillId="59" borderId="35" xfId="0" applyFont="1" applyFill="1" applyBorder="1" applyAlignment="1">
      <alignment wrapText="1"/>
    </xf>
    <xf numFmtId="17" fontId="27" fillId="6" borderId="34" xfId="0" applyNumberFormat="1" applyFont="1" applyFill="1" applyBorder="1"/>
    <xf numFmtId="0" fontId="80" fillId="7" borderId="35" xfId="0" applyFont="1" applyFill="1" applyBorder="1" applyAlignment="1">
      <alignment wrapText="1"/>
    </xf>
    <xf numFmtId="0" fontId="0" fillId="0" borderId="75" xfId="0" applyBorder="1"/>
    <xf numFmtId="0" fontId="0" fillId="5" borderId="34" xfId="0" applyFill="1" applyBorder="1"/>
    <xf numFmtId="0" fontId="178" fillId="58" borderId="3" xfId="0" applyFont="1" applyFill="1" applyBorder="1"/>
    <xf numFmtId="0" fontId="0" fillId="22" borderId="34" xfId="0" applyFill="1" applyBorder="1"/>
    <xf numFmtId="0" fontId="0" fillId="22" borderId="1" xfId="0" applyFill="1" applyBorder="1"/>
    <xf numFmtId="0" fontId="178" fillId="59" borderId="35" xfId="0" applyFont="1" applyFill="1" applyBorder="1"/>
    <xf numFmtId="0" fontId="136" fillId="6" borderId="34" xfId="0" applyFont="1" applyFill="1" applyBorder="1"/>
    <xf numFmtId="0" fontId="136" fillId="6" borderId="1" xfId="0" applyFont="1" applyFill="1" applyBorder="1"/>
    <xf numFmtId="2" fontId="136" fillId="6" borderId="1" xfId="0" applyNumberFormat="1" applyFont="1" applyFill="1" applyBorder="1"/>
    <xf numFmtId="0" fontId="178" fillId="7" borderId="35" xfId="0" applyFont="1" applyFill="1" applyBorder="1"/>
    <xf numFmtId="0" fontId="0" fillId="0" borderId="76" xfId="0" applyBorder="1"/>
    <xf numFmtId="167" fontId="0" fillId="22" borderId="1" xfId="0" applyNumberFormat="1" applyFill="1" applyBorder="1"/>
    <xf numFmtId="0" fontId="0" fillId="6" borderId="34" xfId="0" applyFill="1" applyBorder="1"/>
    <xf numFmtId="167" fontId="0" fillId="6" borderId="1" xfId="0" applyNumberFormat="1" applyFill="1" applyBorder="1"/>
    <xf numFmtId="2" fontId="0" fillId="6" borderId="1" xfId="0" applyNumberFormat="1" applyFill="1" applyBorder="1"/>
    <xf numFmtId="2" fontId="0" fillId="22" borderId="1" xfId="0" applyNumberFormat="1" applyFill="1" applyBorder="1"/>
    <xf numFmtId="0" fontId="0" fillId="5" borderId="36" xfId="0" applyFill="1" applyBorder="1"/>
    <xf numFmtId="0" fontId="0" fillId="5" borderId="77" xfId="0" applyFill="1" applyBorder="1"/>
    <xf numFmtId="0" fontId="178" fillId="58" borderId="76" xfId="0" applyFont="1" applyFill="1" applyBorder="1"/>
    <xf numFmtId="0" fontId="0" fillId="22" borderId="36" xfId="0" applyFill="1" applyBorder="1"/>
    <xf numFmtId="0" fontId="0" fillId="22" borderId="77" xfId="0" applyFill="1" applyBorder="1"/>
    <xf numFmtId="0" fontId="178" fillId="59" borderId="37" xfId="0" applyFont="1" applyFill="1" applyBorder="1"/>
    <xf numFmtId="0" fontId="0" fillId="6" borderId="36" xfId="0" applyFill="1" applyBorder="1"/>
    <xf numFmtId="0" fontId="0" fillId="6" borderId="77" xfId="0" applyFill="1" applyBorder="1"/>
    <xf numFmtId="2" fontId="0" fillId="6" borderId="77" xfId="0" applyNumberFormat="1" applyFill="1" applyBorder="1"/>
    <xf numFmtId="0" fontId="178" fillId="7" borderId="37" xfId="0" applyFont="1" applyFill="1" applyBorder="1"/>
    <xf numFmtId="14" fontId="27" fillId="0" borderId="0" xfId="0" applyNumberFormat="1" applyFont="1"/>
    <xf numFmtId="0" fontId="0" fillId="0" borderId="0" xfId="0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2" fontId="136" fillId="0" borderId="0" xfId="0" applyNumberFormat="1" applyFont="1"/>
    <xf numFmtId="0" fontId="179" fillId="0" borderId="0" xfId="0" applyFont="1"/>
    <xf numFmtId="2" fontId="144" fillId="24" borderId="1" xfId="0" applyNumberFormat="1" applyFont="1" applyFill="1" applyBorder="1"/>
    <xf numFmtId="2" fontId="136" fillId="22" borderId="0" xfId="0" applyNumberFormat="1" applyFont="1" applyFill="1"/>
    <xf numFmtId="0" fontId="42" fillId="27" borderId="1" xfId="0" applyFont="1" applyFill="1" applyBorder="1" applyAlignment="1">
      <alignment horizontal="center" vertical="center" wrapText="1"/>
    </xf>
    <xf numFmtId="2" fontId="42" fillId="27" borderId="1" xfId="0" applyNumberFormat="1" applyFont="1" applyFill="1" applyBorder="1" applyAlignment="1">
      <alignment horizontal="center" vertical="center"/>
    </xf>
    <xf numFmtId="0" fontId="42" fillId="27" borderId="77" xfId="0" applyFont="1" applyFill="1" applyBorder="1" applyAlignment="1">
      <alignment horizontal="center" vertical="center" wrapText="1"/>
    </xf>
    <xf numFmtId="2" fontId="42" fillId="27" borderId="77" xfId="0" applyNumberFormat="1" applyFont="1" applyFill="1" applyBorder="1" applyAlignment="1">
      <alignment horizontal="center" vertical="center"/>
    </xf>
    <xf numFmtId="0" fontId="42" fillId="27" borderId="4" xfId="0" applyFont="1" applyFill="1" applyBorder="1" applyAlignment="1">
      <alignment horizontal="center" vertical="center" wrapText="1"/>
    </xf>
    <xf numFmtId="2" fontId="42" fillId="27" borderId="4" xfId="0" applyNumberFormat="1" applyFont="1" applyFill="1" applyBorder="1" applyAlignment="1">
      <alignment horizontal="center" vertical="center"/>
    </xf>
    <xf numFmtId="17" fontId="90" fillId="27" borderId="81" xfId="0" applyNumberFormat="1" applyFont="1" applyFill="1" applyBorder="1" applyAlignment="1">
      <alignment horizontal="center" vertical="center"/>
    </xf>
    <xf numFmtId="0" fontId="182" fillId="5" borderId="82" xfId="0" applyFont="1" applyFill="1" applyBorder="1" applyAlignment="1">
      <alignment horizontal="center" vertical="center" wrapText="1"/>
    </xf>
    <xf numFmtId="2" fontId="183" fillId="5" borderId="78" xfId="0" applyNumberFormat="1" applyFont="1" applyFill="1" applyBorder="1" applyAlignment="1">
      <alignment horizontal="center" vertical="center"/>
    </xf>
    <xf numFmtId="2" fontId="183" fillId="5" borderId="35" xfId="0" applyNumberFormat="1" applyFont="1" applyFill="1" applyBorder="1" applyAlignment="1">
      <alignment horizontal="center" vertical="center"/>
    </xf>
    <xf numFmtId="2" fontId="183" fillId="5" borderId="37" xfId="0" applyNumberFormat="1" applyFont="1" applyFill="1" applyBorder="1" applyAlignment="1">
      <alignment horizontal="center" vertical="center"/>
    </xf>
    <xf numFmtId="177" fontId="31" fillId="12" borderId="1" xfId="0" applyNumberFormat="1" applyFont="1" applyFill="1" applyBorder="1" applyAlignment="1">
      <alignment horizontal="center" vertical="center"/>
    </xf>
    <xf numFmtId="185" fontId="31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8" fontId="31" fillId="20" borderId="1" xfId="0" applyNumberFormat="1" applyFont="1" applyFill="1" applyBorder="1" applyAlignment="1">
      <alignment horizontal="center" vertical="center"/>
    </xf>
    <xf numFmtId="177" fontId="31" fillId="20" borderId="1" xfId="0" applyNumberFormat="1" applyFont="1" applyFill="1" applyBorder="1" applyAlignment="1">
      <alignment horizontal="center" vertical="center"/>
    </xf>
    <xf numFmtId="177" fontId="34" fillId="20" borderId="1" xfId="0" applyNumberFormat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43" fillId="33" borderId="7" xfId="1" applyNumberFormat="1" applyFont="1" applyFill="1" applyBorder="1"/>
    <xf numFmtId="2" fontId="33" fillId="33" borderId="7" xfId="1" applyNumberFormat="1" applyFont="1" applyFill="1" applyBorder="1"/>
    <xf numFmtId="0" fontId="0" fillId="27" borderId="0" xfId="0" applyFill="1" applyAlignment="1"/>
    <xf numFmtId="0" fontId="45" fillId="12" borderId="1" xfId="0" applyFont="1" applyFill="1" applyBorder="1" applyAlignment="1">
      <alignment horizontal="center" vertical="center"/>
    </xf>
    <xf numFmtId="178" fontId="31" fillId="12" borderId="1" xfId="0" applyNumberFormat="1" applyFont="1" applyFill="1" applyBorder="1" applyAlignment="1">
      <alignment horizontal="center" vertical="center"/>
    </xf>
    <xf numFmtId="184" fontId="16" fillId="0" borderId="1" xfId="11" applyNumberFormat="1" applyBorder="1"/>
    <xf numFmtId="0" fontId="137" fillId="46" borderId="0" xfId="0" applyFont="1" applyFill="1" applyBorder="1"/>
    <xf numFmtId="0" fontId="18" fillId="46" borderId="0" xfId="0" applyFont="1" applyFill="1" applyBorder="1" applyAlignment="1"/>
    <xf numFmtId="166" fontId="140" fillId="4" borderId="0" xfId="0" applyNumberFormat="1" applyFont="1" applyFill="1" applyAlignment="1">
      <alignment horizontal="left"/>
    </xf>
    <xf numFmtId="2" fontId="0" fillId="6" borderId="1" xfId="0" applyNumberFormat="1" applyFont="1" applyFill="1" applyBorder="1"/>
    <xf numFmtId="0" fontId="0" fillId="6" borderId="1" xfId="0" applyFont="1" applyFill="1" applyBorder="1"/>
    <xf numFmtId="0" fontId="0" fillId="6" borderId="77" xfId="0" applyFont="1" applyFill="1" applyBorder="1"/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167" fontId="0" fillId="15" borderId="20" xfId="0" applyNumberFormat="1" applyFill="1" applyBorder="1" applyAlignment="1">
      <alignment horizontal="center" vertical="center"/>
    </xf>
    <xf numFmtId="2" fontId="144" fillId="44" borderId="1" xfId="0" applyNumberFormat="1" applyFont="1" applyFill="1" applyBorder="1"/>
    <xf numFmtId="0" fontId="185" fillId="0" borderId="0" xfId="10" applyFont="1" applyAlignment="1">
      <alignment horizontal="center"/>
    </xf>
    <xf numFmtId="14" fontId="43" fillId="22" borderId="1" xfId="0" applyNumberFormat="1" applyFont="1" applyFill="1" applyBorder="1" applyAlignment="1">
      <alignment horizontal="right"/>
    </xf>
    <xf numFmtId="167" fontId="27" fillId="35" borderId="1" xfId="0" applyNumberFormat="1" applyFont="1" applyFill="1" applyBorder="1"/>
    <xf numFmtId="2" fontId="27" fillId="35" borderId="1" xfId="0" applyNumberFormat="1" applyFont="1" applyFill="1" applyBorder="1"/>
    <xf numFmtId="0" fontId="186" fillId="10" borderId="0" xfId="0" applyFont="1" applyFill="1" applyAlignment="1">
      <alignment horizontal="left"/>
    </xf>
    <xf numFmtId="190" fontId="34" fillId="24" borderId="1" xfId="0" applyNumberFormat="1" applyFont="1" applyFill="1" applyBorder="1"/>
    <xf numFmtId="0" fontId="187" fillId="0" borderId="0" xfId="0" applyFont="1"/>
    <xf numFmtId="0" fontId="136" fillId="15" borderId="9" xfId="0" applyFont="1" applyFill="1" applyBorder="1" applyAlignment="1">
      <alignment horizontal="center"/>
    </xf>
    <xf numFmtId="0" fontId="136" fillId="15" borderId="11" xfId="0" applyFont="1" applyFill="1" applyBorder="1" applyAlignment="1">
      <alignment horizontal="center"/>
    </xf>
    <xf numFmtId="0" fontId="136" fillId="5" borderId="9" xfId="0" applyFont="1" applyFill="1" applyBorder="1" applyAlignment="1">
      <alignment horizontal="center"/>
    </xf>
    <xf numFmtId="0" fontId="136" fillId="5" borderId="11" xfId="0" applyFont="1" applyFill="1" applyBorder="1" applyAlignment="1">
      <alignment horizontal="center"/>
    </xf>
    <xf numFmtId="167" fontId="188" fillId="33" borderId="0" xfId="11" applyNumberFormat="1" applyFont="1" applyFill="1"/>
    <xf numFmtId="0" fontId="189" fillId="0" borderId="0" xfId="0" applyFont="1"/>
    <xf numFmtId="2" fontId="189" fillId="0" borderId="0" xfId="0" applyNumberFormat="1" applyFont="1"/>
    <xf numFmtId="4" fontId="38" fillId="0" borderId="0" xfId="10" applyNumberFormat="1" applyFont="1"/>
    <xf numFmtId="0" fontId="144" fillId="0" borderId="0" xfId="0" applyFont="1" applyAlignment="1">
      <alignment horizontal="center" vertical="center" wrapText="1"/>
    </xf>
    <xf numFmtId="0" fontId="0" fillId="49" borderId="0" xfId="0" applyFill="1" applyAlignment="1">
      <alignment horizontal="center" vertical="center"/>
    </xf>
    <xf numFmtId="2" fontId="15" fillId="49" borderId="0" xfId="0" applyNumberFormat="1" applyFont="1" applyFill="1" applyAlignment="1">
      <alignment horizontal="center" vertical="center"/>
    </xf>
    <xf numFmtId="2" fontId="20" fillId="49" borderId="0" xfId="0" applyNumberFormat="1" applyFont="1" applyFill="1" applyAlignment="1">
      <alignment horizontal="center" vertical="center"/>
    </xf>
    <xf numFmtId="2" fontId="0" fillId="5" borderId="18" xfId="0" applyNumberFormat="1" applyFill="1" applyBorder="1" applyAlignment="1">
      <alignment horizontal="center" vertical="center" wrapText="1"/>
    </xf>
    <xf numFmtId="167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2" fontId="144" fillId="12" borderId="1" xfId="0" applyNumberFormat="1" applyFont="1" applyFill="1" applyBorder="1" applyAlignment="1">
      <alignment horizontal="center" vertical="center"/>
    </xf>
    <xf numFmtId="167" fontId="34" fillId="12" borderId="1" xfId="0" applyNumberFormat="1" applyFont="1" applyFill="1" applyBorder="1" applyAlignment="1">
      <alignment horizontal="center" vertical="center"/>
    </xf>
    <xf numFmtId="14" fontId="144" fillId="22" borderId="1" xfId="0" applyNumberFormat="1" applyFont="1" applyFill="1" applyBorder="1" applyAlignment="1">
      <alignment horizontal="right"/>
    </xf>
    <xf numFmtId="178" fontId="0" fillId="6" borderId="1" xfId="3" applyNumberFormat="1" applyFont="1" applyFill="1" applyBorder="1" applyAlignment="1">
      <alignment horizontal="right"/>
    </xf>
    <xf numFmtId="167" fontId="136" fillId="6" borderId="1" xfId="0" applyNumberFormat="1" applyFont="1" applyFill="1" applyBorder="1"/>
    <xf numFmtId="2" fontId="27" fillId="0" borderId="0" xfId="11" applyNumberFormat="1" applyFont="1"/>
    <xf numFmtId="167" fontId="0" fillId="5" borderId="20" xfId="0" applyNumberFormat="1" applyFill="1" applyBorder="1" applyAlignment="1">
      <alignment horizontal="center" vertical="center"/>
    </xf>
    <xf numFmtId="190" fontId="34" fillId="5" borderId="1" xfId="0" applyNumberFormat="1" applyFont="1" applyFill="1" applyBorder="1"/>
    <xf numFmtId="171" fontId="149" fillId="47" borderId="1" xfId="10" applyNumberFormat="1" applyFont="1" applyFill="1" applyBorder="1" applyAlignment="1">
      <alignment horizontal="left" vertical="center" wrapText="1"/>
    </xf>
    <xf numFmtId="16" fontId="91" fillId="5" borderId="1" xfId="10" applyNumberFormat="1" applyFont="1" applyFill="1" applyBorder="1" applyAlignment="1">
      <alignment horizontal="center" wrapText="1"/>
    </xf>
    <xf numFmtId="14" fontId="33" fillId="8" borderId="1" xfId="1" applyNumberFormat="1" applyFont="1" applyFill="1" applyBorder="1" applyAlignment="1">
      <alignment horizontal="center" vertical="center" wrapText="1"/>
    </xf>
    <xf numFmtId="14" fontId="33" fillId="5" borderId="1" xfId="0" applyNumberFormat="1" applyFont="1" applyFill="1" applyBorder="1" applyAlignment="1">
      <alignment horizontal="center" vertical="center" wrapText="1"/>
    </xf>
    <xf numFmtId="167" fontId="0" fillId="6" borderId="1" xfId="0" applyNumberFormat="1" applyFont="1" applyFill="1" applyBorder="1"/>
    <xf numFmtId="167" fontId="0" fillId="6" borderId="77" xfId="0" applyNumberFormat="1" applyFont="1" applyFill="1" applyBorder="1"/>
    <xf numFmtId="0" fontId="38" fillId="27" borderId="0" xfId="10" applyFill="1" applyBorder="1" applyAlignment="1">
      <alignment horizontal="center"/>
    </xf>
    <xf numFmtId="14" fontId="34" fillId="23" borderId="1" xfId="0" applyNumberFormat="1" applyFont="1" applyFill="1" applyBorder="1" applyAlignment="1">
      <alignment horizontal="center" vertical="center" wrapText="1"/>
    </xf>
    <xf numFmtId="0" fontId="168" fillId="0" borderId="0" xfId="10" applyFont="1" applyAlignment="1">
      <alignment horizontal="center" vertical="center"/>
    </xf>
    <xf numFmtId="170" fontId="0" fillId="15" borderId="1" xfId="0" applyNumberFormat="1" applyFill="1" applyBorder="1" applyAlignment="1">
      <alignment horizontal="center" vertical="center" wrapText="1"/>
    </xf>
    <xf numFmtId="170" fontId="0" fillId="6" borderId="1" xfId="0" applyNumberFormat="1" applyFill="1" applyBorder="1" applyAlignment="1">
      <alignment horizontal="center" vertical="center" wrapText="1"/>
    </xf>
    <xf numFmtId="0" fontId="136" fillId="5" borderId="9" xfId="0" applyFont="1" applyFill="1" applyBorder="1" applyAlignment="1">
      <alignment horizontal="center"/>
    </xf>
    <xf numFmtId="0" fontId="136" fillId="5" borderId="11" xfId="0" applyFont="1" applyFill="1" applyBorder="1" applyAlignment="1">
      <alignment horizontal="center"/>
    </xf>
    <xf numFmtId="0" fontId="136" fillId="15" borderId="9" xfId="0" applyFont="1" applyFill="1" applyBorder="1" applyAlignment="1">
      <alignment horizontal="center"/>
    </xf>
    <xf numFmtId="0" fontId="136" fillId="15" borderId="11" xfId="0" applyFont="1" applyFill="1" applyBorder="1" applyAlignment="1">
      <alignment horizontal="center"/>
    </xf>
    <xf numFmtId="0" fontId="27" fillId="27" borderId="0" xfId="0" applyFont="1" applyFill="1" applyAlignment="1">
      <alignment vertical="center"/>
    </xf>
    <xf numFmtId="188" fontId="190" fillId="27" borderId="1" xfId="0" applyNumberFormat="1" applyFont="1" applyFill="1" applyBorder="1" applyAlignment="1">
      <alignment horizontal="center" vertical="center"/>
    </xf>
    <xf numFmtId="188" fontId="45" fillId="27" borderId="1" xfId="0" applyNumberFormat="1" applyFont="1" applyFill="1" applyBorder="1" applyAlignment="1">
      <alignment horizontal="center" vertical="center"/>
    </xf>
    <xf numFmtId="187" fontId="36" fillId="27" borderId="1" xfId="0" applyNumberFormat="1" applyFont="1" applyFill="1" applyBorder="1" applyAlignment="1">
      <alignment horizontal="center" vertical="center"/>
    </xf>
    <xf numFmtId="166" fontId="191" fillId="4" borderId="28" xfId="0" applyNumberFormat="1" applyFont="1" applyFill="1" applyBorder="1" applyAlignment="1">
      <alignment horizontal="right" vertical="center" wrapText="1"/>
    </xf>
    <xf numFmtId="166" fontId="191" fillId="4" borderId="28" xfId="0" applyNumberFormat="1" applyFont="1" applyFill="1" applyBorder="1" applyAlignment="1">
      <alignment vertical="center" wrapText="1"/>
    </xf>
    <xf numFmtId="168" fontId="191" fillId="4" borderId="28" xfId="0" applyNumberFormat="1" applyFont="1" applyFill="1" applyBorder="1" applyAlignment="1">
      <alignment horizontal="right" vertical="center"/>
    </xf>
    <xf numFmtId="166" fontId="192" fillId="4" borderId="28" xfId="0" applyNumberFormat="1" applyFont="1" applyFill="1" applyBorder="1" applyAlignment="1">
      <alignment horizontal="right" vertical="center" wrapText="1"/>
    </xf>
    <xf numFmtId="166" fontId="192" fillId="4" borderId="28" xfId="0" applyNumberFormat="1" applyFont="1" applyFill="1" applyBorder="1" applyAlignment="1">
      <alignment vertical="center" wrapText="1"/>
    </xf>
    <xf numFmtId="168" fontId="192" fillId="4" borderId="28" xfId="0" applyNumberFormat="1" applyFont="1" applyFill="1" applyBorder="1" applyAlignment="1">
      <alignment horizontal="right" vertical="center"/>
    </xf>
    <xf numFmtId="167" fontId="189" fillId="0" borderId="0" xfId="0" applyNumberFormat="1" applyFont="1"/>
    <xf numFmtId="0" fontId="141" fillId="0" borderId="0" xfId="0" applyFont="1" applyAlignment="1">
      <alignment wrapText="1"/>
    </xf>
    <xf numFmtId="2" fontId="58" fillId="0" borderId="0" xfId="0" applyNumberFormat="1" applyFont="1" applyAlignment="1">
      <alignment wrapText="1"/>
    </xf>
    <xf numFmtId="2" fontId="96" fillId="35" borderId="1" xfId="0" applyNumberFormat="1" applyFont="1" applyFill="1" applyBorder="1"/>
    <xf numFmtId="2" fontId="150" fillId="49" borderId="0" xfId="0" applyNumberFormat="1" applyFont="1" applyFill="1" applyAlignment="1">
      <alignment horizontal="center" vertical="center"/>
    </xf>
    <xf numFmtId="167" fontId="144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8" borderId="1" xfId="0" applyFill="1" applyBorder="1" applyAlignment="1">
      <alignment wrapText="1"/>
    </xf>
    <xf numFmtId="0" fontId="47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7" fontId="136" fillId="6" borderId="34" xfId="0" applyNumberFormat="1" applyFont="1" applyFill="1" applyBorder="1"/>
    <xf numFmtId="167" fontId="0" fillId="6" borderId="34" xfId="0" applyNumberFormat="1" applyFill="1" applyBorder="1"/>
    <xf numFmtId="167" fontId="0" fillId="6" borderId="36" xfId="0" applyNumberFormat="1" applyFill="1" applyBorder="1"/>
    <xf numFmtId="14" fontId="44" fillId="8" borderId="1" xfId="1" applyNumberFormat="1" applyFont="1" applyFill="1" applyBorder="1" applyAlignment="1">
      <alignment horizontal="center" vertical="center" wrapText="1"/>
    </xf>
    <xf numFmtId="14" fontId="44" fillId="5" borderId="1" xfId="0" applyNumberFormat="1" applyFont="1" applyFill="1" applyBorder="1" applyAlignment="1">
      <alignment horizontal="center" vertical="center" wrapText="1"/>
    </xf>
    <xf numFmtId="14" fontId="144" fillId="23" borderId="1" xfId="0" applyNumberFormat="1" applyFont="1" applyFill="1" applyBorder="1" applyAlignment="1">
      <alignment horizontal="center" vertical="center" wrapText="1"/>
    </xf>
    <xf numFmtId="2" fontId="0" fillId="15" borderId="1" xfId="0" applyNumberFormat="1" applyFont="1" applyFill="1" applyBorder="1" applyAlignment="1">
      <alignment horizontal="center" vertical="center" wrapText="1"/>
    </xf>
    <xf numFmtId="4" fontId="39" fillId="0" borderId="1" xfId="10" applyNumberFormat="1" applyFont="1" applyFill="1" applyBorder="1" applyAlignment="1">
      <alignment horizontal="right" vertical="center" wrapText="1"/>
    </xf>
    <xf numFmtId="191" fontId="165" fillId="0" borderId="1" xfId="10" applyNumberFormat="1" applyFont="1" applyFill="1" applyBorder="1" applyAlignment="1">
      <alignment horizontal="right" vertical="center" wrapText="1"/>
    </xf>
    <xf numFmtId="2" fontId="0" fillId="8" borderId="1" xfId="0" applyNumberFormat="1" applyFont="1" applyFill="1" applyBorder="1" applyAlignment="1">
      <alignment horizontal="center" vertical="center"/>
    </xf>
    <xf numFmtId="167" fontId="0" fillId="8" borderId="1" xfId="0" applyNumberFormat="1" applyFont="1" applyFill="1" applyBorder="1" applyAlignment="1">
      <alignment horizontal="center" vertical="center"/>
    </xf>
    <xf numFmtId="2" fontId="0" fillId="15" borderId="1" xfId="0" applyNumberFormat="1" applyFont="1" applyFill="1" applyBorder="1" applyAlignment="1">
      <alignment horizontal="center" vertical="center"/>
    </xf>
    <xf numFmtId="167" fontId="0" fillId="15" borderId="1" xfId="0" applyNumberFormat="1" applyFont="1" applyFill="1" applyBorder="1" applyAlignment="1">
      <alignment horizontal="center" vertical="center"/>
    </xf>
    <xf numFmtId="168" fontId="191" fillId="4" borderId="28" xfId="0" applyNumberFormat="1" applyFont="1" applyFill="1" applyBorder="1" applyAlignment="1">
      <alignment horizontal="right" vertical="center" wrapText="1"/>
    </xf>
    <xf numFmtId="168" fontId="192" fillId="4" borderId="28" xfId="0" applyNumberFormat="1" applyFont="1" applyFill="1" applyBorder="1" applyAlignment="1">
      <alignment horizontal="right" vertical="center" wrapText="1"/>
    </xf>
    <xf numFmtId="49" fontId="195" fillId="4" borderId="28" xfId="0" applyNumberFormat="1" applyFont="1" applyFill="1" applyBorder="1" applyAlignment="1">
      <alignment horizontal="center" wrapText="1"/>
    </xf>
    <xf numFmtId="4" fontId="196" fillId="4" borderId="28" xfId="0" applyNumberFormat="1" applyFont="1" applyFill="1" applyBorder="1" applyAlignment="1">
      <alignment horizontal="right" wrapText="1"/>
    </xf>
    <xf numFmtId="4" fontId="196" fillId="4" borderId="28" xfId="0" applyNumberFormat="1" applyFont="1" applyFill="1" applyBorder="1" applyAlignment="1">
      <alignment horizontal="right"/>
    </xf>
    <xf numFmtId="4" fontId="196" fillId="4" borderId="48" xfId="0" applyNumberFormat="1" applyFont="1" applyFill="1" applyBorder="1" applyAlignment="1">
      <alignment horizontal="right" wrapText="1"/>
    </xf>
    <xf numFmtId="4" fontId="196" fillId="4" borderId="48" xfId="0" applyNumberFormat="1" applyFont="1" applyFill="1" applyBorder="1" applyAlignment="1">
      <alignment horizontal="right"/>
    </xf>
    <xf numFmtId="4" fontId="195" fillId="4" borderId="28" xfId="0" applyNumberFormat="1" applyFont="1" applyFill="1" applyBorder="1" applyAlignment="1">
      <alignment horizontal="right" wrapText="1"/>
    </xf>
    <xf numFmtId="4" fontId="197" fillId="4" borderId="28" xfId="0" applyNumberFormat="1" applyFont="1" applyFill="1" applyBorder="1" applyAlignment="1">
      <alignment horizontal="right"/>
    </xf>
    <xf numFmtId="4" fontId="195" fillId="4" borderId="48" xfId="0" applyNumberFormat="1" applyFont="1" applyFill="1" applyBorder="1" applyAlignment="1">
      <alignment horizontal="right" wrapText="1"/>
    </xf>
    <xf numFmtId="4" fontId="195" fillId="4" borderId="48" xfId="0" applyNumberFormat="1" applyFont="1" applyFill="1" applyBorder="1" applyAlignment="1">
      <alignment horizontal="right"/>
    </xf>
    <xf numFmtId="49" fontId="195" fillId="4" borderId="49" xfId="0" applyNumberFormat="1" applyFont="1" applyFill="1" applyBorder="1" applyAlignment="1">
      <alignment horizontal="center" wrapText="1"/>
    </xf>
    <xf numFmtId="4" fontId="196" fillId="4" borderId="49" xfId="0" applyNumberFormat="1" applyFont="1" applyFill="1" applyBorder="1" applyAlignment="1">
      <alignment horizontal="right" wrapText="1"/>
    </xf>
    <xf numFmtId="4" fontId="196" fillId="4" borderId="49" xfId="0" applyNumberFormat="1" applyFont="1" applyFill="1" applyBorder="1" applyAlignment="1">
      <alignment horizontal="right"/>
    </xf>
    <xf numFmtId="4" fontId="196" fillId="4" borderId="50" xfId="0" applyNumberFormat="1" applyFont="1" applyFill="1" applyBorder="1" applyAlignment="1">
      <alignment horizontal="right" wrapText="1"/>
    </xf>
    <xf numFmtId="4" fontId="196" fillId="4" borderId="50" xfId="0" applyNumberFormat="1" applyFont="1" applyFill="1" applyBorder="1" applyAlignment="1">
      <alignment horizontal="right"/>
    </xf>
    <xf numFmtId="4" fontId="195" fillId="4" borderId="28" xfId="0" applyNumberFormat="1" applyFont="1" applyFill="1" applyBorder="1" applyAlignment="1">
      <alignment horizontal="right"/>
    </xf>
    <xf numFmtId="169" fontId="195" fillId="4" borderId="28" xfId="0" applyNumberFormat="1" applyFont="1" applyFill="1" applyBorder="1" applyAlignment="1">
      <alignment horizontal="right"/>
    </xf>
    <xf numFmtId="0" fontId="0" fillId="53" borderId="0" xfId="0" applyFill="1" applyAlignment="1">
      <alignment horizontal="center" vertical="center"/>
    </xf>
    <xf numFmtId="2" fontId="34" fillId="11" borderId="1" xfId="0" applyNumberFormat="1" applyFont="1" applyFill="1" applyBorder="1"/>
    <xf numFmtId="178" fontId="31" fillId="27" borderId="1" xfId="0" applyNumberFormat="1" applyFont="1" applyFill="1" applyBorder="1" applyAlignment="1">
      <alignment horizontal="center" vertical="center"/>
    </xf>
    <xf numFmtId="166" fontId="198" fillId="4" borderId="0" xfId="0" applyNumberFormat="1" applyFont="1" applyFill="1" applyAlignment="1">
      <alignment horizontal="left"/>
    </xf>
    <xf numFmtId="4" fontId="173" fillId="57" borderId="0" xfId="0" applyNumberFormat="1" applyFont="1" applyFill="1" applyAlignment="1">
      <alignment horizontal="left"/>
    </xf>
    <xf numFmtId="4" fontId="140" fillId="57" borderId="0" xfId="0" applyNumberFormat="1" applyFont="1" applyFill="1" applyAlignment="1">
      <alignment horizontal="left"/>
    </xf>
    <xf numFmtId="2" fontId="150" fillId="0" borderId="0" xfId="11" applyNumberFormat="1" applyFont="1"/>
    <xf numFmtId="178" fontId="31" fillId="12" borderId="1" xfId="0" applyNumberFormat="1" applyFont="1" applyFill="1" applyBorder="1" applyAlignment="1">
      <alignment horizontal="center" vertical="center" wrapText="1"/>
    </xf>
    <xf numFmtId="10" fontId="0" fillId="33" borderId="1" xfId="13" applyNumberFormat="1" applyFont="1" applyFill="1" applyBorder="1"/>
    <xf numFmtId="0" fontId="2" fillId="0" borderId="1" xfId="11" applyFont="1" applyBorder="1" applyAlignment="1">
      <alignment horizontal="center" vertical="center"/>
    </xf>
    <xf numFmtId="0" fontId="1" fillId="0" borderId="1" xfId="11" applyFont="1" applyBorder="1" applyAlignment="1">
      <alignment horizontal="center" vertical="center"/>
    </xf>
    <xf numFmtId="0" fontId="106" fillId="8" borderId="0" xfId="0" applyFont="1" applyFill="1" applyAlignment="1">
      <alignment horizontal="center" vertical="center" readingOrder="1"/>
    </xf>
    <xf numFmtId="0" fontId="134" fillId="46" borderId="0" xfId="0" applyFont="1" applyFill="1" applyBorder="1" applyAlignment="1">
      <alignment horizontal="center"/>
    </xf>
    <xf numFmtId="0" fontId="67" fillId="0" borderId="55" xfId="0" applyFont="1" applyBorder="1" applyAlignment="1">
      <alignment horizontal="center" vertical="top" wrapText="1"/>
    </xf>
    <xf numFmtId="0" fontId="67" fillId="0" borderId="0" xfId="0" applyFont="1" applyBorder="1" applyAlignment="1">
      <alignment horizontal="center" vertical="top" wrapText="1"/>
    </xf>
    <xf numFmtId="0" fontId="111" fillId="31" borderId="0" xfId="10" applyFont="1" applyFill="1" applyBorder="1" applyAlignment="1">
      <alignment horizontal="center" vertical="center"/>
    </xf>
    <xf numFmtId="0" fontId="73" fillId="27" borderId="0" xfId="10" applyFont="1" applyFill="1" applyBorder="1" applyAlignment="1">
      <alignment horizontal="center"/>
    </xf>
    <xf numFmtId="0" fontId="73" fillId="27" borderId="84" xfId="10" applyFont="1" applyFill="1" applyBorder="1" applyAlignment="1">
      <alignment horizontal="center"/>
    </xf>
    <xf numFmtId="0" fontId="193" fillId="31" borderId="0" xfId="10" applyFont="1" applyFill="1" applyBorder="1" applyAlignment="1">
      <alignment horizontal="left"/>
    </xf>
    <xf numFmtId="0" fontId="27" fillId="0" borderId="9" xfId="11" applyFont="1" applyBorder="1" applyAlignment="1">
      <alignment horizontal="center"/>
    </xf>
    <xf numFmtId="0" fontId="27" fillId="0" borderId="10" xfId="11" applyFont="1" applyBorder="1" applyAlignment="1">
      <alignment horizontal="center"/>
    </xf>
    <xf numFmtId="0" fontId="27" fillId="0" borderId="2" xfId="11" applyFont="1" applyBorder="1" applyAlignment="1">
      <alignment horizontal="center"/>
    </xf>
    <xf numFmtId="0" fontId="27" fillId="0" borderId="0" xfId="11" applyFont="1" applyAlignment="1">
      <alignment horizontal="center"/>
    </xf>
    <xf numFmtId="0" fontId="27" fillId="22" borderId="0" xfId="11" applyFont="1" applyFill="1" applyAlignment="1">
      <alignment horizontal="center"/>
    </xf>
    <xf numFmtId="0" fontId="7" fillId="0" borderId="0" xfId="11" applyFont="1" applyAlignment="1">
      <alignment horizontal="center" wrapText="1"/>
    </xf>
    <xf numFmtId="0" fontId="0" fillId="53" borderId="0" xfId="0" applyFill="1" applyAlignment="1">
      <alignment horizontal="center"/>
    </xf>
    <xf numFmtId="0" fontId="67" fillId="53" borderId="0" xfId="0" applyFont="1" applyFill="1" applyAlignment="1">
      <alignment horizontal="center" wrapText="1"/>
    </xf>
    <xf numFmtId="0" fontId="38" fillId="0" borderId="0" xfId="10" applyBorder="1" applyAlignment="1">
      <alignment horizontal="center"/>
    </xf>
    <xf numFmtId="0" fontId="82" fillId="0" borderId="29" xfId="10" applyFont="1" applyBorder="1" applyAlignment="1">
      <alignment horizontal="center"/>
    </xf>
    <xf numFmtId="0" fontId="74" fillId="0" borderId="0" xfId="10" applyFont="1" applyAlignment="1">
      <alignment horizontal="center" vertical="center"/>
    </xf>
    <xf numFmtId="0" fontId="92" fillId="0" borderId="2" xfId="10" applyFont="1" applyBorder="1" applyAlignment="1">
      <alignment horizontal="center"/>
    </xf>
    <xf numFmtId="0" fontId="38" fillId="32" borderId="5" xfId="10" applyFont="1" applyFill="1" applyBorder="1" applyAlignment="1">
      <alignment horizontal="center" wrapText="1"/>
    </xf>
    <xf numFmtId="0" fontId="38" fillId="32" borderId="4" xfId="10" applyFont="1" applyFill="1" applyBorder="1" applyAlignment="1">
      <alignment horizontal="center" wrapText="1"/>
    </xf>
    <xf numFmtId="0" fontId="38" fillId="5" borderId="3" xfId="10" applyFont="1" applyFill="1" applyBorder="1" applyAlignment="1">
      <alignment horizontal="center"/>
    </xf>
    <xf numFmtId="0" fontId="38" fillId="5" borderId="29" xfId="10" applyFont="1" applyFill="1" applyBorder="1" applyAlignment="1">
      <alignment horizontal="center"/>
    </xf>
    <xf numFmtId="0" fontId="38" fillId="5" borderId="7" xfId="10" applyFont="1" applyFill="1" applyBorder="1" applyAlignment="1">
      <alignment horizontal="center"/>
    </xf>
    <xf numFmtId="0" fontId="38" fillId="6" borderId="3" xfId="10" applyFont="1" applyFill="1" applyBorder="1" applyAlignment="1">
      <alignment horizontal="center"/>
    </xf>
    <xf numFmtId="0" fontId="38" fillId="6" borderId="29" xfId="10" applyFont="1" applyFill="1" applyBorder="1" applyAlignment="1">
      <alignment horizontal="center"/>
    </xf>
    <xf numFmtId="0" fontId="38" fillId="6" borderId="7" xfId="10" applyFont="1" applyFill="1" applyBorder="1" applyAlignment="1">
      <alignment horizontal="center"/>
    </xf>
    <xf numFmtId="0" fontId="38" fillId="22" borderId="5" xfId="10" applyFill="1" applyBorder="1" applyAlignment="1">
      <alignment horizontal="left" vertical="center" wrapText="1"/>
    </xf>
    <xf numFmtId="0" fontId="38" fillId="22" borderId="4" xfId="10" applyFill="1" applyBorder="1" applyAlignment="1">
      <alignment horizontal="left" vertical="center" wrapText="1"/>
    </xf>
    <xf numFmtId="0" fontId="38" fillId="27" borderId="2" xfId="10" applyFill="1" applyBorder="1" applyAlignment="1">
      <alignment horizontal="center"/>
    </xf>
    <xf numFmtId="0" fontId="27" fillId="27" borderId="53" xfId="0" applyFont="1" applyFill="1" applyBorder="1" applyAlignment="1">
      <alignment horizontal="center" vertical="center"/>
    </xf>
    <xf numFmtId="0" fontId="27" fillId="27" borderId="2" xfId="0" applyFont="1" applyFill="1" applyBorder="1" applyAlignment="1">
      <alignment horizontal="center" vertical="center"/>
    </xf>
    <xf numFmtId="0" fontId="45" fillId="27" borderId="3" xfId="0" applyFont="1" applyFill="1" applyBorder="1" applyAlignment="1">
      <alignment horizontal="center" vertical="center"/>
    </xf>
    <xf numFmtId="0" fontId="45" fillId="27" borderId="29" xfId="0" applyFont="1" applyFill="1" applyBorder="1" applyAlignment="1">
      <alignment horizontal="center" vertical="center"/>
    </xf>
    <xf numFmtId="0" fontId="45" fillId="27" borderId="7" xfId="0" applyFont="1" applyFill="1" applyBorder="1" applyAlignment="1">
      <alignment horizontal="center" vertical="center"/>
    </xf>
    <xf numFmtId="2" fontId="96" fillId="15" borderId="79" xfId="0" applyNumberFormat="1" applyFont="1" applyFill="1" applyBorder="1" applyAlignment="1">
      <alignment horizontal="center"/>
    </xf>
    <xf numFmtId="2" fontId="96" fillId="15" borderId="83" xfId="0" applyNumberFormat="1" applyFont="1" applyFill="1" applyBorder="1" applyAlignment="1">
      <alignment horizontal="center"/>
    </xf>
    <xf numFmtId="2" fontId="136" fillId="5" borderId="79" xfId="0" applyNumberFormat="1" applyFont="1" applyFill="1" applyBorder="1" applyAlignment="1">
      <alignment horizontal="center"/>
    </xf>
    <xf numFmtId="2" fontId="136" fillId="5" borderId="83" xfId="0" applyNumberFormat="1" applyFont="1" applyFill="1" applyBorder="1" applyAlignment="1">
      <alignment horizontal="center"/>
    </xf>
    <xf numFmtId="0" fontId="27" fillId="35" borderId="3" xfId="0" applyFont="1" applyFill="1" applyBorder="1" applyAlignment="1">
      <alignment horizontal="center"/>
    </xf>
    <xf numFmtId="0" fontId="27" fillId="35" borderId="7" xfId="0" applyFont="1" applyFill="1" applyBorder="1" applyAlignment="1">
      <alignment horizontal="center"/>
    </xf>
    <xf numFmtId="2" fontId="136" fillId="0" borderId="0" xfId="0" applyNumberFormat="1" applyFont="1" applyAlignment="1">
      <alignment horizontal="center"/>
    </xf>
    <xf numFmtId="0" fontId="96" fillId="33" borderId="3" xfId="0" applyFont="1" applyFill="1" applyBorder="1" applyAlignment="1">
      <alignment horizontal="center"/>
    </xf>
    <xf numFmtId="0" fontId="96" fillId="33" borderId="7" xfId="0" applyFont="1" applyFill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27" fillId="13" borderId="3" xfId="0" applyFont="1" applyFill="1" applyBorder="1" applyAlignment="1">
      <alignment horizontal="center"/>
    </xf>
    <xf numFmtId="0" fontId="27" fillId="13" borderId="7" xfId="0" applyFont="1" applyFill="1" applyBorder="1" applyAlignment="1">
      <alignment horizontal="center"/>
    </xf>
    <xf numFmtId="0" fontId="27" fillId="30" borderId="3" xfId="0" applyFont="1" applyFill="1" applyBorder="1" applyAlignment="1">
      <alignment horizontal="center"/>
    </xf>
    <xf numFmtId="0" fontId="27" fillId="30" borderId="7" xfId="0" applyFont="1" applyFill="1" applyBorder="1" applyAlignment="1">
      <alignment horizontal="center"/>
    </xf>
    <xf numFmtId="0" fontId="27" fillId="41" borderId="3" xfId="0" applyFont="1" applyFill="1" applyBorder="1" applyAlignment="1">
      <alignment horizontal="center"/>
    </xf>
    <xf numFmtId="0" fontId="27" fillId="41" borderId="7" xfId="0" applyFont="1" applyFill="1" applyBorder="1" applyAlignment="1">
      <alignment horizontal="center"/>
    </xf>
    <xf numFmtId="0" fontId="27" fillId="23" borderId="1" xfId="0" applyFont="1" applyFill="1" applyBorder="1" applyAlignment="1">
      <alignment horizontal="center"/>
    </xf>
    <xf numFmtId="0" fontId="27" fillId="22" borderId="3" xfId="0" applyFont="1" applyFill="1" applyBorder="1" applyAlignment="1">
      <alignment horizontal="center"/>
    </xf>
    <xf numFmtId="0" fontId="27" fillId="22" borderId="7" xfId="0" applyFont="1" applyFill="1" applyBorder="1" applyAlignment="1">
      <alignment horizontal="center"/>
    </xf>
    <xf numFmtId="0" fontId="27" fillId="20" borderId="3" xfId="0" applyFont="1" applyFill="1" applyBorder="1" applyAlignment="1">
      <alignment horizontal="center"/>
    </xf>
    <xf numFmtId="0" fontId="27" fillId="20" borderId="7" xfId="0" applyFont="1" applyFill="1" applyBorder="1" applyAlignment="1">
      <alignment horizontal="center"/>
    </xf>
    <xf numFmtId="0" fontId="27" fillId="7" borderId="3" xfId="0" applyFont="1" applyFill="1" applyBorder="1" applyAlignment="1">
      <alignment horizontal="center"/>
    </xf>
    <xf numFmtId="0" fontId="27" fillId="7" borderId="7" xfId="0" applyFont="1" applyFill="1" applyBorder="1" applyAlignment="1">
      <alignment horizontal="center"/>
    </xf>
    <xf numFmtId="0" fontId="27" fillId="40" borderId="3" xfId="0" applyFont="1" applyFill="1" applyBorder="1" applyAlignment="1">
      <alignment horizontal="center"/>
    </xf>
    <xf numFmtId="0" fontId="27" fillId="40" borderId="29" xfId="0" applyFont="1" applyFill="1" applyBorder="1" applyAlignment="1">
      <alignment horizontal="center"/>
    </xf>
    <xf numFmtId="0" fontId="27" fillId="40" borderId="7" xfId="0" applyFont="1" applyFill="1" applyBorder="1" applyAlignment="1">
      <alignment horizontal="center"/>
    </xf>
    <xf numFmtId="0" fontId="27" fillId="43" borderId="3" xfId="0" applyFont="1" applyFill="1" applyBorder="1" applyAlignment="1">
      <alignment horizontal="center"/>
    </xf>
    <xf numFmtId="0" fontId="27" fillId="43" borderId="7" xfId="0" applyFont="1" applyFill="1" applyBorder="1" applyAlignment="1">
      <alignment horizontal="center"/>
    </xf>
    <xf numFmtId="0" fontId="121" fillId="28" borderId="3" xfId="0" applyFont="1" applyFill="1" applyBorder="1" applyAlignment="1">
      <alignment horizontal="center"/>
    </xf>
    <xf numFmtId="0" fontId="121" fillId="28" borderId="7" xfId="0" applyFont="1" applyFill="1" applyBorder="1" applyAlignment="1">
      <alignment horizontal="center"/>
    </xf>
    <xf numFmtId="0" fontId="27" fillId="45" borderId="3" xfId="0" applyFont="1" applyFill="1" applyBorder="1" applyAlignment="1">
      <alignment horizontal="center"/>
    </xf>
    <xf numFmtId="0" fontId="27" fillId="45" borderId="7" xfId="0" applyFont="1" applyFill="1" applyBorder="1" applyAlignment="1">
      <alignment horizontal="center"/>
    </xf>
    <xf numFmtId="0" fontId="27" fillId="18" borderId="3" xfId="0" applyFont="1" applyFill="1" applyBorder="1" applyAlignment="1">
      <alignment horizontal="center"/>
    </xf>
    <xf numFmtId="0" fontId="27" fillId="18" borderId="7" xfId="0" applyFont="1" applyFill="1" applyBorder="1" applyAlignment="1">
      <alignment horizontal="center"/>
    </xf>
    <xf numFmtId="0" fontId="27" fillId="35" borderId="29" xfId="0" applyFont="1" applyFill="1" applyBorder="1" applyAlignment="1">
      <alignment horizontal="center"/>
    </xf>
    <xf numFmtId="0" fontId="27" fillId="29" borderId="3" xfId="0" applyFont="1" applyFill="1" applyBorder="1" applyAlignment="1">
      <alignment horizontal="center"/>
    </xf>
    <xf numFmtId="0" fontId="27" fillId="29" borderId="7" xfId="0" applyFont="1" applyFill="1" applyBorder="1" applyAlignment="1">
      <alignment horizontal="center"/>
    </xf>
    <xf numFmtId="0" fontId="27" fillId="39" borderId="3" xfId="0" applyFont="1" applyFill="1" applyBorder="1" applyAlignment="1">
      <alignment horizontal="center"/>
    </xf>
    <xf numFmtId="0" fontId="27" fillId="39" borderId="7" xfId="0" applyFont="1" applyFill="1" applyBorder="1" applyAlignment="1">
      <alignment horizontal="center"/>
    </xf>
    <xf numFmtId="0" fontId="96" fillId="28" borderId="51" xfId="0" applyFont="1" applyFill="1" applyBorder="1" applyAlignment="1">
      <alignment horizontal="center"/>
    </xf>
    <xf numFmtId="0" fontId="96" fillId="28" borderId="70" xfId="0" applyFont="1" applyFill="1" applyBorder="1" applyAlignment="1">
      <alignment horizontal="center"/>
    </xf>
    <xf numFmtId="0" fontId="27" fillId="44" borderId="3" xfId="0" applyFont="1" applyFill="1" applyBorder="1" applyAlignment="1">
      <alignment horizontal="center"/>
    </xf>
    <xf numFmtId="0" fontId="27" fillId="44" borderId="7" xfId="0" applyFont="1" applyFill="1" applyBorder="1" applyAlignment="1">
      <alignment horizontal="center"/>
    </xf>
    <xf numFmtId="0" fontId="27" fillId="36" borderId="3" xfId="0" applyFont="1" applyFill="1" applyBorder="1" applyAlignment="1">
      <alignment horizontal="center"/>
    </xf>
    <xf numFmtId="0" fontId="27" fillId="36" borderId="7" xfId="0" applyFont="1" applyFill="1" applyBorder="1" applyAlignment="1">
      <alignment horizontal="center"/>
    </xf>
    <xf numFmtId="0" fontId="121" fillId="28" borderId="29" xfId="0" applyFont="1" applyFill="1" applyBorder="1" applyAlignment="1">
      <alignment horizontal="center"/>
    </xf>
    <xf numFmtId="2" fontId="136" fillId="0" borderId="0" xfId="0" applyNumberFormat="1" applyFont="1" applyAlignment="1">
      <alignment horizontal="center" vertical="center"/>
    </xf>
    <xf numFmtId="2" fontId="9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4" fillId="0" borderId="2" xfId="0" applyFont="1" applyFill="1" applyBorder="1" applyAlignment="1">
      <alignment horizontal="center"/>
    </xf>
    <xf numFmtId="0" fontId="37" fillId="0" borderId="0" xfId="0" applyFont="1" applyAlignment="1">
      <alignment horizontal="center" vertical="center"/>
    </xf>
    <xf numFmtId="0" fontId="10" fillId="0" borderId="2" xfId="11" applyFont="1" applyBorder="1" applyAlignment="1">
      <alignment horizontal="center"/>
    </xf>
    <xf numFmtId="0" fontId="16" fillId="0" borderId="2" xfId="11" applyBorder="1" applyAlignment="1">
      <alignment horizontal="center"/>
    </xf>
    <xf numFmtId="0" fontId="16" fillId="0" borderId="3" xfId="11" applyBorder="1" applyAlignment="1">
      <alignment horizontal="center"/>
    </xf>
    <xf numFmtId="0" fontId="16" fillId="0" borderId="7" xfId="11" applyBorder="1" applyAlignment="1">
      <alignment horizontal="center"/>
    </xf>
    <xf numFmtId="0" fontId="90" fillId="0" borderId="1" xfId="11" applyFont="1" applyBorder="1" applyAlignment="1">
      <alignment horizontal="center" vertical="center"/>
    </xf>
    <xf numFmtId="0" fontId="16" fillId="0" borderId="1" xfId="11" applyBorder="1" applyAlignment="1">
      <alignment horizontal="center"/>
    </xf>
    <xf numFmtId="0" fontId="13" fillId="0" borderId="3" xfId="11" applyFont="1" applyBorder="1" applyAlignment="1">
      <alignment horizontal="left" vertical="top"/>
    </xf>
    <xf numFmtId="0" fontId="13" fillId="0" borderId="7" xfId="11" applyFont="1" applyBorder="1" applyAlignment="1">
      <alignment horizontal="left" vertical="top"/>
    </xf>
    <xf numFmtId="43" fontId="6" fillId="0" borderId="55" xfId="11" applyNumberFormat="1" applyFont="1" applyBorder="1" applyAlignment="1">
      <alignment horizontal="center"/>
    </xf>
    <xf numFmtId="43" fontId="16" fillId="0" borderId="55" xfId="11" applyNumberFormat="1" applyBorder="1" applyAlignment="1">
      <alignment horizontal="center"/>
    </xf>
    <xf numFmtId="0" fontId="81" fillId="5" borderId="0" xfId="6" applyFont="1" applyFill="1" applyAlignment="1">
      <alignment horizontal="center"/>
    </xf>
    <xf numFmtId="0" fontId="48" fillId="29" borderId="16" xfId="6" applyFont="1" applyFill="1" applyBorder="1" applyAlignment="1">
      <alignment horizontal="center"/>
    </xf>
    <xf numFmtId="0" fontId="48" fillId="29" borderId="8" xfId="6" applyFont="1" applyFill="1" applyBorder="1" applyAlignment="1">
      <alignment horizontal="center"/>
    </xf>
    <xf numFmtId="0" fontId="48" fillId="29" borderId="17" xfId="6" applyFont="1" applyFill="1" applyBorder="1" applyAlignment="1">
      <alignment horizontal="center"/>
    </xf>
    <xf numFmtId="0" fontId="81" fillId="27" borderId="0" xfId="6" applyFont="1" applyFill="1" applyBorder="1" applyAlignment="1">
      <alignment horizontal="center" vertical="center" wrapText="1"/>
    </xf>
    <xf numFmtId="0" fontId="81" fillId="27" borderId="0" xfId="6" applyFont="1" applyFill="1" applyBorder="1" applyAlignment="1">
      <alignment horizontal="center" vertical="center"/>
    </xf>
    <xf numFmtId="10" fontId="48" fillId="22" borderId="0" xfId="2" applyNumberFormat="1" applyFont="1" applyFill="1" applyBorder="1" applyAlignment="1">
      <alignment horizontal="center"/>
    </xf>
    <xf numFmtId="10" fontId="48" fillId="22" borderId="13" xfId="2" applyNumberFormat="1" applyFont="1" applyFill="1" applyBorder="1" applyAlignment="1">
      <alignment horizontal="center"/>
    </xf>
    <xf numFmtId="0" fontId="83" fillId="27" borderId="0" xfId="6" applyFont="1" applyFill="1" applyBorder="1" applyAlignment="1">
      <alignment horizontal="left" vertical="top" wrapText="1"/>
    </xf>
    <xf numFmtId="0" fontId="80" fillId="27" borderId="0" xfId="6" applyFont="1" applyFill="1" applyBorder="1" applyAlignment="1">
      <alignment horizontal="left" vertical="top"/>
    </xf>
    <xf numFmtId="0" fontId="98" fillId="15" borderId="38" xfId="6" applyFont="1" applyFill="1" applyBorder="1" applyAlignment="1">
      <alignment horizontal="center" vertical="center" wrapText="1"/>
    </xf>
    <xf numFmtId="0" fontId="98" fillId="15" borderId="39" xfId="6" applyFont="1" applyFill="1" applyBorder="1" applyAlignment="1">
      <alignment horizontal="center" vertical="center" wrapText="1"/>
    </xf>
    <xf numFmtId="0" fontId="98" fillId="15" borderId="40" xfId="6" applyFont="1" applyFill="1" applyBorder="1" applyAlignment="1">
      <alignment horizontal="center" vertical="center" wrapText="1"/>
    </xf>
    <xf numFmtId="176" fontId="99" fillId="15" borderId="41" xfId="6" applyNumberFormat="1" applyFont="1" applyFill="1" applyBorder="1" applyAlignment="1">
      <alignment horizontal="center" vertical="center" wrapText="1"/>
    </xf>
    <xf numFmtId="176" fontId="99" fillId="15" borderId="0" xfId="6" applyNumberFormat="1" applyFont="1" applyFill="1" applyBorder="1" applyAlignment="1">
      <alignment horizontal="center" vertical="center" wrapText="1"/>
    </xf>
    <xf numFmtId="176" fontId="99" fillId="15" borderId="42" xfId="6" applyNumberFormat="1" applyFont="1" applyFill="1" applyBorder="1" applyAlignment="1">
      <alignment horizontal="center" vertical="center" wrapText="1"/>
    </xf>
    <xf numFmtId="0" fontId="100" fillId="15" borderId="43" xfId="6" applyFont="1" applyFill="1" applyBorder="1" applyAlignment="1">
      <alignment horizontal="center" vertical="center"/>
    </xf>
    <xf numFmtId="0" fontId="100" fillId="15" borderId="44" xfId="6" applyFont="1" applyFill="1" applyBorder="1" applyAlignment="1">
      <alignment horizontal="center" vertical="center"/>
    </xf>
    <xf numFmtId="0" fontId="101" fillId="15" borderId="46" xfId="6" applyFont="1" applyFill="1" applyBorder="1" applyAlignment="1">
      <alignment horizontal="center" vertical="center" wrapText="1"/>
    </xf>
    <xf numFmtId="0" fontId="101" fillId="15" borderId="44" xfId="6" applyFont="1" applyFill="1" applyBorder="1" applyAlignment="1">
      <alignment horizontal="center" vertical="center" wrapText="1"/>
    </xf>
    <xf numFmtId="172" fontId="102" fillId="15" borderId="44" xfId="2" applyNumberFormat="1" applyFont="1" applyFill="1" applyBorder="1" applyAlignment="1">
      <alignment horizontal="center" vertical="center" wrapText="1"/>
    </xf>
    <xf numFmtId="172" fontId="102" fillId="15" borderId="45" xfId="2" applyNumberFormat="1" applyFont="1" applyFill="1" applyBorder="1" applyAlignment="1">
      <alignment horizontal="center" vertical="center" wrapText="1"/>
    </xf>
    <xf numFmtId="172" fontId="103" fillId="15" borderId="44" xfId="2" applyNumberFormat="1" applyFont="1" applyFill="1" applyBorder="1" applyAlignment="1">
      <alignment horizontal="center" vertical="center" wrapText="1"/>
    </xf>
    <xf numFmtId="172" fontId="103" fillId="15" borderId="47" xfId="2" applyNumberFormat="1" applyFont="1" applyFill="1" applyBorder="1" applyAlignment="1">
      <alignment horizontal="center" vertical="center" wrapText="1"/>
    </xf>
    <xf numFmtId="0" fontId="176" fillId="6" borderId="32" xfId="0" applyFont="1" applyFill="1" applyBorder="1" applyAlignment="1">
      <alignment horizontal="center"/>
    </xf>
    <xf numFmtId="0" fontId="176" fillId="6" borderId="74" xfId="0" applyFont="1" applyFill="1" applyBorder="1" applyAlignment="1">
      <alignment horizontal="center"/>
    </xf>
    <xf numFmtId="0" fontId="27" fillId="0" borderId="0" xfId="0" applyFont="1" applyAlignment="1">
      <alignment horizontal="center" vertical="center" wrapText="1" shrinkToFit="1"/>
    </xf>
    <xf numFmtId="0" fontId="175" fillId="0" borderId="2" xfId="0" applyFont="1" applyBorder="1" applyAlignment="1">
      <alignment horizontal="center"/>
    </xf>
    <xf numFmtId="0" fontId="175" fillId="0" borderId="0" xfId="0" applyFont="1" applyBorder="1" applyAlignment="1">
      <alignment horizontal="center"/>
    </xf>
    <xf numFmtId="0" fontId="176" fillId="5" borderId="32" xfId="0" applyFont="1" applyFill="1" applyBorder="1" applyAlignment="1">
      <alignment horizontal="center"/>
    </xf>
    <xf numFmtId="0" fontId="176" fillId="5" borderId="74" xfId="0" applyFont="1" applyFill="1" applyBorder="1" applyAlignment="1">
      <alignment horizontal="center"/>
    </xf>
    <xf numFmtId="0" fontId="176" fillId="22" borderId="32" xfId="0" applyFont="1" applyFill="1" applyBorder="1" applyAlignment="1">
      <alignment horizontal="center"/>
    </xf>
    <xf numFmtId="0" fontId="176" fillId="22" borderId="74" xfId="0" applyFont="1" applyFill="1" applyBorder="1" applyAlignment="1">
      <alignment horizontal="center"/>
    </xf>
    <xf numFmtId="0" fontId="37" fillId="0" borderId="32" xfId="0" applyFont="1" applyBorder="1" applyAlignment="1">
      <alignment horizontal="left" vertical="center"/>
    </xf>
    <xf numFmtId="0" fontId="37" fillId="0" borderId="36" xfId="0" applyFont="1" applyBorder="1" applyAlignment="1">
      <alignment horizontal="left" vertical="center"/>
    </xf>
    <xf numFmtId="49" fontId="63" fillId="9" borderId="0" xfId="0" applyNumberFormat="1" applyFont="1" applyFill="1" applyAlignment="1">
      <alignment horizontal="center" vertical="center" wrapText="1"/>
    </xf>
    <xf numFmtId="49" fontId="39" fillId="9" borderId="0" xfId="0" applyNumberFormat="1" applyFont="1" applyFill="1" applyAlignment="1">
      <alignment horizontal="left" vertical="center" wrapText="1"/>
    </xf>
    <xf numFmtId="49" fontId="124" fillId="4" borderId="28" xfId="0" applyNumberFormat="1" applyFont="1" applyFill="1" applyBorder="1" applyAlignment="1">
      <alignment horizontal="left" vertical="top" wrapText="1"/>
    </xf>
    <xf numFmtId="0" fontId="130" fillId="4" borderId="0" xfId="0" applyFont="1" applyFill="1" applyAlignment="1">
      <alignment horizontal="left"/>
    </xf>
    <xf numFmtId="49" fontId="124" fillId="4" borderId="58" xfId="0" applyNumberFormat="1" applyFont="1" applyFill="1" applyBorder="1" applyAlignment="1">
      <alignment horizontal="center" vertical="center" wrapText="1"/>
    </xf>
    <xf numFmtId="49" fontId="124" fillId="4" borderId="63" xfId="0" applyNumberFormat="1" applyFont="1" applyFill="1" applyBorder="1" applyAlignment="1">
      <alignment horizontal="center" vertical="center" wrapText="1"/>
    </xf>
    <xf numFmtId="49" fontId="124" fillId="4" borderId="48" xfId="0" applyNumberFormat="1" applyFont="1" applyFill="1" applyBorder="1" applyAlignment="1">
      <alignment horizontal="center" vertical="center" wrapText="1"/>
    </xf>
    <xf numFmtId="49" fontId="131" fillId="4" borderId="0" xfId="0" applyNumberFormat="1" applyFont="1" applyFill="1" applyAlignment="1">
      <alignment horizontal="left"/>
    </xf>
    <xf numFmtId="49" fontId="132" fillId="4" borderId="0" xfId="0" applyNumberFormat="1" applyFont="1" applyFill="1" applyAlignment="1">
      <alignment horizontal="right"/>
    </xf>
    <xf numFmtId="49" fontId="133" fillId="4" borderId="0" xfId="0" applyNumberFormat="1" applyFont="1" applyFill="1" applyAlignment="1">
      <alignment horizontal="left" wrapText="1"/>
    </xf>
    <xf numFmtId="49" fontId="133" fillId="4" borderId="0" xfId="0" applyNumberFormat="1" applyFont="1" applyFill="1" applyAlignment="1">
      <alignment horizontal="left"/>
    </xf>
    <xf numFmtId="0" fontId="184" fillId="27" borderId="72" xfId="0" applyFont="1" applyFill="1" applyBorder="1" applyAlignment="1">
      <alignment horizontal="center" vertical="center" wrapText="1"/>
    </xf>
    <xf numFmtId="0" fontId="184" fillId="27" borderId="34" xfId="0" applyFont="1" applyFill="1" applyBorder="1" applyAlignment="1">
      <alignment horizontal="center" vertical="center" wrapText="1"/>
    </xf>
    <xf numFmtId="0" fontId="184" fillId="27" borderId="36" xfId="0" applyFont="1" applyFill="1" applyBorder="1" applyAlignment="1">
      <alignment horizontal="center" vertical="center" wrapText="1"/>
    </xf>
    <xf numFmtId="0" fontId="181" fillId="0" borderId="0" xfId="0" applyFont="1" applyBorder="1" applyAlignment="1">
      <alignment horizontal="center"/>
    </xf>
    <xf numFmtId="0" fontId="42" fillId="27" borderId="79" xfId="0" applyFont="1" applyFill="1" applyBorder="1" applyAlignment="1">
      <alignment horizontal="center"/>
    </xf>
    <xf numFmtId="0" fontId="42" fillId="27" borderId="80" xfId="0" applyFont="1" applyFill="1" applyBorder="1" applyAlignment="1">
      <alignment horizontal="center"/>
    </xf>
  </cellXfs>
  <cellStyles count="19">
    <cellStyle name="20% — акцент1" xfId="1" builtinId="30"/>
    <cellStyle name="Обычный" xfId="0" builtinId="0"/>
    <cellStyle name="Обычный 10" xfId="17" xr:uid="{00000000-0005-0000-0000-00003B000000}"/>
    <cellStyle name="Обычный 11" xfId="18" xr:uid="{00000000-0005-0000-0000-00003C000000}"/>
    <cellStyle name="Обычный 2" xfId="5" xr:uid="{00000000-0005-0000-0000-000002000000}"/>
    <cellStyle name="Обычный 3" xfId="6" xr:uid="{00000000-0005-0000-0000-000003000000}"/>
    <cellStyle name="Обычный 4" xfId="8" xr:uid="{00000000-0005-0000-0000-000004000000}"/>
    <cellStyle name="Обычный 5" xfId="9" xr:uid="{00000000-0005-0000-0000-000005000000}"/>
    <cellStyle name="Обычный 5 2" xfId="10" xr:uid="{00000000-0005-0000-0000-000006000000}"/>
    <cellStyle name="Обычный 6" xfId="11" xr:uid="{00000000-0005-0000-0000-000007000000}"/>
    <cellStyle name="Обычный 7" xfId="14" xr:uid="{00000000-0005-0000-0000-000038000000}"/>
    <cellStyle name="Обычный 8" xfId="15" xr:uid="{00000000-0005-0000-0000-000039000000}"/>
    <cellStyle name="Обычный 9" xfId="16" xr:uid="{00000000-0005-0000-0000-00003A000000}"/>
    <cellStyle name="Процентный" xfId="2" builtinId="5"/>
    <cellStyle name="Процентный 2" xfId="13" xr:uid="{00000000-0005-0000-0000-000009000000}"/>
    <cellStyle name="Финансовый" xfId="3" builtinId="3"/>
    <cellStyle name="Финансовый 2" xfId="7" xr:uid="{00000000-0005-0000-0000-00000B000000}"/>
    <cellStyle name="Финансовый 3" xfId="12" xr:uid="{00000000-0005-0000-0000-00000C000000}"/>
    <cellStyle name="Хороший" xfId="4" builtinId="26"/>
  </cellStyles>
  <dxfs count="4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23F2C"/>
      <color rgb="FFF56B5D"/>
      <color rgb="FF7A2E28"/>
      <color rgb="FFAF5F4F"/>
      <color rgb="FFFEE5DA"/>
      <color rgb="FFCFCF4F"/>
      <color rgb="FFDF6613"/>
      <color rgb="FFFF9933"/>
      <color rgb="FFC198E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Юридических</a:t>
            </a:r>
            <a:r>
              <a:rPr lang="ru-RU" sz="2400" baseline="0"/>
              <a:t> лиц</a:t>
            </a:r>
            <a:endParaRPr lang="ru-RU" sz="2400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9.5193075814754238E-2"/>
          <c:y val="0.28651505261233973"/>
          <c:w val="0.88919698940913916"/>
          <c:h val="0.6055034335100133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4-9E3D-4DCB-84F8-BEAF7C22D3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9E3D-4DCB-84F8-BEAF7C22D3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9E3D-4DCB-84F8-BEAF7C22D325}"/>
              </c:ext>
            </c:extLst>
          </c:dPt>
          <c:dLbls>
            <c:dLbl>
              <c:idx val="0"/>
              <c:layout>
                <c:manualLayout>
                  <c:x val="1.7274746678871656E-3"/>
                  <c:y val="0.27546745345831486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CE0B267-1492-4E01-90F5-609AB4802D90}" type="CELLRANGE">
                      <a:rPr lang="ru-RU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 b="1"/>
                      <a:t>%</a:t>
                    </a:r>
                    <a:endParaRPr lang="ru-RU" b="1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61021AEA-F79D-4E56-8DE2-2FA4C01B4108}" type="VALUE">
                      <a:rPr lang="ru-RU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 b="1"/>
                      <a:t> млн.руб.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352218860464047"/>
                      <c:h val="0.1134857829186140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E3D-4DCB-84F8-BEAF7C22D325}"/>
                </c:ext>
              </c:extLst>
            </c:dLbl>
            <c:dLbl>
              <c:idx val="1"/>
              <c:layout>
                <c:manualLayout>
                  <c:x val="-3.5117569422666198E-3"/>
                  <c:y val="4.736447426825760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8820E02-0C5C-4BA1-9F93-20F66694D041}" type="CELLRANGE">
                      <a:rPr lang="ru-RU" sz="1400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 sz="1400" b="1"/>
                      <a:t>%</a:t>
                    </a:r>
                    <a:endParaRPr lang="ru-RU" sz="1400" b="1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5C487EA4-7FC4-4660-B06B-58DF8867D0BC}" type="VALUE">
                      <a:rPr lang="ru-RU" sz="1400" b="1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 sz="1400" b="1"/>
                      <a:t> млн.долл.США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871332818210808"/>
                      <c:h val="0.10298014098483189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E3D-4DCB-84F8-BEAF7C22D32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1E16E9-F487-497A-9628-D13A3732D612}" type="VALUE">
                      <a:rPr lang="ru-RU"/>
                      <a:pPr/>
                      <a:t>[ЗНАЧЕНИЕ]</a:t>
                    </a:fld>
                    <a:r>
                      <a:rPr lang="ru-RU"/>
                      <a:t> млн. рублей</a:t>
                    </a:r>
                  </a:p>
                  <a:p>
                    <a:r>
                      <a:rPr lang="ru-RU"/>
                      <a:t>-11,6%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E3D-4DCB-84F8-BEAF7C22D325}"/>
                </c:ext>
              </c:extLst>
            </c:dLbl>
            <c:dLbl>
              <c:idx val="3"/>
              <c:layout>
                <c:manualLayout>
                  <c:x val="-1.8936704066657198E-3"/>
                  <c:y val="0.19976498914226798"/>
                </c:manualLayout>
              </c:layout>
              <c:tx>
                <c:rich>
                  <a:bodyPr/>
                  <a:lstStyle/>
                  <a:p>
                    <a:fld id="{3379A78C-A5AE-4366-9952-7C6306A9D6C5}" type="VALUE">
                      <a:rPr lang="ru-RU"/>
                      <a:pPr/>
                      <a:t>[ЗНАЧЕНИЕ]</a:t>
                    </a:fld>
                    <a:r>
                      <a:rPr lang="ru-RU"/>
                      <a:t> млен. долл.США</a:t>
                    </a:r>
                  </a:p>
                  <a:p>
                    <a:r>
                      <a:rPr lang="ru-RU"/>
                      <a:t>-24,9%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9E3D-4DCB-84F8-BEAF7C22D3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Главная!$B$39:$C$39</c:f>
              <c:strCache>
                <c:ptCount val="2"/>
                <c:pt idx="0">
                  <c:v>нац.вал.</c:v>
                </c:pt>
                <c:pt idx="1">
                  <c:v>ин.вал.</c:v>
                </c:pt>
              </c:strCache>
            </c:strRef>
          </c:cat>
          <c:val>
            <c:numRef>
              <c:f>Главная!$B$40:$C$40</c:f>
              <c:numCache>
                <c:formatCode>#\ ##0.0</c:formatCode>
                <c:ptCount val="2"/>
                <c:pt idx="0">
                  <c:v>-615.66200000000038</c:v>
                </c:pt>
                <c:pt idx="1">
                  <c:v>-91.101321177700981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Главная!$B$41:$C$41</c15:f>
                <c15:dlblRangeCache>
                  <c:ptCount val="2"/>
                  <c:pt idx="0">
                    <c:v>-10,1</c:v>
                  </c:pt>
                  <c:pt idx="1">
                    <c:v>-3,3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3D-4DCB-84F8-BEAF7C22D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41"/>
        <c:axId val="104776383"/>
        <c:axId val="104762655"/>
      </c:barChart>
      <c:catAx>
        <c:axId val="104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62655"/>
        <c:crosses val="autoZero"/>
        <c:auto val="1"/>
        <c:lblAlgn val="ctr"/>
        <c:lblOffset val="0"/>
        <c:noMultiLvlLbl val="0"/>
      </c:catAx>
      <c:valAx>
        <c:axId val="104762655"/>
        <c:scaling>
          <c:orientation val="minMax"/>
          <c:max val="125"/>
          <c:min val="-8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76383"/>
        <c:crosses val="autoZero"/>
        <c:crossBetween val="between"/>
        <c:majorUnit val="10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chemeClr val="accent2">
                    <a:lumMod val="50000"/>
                  </a:schemeClr>
                </a:solidFill>
              </a:rPr>
              <a:t>Прирост (снижение) срочных вкладов ЮЛ в ИН.вал. в феврале, млн. долларов США</a:t>
            </a:r>
          </a:p>
        </c:rich>
      </c:tx>
      <c:layout>
        <c:manualLayout>
          <c:xMode val="edge"/>
          <c:yMode val="edge"/>
          <c:x val="0.18617541692156703"/>
          <c:y val="8.009533823723857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3236883804410405E-2"/>
          <c:y val="0.12554430652891344"/>
          <c:w val="0.93486640667186105"/>
          <c:h val="0.4651491952790162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5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2793-42D4-9609-8E45ADF01047}"/>
                </c:ext>
              </c:extLst>
            </c:dLbl>
            <c:dLbl>
              <c:idx val="6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2DD-46E0-B3F2-6BA10C72D063}"/>
                </c:ext>
              </c:extLst>
            </c:dLbl>
            <c:dLbl>
              <c:idx val="7"/>
              <c:numFmt formatCode="#,##0.0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2DD-46E0-B3F2-6BA10C72D063}"/>
                </c:ext>
              </c:extLst>
            </c:dLbl>
            <c:dLbl>
              <c:idx val="8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793-42D4-9609-8E45ADF01047}"/>
                </c:ext>
              </c:extLst>
            </c:dLbl>
            <c:dLbl>
              <c:idx val="10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2793-42D4-9609-8E45ADF01047}"/>
                </c:ext>
              </c:extLst>
            </c:dLbl>
            <c:dLbl>
              <c:idx val="14"/>
              <c:numFmt formatCode="#,##0.0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F9E-4E9A-AED8-44FA4E3ADFA6}"/>
                </c:ext>
              </c:extLst>
            </c:dLbl>
            <c:dLbl>
              <c:idx val="15"/>
              <c:numFmt formatCode="#,##0.0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CF9-42A8-B690-B8DF0B5C78AD}"/>
                </c:ext>
              </c:extLst>
            </c:dLbl>
            <c:dLbl>
              <c:idx val="16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CF9-42A8-B690-B8DF0B5C78AD}"/>
                </c:ext>
              </c:extLst>
            </c:dLbl>
            <c:dLbl>
              <c:idx val="17"/>
              <c:numFmt formatCode="#,##0.0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CF9-42A8-B690-B8DF0B5C78AD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'Сорт-СКВ'!$A$3:$A$23</c15:sqref>
                  </c15:fullRef>
                </c:ext>
              </c:extLst>
              <c:f>('Сорт-СКВ'!$A$3:$A$7,'Сорт-СКВ'!$A$9:$A$23)</c:f>
              <c:strCache>
                <c:ptCount val="20"/>
                <c:pt idx="0">
                  <c:v>ОАО "Белинвестбанк"</c:v>
                </c:pt>
                <c:pt idx="1">
                  <c:v>ЗАО Банк ВТБ</c:v>
                </c:pt>
                <c:pt idx="2">
                  <c:v>ОАО "Сбер Банк" </c:v>
                </c:pt>
                <c:pt idx="3">
                  <c:v>ОАО "Белгазпромбанк"</c:v>
                </c:pt>
                <c:pt idx="4">
                  <c:v>"Приорбанк" ОАО</c:v>
                </c:pt>
                <c:pt idx="5">
                  <c:v>ЗАО "БСБ Банк"</c:v>
                </c:pt>
                <c:pt idx="6">
                  <c:v>ЗАО "ТК Банк"</c:v>
                </c:pt>
                <c:pt idx="7">
                  <c:v>ЗАО "Банк "Решение"</c:v>
                </c:pt>
                <c:pt idx="8">
                  <c:v>ЗАО "Цептер Банк"</c:v>
                </c:pt>
                <c:pt idx="9">
                  <c:v>ЗАО "БТА Банк"</c:v>
                </c:pt>
                <c:pt idx="10">
                  <c:v>ЗАО "Альфа-Банк"</c:v>
                </c:pt>
                <c:pt idx="11">
                  <c:v>ОАО "БНБ-Банк"</c:v>
                </c:pt>
                <c:pt idx="12">
                  <c:v>ОАО "Паритетбанк"</c:v>
                </c:pt>
                <c:pt idx="13">
                  <c:v>ЗАО "МТБанк"</c:v>
                </c:pt>
                <c:pt idx="14">
                  <c:v>ОАО "Банк Дабрабыт"</c:v>
                </c:pt>
                <c:pt idx="15">
                  <c:v>ОАО "Технобанк"</c:v>
                </c:pt>
                <c:pt idx="16">
                  <c:v>ЗАО "РРБ-Банк"</c:v>
                </c:pt>
                <c:pt idx="17">
                  <c:v>ОАО "АСБ Беларусбанк"</c:v>
                </c:pt>
                <c:pt idx="18">
                  <c:v>ОАО "Белагропромбанк"</c:v>
                </c:pt>
                <c:pt idx="19">
                  <c:v>ОАО "Банк БелВЭБ"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'Сорт-СКВ'!$B$3:$B$23</c15:sqref>
                  </c15:fullRef>
                </c:ext>
              </c:extLst>
              <c:f>('Сорт-СКВ'!$B$3:$B$7,'Сорт-СКВ'!$B$9:$B$23)</c:f>
              <c:numCache>
                <c:formatCode>#\ ##0.0</c:formatCode>
                <c:ptCount val="20"/>
                <c:pt idx="0">
                  <c:v>8.8641301305841012</c:v>
                </c:pt>
                <c:pt idx="1">
                  <c:v>8.0020101142400222</c:v>
                </c:pt>
                <c:pt idx="2">
                  <c:v>2.3113871957186518</c:v>
                </c:pt>
                <c:pt idx="3">
                  <c:v>2.086985542290023</c:v>
                </c:pt>
                <c:pt idx="4">
                  <c:v>1.4809630357273136</c:v>
                </c:pt>
                <c:pt idx="5">
                  <c:v>2.3707873658759926E-2</c:v>
                </c:pt>
                <c:pt idx="6">
                  <c:v>0</c:v>
                </c:pt>
                <c:pt idx="7" formatCode="#,##0.00">
                  <c:v>-0.43742898482584014</c:v>
                </c:pt>
                <c:pt idx="8" formatCode="#,##0.00">
                  <c:v>-0.49483093490951813</c:v>
                </c:pt>
                <c:pt idx="9">
                  <c:v>-0.69968977213574846</c:v>
                </c:pt>
                <c:pt idx="10">
                  <c:v>-1.2869159963953507</c:v>
                </c:pt>
                <c:pt idx="11">
                  <c:v>-1.9701407429796518</c:v>
                </c:pt>
                <c:pt idx="12">
                  <c:v>-1.9980003806132842</c:v>
                </c:pt>
                <c:pt idx="13">
                  <c:v>-2.2823885166714888</c:v>
                </c:pt>
                <c:pt idx="14">
                  <c:v>-6.9684545698789933</c:v>
                </c:pt>
                <c:pt idx="15">
                  <c:v>-7.2409982144756384</c:v>
                </c:pt>
                <c:pt idx="16">
                  <c:v>-9.1277034742162435</c:v>
                </c:pt>
                <c:pt idx="17">
                  <c:v>-38.689781930940057</c:v>
                </c:pt>
                <c:pt idx="18">
                  <c:v>-47.871581476442998</c:v>
                </c:pt>
                <c:pt idx="19">
                  <c:v>-69.606400321282649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E-4E9A-AED8-44FA4E3AD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"/>
        <c:overlap val="-24"/>
        <c:axId val="1782012527"/>
        <c:axId val="1782012943"/>
      </c:barChart>
      <c:catAx>
        <c:axId val="1782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943"/>
        <c:crosses val="autoZero"/>
        <c:auto val="1"/>
        <c:lblAlgn val="ctr"/>
        <c:lblOffset val="250"/>
        <c:noMultiLvlLbl val="0"/>
      </c:catAx>
      <c:valAx>
        <c:axId val="178201294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15748031496062992" l="0.11811023622047245" r="0.11811023622047245" t="0.15748031496062992" header="0.31496062992125984" footer="0.31496062992125984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Отстатки по срочным вкладам ЮЛ, млрд.рублей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8149919826574579E-2"/>
          <c:y val="0.13614866380699536"/>
          <c:w val="0.92972323033716475"/>
          <c:h val="0.67710289680032754"/>
        </c:manualLayout>
      </c:layout>
      <c:lineChart>
        <c:grouping val="standard"/>
        <c:varyColors val="0"/>
        <c:ser>
          <c:idx val="0"/>
          <c:order val="0"/>
          <c:tx>
            <c:strRef>
              <c:f>'Остатки ЮЛ'!$A$29</c:f>
              <c:strCache>
                <c:ptCount val="1"/>
                <c:pt idx="0">
                  <c:v>в Нац. вал. (руб.)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8A-49C3-9CCC-4460DE29215E}"/>
              </c:ext>
            </c:extLst>
          </c:dPt>
          <c:dPt>
            <c:idx val="4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8A-49C3-9CCC-4460DE29215E}"/>
              </c:ext>
            </c:extLst>
          </c:dPt>
          <c:dPt>
            <c:idx val="5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8A-49C3-9CCC-4460DE29215E}"/>
              </c:ext>
            </c:extLst>
          </c:dPt>
          <c:dPt>
            <c:idx val="6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8A-49C3-9CCC-4460DE29215E}"/>
              </c:ext>
            </c:extLst>
          </c:dPt>
          <c:dPt>
            <c:idx val="7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8A-49C3-9CCC-4460DE29215E}"/>
              </c:ext>
            </c:extLst>
          </c:dPt>
          <c:dPt>
            <c:idx val="8"/>
            <c:marker>
              <c:symbol val="squar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5">
                    <a:lumMod val="60000"/>
                    <a:lumOff val="40000"/>
                  </a:schemeClr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8A-49C3-9CCC-4460DE29215E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'Остатки ЮЛ'!$G$28:$AC$28</c15:sqref>
                  </c15:fullRef>
                </c:ext>
              </c:extLst>
              <c:f>'Остатки ЮЛ'!$O$28:$AC$28</c:f>
              <c:numCache>
                <c:formatCode>d\-mmm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ЮЛ'!$G$29:$AC$29</c15:sqref>
                  </c15:fullRef>
                </c:ext>
              </c:extLst>
              <c:f>'Остатки ЮЛ'!$O$29:$AC$29</c:f>
              <c:numCache>
                <c:formatCode>#,##0.00</c:formatCode>
                <c:ptCount val="15"/>
                <c:pt idx="0">
                  <c:v>5.8878440000000003</c:v>
                </c:pt>
                <c:pt idx="1">
                  <c:v>5.2684110000000004</c:v>
                </c:pt>
                <c:pt idx="2">
                  <c:v>5.2413999999999996</c:v>
                </c:pt>
                <c:pt idx="3">
                  <c:v>5.7491300000000001</c:v>
                </c:pt>
                <c:pt idx="4">
                  <c:v>6.23</c:v>
                </c:pt>
                <c:pt idx="5">
                  <c:v>6.2975669999999999</c:v>
                </c:pt>
                <c:pt idx="6">
                  <c:v>6.3053629999999998</c:v>
                </c:pt>
                <c:pt idx="7">
                  <c:v>5.7412580000000002</c:v>
                </c:pt>
                <c:pt idx="8">
                  <c:v>5.7275450000000001</c:v>
                </c:pt>
                <c:pt idx="9">
                  <c:v>5.8813500000000003</c:v>
                </c:pt>
                <c:pt idx="10">
                  <c:v>5.4201290000000002</c:v>
                </c:pt>
                <c:pt idx="11">
                  <c:v>5.5837370000000002</c:v>
                </c:pt>
                <c:pt idx="12">
                  <c:v>6.1137430000000004</c:v>
                </c:pt>
                <c:pt idx="13">
                  <c:v>5.5080799999999996</c:v>
                </c:pt>
                <c:pt idx="14">
                  <c:v>5.498081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C-278A-49C3-9CCC-4460DE29215E}"/>
            </c:ext>
          </c:extLst>
        </c:ser>
        <c:ser>
          <c:idx val="1"/>
          <c:order val="1"/>
          <c:tx>
            <c:strRef>
              <c:f>'Остатки ЮЛ'!$A$30</c:f>
              <c:strCache>
                <c:ptCount val="1"/>
                <c:pt idx="0">
                  <c:v>в Ин.вал.(долл.США)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78A-49C3-9CCC-4460DE29215E}"/>
              </c:ext>
            </c:extLst>
          </c:dPt>
          <c:dPt>
            <c:idx val="4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278A-49C3-9CCC-4460DE29215E}"/>
              </c:ext>
            </c:extLst>
          </c:dPt>
          <c:dPt>
            <c:idx val="5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278A-49C3-9CCC-4460DE29215E}"/>
              </c:ext>
            </c:extLst>
          </c:dPt>
          <c:dPt>
            <c:idx val="6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78A-49C3-9CCC-4460DE29215E}"/>
              </c:ext>
            </c:extLst>
          </c:dPt>
          <c:dPt>
            <c:idx val="7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278A-49C3-9CCC-4460DE29215E}"/>
              </c:ext>
            </c:extLst>
          </c:dPt>
          <c:dPt>
            <c:idx val="8"/>
            <c:marker>
              <c:symbol val="triang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78A-49C3-9CCC-4460DE29215E}"/>
              </c:ext>
            </c:extLst>
          </c:dPt>
          <c:dLbls>
            <c:dLbl>
              <c:idx val="3"/>
              <c:layout>
                <c:manualLayout>
                  <c:x val="-3.6782891678289166E-2"/>
                  <c:y val="-5.49370459127391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78A-49C3-9CCC-4460DE2921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'Остатки ЮЛ'!$G$28:$AC$28</c15:sqref>
                  </c15:fullRef>
                </c:ext>
              </c:extLst>
              <c:f>'Остатки ЮЛ'!$O$28:$AC$28</c:f>
              <c:numCache>
                <c:formatCode>d\-mmm</c:formatCode>
                <c:ptCount val="15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ЮЛ'!$G$30:$AC$30</c15:sqref>
                  </c15:fullRef>
                </c:ext>
              </c:extLst>
              <c:f>'Остатки ЮЛ'!$O$30:$AC$30</c:f>
              <c:numCache>
                <c:formatCode>#,##0.00</c:formatCode>
                <c:ptCount val="15"/>
                <c:pt idx="0">
                  <c:v>3.2991911620423062</c:v>
                </c:pt>
                <c:pt idx="1">
                  <c:v>3.1113518681402699</c:v>
                </c:pt>
                <c:pt idx="2">
                  <c:v>2.9130224299742742</c:v>
                </c:pt>
                <c:pt idx="3">
                  <c:v>2.7617395398896809</c:v>
                </c:pt>
                <c:pt idx="4">
                  <c:v>3.03</c:v>
                </c:pt>
                <c:pt idx="5">
                  <c:v>3.0050251120383256</c:v>
                </c:pt>
                <c:pt idx="6">
                  <c:v>3.1749999999999998</c:v>
                </c:pt>
                <c:pt idx="7">
                  <c:v>2.9302193351165502</c:v>
                </c:pt>
                <c:pt idx="8">
                  <c:v>2.9012688230922699</c:v>
                </c:pt>
                <c:pt idx="9">
                  <c:v>2.9122077974438576</c:v>
                </c:pt>
                <c:pt idx="10">
                  <c:v>2.8902082322497162</c:v>
                </c:pt>
                <c:pt idx="11">
                  <c:v>2.9068836502525772</c:v>
                </c:pt>
                <c:pt idx="12">
                  <c:v>2.7397836573600367</c:v>
                </c:pt>
                <c:pt idx="13">
                  <c:v>2.8134509596493862</c:v>
                </c:pt>
                <c:pt idx="14">
                  <c:v>2.6486823361823357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'Остатки ЮЛ'!$H$30</c15:sqref>
                  <c15:spPr xmlns:c15="http://schemas.microsoft.com/office/drawing/2012/chart">
                    <a:ln w="25400" cap="rnd">
                      <a:solidFill>
                        <a:schemeClr val="accent2"/>
                      </a:solidFill>
                      <a:round/>
                    </a:ln>
                    <a:effectLst/>
                  </c15:spPr>
                  <c15:bubble3D val="0"/>
                  <c15:marker>
                    <c:symbol val="triangle"/>
                    <c:size val="8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15:marker>
                </c15:categoryFilterException>
                <c15:categoryFilterException>
                  <c15:sqref>'Остатки ЮЛ'!$K$30</c15:sqref>
                  <c15:dLbl>
                    <c:idx val="-1"/>
                    <c:layout>
                      <c:manualLayout>
                        <c:x val="-4.0502092050209208E-2"/>
                        <c:y val="-4.980760013693954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A-A8D4-49D4-B8D4-66C340EC0D0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C-278A-49C3-9CCC-4460DE292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39679"/>
        <c:axId val="42625535"/>
      </c:lineChart>
      <c:catAx>
        <c:axId val="4263967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34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625535"/>
        <c:crosses val="autoZero"/>
        <c:auto val="0"/>
        <c:lblAlgn val="ctr"/>
        <c:lblOffset val="100"/>
        <c:noMultiLvlLbl val="0"/>
      </c:catAx>
      <c:valAx>
        <c:axId val="42625535"/>
        <c:scaling>
          <c:orientation val="minMax"/>
          <c:max val="7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63967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206769383383398"/>
          <c:y val="0.46764892003178504"/>
          <c:w val="0.44215182040792383"/>
          <c:h val="0.10650807537946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/>
              <a:t>Ежемесячные темпы прироста (снижения) остатков</a:t>
            </a:r>
          </a:p>
          <a:p>
            <a:pPr>
              <a:defRPr/>
            </a:pPr>
            <a:r>
              <a:rPr lang="ru-RU" sz="1600"/>
              <a:t>срочных вкладов ЮЛ, %</a:t>
            </a:r>
          </a:p>
        </c:rich>
      </c:tx>
      <c:layout>
        <c:manualLayout>
          <c:xMode val="edge"/>
          <c:yMode val="edge"/>
          <c:x val="0.25949657323730874"/>
          <c:y val="1.2460981809450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5592054967629002E-2"/>
          <c:y val="0.17127854619345603"/>
          <c:w val="0.92732726437587509"/>
          <c:h val="0.7454175999261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'Остатки ЮЛ'!$B$33</c:f>
              <c:strCache>
                <c:ptCount val="1"/>
                <c:pt idx="0">
                  <c:v>% в 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-7.3260073260074336E-3"/>
                  <c:y val="-3.864734299516837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30D-4852-8D64-FF4653773AA9}"/>
                </c:ext>
              </c:extLst>
            </c:dLbl>
            <c:dLbl>
              <c:idx val="5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30D-4852-8D64-FF4653773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'Остатки ЮЛ'!$H$32:$AC$32</c15:sqref>
                  </c15:fullRef>
                </c:ext>
              </c:extLst>
              <c:f>'Остатки ЮЛ'!$P$32:$AC$32</c:f>
              <c:strCache>
                <c:ptCount val="14"/>
                <c:pt idx="0">
                  <c:v> янв.22</c:v>
                </c:pt>
                <c:pt idx="1">
                  <c:v>февр.22</c:v>
                </c:pt>
                <c:pt idx="2">
                  <c:v>март.22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июнь.22</c:v>
                </c:pt>
                <c:pt idx="6">
                  <c:v>июль.22</c:v>
                </c:pt>
                <c:pt idx="7">
                  <c:v>авг.22</c:v>
                </c:pt>
                <c:pt idx="8">
                  <c:v>сент.22</c:v>
                </c:pt>
                <c:pt idx="9">
                  <c:v>окт.22</c:v>
                </c:pt>
                <c:pt idx="10">
                  <c:v>нояб.22</c:v>
                </c:pt>
                <c:pt idx="11">
                  <c:v>дек.22</c:v>
                </c:pt>
                <c:pt idx="12">
                  <c:v>янв.23</c:v>
                </c:pt>
                <c:pt idx="13">
                  <c:v>1-28 февраля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ЮЛ'!$H$33:$AC$33</c15:sqref>
                  </c15:fullRef>
                </c:ext>
              </c:extLst>
              <c:f>'Остатки ЮЛ'!$P$33:$AC$33</c:f>
              <c:numCache>
                <c:formatCode>#\ ##0.0</c:formatCode>
                <c:ptCount val="14"/>
                <c:pt idx="0">
                  <c:v>-10.520540286053773</c:v>
                </c:pt>
                <c:pt idx="1">
                  <c:v>-0.51269728196984943</c:v>
                </c:pt>
                <c:pt idx="2">
                  <c:v>9.686915709543257</c:v>
                </c:pt>
                <c:pt idx="3">
                  <c:v>-2.4478138431380074</c:v>
                </c:pt>
                <c:pt idx="4">
                  <c:v>12.288081346522588</c:v>
                </c:pt>
                <c:pt idx="5">
                  <c:v>0.12379383974794678</c:v>
                </c:pt>
                <c:pt idx="6">
                  <c:v>-8.9464317914765559</c:v>
                </c:pt>
                <c:pt idx="7">
                  <c:v>-0.23885009173947935</c:v>
                </c:pt>
                <c:pt idx="8">
                  <c:v>2.6853564659902389</c:v>
                </c:pt>
                <c:pt idx="9">
                  <c:v>-7.8420940770401444</c:v>
                </c:pt>
                <c:pt idx="10">
                  <c:v>3.0185259428327242</c:v>
                </c:pt>
                <c:pt idx="11">
                  <c:v>9.4919585216853903</c:v>
                </c:pt>
                <c:pt idx="12">
                  <c:v>-9.9065825959645366</c:v>
                </c:pt>
                <c:pt idx="13">
                  <c:v>-0.18153331106300641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0D-4852-8D64-FF4653773AA9}"/>
            </c:ext>
          </c:extLst>
        </c:ser>
        <c:ser>
          <c:idx val="1"/>
          <c:order val="1"/>
          <c:tx>
            <c:strRef>
              <c:f>'Остатки ЮЛ'!$B$34</c:f>
              <c:strCache>
                <c:ptCount val="1"/>
                <c:pt idx="0">
                  <c:v>% в ИВ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-1.0744686621274016E-16"/>
                  <c:y val="3.0430978743438875E-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30D-4852-8D64-FF4653773A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'Остатки ЮЛ'!$H$32:$AC$32</c15:sqref>
                  </c15:fullRef>
                </c:ext>
              </c:extLst>
              <c:f>'Остатки ЮЛ'!$P$32:$AC$32</c:f>
              <c:strCache>
                <c:ptCount val="14"/>
                <c:pt idx="0">
                  <c:v> янв.22</c:v>
                </c:pt>
                <c:pt idx="1">
                  <c:v>февр.22</c:v>
                </c:pt>
                <c:pt idx="2">
                  <c:v>март.22</c:v>
                </c:pt>
                <c:pt idx="3">
                  <c:v>апр.22</c:v>
                </c:pt>
                <c:pt idx="4">
                  <c:v>май.22</c:v>
                </c:pt>
                <c:pt idx="5">
                  <c:v>июнь.22</c:v>
                </c:pt>
                <c:pt idx="6">
                  <c:v>июль.22</c:v>
                </c:pt>
                <c:pt idx="7">
                  <c:v>авг.22</c:v>
                </c:pt>
                <c:pt idx="8">
                  <c:v>сент.22</c:v>
                </c:pt>
                <c:pt idx="9">
                  <c:v>окт.22</c:v>
                </c:pt>
                <c:pt idx="10">
                  <c:v>нояб.22</c:v>
                </c:pt>
                <c:pt idx="11">
                  <c:v>дек.22</c:v>
                </c:pt>
                <c:pt idx="12">
                  <c:v>янв.23</c:v>
                </c:pt>
                <c:pt idx="13">
                  <c:v>1-28 февраля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'Остатки ЮЛ'!$H$34:$AC$34</c15:sqref>
                  </c15:fullRef>
                </c:ext>
              </c:extLst>
              <c:f>'Остатки ЮЛ'!$P$34:$AC$34</c:f>
              <c:numCache>
                <c:formatCode>0.0</c:formatCode>
                <c:ptCount val="14"/>
                <c:pt idx="0">
                  <c:v>-5.6934953046418144</c:v>
                </c:pt>
                <c:pt idx="1">
                  <c:v>-6.3743815091072236</c:v>
                </c:pt>
                <c:pt idx="2">
                  <c:v>-5.1933307662834949</c:v>
                </c:pt>
                <c:pt idx="3">
                  <c:v>0.79233497915129192</c:v>
                </c:pt>
                <c:pt idx="4">
                  <c:v>7.953786906777836</c:v>
                </c:pt>
                <c:pt idx="5">
                  <c:v>5.6658035344781865</c:v>
                </c:pt>
                <c:pt idx="6">
                  <c:v>-7.7096272404236146</c:v>
                </c:pt>
                <c:pt idx="7">
                  <c:v>-0.98799812277972876</c:v>
                </c:pt>
                <c:pt idx="8">
                  <c:v>0.37704104716256381</c:v>
                </c:pt>
                <c:pt idx="9">
                  <c:v>-0.75542566754511142</c:v>
                </c:pt>
                <c:pt idx="10">
                  <c:v>0.57696251144787425</c:v>
                </c:pt>
                <c:pt idx="11">
                  <c:v>-5.7484238448285083</c:v>
                </c:pt>
                <c:pt idx="12">
                  <c:v>2.6887999748247609</c:v>
                </c:pt>
                <c:pt idx="13" formatCode="#\ ##0.0">
                  <c:v>-5.8564597652551242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0D-4852-8D64-FF4653773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1"/>
        <c:lblAlgn val="ctr"/>
        <c:lblOffset val="100"/>
        <c:noMultiLvlLbl val="0"/>
      </c:catAx>
      <c:valAx>
        <c:axId val="895046335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7.4216950131013714E-3"/>
          <c:y val="6.0471806828177939E-2"/>
          <c:w val="0.19277620216920524"/>
          <c:h val="9.29652351738241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ysClr val="windowText" lastClr="000000"/>
                </a:solidFill>
              </a:rPr>
              <a:t>Ежедневное изменение срочных вкладов ЮЛ в НВ, млн.рублей</a:t>
            </a:r>
          </a:p>
        </c:rich>
      </c:tx>
      <c:layout>
        <c:manualLayout>
          <c:xMode val="edge"/>
          <c:yMode val="edge"/>
          <c:x val="0.17056375331063187"/>
          <c:y val="2.39162967277986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6871250345373594E-2"/>
          <c:y val="9.9580587863457942E-2"/>
          <c:w val="0.93243984445973216"/>
          <c:h val="0.67331090246830916"/>
        </c:manualLayout>
      </c:layout>
      <c:areaChart>
        <c:grouping val="stacked"/>
        <c:varyColors val="0"/>
        <c:ser>
          <c:idx val="0"/>
          <c:order val="0"/>
          <c:tx>
            <c:strRef>
              <c:f>'Остатки ЮЛ'!$A$64</c:f>
              <c:strCache>
                <c:ptCount val="1"/>
                <c:pt idx="0">
                  <c:v>Прирост/отток за предыдуший день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0"/>
              <c:layout>
                <c:manualLayout>
                  <c:x val="3.8439702634957301E-2"/>
                  <c:y val="-0.138926492024033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CC-44D7-8305-5BEB9628CF1B}"/>
                </c:ext>
              </c:extLst>
            </c:dLbl>
            <c:dLbl>
              <c:idx val="186"/>
              <c:layout>
                <c:manualLayout>
                  <c:x val="0"/>
                  <c:y val="9.46501750914827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F3-483F-B536-C728E3D7A931}"/>
                </c:ext>
              </c:extLst>
            </c:dLbl>
            <c:dLbl>
              <c:idx val="188"/>
              <c:layout>
                <c:manualLayout>
                  <c:x val="-6.1074531848084078E-3"/>
                  <c:y val="-2.05761250198875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F3-483F-B536-C728E3D7A931}"/>
                </c:ext>
              </c:extLst>
            </c:dLbl>
            <c:dLbl>
              <c:idx val="191"/>
              <c:layout>
                <c:manualLayout>
                  <c:x val="-7.6343164810105651E-3"/>
                  <c:y val="-2.8806575027842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F3-483F-B536-C728E3D7A931}"/>
                </c:ext>
              </c:extLst>
            </c:dLbl>
            <c:dLbl>
              <c:idx val="193"/>
              <c:layout>
                <c:manualLayout>
                  <c:x val="-4.5805898886063616E-3"/>
                  <c:y val="5.3497925051707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F3-483F-B536-C728E3D7A931}"/>
                </c:ext>
              </c:extLst>
            </c:dLbl>
            <c:dLbl>
              <c:idx val="195"/>
              <c:layout>
                <c:manualLayout>
                  <c:x val="-6.228753178427947E-3"/>
                  <c:y val="4.98156460151079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F3-483F-B536-C728E3D7A931}"/>
                </c:ext>
              </c:extLst>
            </c:dLbl>
            <c:dLbl>
              <c:idx val="196"/>
              <c:layout>
                <c:manualLayout>
                  <c:x val="0"/>
                  <c:y val="-2.8806575027842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F3-483F-B536-C728E3D7A931}"/>
                </c:ext>
              </c:extLst>
            </c:dLbl>
            <c:dLbl>
              <c:idx val="199"/>
              <c:layout>
                <c:manualLayout>
                  <c:x val="0"/>
                  <c:y val="-3.29218000318201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F3-483F-B536-C728E3D7A931}"/>
                </c:ext>
              </c:extLst>
            </c:dLbl>
            <c:dLbl>
              <c:idx val="204"/>
              <c:layout>
                <c:manualLayout>
                  <c:x val="0"/>
                  <c:y val="1.64609000159100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F3-483F-B536-C728E3D7A931}"/>
                </c:ext>
              </c:extLst>
            </c:dLbl>
            <c:dLbl>
              <c:idx val="205"/>
              <c:layout>
                <c:manualLayout>
                  <c:x val="-1.5268632962022138E-3"/>
                  <c:y val="-1.6460900015910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5F3-483F-B536-C728E3D7A931}"/>
                </c:ext>
              </c:extLst>
            </c:dLbl>
            <c:dLbl>
              <c:idx val="206"/>
              <c:layout>
                <c:manualLayout>
                  <c:x val="-1.119686815830565E-16"/>
                  <c:y val="-2.4691350023865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5F3-483F-B536-C728E3D7A93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'Остатки ЮЛ'!$A$639:$A$658</c:f>
              <c:strCache>
                <c:ptCount val="20"/>
                <c:pt idx="0">
                  <c:v>01.02.2023</c:v>
                </c:pt>
                <c:pt idx="1">
                  <c:v>02.02.2023</c:v>
                </c:pt>
                <c:pt idx="2">
                  <c:v>03.02.2023</c:v>
                </c:pt>
                <c:pt idx="3">
                  <c:v>04-06.02.2023</c:v>
                </c:pt>
                <c:pt idx="4">
                  <c:v>07.02.2023</c:v>
                </c:pt>
                <c:pt idx="5">
                  <c:v>08.02.2023</c:v>
                </c:pt>
                <c:pt idx="6">
                  <c:v>09.02.2023</c:v>
                </c:pt>
                <c:pt idx="7">
                  <c:v>10.02.2023</c:v>
                </c:pt>
                <c:pt idx="8">
                  <c:v>11-13.02.2023</c:v>
                </c:pt>
                <c:pt idx="9">
                  <c:v>14.02.2023</c:v>
                </c:pt>
                <c:pt idx="10">
                  <c:v>15.02.2023</c:v>
                </c:pt>
                <c:pt idx="11">
                  <c:v>16.02.2023</c:v>
                </c:pt>
                <c:pt idx="12">
                  <c:v>17.02.2023</c:v>
                </c:pt>
                <c:pt idx="13">
                  <c:v>18-20.02.2023</c:v>
                </c:pt>
                <c:pt idx="14">
                  <c:v>21.02.2023</c:v>
                </c:pt>
                <c:pt idx="15">
                  <c:v>22.02.2023</c:v>
                </c:pt>
                <c:pt idx="16">
                  <c:v>23.02.2023</c:v>
                </c:pt>
                <c:pt idx="17">
                  <c:v>24.02.2023</c:v>
                </c:pt>
                <c:pt idx="18">
                  <c:v>25-27.02.2023</c:v>
                </c:pt>
                <c:pt idx="19">
                  <c:v>28.02.2023</c:v>
                </c:pt>
              </c:strCache>
            </c:strRef>
          </c:cat>
          <c:val>
            <c:numRef>
              <c:f>'Остатки ЮЛ'!$D$639:$D$658</c:f>
              <c:numCache>
                <c:formatCode>#\ ##0.0</c:formatCode>
                <c:ptCount val="20"/>
                <c:pt idx="0">
                  <c:v>116.69675882042013</c:v>
                </c:pt>
                <c:pt idx="1">
                  <c:v>83.762407351890573</c:v>
                </c:pt>
                <c:pt idx="2">
                  <c:v>27.758056549839676</c:v>
                </c:pt>
                <c:pt idx="3">
                  <c:v>-5.8111476904097943</c:v>
                </c:pt>
                <c:pt idx="4">
                  <c:v>-25.469954343141058</c:v>
                </c:pt>
                <c:pt idx="5">
                  <c:v>-27.662317815260032</c:v>
                </c:pt>
                <c:pt idx="6">
                  <c:v>34.321564477360809</c:v>
                </c:pt>
                <c:pt idx="7">
                  <c:v>-98.135863241160294</c:v>
                </c:pt>
                <c:pt idx="8">
                  <c:v>-61.05636335229967</c:v>
                </c:pt>
                <c:pt idx="9">
                  <c:v>29.394029175110163</c:v>
                </c:pt>
                <c:pt idx="10">
                  <c:v>-40.474608130579817</c:v>
                </c:pt>
                <c:pt idx="11">
                  <c:v>-7.0406775346910582</c:v>
                </c:pt>
                <c:pt idx="12">
                  <c:v>-61.032911565898921</c:v>
                </c:pt>
                <c:pt idx="13">
                  <c:v>78.750658540799279</c:v>
                </c:pt>
                <c:pt idx="14">
                  <c:v>48.167073808699847</c:v>
                </c:pt>
                <c:pt idx="15">
                  <c:v>-244.70437683255972</c:v>
                </c:pt>
                <c:pt idx="16">
                  <c:v>34.222055484629237</c:v>
                </c:pt>
                <c:pt idx="17">
                  <c:v>-48.005725145349281</c:v>
                </c:pt>
                <c:pt idx="18">
                  <c:v>60.965626481739804</c:v>
                </c:pt>
                <c:pt idx="19">
                  <c:v>95.356714960860089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F3-483F-B536-C728E3D7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04943"/>
        <c:axId val="2085405359"/>
      </c:areaChart>
      <c:dateAx>
        <c:axId val="2085404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5359"/>
        <c:crosses val="autoZero"/>
        <c:auto val="0"/>
        <c:lblOffset val="100"/>
        <c:baseTimeUnit val="days"/>
        <c:majorUnit val="1"/>
        <c:minorUnit val="1"/>
      </c:dateAx>
      <c:valAx>
        <c:axId val="2085405359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ysClr val="windowText" lastClr="000000"/>
                </a:solidFill>
              </a:rPr>
              <a:t>Ежедневное изменение срочных вкладов ЮЛ в ИН.вал., млн. долл.США</a:t>
            </a:r>
          </a:p>
        </c:rich>
      </c:tx>
      <c:layout>
        <c:manualLayout>
          <c:xMode val="edge"/>
          <c:yMode val="edge"/>
          <c:x val="0.16080012424652418"/>
          <c:y val="2.40037838102906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5367677751495748E-2"/>
          <c:y val="0.1067540697315741"/>
          <c:w val="0.92604886820086718"/>
          <c:h val="0.66716389270738641"/>
        </c:manualLayout>
      </c:layout>
      <c:areaChart>
        <c:grouping val="stacked"/>
        <c:varyColors val="0"/>
        <c:ser>
          <c:idx val="0"/>
          <c:order val="0"/>
          <c:tx>
            <c:strRef>
              <c:f>'Остатки ЮЛ'!$A$64</c:f>
              <c:strCache>
                <c:ptCount val="1"/>
                <c:pt idx="0">
                  <c:v>Прирост/отток за предыдуший день</c:v>
                </c:pt>
              </c:strCache>
            </c:strRef>
          </c:tx>
          <c:spPr>
            <a:solidFill>
              <a:srgbClr val="E2671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128"/>
              <c:layout>
                <c:manualLayout>
                  <c:x val="-5.7095854744964252E-17"/>
                  <c:y val="3.34361617542964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FB-475F-A3C6-F29435B9024D}"/>
                </c:ext>
              </c:extLst>
            </c:dLbl>
            <c:dLbl>
              <c:idx val="130"/>
              <c:layout>
                <c:manualLayout>
                  <c:x val="-6.2287106532164117E-3"/>
                  <c:y val="3.3436161754296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FB-475F-A3C6-F29435B9024D}"/>
                </c:ext>
              </c:extLst>
            </c:dLbl>
            <c:dLbl>
              <c:idx val="134"/>
              <c:layout>
                <c:manualLayout>
                  <c:x val="0"/>
                  <c:y val="4.77659453632807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FB-475F-A3C6-F29435B9024D}"/>
                </c:ext>
              </c:extLst>
            </c:dLbl>
            <c:dLbl>
              <c:idx val="136"/>
              <c:layout>
                <c:manualLayout>
                  <c:x val="0"/>
                  <c:y val="2.8659567217968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FB-475F-A3C6-F29435B9024D}"/>
                </c:ext>
              </c:extLst>
            </c:dLbl>
            <c:dLbl>
              <c:idx val="139"/>
              <c:layout>
                <c:manualLayout>
                  <c:x val="3.1143553266080918E-3"/>
                  <c:y val="-4.77659453632807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FB-475F-A3C6-F29435B9024D}"/>
                </c:ext>
              </c:extLst>
            </c:dLbl>
            <c:dLbl>
              <c:idx val="141"/>
              <c:layout>
                <c:manualLayout>
                  <c:x val="1.5571776633041029E-3"/>
                  <c:y val="-1.432978360898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6FB-475F-A3C6-F29435B9024D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'Остатки ЮЛ'!$A$639:$A$658</c:f>
              <c:strCache>
                <c:ptCount val="20"/>
                <c:pt idx="0">
                  <c:v>01.02.2023</c:v>
                </c:pt>
                <c:pt idx="1">
                  <c:v>02.02.2023</c:v>
                </c:pt>
                <c:pt idx="2">
                  <c:v>03.02.2023</c:v>
                </c:pt>
                <c:pt idx="3">
                  <c:v>04-06.02.2023</c:v>
                </c:pt>
                <c:pt idx="4">
                  <c:v>07.02.2023</c:v>
                </c:pt>
                <c:pt idx="5">
                  <c:v>08.02.2023</c:v>
                </c:pt>
                <c:pt idx="6">
                  <c:v>09.02.2023</c:v>
                </c:pt>
                <c:pt idx="7">
                  <c:v>10.02.2023</c:v>
                </c:pt>
                <c:pt idx="8">
                  <c:v>11-13.02.2023</c:v>
                </c:pt>
                <c:pt idx="9">
                  <c:v>14.02.2023</c:v>
                </c:pt>
                <c:pt idx="10">
                  <c:v>15.02.2023</c:v>
                </c:pt>
                <c:pt idx="11">
                  <c:v>16.02.2023</c:v>
                </c:pt>
                <c:pt idx="12">
                  <c:v>17.02.2023</c:v>
                </c:pt>
                <c:pt idx="13">
                  <c:v>18-20.02.2023</c:v>
                </c:pt>
                <c:pt idx="14">
                  <c:v>21.02.2023</c:v>
                </c:pt>
                <c:pt idx="15">
                  <c:v>22.02.2023</c:v>
                </c:pt>
                <c:pt idx="16">
                  <c:v>23.02.2023</c:v>
                </c:pt>
                <c:pt idx="17">
                  <c:v>24.02.2023</c:v>
                </c:pt>
                <c:pt idx="18">
                  <c:v>25-27.02.2023</c:v>
                </c:pt>
                <c:pt idx="19">
                  <c:v>28.02.2023</c:v>
                </c:pt>
              </c:strCache>
            </c:strRef>
          </c:cat>
          <c:val>
            <c:numRef>
              <c:f>'Остатки ЮЛ'!$G$639:$G$658</c:f>
              <c:numCache>
                <c:formatCode>#\ ##0.0</c:formatCode>
                <c:ptCount val="20"/>
                <c:pt idx="0">
                  <c:v>-2.2718512214455586</c:v>
                </c:pt>
                <c:pt idx="1">
                  <c:v>45.728532455674667</c:v>
                </c:pt>
                <c:pt idx="2">
                  <c:v>-10.363997555389233</c:v>
                </c:pt>
                <c:pt idx="3">
                  <c:v>-86.492372077678283</c:v>
                </c:pt>
                <c:pt idx="4">
                  <c:v>-42.438467247643075</c:v>
                </c:pt>
                <c:pt idx="5">
                  <c:v>46.734036988704247</c:v>
                </c:pt>
                <c:pt idx="6">
                  <c:v>7.4073068296811471</c:v>
                </c:pt>
                <c:pt idx="7">
                  <c:v>-58.936474488061322</c:v>
                </c:pt>
                <c:pt idx="8">
                  <c:v>-44.434822384523159</c:v>
                </c:pt>
                <c:pt idx="9">
                  <c:v>35.626193062390939</c:v>
                </c:pt>
                <c:pt idx="10">
                  <c:v>15.590821308995146</c:v>
                </c:pt>
                <c:pt idx="11">
                  <c:v>-26.325072179826748</c:v>
                </c:pt>
                <c:pt idx="12">
                  <c:v>-32.440156745899458</c:v>
                </c:pt>
                <c:pt idx="13">
                  <c:v>-27.949662741697466</c:v>
                </c:pt>
                <c:pt idx="14">
                  <c:v>26.598222708296362</c:v>
                </c:pt>
                <c:pt idx="15">
                  <c:v>29.806200834758329</c:v>
                </c:pt>
                <c:pt idx="16">
                  <c:v>4.2289936335578204</c:v>
                </c:pt>
                <c:pt idx="17">
                  <c:v>-13.591519855403476</c:v>
                </c:pt>
                <c:pt idx="18">
                  <c:v>-42.456896558894641</c:v>
                </c:pt>
                <c:pt idx="19">
                  <c:v>11.212361767353286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FB-475F-A3C6-F29435B90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404943"/>
        <c:axId val="2085405359"/>
      </c:areaChart>
      <c:dateAx>
        <c:axId val="208540494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5359"/>
        <c:crosses val="autoZero"/>
        <c:auto val="0"/>
        <c:lblOffset val="100"/>
        <c:baseTimeUnit val="days"/>
        <c:majorUnit val="1"/>
        <c:minorUnit val="5"/>
      </c:dateAx>
      <c:valAx>
        <c:axId val="2085405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540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A2E28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7A2E28"/>
                </a:solidFill>
              </a:rPr>
              <a:t>Изменение остатков валютных вкладов</a:t>
            </a:r>
          </a:p>
          <a:p>
            <a:pPr>
              <a:defRPr>
                <a:solidFill>
                  <a:srgbClr val="7A2E28"/>
                </a:solidFill>
              </a:defRPr>
            </a:pPr>
            <a:r>
              <a:rPr lang="ru-RU" i="1">
                <a:solidFill>
                  <a:srgbClr val="7A2E28"/>
                </a:solidFill>
              </a:rPr>
              <a:t>млн. единиц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A2E28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F6-4D4F-A033-7E7E047CD23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6-4D4F-A033-7E7E047CD2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в номинале'!$B$14:$D$14</c:f>
              <c:strCache>
                <c:ptCount val="3"/>
                <c:pt idx="0">
                  <c:v>доллары США</c:v>
                </c:pt>
                <c:pt idx="1">
                  <c:v>евро</c:v>
                </c:pt>
                <c:pt idx="2">
                  <c:v>росс. рубли</c:v>
                </c:pt>
              </c:strCache>
            </c:strRef>
          </c:cat>
          <c:val>
            <c:numRef>
              <c:f>'изменение в номинале'!$B$15:$D$15</c:f>
              <c:numCache>
                <c:formatCode>0.00</c:formatCode>
                <c:ptCount val="3"/>
                <c:pt idx="0">
                  <c:v>-37.782289165390466</c:v>
                </c:pt>
                <c:pt idx="1">
                  <c:v>-5.5321899346350278</c:v>
                </c:pt>
                <c:pt idx="2">
                  <c:v>60.492618900199886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6-4D4F-A033-7E7E047CD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220507791"/>
        <c:axId val="2087952239"/>
      </c:barChart>
      <c:catAx>
        <c:axId val="122050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7952239"/>
        <c:crosses val="autoZero"/>
        <c:auto val="1"/>
        <c:lblAlgn val="ctr"/>
        <c:lblOffset val="100"/>
        <c:noMultiLvlLbl val="0"/>
      </c:catAx>
      <c:valAx>
        <c:axId val="2087952239"/>
        <c:scaling>
          <c:orientation val="minMax"/>
          <c:max val="65"/>
          <c:min val="-4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050779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7A2E28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rgbClr val="7A2E28"/>
                </a:solidFill>
              </a:rPr>
              <a:t>Изменение остатков валютных вкладов в долл. эквиваленте,</a:t>
            </a:r>
            <a:br>
              <a:rPr lang="ru-RU" b="1">
                <a:solidFill>
                  <a:srgbClr val="7A2E28"/>
                </a:solidFill>
              </a:rPr>
            </a:br>
            <a:r>
              <a:rPr lang="ru-RU" i="1">
                <a:solidFill>
                  <a:srgbClr val="7A2E28"/>
                </a:solidFill>
              </a:rPr>
              <a:t>млн. долл. США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7A2E28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7985209113818041E-2"/>
          <c:y val="0.16635792486493847"/>
          <c:w val="0.91542409762882204"/>
          <c:h val="0.718708972876889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'изменение в номинале'!$H$13</c:f>
              <c:strCache>
                <c:ptCount val="1"/>
                <c:pt idx="0">
                  <c:v>изменение в долларовом эквиваленте</c:v>
                </c:pt>
              </c:strCache>
            </c:strRef>
          </c:tx>
          <c:spPr>
            <a:solidFill>
              <a:srgbClr val="AF5F4F"/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-5.1033772690813588E-3"/>
                  <c:y val="-1.11284237966820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AC-4D50-BF84-F06B13C4669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'изменение в номинале'!$G$14:$G$16</c:f>
              <c:strCache>
                <c:ptCount val="3"/>
                <c:pt idx="0">
                  <c:v>доллары США</c:v>
                </c:pt>
                <c:pt idx="1">
                  <c:v>евро</c:v>
                </c:pt>
                <c:pt idx="2">
                  <c:v>росс. рубли</c:v>
                </c:pt>
              </c:strCache>
            </c:strRef>
          </c:cat>
          <c:val>
            <c:numRef>
              <c:f>'изменение в номинале'!$H$14:$H$16</c:f>
              <c:numCache>
                <c:formatCode>0.00</c:formatCode>
                <c:ptCount val="3"/>
                <c:pt idx="0">
                  <c:v>-37.782289165390466</c:v>
                </c:pt>
                <c:pt idx="1">
                  <c:v>-18.310134110232696</c:v>
                </c:pt>
                <c:pt idx="2">
                  <c:v>-17.786867720071172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8-4DB0-A9F0-2887A1B12278}"/>
            </c:ext>
          </c:extLst>
        </c:ser>
        <c:ser>
          <c:idx val="1"/>
          <c:order val="1"/>
          <c:tx>
            <c:strRef>
              <c:f>'изменение в номинале'!$I$13</c:f>
              <c:strCache>
                <c:ptCount val="1"/>
                <c:pt idx="0">
                  <c:v>изменение в долларовом эквиваленте без учета курса</c:v>
                </c:pt>
              </c:strCache>
            </c:strRef>
          </c:tx>
          <c:spPr>
            <a:pattFill prst="ltDnDiag">
              <a:fgClr>
                <a:srgbClr val="AF5F4F"/>
              </a:fgClr>
              <a:bgClr>
                <a:schemeClr val="bg1"/>
              </a:bgClr>
            </a:patt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'изменение в номинале'!$G$14:$G$16</c:f>
              <c:strCache>
                <c:ptCount val="3"/>
                <c:pt idx="0">
                  <c:v>доллары США</c:v>
                </c:pt>
                <c:pt idx="1">
                  <c:v>евро</c:v>
                </c:pt>
                <c:pt idx="2">
                  <c:v>росс. рубли</c:v>
                </c:pt>
              </c:strCache>
            </c:strRef>
          </c:cat>
          <c:val>
            <c:numRef>
              <c:f>'изменение в номинале'!$I$14:$I$16</c:f>
              <c:numCache>
                <c:formatCode>0.00</c:formatCode>
                <c:ptCount val="3"/>
                <c:pt idx="0">
                  <c:v>-37.782289165390466</c:v>
                </c:pt>
                <c:pt idx="1">
                  <c:v>-6.0336151897804653</c:v>
                </c:pt>
                <c:pt idx="2">
                  <c:v>0.87123267057413489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8-4DB0-A9F0-2887A1B12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1220480591"/>
        <c:axId val="401795935"/>
      </c:barChart>
      <c:catAx>
        <c:axId val="122048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01795935"/>
        <c:crosses val="autoZero"/>
        <c:auto val="1"/>
        <c:lblAlgn val="ctr"/>
        <c:lblOffset val="100"/>
        <c:noMultiLvlLbl val="0"/>
      </c:catAx>
      <c:valAx>
        <c:axId val="401795935"/>
        <c:scaling>
          <c:orientation val="minMax"/>
          <c:max val="5"/>
          <c:min val="-4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220480591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072838174543211E-2"/>
          <c:y val="0.17022777986807111"/>
          <c:w val="0.83936572870500414"/>
          <c:h val="7.98826799746098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Темпы изменения остатков срочных вкладов ФЛ</a:t>
            </a:r>
          </a:p>
        </c:rich>
      </c:tx>
      <c:layout>
        <c:manualLayout>
          <c:xMode val="edge"/>
          <c:yMode val="edge"/>
          <c:x val="0.19255555555555556"/>
          <c:y val="5.28837905768580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0905770197444327"/>
          <c:y val="0"/>
          <c:w val="0.85843263342082243"/>
          <c:h val="0.7109088849765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Таблица!$EX$33</c:f>
              <c:strCache>
                <c:ptCount val="1"/>
                <c:pt idx="0">
                  <c:v>нац.вал.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586513717305751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252-4648-8F28-4A57AAA3B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Таблица!$EZ$32:$FI$32</c:f>
              <c:strCache>
                <c:ptCount val="10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 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1-26 ноябрь</c:v>
                </c:pt>
              </c:strCache>
            </c:strRef>
          </c:cat>
          <c:val>
            <c:numRef>
              <c:f>Таблица!$EZ$33:$FI$33</c:f>
              <c:numCache>
                <c:formatCode>0.0%</c:formatCode>
                <c:ptCount val="10"/>
                <c:pt idx="0">
                  <c:v>5.7000000000000002E-3</c:v>
                </c:pt>
                <c:pt idx="1">
                  <c:v>-3.5999999999999997E-2</c:v>
                </c:pt>
                <c:pt idx="2">
                  <c:v>-1.6E-2</c:v>
                </c:pt>
                <c:pt idx="3">
                  <c:v>3.0000000000000001E-3</c:v>
                </c:pt>
                <c:pt idx="4">
                  <c:v>-1.1000000000000001E-3</c:v>
                </c:pt>
                <c:pt idx="5">
                  <c:v>-2.1499999999999998E-2</c:v>
                </c:pt>
                <c:pt idx="6">
                  <c:v>-0.05</c:v>
                </c:pt>
                <c:pt idx="7">
                  <c:v>-1.7000000000000001E-2</c:v>
                </c:pt>
                <c:pt idx="8">
                  <c:v>-7.4000000000000003E-3</c:v>
                </c:pt>
                <c:pt idx="9">
                  <c:v>-4.4999999999999997E-3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2-4648-8F28-4A57AAA3B0E2}"/>
            </c:ext>
          </c:extLst>
        </c:ser>
        <c:ser>
          <c:idx val="1"/>
          <c:order val="1"/>
          <c:tx>
            <c:strRef>
              <c:f>Таблица!$EX$34</c:f>
              <c:strCache>
                <c:ptCount val="1"/>
                <c:pt idx="0">
                  <c:v>ин.вал.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"/>
                  <c:y val="1.0576758115371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52-4648-8F28-4A57AAA3B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Таблица!$EZ$32:$FI$32</c:f>
              <c:strCache>
                <c:ptCount val="10"/>
                <c:pt idx="0">
                  <c:v>февраль</c:v>
                </c:pt>
                <c:pt idx="1">
                  <c:v>март</c:v>
                </c:pt>
                <c:pt idx="2">
                  <c:v>апрель</c:v>
                </c:pt>
                <c:pt idx="3">
                  <c:v>май</c:v>
                </c:pt>
                <c:pt idx="4">
                  <c:v>июнь</c:v>
                </c:pt>
                <c:pt idx="5">
                  <c:v>июль</c:v>
                </c:pt>
                <c:pt idx="6">
                  <c:v>август </c:v>
                </c:pt>
                <c:pt idx="7">
                  <c:v>сентябрь</c:v>
                </c:pt>
                <c:pt idx="8">
                  <c:v>октябрь</c:v>
                </c:pt>
                <c:pt idx="9">
                  <c:v>1-26 ноябрь</c:v>
                </c:pt>
              </c:strCache>
            </c:strRef>
          </c:cat>
          <c:val>
            <c:numRef>
              <c:f>Таблица!$EZ$34:$FI$34</c:f>
              <c:numCache>
                <c:formatCode>0.0%</c:formatCode>
                <c:ptCount val="10"/>
                <c:pt idx="0">
                  <c:v>-4.0000000000000001E-3</c:v>
                </c:pt>
                <c:pt idx="1">
                  <c:v>-2.3E-2</c:v>
                </c:pt>
                <c:pt idx="2">
                  <c:v>-3.2000000000000001E-2</c:v>
                </c:pt>
                <c:pt idx="3">
                  <c:v>-1.2E-2</c:v>
                </c:pt>
                <c:pt idx="4">
                  <c:v>-2.29E-2</c:v>
                </c:pt>
                <c:pt idx="5">
                  <c:v>-1.29E-2</c:v>
                </c:pt>
                <c:pt idx="6">
                  <c:v>-7.4800000000000005E-2</c:v>
                </c:pt>
                <c:pt idx="7">
                  <c:v>-5.8900000000000001E-2</c:v>
                </c:pt>
                <c:pt idx="8">
                  <c:v>-2.1299999999999999E-2</c:v>
                </c:pt>
                <c:pt idx="9">
                  <c:v>-1.3599999999999999E-2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2-4648-8F28-4A57AAA3B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72316047"/>
        <c:axId val="787664031"/>
      </c:barChart>
      <c:catAx>
        <c:axId val="7723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87664031"/>
        <c:crosses val="autoZero"/>
        <c:auto val="1"/>
        <c:lblAlgn val="ctr"/>
        <c:lblOffset val="100"/>
        <c:noMultiLvlLbl val="0"/>
      </c:catAx>
      <c:valAx>
        <c:axId val="787664031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77231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Ежедневные темпы прироста (снижения) остатков</a:t>
            </a:r>
          </a:p>
          <a:p>
            <a:pPr>
              <a:defRPr sz="1000"/>
            </a:pPr>
            <a:r>
              <a:rPr lang="ru-RU" sz="1000"/>
              <a:t>срочных вкладов населения, %</a:t>
            </a:r>
          </a:p>
        </c:rich>
      </c:tx>
      <c:layout>
        <c:manualLayout>
          <c:xMode val="edge"/>
          <c:yMode val="edge"/>
          <c:x val="0.19493503937007875"/>
          <c:y val="1.7481007689288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7114961886088222E-2"/>
          <c:y val="4.7736661375826044E-2"/>
          <c:w val="0.90030167525355631"/>
          <c:h val="0.63146880396457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Таблица!$AEU$15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0"/>
              <c:layout>
                <c:manualLayout>
                  <c:x val="-4.8046340569241792E-3"/>
                  <c:y val="-4.48441001378393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64-4EB3-8C43-72A0AB4C5874}"/>
                </c:ext>
              </c:extLst>
            </c:dLbl>
            <c:dLbl>
              <c:idx val="14"/>
              <c:layout>
                <c:manualLayout>
                  <c:x val="-8.86700851490199E-3"/>
                  <c:y val="5.15772980848872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64-4EB3-8C43-72A0AB4C587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Таблица!$UF$7:$AEF$7</c:f>
              <c:numCache>
                <c:formatCode>m/d/yyyy</c:formatCode>
                <c:ptCount val="261"/>
                <c:pt idx="0">
                  <c:v>44615</c:v>
                </c:pt>
                <c:pt idx="1">
                  <c:v>44616</c:v>
                </c:pt>
                <c:pt idx="2">
                  <c:v>44617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44634</c:v>
                </c:pt>
                <c:pt idx="13">
                  <c:v>44635</c:v>
                </c:pt>
                <c:pt idx="14">
                  <c:v>44636</c:v>
                </c:pt>
                <c:pt idx="15">
                  <c:v>44637</c:v>
                </c:pt>
                <c:pt idx="16">
                  <c:v>44638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44655</c:v>
                </c:pt>
                <c:pt idx="28">
                  <c:v>44656</c:v>
                </c:pt>
                <c:pt idx="29">
                  <c:v>44657</c:v>
                </c:pt>
                <c:pt idx="30">
                  <c:v>44658</c:v>
                </c:pt>
                <c:pt idx="31">
                  <c:v>44659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44691</c:v>
                </c:pt>
                <c:pt idx="51">
                  <c:v>44692</c:v>
                </c:pt>
                <c:pt idx="52">
                  <c:v>44693</c:v>
                </c:pt>
                <c:pt idx="53">
                  <c:v>44694</c:v>
                </c:pt>
                <c:pt idx="54">
                  <c:v>44695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44782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44788</c:v>
                </c:pt>
                <c:pt idx="121">
                  <c:v>44789</c:v>
                </c:pt>
                <c:pt idx="122">
                  <c:v>44790</c:v>
                </c:pt>
                <c:pt idx="123">
                  <c:v>44791</c:v>
                </c:pt>
                <c:pt idx="124">
                  <c:v>44792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44802</c:v>
                </c:pt>
                <c:pt idx="131">
                  <c:v>44803</c:v>
                </c:pt>
                <c:pt idx="132">
                  <c:v>44804</c:v>
                </c:pt>
                <c:pt idx="133">
                  <c:v>44805</c:v>
                </c:pt>
                <c:pt idx="134">
                  <c:v>44806</c:v>
                </c:pt>
                <c:pt idx="135">
                  <c:v>44809</c:v>
                </c:pt>
                <c:pt idx="136">
                  <c:v>44810</c:v>
                </c:pt>
                <c:pt idx="137">
                  <c:v>44811</c:v>
                </c:pt>
                <c:pt idx="138">
                  <c:v>44812</c:v>
                </c:pt>
                <c:pt idx="139">
                  <c:v>44813</c:v>
                </c:pt>
                <c:pt idx="140">
                  <c:v>44816</c:v>
                </c:pt>
                <c:pt idx="141">
                  <c:v>44817</c:v>
                </c:pt>
                <c:pt idx="142">
                  <c:v>44818</c:v>
                </c:pt>
                <c:pt idx="143">
                  <c:v>44819</c:v>
                </c:pt>
                <c:pt idx="144">
                  <c:v>44820</c:v>
                </c:pt>
                <c:pt idx="145">
                  <c:v>44823</c:v>
                </c:pt>
                <c:pt idx="146">
                  <c:v>44824</c:v>
                </c:pt>
                <c:pt idx="147">
                  <c:v>44825</c:v>
                </c:pt>
                <c:pt idx="148">
                  <c:v>44826</c:v>
                </c:pt>
                <c:pt idx="149">
                  <c:v>44827</c:v>
                </c:pt>
                <c:pt idx="150">
                  <c:v>44830</c:v>
                </c:pt>
                <c:pt idx="151">
                  <c:v>44831</c:v>
                </c:pt>
                <c:pt idx="152">
                  <c:v>44832</c:v>
                </c:pt>
                <c:pt idx="153">
                  <c:v>44833</c:v>
                </c:pt>
                <c:pt idx="154">
                  <c:v>44834</c:v>
                </c:pt>
                <c:pt idx="155">
                  <c:v>44835</c:v>
                </c:pt>
                <c:pt idx="156">
                  <c:v>44838</c:v>
                </c:pt>
                <c:pt idx="157">
                  <c:v>44839</c:v>
                </c:pt>
                <c:pt idx="158">
                  <c:v>44840</c:v>
                </c:pt>
                <c:pt idx="159">
                  <c:v>44841</c:v>
                </c:pt>
                <c:pt idx="160">
                  <c:v>44844</c:v>
                </c:pt>
                <c:pt idx="161">
                  <c:v>44845</c:v>
                </c:pt>
                <c:pt idx="162">
                  <c:v>44846</c:v>
                </c:pt>
                <c:pt idx="163">
                  <c:v>44847</c:v>
                </c:pt>
                <c:pt idx="164">
                  <c:v>44848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44873</c:v>
                </c:pt>
                <c:pt idx="181">
                  <c:v>44874</c:v>
                </c:pt>
                <c:pt idx="182">
                  <c:v>44875</c:v>
                </c:pt>
                <c:pt idx="183">
                  <c:v>44876</c:v>
                </c:pt>
                <c:pt idx="184">
                  <c:v>44879</c:v>
                </c:pt>
                <c:pt idx="185">
                  <c:v>44880</c:v>
                </c:pt>
                <c:pt idx="186">
                  <c:v>44881</c:v>
                </c:pt>
                <c:pt idx="187">
                  <c:v>44882</c:v>
                </c:pt>
                <c:pt idx="188">
                  <c:v>44883</c:v>
                </c:pt>
                <c:pt idx="189">
                  <c:v>44886</c:v>
                </c:pt>
                <c:pt idx="190">
                  <c:v>44887</c:v>
                </c:pt>
                <c:pt idx="191">
                  <c:v>44888</c:v>
                </c:pt>
                <c:pt idx="192">
                  <c:v>44889</c:v>
                </c:pt>
                <c:pt idx="193">
                  <c:v>44890</c:v>
                </c:pt>
                <c:pt idx="194">
                  <c:v>44893</c:v>
                </c:pt>
                <c:pt idx="195">
                  <c:v>44894</c:v>
                </c:pt>
                <c:pt idx="196">
                  <c:v>44895</c:v>
                </c:pt>
                <c:pt idx="197">
                  <c:v>44896</c:v>
                </c:pt>
                <c:pt idx="198">
                  <c:v>44897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44907</c:v>
                </c:pt>
                <c:pt idx="205">
                  <c:v>44908</c:v>
                </c:pt>
                <c:pt idx="206">
                  <c:v>44909</c:v>
                </c:pt>
                <c:pt idx="207">
                  <c:v>44910</c:v>
                </c:pt>
                <c:pt idx="208">
                  <c:v>44911</c:v>
                </c:pt>
                <c:pt idx="209">
                  <c:v>44914</c:v>
                </c:pt>
                <c:pt idx="210">
                  <c:v>44915</c:v>
                </c:pt>
                <c:pt idx="211">
                  <c:v>44916</c:v>
                </c:pt>
                <c:pt idx="212">
                  <c:v>44917</c:v>
                </c:pt>
                <c:pt idx="213">
                  <c:v>44918</c:v>
                </c:pt>
                <c:pt idx="214">
                  <c:v>44921</c:v>
                </c:pt>
                <c:pt idx="215">
                  <c:v>44922</c:v>
                </c:pt>
                <c:pt idx="216">
                  <c:v>44923</c:v>
                </c:pt>
                <c:pt idx="217">
                  <c:v>44924</c:v>
                </c:pt>
                <c:pt idx="218">
                  <c:v>44925</c:v>
                </c:pt>
                <c:pt idx="219">
                  <c:v>44927</c:v>
                </c:pt>
                <c:pt idx="220">
                  <c:v>44930</c:v>
                </c:pt>
                <c:pt idx="221">
                  <c:v>44931</c:v>
                </c:pt>
                <c:pt idx="222">
                  <c:v>44932</c:v>
                </c:pt>
                <c:pt idx="223">
                  <c:v>44935</c:v>
                </c:pt>
                <c:pt idx="224">
                  <c:v>44936</c:v>
                </c:pt>
                <c:pt idx="225">
                  <c:v>44937</c:v>
                </c:pt>
                <c:pt idx="226">
                  <c:v>44938</c:v>
                </c:pt>
                <c:pt idx="227">
                  <c:v>44939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44949</c:v>
                </c:pt>
                <c:pt idx="234">
                  <c:v>44950</c:v>
                </c:pt>
                <c:pt idx="235">
                  <c:v>44951</c:v>
                </c:pt>
                <c:pt idx="236">
                  <c:v>44952</c:v>
                </c:pt>
                <c:pt idx="237">
                  <c:v>44953</c:v>
                </c:pt>
                <c:pt idx="238">
                  <c:v>44956</c:v>
                </c:pt>
                <c:pt idx="239">
                  <c:v>44957</c:v>
                </c:pt>
                <c:pt idx="240">
                  <c:v>44958</c:v>
                </c:pt>
                <c:pt idx="241">
                  <c:v>44959</c:v>
                </c:pt>
                <c:pt idx="242">
                  <c:v>44960</c:v>
                </c:pt>
                <c:pt idx="243">
                  <c:v>44963</c:v>
                </c:pt>
                <c:pt idx="244">
                  <c:v>44964</c:v>
                </c:pt>
                <c:pt idx="245">
                  <c:v>44965</c:v>
                </c:pt>
                <c:pt idx="246">
                  <c:v>44966</c:v>
                </c:pt>
                <c:pt idx="247">
                  <c:v>44967</c:v>
                </c:pt>
                <c:pt idx="248">
                  <c:v>44970</c:v>
                </c:pt>
                <c:pt idx="249">
                  <c:v>44971</c:v>
                </c:pt>
                <c:pt idx="250">
                  <c:v>44972</c:v>
                </c:pt>
                <c:pt idx="251">
                  <c:v>44973</c:v>
                </c:pt>
                <c:pt idx="252">
                  <c:v>44974</c:v>
                </c:pt>
                <c:pt idx="253">
                  <c:v>44977</c:v>
                </c:pt>
                <c:pt idx="254">
                  <c:v>44978</c:v>
                </c:pt>
                <c:pt idx="255">
                  <c:v>44979</c:v>
                </c:pt>
                <c:pt idx="256">
                  <c:v>44980</c:v>
                </c:pt>
                <c:pt idx="257">
                  <c:v>44981</c:v>
                </c:pt>
                <c:pt idx="258">
                  <c:v>44984</c:v>
                </c:pt>
                <c:pt idx="259">
                  <c:v>44985</c:v>
                </c:pt>
                <c:pt idx="260">
                  <c:v>44986</c:v>
                </c:pt>
              </c:numCache>
            </c:numRef>
          </c:cat>
          <c:val>
            <c:numRef>
              <c:f>Таблица!$UF$22:$AEF$22</c:f>
              <c:numCache>
                <c:formatCode>0.00</c:formatCode>
                <c:ptCount val="261"/>
                <c:pt idx="0">
                  <c:v>-1.667735566959891</c:v>
                </c:pt>
                <c:pt idx="1">
                  <c:v>-10.454452426710304</c:v>
                </c:pt>
                <c:pt idx="2">
                  <c:v>-7.8808665237897912</c:v>
                </c:pt>
                <c:pt idx="3">
                  <c:v>-28.83303500150987</c:v>
                </c:pt>
                <c:pt idx="4">
                  <c:v>-21.444818357230361</c:v>
                </c:pt>
                <c:pt idx="5">
                  <c:v>-46.080031685589802</c:v>
                </c:pt>
                <c:pt idx="6">
                  <c:v>-2.3873148811899227</c:v>
                </c:pt>
                <c:pt idx="7">
                  <c:v>-39.654641028419974</c:v>
                </c:pt>
                <c:pt idx="8">
                  <c:v>-25.346590171970092</c:v>
                </c:pt>
                <c:pt idx="9">
                  <c:v>-46.959957336259777</c:v>
                </c:pt>
                <c:pt idx="10">
                  <c:v>-25.375292023960355</c:v>
                </c:pt>
                <c:pt idx="11">
                  <c:v>-2.6508010260499759</c:v>
                </c:pt>
                <c:pt idx="12">
                  <c:v>-15.72361332283981</c:v>
                </c:pt>
                <c:pt idx="13">
                  <c:v>-21.406512406880211</c:v>
                </c:pt>
                <c:pt idx="14">
                  <c:v>-15.873753557139935</c:v>
                </c:pt>
                <c:pt idx="15">
                  <c:v>-2.9385730226699707</c:v>
                </c:pt>
                <c:pt idx="16">
                  <c:v>-8.9759750589801115</c:v>
                </c:pt>
                <c:pt idx="17">
                  <c:v>-0.23598487609979202</c:v>
                </c:pt>
                <c:pt idx="18">
                  <c:v>-13.744571500840266</c:v>
                </c:pt>
                <c:pt idx="19">
                  <c:v>-8.2529628473898811</c:v>
                </c:pt>
                <c:pt idx="20">
                  <c:v>-4.8539688189798653</c:v>
                </c:pt>
                <c:pt idx="21">
                  <c:v>-2.6567716499598646</c:v>
                </c:pt>
                <c:pt idx="22">
                  <c:v>5.2906536434697955</c:v>
                </c:pt>
                <c:pt idx="23">
                  <c:v>-15.043779742009974</c:v>
                </c:pt>
                <c:pt idx="24">
                  <c:v>-1.3773541024102087</c:v>
                </c:pt>
                <c:pt idx="25">
                  <c:v>8.6971416058700015</c:v>
                </c:pt>
                <c:pt idx="26">
                  <c:v>14.905545357038136</c:v>
                </c:pt>
                <c:pt idx="27">
                  <c:v>-2.4974697016878054</c:v>
                </c:pt>
                <c:pt idx="28">
                  <c:v>-9.6824088140901949</c:v>
                </c:pt>
                <c:pt idx="29">
                  <c:v>-3.6984267548600656</c:v>
                </c:pt>
                <c:pt idx="30">
                  <c:v>-2.1251262434398086</c:v>
                </c:pt>
                <c:pt idx="31">
                  <c:v>-4.897170988110247</c:v>
                </c:pt>
                <c:pt idx="32">
                  <c:v>9.3924924391903915</c:v>
                </c:pt>
                <c:pt idx="33">
                  <c:v>-16.316304401930211</c:v>
                </c:pt>
                <c:pt idx="34">
                  <c:v>-2.1643046017898087</c:v>
                </c:pt>
                <c:pt idx="35">
                  <c:v>-3.3342477100100041</c:v>
                </c:pt>
                <c:pt idx="36">
                  <c:v>-4.8331315721302417</c:v>
                </c:pt>
                <c:pt idx="37">
                  <c:v>-1.3480223699598355</c:v>
                </c:pt>
                <c:pt idx="38">
                  <c:v>-10.886486966870052</c:v>
                </c:pt>
                <c:pt idx="39">
                  <c:v>-2.0151747875102046</c:v>
                </c:pt>
                <c:pt idx="40">
                  <c:v>-3.5244086500697449</c:v>
                </c:pt>
                <c:pt idx="41">
                  <c:v>3.0643581382801131</c:v>
                </c:pt>
                <c:pt idx="42">
                  <c:v>8.6091812021795704</c:v>
                </c:pt>
                <c:pt idx="43">
                  <c:v>-5.1111922200398112</c:v>
                </c:pt>
                <c:pt idx="44">
                  <c:v>-3.0884817547098464</c:v>
                </c:pt>
                <c:pt idx="45">
                  <c:v>-2.3578449531000842</c:v>
                </c:pt>
                <c:pt idx="46">
                  <c:v>-2.8538517482502357</c:v>
                </c:pt>
                <c:pt idx="47">
                  <c:v>5.290360383440202</c:v>
                </c:pt>
                <c:pt idx="48">
                  <c:v>-15.235572919199967</c:v>
                </c:pt>
                <c:pt idx="49">
                  <c:v>5.6683429332001651</c:v>
                </c:pt>
                <c:pt idx="50">
                  <c:v>19.996180266039573</c:v>
                </c:pt>
                <c:pt idx="51">
                  <c:v>-12.674058904449794</c:v>
                </c:pt>
                <c:pt idx="52">
                  <c:v>-6.556939818380215</c:v>
                </c:pt>
                <c:pt idx="53">
                  <c:v>1.9983642855004291</c:v>
                </c:pt>
                <c:pt idx="54">
                  <c:v>5.9233281222000187</c:v>
                </c:pt>
                <c:pt idx="55">
                  <c:v>5.9161753790799594</c:v>
                </c:pt>
                <c:pt idx="56">
                  <c:v>-3.4676486663001924</c:v>
                </c:pt>
                <c:pt idx="57">
                  <c:v>1.2693861678199028</c:v>
                </c:pt>
                <c:pt idx="58">
                  <c:v>0.88736597736033218</c:v>
                </c:pt>
                <c:pt idx="59">
                  <c:v>2.6282155259495994</c:v>
                </c:pt>
                <c:pt idx="60">
                  <c:v>3.5508522444501978</c:v>
                </c:pt>
                <c:pt idx="61">
                  <c:v>8.6208424535197992</c:v>
                </c:pt>
                <c:pt idx="62">
                  <c:v>7.4806354586503403</c:v>
                </c:pt>
                <c:pt idx="63">
                  <c:v>6.3614718999297111</c:v>
                </c:pt>
                <c:pt idx="64">
                  <c:v>6.3666948383402087</c:v>
                </c:pt>
                <c:pt idx="65">
                  <c:v>-23.004787446649971</c:v>
                </c:pt>
                <c:pt idx="66">
                  <c:v>-16.563097366260081</c:v>
                </c:pt>
                <c:pt idx="67">
                  <c:v>9.9808906116300022</c:v>
                </c:pt>
                <c:pt idx="68">
                  <c:v>3.9182336170897543</c:v>
                </c:pt>
                <c:pt idx="69">
                  <c:v>5.9813506349901218</c:v>
                </c:pt>
                <c:pt idx="70">
                  <c:v>10.373951891359866</c:v>
                </c:pt>
                <c:pt idx="71">
                  <c:v>1.5838900921403365</c:v>
                </c:pt>
                <c:pt idx="72">
                  <c:v>3.5984490215801088</c:v>
                </c:pt>
                <c:pt idx="73">
                  <c:v>2.4266930028898059</c:v>
                </c:pt>
                <c:pt idx="74">
                  <c:v>6.0568257466297837</c:v>
                </c:pt>
                <c:pt idx="75">
                  <c:v>9.8385941294600343</c:v>
                </c:pt>
                <c:pt idx="76">
                  <c:v>-3.9843048328498298</c:v>
                </c:pt>
                <c:pt idx="77">
                  <c:v>1.1700170371200329</c:v>
                </c:pt>
                <c:pt idx="78">
                  <c:v>-1.0697210348098452</c:v>
                </c:pt>
                <c:pt idx="79">
                  <c:v>6.4654124258800039</c:v>
                </c:pt>
                <c:pt idx="80">
                  <c:v>1.1221876225599772</c:v>
                </c:pt>
                <c:pt idx="81">
                  <c:v>-5.138975596090404</c:v>
                </c:pt>
                <c:pt idx="82">
                  <c:v>3.3228375116600546</c:v>
                </c:pt>
                <c:pt idx="83">
                  <c:v>18.228387995920002</c:v>
                </c:pt>
                <c:pt idx="84">
                  <c:v>7.2350453197400384</c:v>
                </c:pt>
                <c:pt idx="85">
                  <c:v>2.6857686026301053</c:v>
                </c:pt>
                <c:pt idx="86">
                  <c:v>-5.4391849523199198</c:v>
                </c:pt>
                <c:pt idx="87">
                  <c:v>1.5489078727500782</c:v>
                </c:pt>
                <c:pt idx="88">
                  <c:v>0.157065285169665</c:v>
                </c:pt>
                <c:pt idx="89">
                  <c:v>21.236565634409999</c:v>
                </c:pt>
                <c:pt idx="90">
                  <c:v>-19.899197446459766</c:v>
                </c:pt>
                <c:pt idx="91">
                  <c:v>-4.2745435379501941</c:v>
                </c:pt>
                <c:pt idx="92">
                  <c:v>-11.900204657049926</c:v>
                </c:pt>
                <c:pt idx="93">
                  <c:v>-15.795755711289985</c:v>
                </c:pt>
                <c:pt idx="94">
                  <c:v>-25.555014264589772</c:v>
                </c:pt>
                <c:pt idx="95">
                  <c:v>0.466535064189884</c:v>
                </c:pt>
                <c:pt idx="96">
                  <c:v>-0.97418128325989528</c:v>
                </c:pt>
                <c:pt idx="97">
                  <c:v>-2.0136388742803319</c:v>
                </c:pt>
                <c:pt idx="98">
                  <c:v>3.3589539276003961</c:v>
                </c:pt>
                <c:pt idx="99">
                  <c:v>7.3050497498898039</c:v>
                </c:pt>
                <c:pt idx="100">
                  <c:v>5.9223657857301077</c:v>
                </c:pt>
                <c:pt idx="101">
                  <c:v>-2.9846981605901419</c:v>
                </c:pt>
                <c:pt idx="102">
                  <c:v>11.503287116469892</c:v>
                </c:pt>
                <c:pt idx="103">
                  <c:v>10.440564644590268</c:v>
                </c:pt>
                <c:pt idx="104">
                  <c:v>2.1428581525196932</c:v>
                </c:pt>
                <c:pt idx="105">
                  <c:v>-3.1112917019299857</c:v>
                </c:pt>
                <c:pt idx="106">
                  <c:v>-17.512235161039825</c:v>
                </c:pt>
                <c:pt idx="107">
                  <c:v>2.4683132380000643</c:v>
                </c:pt>
                <c:pt idx="108">
                  <c:v>-3.0759058397202352</c:v>
                </c:pt>
                <c:pt idx="109">
                  <c:v>-8.6945727645597799</c:v>
                </c:pt>
                <c:pt idx="110">
                  <c:v>13.694009067060051</c:v>
                </c:pt>
                <c:pt idx="111">
                  <c:v>-8.8767482888802078</c:v>
                </c:pt>
                <c:pt idx="112">
                  <c:v>-2.2689301191198865</c:v>
                </c:pt>
                <c:pt idx="113">
                  <c:v>10.615538486979858</c:v>
                </c:pt>
                <c:pt idx="114">
                  <c:v>-3.7393170159298279</c:v>
                </c:pt>
                <c:pt idx="115">
                  <c:v>1.7934208232400124</c:v>
                </c:pt>
                <c:pt idx="116">
                  <c:v>-3.8698993066500407</c:v>
                </c:pt>
                <c:pt idx="117">
                  <c:v>2.3428676137000366</c:v>
                </c:pt>
                <c:pt idx="118">
                  <c:v>-1.56162443805988</c:v>
                </c:pt>
                <c:pt idx="119">
                  <c:v>1.0457391876097972</c:v>
                </c:pt>
                <c:pt idx="120">
                  <c:v>4.6988374922498224</c:v>
                </c:pt>
                <c:pt idx="121">
                  <c:v>-9.9512486536596043</c:v>
                </c:pt>
                <c:pt idx="122">
                  <c:v>-3.8595914258203265</c:v>
                </c:pt>
                <c:pt idx="123">
                  <c:v>-2.6503519653697367</c:v>
                </c:pt>
                <c:pt idx="124">
                  <c:v>3.4571607614798268</c:v>
                </c:pt>
                <c:pt idx="125">
                  <c:v>3.5988562432398794</c:v>
                </c:pt>
                <c:pt idx="126">
                  <c:v>-2.9806098505000591</c:v>
                </c:pt>
                <c:pt idx="127">
                  <c:v>-2.6782285630397382</c:v>
                </c:pt>
                <c:pt idx="128">
                  <c:v>-2.5636152351698911</c:v>
                </c:pt>
                <c:pt idx="129">
                  <c:v>0.4201461083898721</c:v>
                </c:pt>
                <c:pt idx="130">
                  <c:v>4.3725702465899303</c:v>
                </c:pt>
                <c:pt idx="131">
                  <c:v>-0.63232322737985669</c:v>
                </c:pt>
                <c:pt idx="132">
                  <c:v>4.0214417812298962</c:v>
                </c:pt>
                <c:pt idx="133">
                  <c:v>10.790480485609805</c:v>
                </c:pt>
                <c:pt idx="134">
                  <c:v>0.56134446071018829</c:v>
                </c:pt>
                <c:pt idx="135">
                  <c:v>3.4398465155600206</c:v>
                </c:pt>
                <c:pt idx="136">
                  <c:v>-4.8555902593998326</c:v>
                </c:pt>
                <c:pt idx="137">
                  <c:v>-2.9641111637101858</c:v>
                </c:pt>
                <c:pt idx="138">
                  <c:v>3.2955033794000883</c:v>
                </c:pt>
                <c:pt idx="139">
                  <c:v>7.1843675240797893</c:v>
                </c:pt>
                <c:pt idx="140">
                  <c:v>4.5726500184900942</c:v>
                </c:pt>
                <c:pt idx="141">
                  <c:v>-1.426060586409676</c:v>
                </c:pt>
                <c:pt idx="142">
                  <c:v>5.5563224013599211</c:v>
                </c:pt>
                <c:pt idx="143">
                  <c:v>1.4719110751098015</c:v>
                </c:pt>
                <c:pt idx="144">
                  <c:v>-1.3116255855497911</c:v>
                </c:pt>
                <c:pt idx="145">
                  <c:v>0.37635934675972749</c:v>
                </c:pt>
                <c:pt idx="146">
                  <c:v>-4.4555358407396852</c:v>
                </c:pt>
                <c:pt idx="147">
                  <c:v>-0.86009032623996973</c:v>
                </c:pt>
                <c:pt idx="148">
                  <c:v>0.76671748410990403</c:v>
                </c:pt>
                <c:pt idx="149">
                  <c:v>-8.9499859207198824</c:v>
                </c:pt>
                <c:pt idx="150">
                  <c:v>0.1825667953098673</c:v>
                </c:pt>
                <c:pt idx="151">
                  <c:v>-2.5058136294901487</c:v>
                </c:pt>
                <c:pt idx="152">
                  <c:v>-2.5145292765100749</c:v>
                </c:pt>
                <c:pt idx="153">
                  <c:v>-1.5272639481599981</c:v>
                </c:pt>
                <c:pt idx="154">
                  <c:v>-6.6402016874799301</c:v>
                </c:pt>
                <c:pt idx="155">
                  <c:v>7.4220966209800281</c:v>
                </c:pt>
                <c:pt idx="156" formatCode="0.000">
                  <c:v>1.6318248099196353E-3</c:v>
                </c:pt>
                <c:pt idx="157">
                  <c:v>-3.9717089975497402</c:v>
                </c:pt>
                <c:pt idx="158">
                  <c:v>-12.691931090630078</c:v>
                </c:pt>
                <c:pt idx="159">
                  <c:v>5.4108897142500609</c:v>
                </c:pt>
                <c:pt idx="160">
                  <c:v>-9.5700536784402175</c:v>
                </c:pt>
                <c:pt idx="161">
                  <c:v>-15.512096544019641</c:v>
                </c:pt>
                <c:pt idx="162">
                  <c:v>-7.8132875626902205</c:v>
                </c:pt>
                <c:pt idx="163">
                  <c:v>-8.8860293534198718</c:v>
                </c:pt>
                <c:pt idx="164">
                  <c:v>-0.21330132441016758</c:v>
                </c:pt>
                <c:pt idx="165">
                  <c:v>-2.3460301650197835</c:v>
                </c:pt>
                <c:pt idx="166">
                  <c:v>-1.754878482280219</c:v>
                </c:pt>
                <c:pt idx="167">
                  <c:v>-1.7077322294298938</c:v>
                </c:pt>
                <c:pt idx="168">
                  <c:v>-0.94489425675010352</c:v>
                </c:pt>
                <c:pt idx="169">
                  <c:v>-1.2666117492699414</c:v>
                </c:pt>
                <c:pt idx="170">
                  <c:v>-3.5251920859500387</c:v>
                </c:pt>
                <c:pt idx="171">
                  <c:v>-6.0352482106100069</c:v>
                </c:pt>
                <c:pt idx="172">
                  <c:v>-2.174473248870072</c:v>
                </c:pt>
                <c:pt idx="173">
                  <c:v>0.74479345683994325</c:v>
                </c:pt>
                <c:pt idx="174">
                  <c:v>1.8845353549500032</c:v>
                </c:pt>
                <c:pt idx="175">
                  <c:v>-0.14323663711002155</c:v>
                </c:pt>
                <c:pt idx="176">
                  <c:v>-1.6434698357898014</c:v>
                </c:pt>
                <c:pt idx="177">
                  <c:v>-3.8179104253199512</c:v>
                </c:pt>
                <c:pt idx="178">
                  <c:v>3.1899196496101467</c:v>
                </c:pt>
                <c:pt idx="179">
                  <c:v>-0.82139032992017746</c:v>
                </c:pt>
                <c:pt idx="180">
                  <c:v>3.9941254095997465</c:v>
                </c:pt>
                <c:pt idx="181">
                  <c:v>-8.4909174138497292</c:v>
                </c:pt>
                <c:pt idx="182">
                  <c:v>11.971911849209846</c:v>
                </c:pt>
                <c:pt idx="183">
                  <c:v>3.944866206579718</c:v>
                </c:pt>
                <c:pt idx="184">
                  <c:v>-0.41306551478010078</c:v>
                </c:pt>
                <c:pt idx="185">
                  <c:v>2.8572875702298006</c:v>
                </c:pt>
                <c:pt idx="186">
                  <c:v>1.5307126130101096</c:v>
                </c:pt>
                <c:pt idx="187">
                  <c:v>0.7815301409100357</c:v>
                </c:pt>
                <c:pt idx="188">
                  <c:v>-1.2764983335400757</c:v>
                </c:pt>
                <c:pt idx="189">
                  <c:v>-0.1488052501799757</c:v>
                </c:pt>
                <c:pt idx="190">
                  <c:v>-4.3330398496100315</c:v>
                </c:pt>
                <c:pt idx="191">
                  <c:v>-4.1655304864698337</c:v>
                </c:pt>
                <c:pt idx="192">
                  <c:v>-1.0138751012900684</c:v>
                </c:pt>
                <c:pt idx="193">
                  <c:v>0.63810457289991973</c:v>
                </c:pt>
                <c:pt idx="194">
                  <c:v>3.6105645528600689</c:v>
                </c:pt>
                <c:pt idx="195">
                  <c:v>-5.0592986901001495</c:v>
                </c:pt>
                <c:pt idx="196">
                  <c:v>-1.717708627709726</c:v>
                </c:pt>
                <c:pt idx="197">
                  <c:v>5.771423251989745</c:v>
                </c:pt>
                <c:pt idx="198">
                  <c:v>-0.55229092661011236</c:v>
                </c:pt>
                <c:pt idx="199">
                  <c:v>0.80515815858007045</c:v>
                </c:pt>
                <c:pt idx="200">
                  <c:v>-5.5641937030700319</c:v>
                </c:pt>
                <c:pt idx="201">
                  <c:v>-1.3501674675999311</c:v>
                </c:pt>
                <c:pt idx="202">
                  <c:v>4.7737081498603402</c:v>
                </c:pt>
                <c:pt idx="203">
                  <c:v>2.1592954089896921</c:v>
                </c:pt>
                <c:pt idx="204">
                  <c:v>3.0045414500900733</c:v>
                </c:pt>
                <c:pt idx="205">
                  <c:v>-5.071391511100046</c:v>
                </c:pt>
                <c:pt idx="206">
                  <c:v>6.2324607742652915</c:v>
                </c:pt>
                <c:pt idx="207">
                  <c:v>1.8854685554947537</c:v>
                </c:pt>
                <c:pt idx="208">
                  <c:v>3.2683507658698545</c:v>
                </c:pt>
                <c:pt idx="209">
                  <c:v>-6.8478692170897375</c:v>
                </c:pt>
                <c:pt idx="210">
                  <c:v>-6.177130858610326</c:v>
                </c:pt>
                <c:pt idx="211">
                  <c:v>-5.914869467419976</c:v>
                </c:pt>
                <c:pt idx="212">
                  <c:v>-15.658092665349614</c:v>
                </c:pt>
                <c:pt idx="213">
                  <c:v>-3.1936889653002254</c:v>
                </c:pt>
                <c:pt idx="214">
                  <c:v>-6.2431197778500973</c:v>
                </c:pt>
                <c:pt idx="215">
                  <c:v>2.1496483226201235</c:v>
                </c:pt>
                <c:pt idx="216">
                  <c:v>4.5466437445202246</c:v>
                </c:pt>
                <c:pt idx="217">
                  <c:v>-1.0193414668101468</c:v>
                </c:pt>
                <c:pt idx="218">
                  <c:v>-5.9682408033700085</c:v>
                </c:pt>
                <c:pt idx="219">
                  <c:v>5.3250652008900943</c:v>
                </c:pt>
                <c:pt idx="220">
                  <c:v>-12.063612405250296</c:v>
                </c:pt>
                <c:pt idx="221">
                  <c:v>3.0031039248601701</c:v>
                </c:pt>
                <c:pt idx="222">
                  <c:v>0.47504251674990883</c:v>
                </c:pt>
                <c:pt idx="223">
                  <c:v>-0.3260686232797525</c:v>
                </c:pt>
                <c:pt idx="224">
                  <c:v>-9.5897374005103302</c:v>
                </c:pt>
                <c:pt idx="225">
                  <c:v>8.6656308363599237</c:v>
                </c:pt>
                <c:pt idx="226">
                  <c:v>5.9327391453803102</c:v>
                </c:pt>
                <c:pt idx="227">
                  <c:v>0.82610822914011806</c:v>
                </c:pt>
                <c:pt idx="228">
                  <c:v>6.077366741719743</c:v>
                </c:pt>
                <c:pt idx="229">
                  <c:v>-2.0314398396299111</c:v>
                </c:pt>
                <c:pt idx="230">
                  <c:v>-5.2450371489599092</c:v>
                </c:pt>
                <c:pt idx="231">
                  <c:v>6.4278425989868992E-2</c:v>
                </c:pt>
                <c:pt idx="232">
                  <c:v>0.5137194197500321</c:v>
                </c:pt>
                <c:pt idx="233">
                  <c:v>-4.1083092948501871</c:v>
                </c:pt>
                <c:pt idx="234">
                  <c:v>-6.7390574114797346</c:v>
                </c:pt>
                <c:pt idx="235">
                  <c:v>2.5544599060399378</c:v>
                </c:pt>
                <c:pt idx="236">
                  <c:v>-2.1329001907201928</c:v>
                </c:pt>
                <c:pt idx="237">
                  <c:v>-0.13523401210977681</c:v>
                </c:pt>
                <c:pt idx="238">
                  <c:v>-1.7962024429402845</c:v>
                </c:pt>
                <c:pt idx="239">
                  <c:v>-7.0420858228899306</c:v>
                </c:pt>
                <c:pt idx="240">
                  <c:v>9.799352448369973</c:v>
                </c:pt>
                <c:pt idx="241">
                  <c:v>-4.6935818646197731</c:v>
                </c:pt>
                <c:pt idx="242">
                  <c:v>2.241653723050149</c:v>
                </c:pt>
                <c:pt idx="243">
                  <c:v>4.9367379454697584</c:v>
                </c:pt>
                <c:pt idx="244">
                  <c:v>-11.583339623499796</c:v>
                </c:pt>
                <c:pt idx="245">
                  <c:v>-5.6787042514101813</c:v>
                </c:pt>
                <c:pt idx="246">
                  <c:v>-3.6369392639298894</c:v>
                </c:pt>
                <c:pt idx="247">
                  <c:v>0.36365869754990854</c:v>
                </c:pt>
                <c:pt idx="248">
                  <c:v>-5.8611932667599831</c:v>
                </c:pt>
                <c:pt idx="249">
                  <c:v>-12.471450988450215</c:v>
                </c:pt>
                <c:pt idx="250">
                  <c:v>-4.0394697130595887</c:v>
                </c:pt>
                <c:pt idx="251">
                  <c:v>1.6750439575798737</c:v>
                </c:pt>
                <c:pt idx="252">
                  <c:v>-2.4471526913603157</c:v>
                </c:pt>
                <c:pt idx="253">
                  <c:v>-4.1965341241798342</c:v>
                </c:pt>
                <c:pt idx="254">
                  <c:v>-18.014942211490052</c:v>
                </c:pt>
                <c:pt idx="255">
                  <c:v>4.913000683230166</c:v>
                </c:pt>
                <c:pt idx="256">
                  <c:v>-3.2982432438402611</c:v>
                </c:pt>
                <c:pt idx="257">
                  <c:v>-1.2022446798996498</c:v>
                </c:pt>
                <c:pt idx="258">
                  <c:v>-3.8151503290000619</c:v>
                </c:pt>
                <c:pt idx="259">
                  <c:v>-7.8608825881101438</c:v>
                </c:pt>
                <c:pt idx="260">
                  <c:v>0.78970959662001405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4-4EB3-8C43-72A0AB4C5874}"/>
            </c:ext>
          </c:extLst>
        </c:ser>
        <c:ser>
          <c:idx val="1"/>
          <c:order val="1"/>
          <c:tx>
            <c:strRef>
              <c:f>Таблица!$AEV$16</c:f>
              <c:strCache>
                <c:ptCount val="1"/>
                <c:pt idx="0">
                  <c:v>в ИВ (в долларовом эквиваленте)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Таблица!$UF$7:$AEF$7</c:f>
              <c:numCache>
                <c:formatCode>m/d/yyyy</c:formatCode>
                <c:ptCount val="261"/>
                <c:pt idx="0">
                  <c:v>44615</c:v>
                </c:pt>
                <c:pt idx="1">
                  <c:v>44616</c:v>
                </c:pt>
                <c:pt idx="2">
                  <c:v>44617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44634</c:v>
                </c:pt>
                <c:pt idx="13">
                  <c:v>44635</c:v>
                </c:pt>
                <c:pt idx="14">
                  <c:v>44636</c:v>
                </c:pt>
                <c:pt idx="15">
                  <c:v>44637</c:v>
                </c:pt>
                <c:pt idx="16">
                  <c:v>44638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44655</c:v>
                </c:pt>
                <c:pt idx="28">
                  <c:v>44656</c:v>
                </c:pt>
                <c:pt idx="29">
                  <c:v>44657</c:v>
                </c:pt>
                <c:pt idx="30">
                  <c:v>44658</c:v>
                </c:pt>
                <c:pt idx="31">
                  <c:v>44659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44691</c:v>
                </c:pt>
                <c:pt idx="51">
                  <c:v>44692</c:v>
                </c:pt>
                <c:pt idx="52">
                  <c:v>44693</c:v>
                </c:pt>
                <c:pt idx="53">
                  <c:v>44694</c:v>
                </c:pt>
                <c:pt idx="54">
                  <c:v>44695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44782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44788</c:v>
                </c:pt>
                <c:pt idx="121">
                  <c:v>44789</c:v>
                </c:pt>
                <c:pt idx="122">
                  <c:v>44790</c:v>
                </c:pt>
                <c:pt idx="123">
                  <c:v>44791</c:v>
                </c:pt>
                <c:pt idx="124">
                  <c:v>44792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44802</c:v>
                </c:pt>
                <c:pt idx="131">
                  <c:v>44803</c:v>
                </c:pt>
                <c:pt idx="132">
                  <c:v>44804</c:v>
                </c:pt>
                <c:pt idx="133">
                  <c:v>44805</c:v>
                </c:pt>
                <c:pt idx="134">
                  <c:v>44806</c:v>
                </c:pt>
                <c:pt idx="135">
                  <c:v>44809</c:v>
                </c:pt>
                <c:pt idx="136">
                  <c:v>44810</c:v>
                </c:pt>
                <c:pt idx="137">
                  <c:v>44811</c:v>
                </c:pt>
                <c:pt idx="138">
                  <c:v>44812</c:v>
                </c:pt>
                <c:pt idx="139">
                  <c:v>44813</c:v>
                </c:pt>
                <c:pt idx="140">
                  <c:v>44816</c:v>
                </c:pt>
                <c:pt idx="141">
                  <c:v>44817</c:v>
                </c:pt>
                <c:pt idx="142">
                  <c:v>44818</c:v>
                </c:pt>
                <c:pt idx="143">
                  <c:v>44819</c:v>
                </c:pt>
                <c:pt idx="144">
                  <c:v>44820</c:v>
                </c:pt>
                <c:pt idx="145">
                  <c:v>44823</c:v>
                </c:pt>
                <c:pt idx="146">
                  <c:v>44824</c:v>
                </c:pt>
                <c:pt idx="147">
                  <c:v>44825</c:v>
                </c:pt>
                <c:pt idx="148">
                  <c:v>44826</c:v>
                </c:pt>
                <c:pt idx="149">
                  <c:v>44827</c:v>
                </c:pt>
                <c:pt idx="150">
                  <c:v>44830</c:v>
                </c:pt>
                <c:pt idx="151">
                  <c:v>44831</c:v>
                </c:pt>
                <c:pt idx="152">
                  <c:v>44832</c:v>
                </c:pt>
                <c:pt idx="153">
                  <c:v>44833</c:v>
                </c:pt>
                <c:pt idx="154">
                  <c:v>44834</c:v>
                </c:pt>
                <c:pt idx="155">
                  <c:v>44835</c:v>
                </c:pt>
                <c:pt idx="156">
                  <c:v>44838</c:v>
                </c:pt>
                <c:pt idx="157">
                  <c:v>44839</c:v>
                </c:pt>
                <c:pt idx="158">
                  <c:v>44840</c:v>
                </c:pt>
                <c:pt idx="159">
                  <c:v>44841</c:v>
                </c:pt>
                <c:pt idx="160">
                  <c:v>44844</c:v>
                </c:pt>
                <c:pt idx="161">
                  <c:v>44845</c:v>
                </c:pt>
                <c:pt idx="162">
                  <c:v>44846</c:v>
                </c:pt>
                <c:pt idx="163">
                  <c:v>44847</c:v>
                </c:pt>
                <c:pt idx="164">
                  <c:v>44848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44873</c:v>
                </c:pt>
                <c:pt idx="181">
                  <c:v>44874</c:v>
                </c:pt>
                <c:pt idx="182">
                  <c:v>44875</c:v>
                </c:pt>
                <c:pt idx="183">
                  <c:v>44876</c:v>
                </c:pt>
                <c:pt idx="184">
                  <c:v>44879</c:v>
                </c:pt>
                <c:pt idx="185">
                  <c:v>44880</c:v>
                </c:pt>
                <c:pt idx="186">
                  <c:v>44881</c:v>
                </c:pt>
                <c:pt idx="187">
                  <c:v>44882</c:v>
                </c:pt>
                <c:pt idx="188">
                  <c:v>44883</c:v>
                </c:pt>
                <c:pt idx="189">
                  <c:v>44886</c:v>
                </c:pt>
                <c:pt idx="190">
                  <c:v>44887</c:v>
                </c:pt>
                <c:pt idx="191">
                  <c:v>44888</c:v>
                </c:pt>
                <c:pt idx="192">
                  <c:v>44889</c:v>
                </c:pt>
                <c:pt idx="193">
                  <c:v>44890</c:v>
                </c:pt>
                <c:pt idx="194">
                  <c:v>44893</c:v>
                </c:pt>
                <c:pt idx="195">
                  <c:v>44894</c:v>
                </c:pt>
                <c:pt idx="196">
                  <c:v>44895</c:v>
                </c:pt>
                <c:pt idx="197">
                  <c:v>44896</c:v>
                </c:pt>
                <c:pt idx="198">
                  <c:v>44897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44907</c:v>
                </c:pt>
                <c:pt idx="205">
                  <c:v>44908</c:v>
                </c:pt>
                <c:pt idx="206">
                  <c:v>44909</c:v>
                </c:pt>
                <c:pt idx="207">
                  <c:v>44910</c:v>
                </c:pt>
                <c:pt idx="208">
                  <c:v>44911</c:v>
                </c:pt>
                <c:pt idx="209">
                  <c:v>44914</c:v>
                </c:pt>
                <c:pt idx="210">
                  <c:v>44915</c:v>
                </c:pt>
                <c:pt idx="211">
                  <c:v>44916</c:v>
                </c:pt>
                <c:pt idx="212">
                  <c:v>44917</c:v>
                </c:pt>
                <c:pt idx="213">
                  <c:v>44918</c:v>
                </c:pt>
                <c:pt idx="214">
                  <c:v>44921</c:v>
                </c:pt>
                <c:pt idx="215">
                  <c:v>44922</c:v>
                </c:pt>
                <c:pt idx="216">
                  <c:v>44923</c:v>
                </c:pt>
                <c:pt idx="217">
                  <c:v>44924</c:v>
                </c:pt>
                <c:pt idx="218">
                  <c:v>44925</c:v>
                </c:pt>
                <c:pt idx="219">
                  <c:v>44927</c:v>
                </c:pt>
                <c:pt idx="220">
                  <c:v>44930</c:v>
                </c:pt>
                <c:pt idx="221">
                  <c:v>44931</c:v>
                </c:pt>
                <c:pt idx="222">
                  <c:v>44932</c:v>
                </c:pt>
                <c:pt idx="223">
                  <c:v>44935</c:v>
                </c:pt>
                <c:pt idx="224">
                  <c:v>44936</c:v>
                </c:pt>
                <c:pt idx="225">
                  <c:v>44937</c:v>
                </c:pt>
                <c:pt idx="226">
                  <c:v>44938</c:v>
                </c:pt>
                <c:pt idx="227">
                  <c:v>44939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44949</c:v>
                </c:pt>
                <c:pt idx="234">
                  <c:v>44950</c:v>
                </c:pt>
                <c:pt idx="235">
                  <c:v>44951</c:v>
                </c:pt>
                <c:pt idx="236">
                  <c:v>44952</c:v>
                </c:pt>
                <c:pt idx="237">
                  <c:v>44953</c:v>
                </c:pt>
                <c:pt idx="238">
                  <c:v>44956</c:v>
                </c:pt>
                <c:pt idx="239">
                  <c:v>44957</c:v>
                </c:pt>
                <c:pt idx="240">
                  <c:v>44958</c:v>
                </c:pt>
                <c:pt idx="241">
                  <c:v>44959</c:v>
                </c:pt>
                <c:pt idx="242">
                  <c:v>44960</c:v>
                </c:pt>
                <c:pt idx="243">
                  <c:v>44963</c:v>
                </c:pt>
                <c:pt idx="244">
                  <c:v>44964</c:v>
                </c:pt>
                <c:pt idx="245">
                  <c:v>44965</c:v>
                </c:pt>
                <c:pt idx="246">
                  <c:v>44966</c:v>
                </c:pt>
                <c:pt idx="247">
                  <c:v>44967</c:v>
                </c:pt>
                <c:pt idx="248">
                  <c:v>44970</c:v>
                </c:pt>
                <c:pt idx="249">
                  <c:v>44971</c:v>
                </c:pt>
                <c:pt idx="250">
                  <c:v>44972</c:v>
                </c:pt>
                <c:pt idx="251">
                  <c:v>44973</c:v>
                </c:pt>
                <c:pt idx="252">
                  <c:v>44974</c:v>
                </c:pt>
                <c:pt idx="253">
                  <c:v>44977</c:v>
                </c:pt>
                <c:pt idx="254">
                  <c:v>44978</c:v>
                </c:pt>
                <c:pt idx="255">
                  <c:v>44979</c:v>
                </c:pt>
                <c:pt idx="256">
                  <c:v>44980</c:v>
                </c:pt>
                <c:pt idx="257">
                  <c:v>44981</c:v>
                </c:pt>
                <c:pt idx="258">
                  <c:v>44984</c:v>
                </c:pt>
                <c:pt idx="259">
                  <c:v>44985</c:v>
                </c:pt>
                <c:pt idx="260">
                  <c:v>44986</c:v>
                </c:pt>
              </c:numCache>
            </c:numRef>
          </c:cat>
          <c:val>
            <c:numRef>
              <c:f>Таблица!$UF$13:$AEF$13</c:f>
              <c:numCache>
                <c:formatCode>0.00</c:formatCode>
                <c:ptCount val="261"/>
                <c:pt idx="0">
                  <c:v>0.25688489294043393</c:v>
                </c:pt>
                <c:pt idx="1">
                  <c:v>-0.33639059093002288</c:v>
                </c:pt>
                <c:pt idx="2">
                  <c:v>-9.7679643800192935</c:v>
                </c:pt>
                <c:pt idx="3">
                  <c:v>-9.4554834483515151</c:v>
                </c:pt>
                <c:pt idx="4">
                  <c:v>-0.55430702903959173</c:v>
                </c:pt>
                <c:pt idx="5">
                  <c:v>-12.583653212149329</c:v>
                </c:pt>
                <c:pt idx="6">
                  <c:v>-10.130848032779795</c:v>
                </c:pt>
                <c:pt idx="7">
                  <c:v>-9.8088362884900562</c:v>
                </c:pt>
                <c:pt idx="8">
                  <c:v>-7.4611407339398284</c:v>
                </c:pt>
                <c:pt idx="9">
                  <c:v>-32.566270681200876</c:v>
                </c:pt>
                <c:pt idx="10">
                  <c:v>-6.0723099826200269</c:v>
                </c:pt>
                <c:pt idx="11">
                  <c:v>23.840786644220316</c:v>
                </c:pt>
                <c:pt idx="12">
                  <c:v>-4.2520879054400211</c:v>
                </c:pt>
                <c:pt idx="13">
                  <c:v>-8.4196223631197427</c:v>
                </c:pt>
                <c:pt idx="14">
                  <c:v>-0.40908495263010991</c:v>
                </c:pt>
                <c:pt idx="15">
                  <c:v>6.6211072683991006</c:v>
                </c:pt>
                <c:pt idx="16">
                  <c:v>7.6273960223406903</c:v>
                </c:pt>
                <c:pt idx="17">
                  <c:v>7.8797229800302375</c:v>
                </c:pt>
                <c:pt idx="18">
                  <c:v>-1.5594241280205097</c:v>
                </c:pt>
                <c:pt idx="19">
                  <c:v>9.1334060306207903</c:v>
                </c:pt>
                <c:pt idx="20">
                  <c:v>6.2417797185498785</c:v>
                </c:pt>
                <c:pt idx="21">
                  <c:v>5.1364437371594249</c:v>
                </c:pt>
                <c:pt idx="22">
                  <c:v>9.3277933923600358</c:v>
                </c:pt>
                <c:pt idx="23">
                  <c:v>5.2849707731402304</c:v>
                </c:pt>
                <c:pt idx="24">
                  <c:v>14.885590191330266</c:v>
                </c:pt>
                <c:pt idx="25">
                  <c:v>14.702457915559535</c:v>
                </c:pt>
                <c:pt idx="26">
                  <c:v>45.942823606680577</c:v>
                </c:pt>
                <c:pt idx="27">
                  <c:v>10.946655059809018</c:v>
                </c:pt>
                <c:pt idx="28">
                  <c:v>-0.98566527797902381</c:v>
                </c:pt>
                <c:pt idx="29">
                  <c:v>6.5364674598495185</c:v>
                </c:pt>
                <c:pt idx="30">
                  <c:v>5.4467454956002257</c:v>
                </c:pt>
                <c:pt idx="31">
                  <c:v>4.7152804832894617</c:v>
                </c:pt>
                <c:pt idx="32">
                  <c:v>7.3232384966104291</c:v>
                </c:pt>
                <c:pt idx="33">
                  <c:v>-1.0798178249306147</c:v>
                </c:pt>
                <c:pt idx="34">
                  <c:v>40.702115821900406</c:v>
                </c:pt>
                <c:pt idx="35">
                  <c:v>1.4847287731499819</c:v>
                </c:pt>
                <c:pt idx="36">
                  <c:v>3.5979034203601259</c:v>
                </c:pt>
                <c:pt idx="37">
                  <c:v>1.874283078960616</c:v>
                </c:pt>
                <c:pt idx="38">
                  <c:v>-0.9089423369805445</c:v>
                </c:pt>
                <c:pt idx="39">
                  <c:v>5.2040562228194176</c:v>
                </c:pt>
                <c:pt idx="40">
                  <c:v>3.3575098966302903</c:v>
                </c:pt>
                <c:pt idx="41">
                  <c:v>3.2518681824094529</c:v>
                </c:pt>
                <c:pt idx="42">
                  <c:v>2.9135633101313942</c:v>
                </c:pt>
                <c:pt idx="43">
                  <c:v>-1.4364406084905568</c:v>
                </c:pt>
                <c:pt idx="44">
                  <c:v>4.3042950520302838</c:v>
                </c:pt>
                <c:pt idx="45">
                  <c:v>2.9894667192502311</c:v>
                </c:pt>
                <c:pt idx="46">
                  <c:v>3.6810743506894141</c:v>
                </c:pt>
                <c:pt idx="47">
                  <c:v>43.833614224889971</c:v>
                </c:pt>
                <c:pt idx="48">
                  <c:v>-9.6924368655199942</c:v>
                </c:pt>
                <c:pt idx="49">
                  <c:v>5.4372630507796202</c:v>
                </c:pt>
                <c:pt idx="50">
                  <c:v>5.1957889621608047</c:v>
                </c:pt>
                <c:pt idx="51">
                  <c:v>-5.5056016439702944</c:v>
                </c:pt>
                <c:pt idx="52">
                  <c:v>5.8230695079391808</c:v>
                </c:pt>
                <c:pt idx="53">
                  <c:v>4.2911278293604482</c:v>
                </c:pt>
                <c:pt idx="54">
                  <c:v>32.909521259950452</c:v>
                </c:pt>
                <c:pt idx="55">
                  <c:v>2.1916000322498803</c:v>
                </c:pt>
                <c:pt idx="56">
                  <c:v>2.6687051051803792</c:v>
                </c:pt>
                <c:pt idx="57">
                  <c:v>3.493855412179073</c:v>
                </c:pt>
                <c:pt idx="58">
                  <c:v>2.6393827227602742</c:v>
                </c:pt>
                <c:pt idx="59">
                  <c:v>3.5156337824901129</c:v>
                </c:pt>
                <c:pt idx="60">
                  <c:v>4.5846475358302996</c:v>
                </c:pt>
                <c:pt idx="61">
                  <c:v>4.7033041680697352</c:v>
                </c:pt>
                <c:pt idx="62">
                  <c:v>6.0009182541907649</c:v>
                </c:pt>
                <c:pt idx="63">
                  <c:v>6.036108467399572</c:v>
                </c:pt>
                <c:pt idx="64">
                  <c:v>3.6055821519303208</c:v>
                </c:pt>
                <c:pt idx="65">
                  <c:v>3.4903802995095248</c:v>
                </c:pt>
                <c:pt idx="66">
                  <c:v>3.743564435440021</c:v>
                </c:pt>
                <c:pt idx="67">
                  <c:v>48.808585532069628</c:v>
                </c:pt>
                <c:pt idx="68">
                  <c:v>3.3197957633001351</c:v>
                </c:pt>
                <c:pt idx="69">
                  <c:v>2.1085257603299397</c:v>
                </c:pt>
                <c:pt idx="70">
                  <c:v>3.592083647689833</c:v>
                </c:pt>
                <c:pt idx="71">
                  <c:v>-2.4922168084094665</c:v>
                </c:pt>
                <c:pt idx="72">
                  <c:v>4.3285337850802534</c:v>
                </c:pt>
                <c:pt idx="73">
                  <c:v>2.481434507519225</c:v>
                </c:pt>
                <c:pt idx="74">
                  <c:v>3.4008098637204967</c:v>
                </c:pt>
                <c:pt idx="75">
                  <c:v>29.810467612420325</c:v>
                </c:pt>
                <c:pt idx="76">
                  <c:v>-1.1121410838404699</c:v>
                </c:pt>
                <c:pt idx="77">
                  <c:v>5.9870555106699612</c:v>
                </c:pt>
                <c:pt idx="78">
                  <c:v>2.6257400278400382</c:v>
                </c:pt>
                <c:pt idx="79">
                  <c:v>6.1747499164994224</c:v>
                </c:pt>
                <c:pt idx="80">
                  <c:v>4.2332614971801377</c:v>
                </c:pt>
                <c:pt idx="81">
                  <c:v>-0.40971340134001366</c:v>
                </c:pt>
                <c:pt idx="82">
                  <c:v>5.2038496200202644</c:v>
                </c:pt>
                <c:pt idx="83">
                  <c:v>5.640167066129834</c:v>
                </c:pt>
                <c:pt idx="84">
                  <c:v>2.8051510888399207</c:v>
                </c:pt>
                <c:pt idx="85">
                  <c:v>1.4134096667403355</c:v>
                </c:pt>
                <c:pt idx="86">
                  <c:v>-5.2919226095400518</c:v>
                </c:pt>
                <c:pt idx="87">
                  <c:v>13.05540491597003</c:v>
                </c:pt>
                <c:pt idx="88">
                  <c:v>3.9568154582702846</c:v>
                </c:pt>
                <c:pt idx="89">
                  <c:v>42.678738194909783</c:v>
                </c:pt>
                <c:pt idx="90">
                  <c:v>1.8341615975305103</c:v>
                </c:pt>
                <c:pt idx="91">
                  <c:v>-6.0807709802502359</c:v>
                </c:pt>
                <c:pt idx="92">
                  <c:v>3.5862143243894025</c:v>
                </c:pt>
                <c:pt idx="93">
                  <c:v>3.2869209026302997</c:v>
                </c:pt>
                <c:pt idx="94">
                  <c:v>-1.0161800811501962</c:v>
                </c:pt>
                <c:pt idx="95">
                  <c:v>4.0610748655808493</c:v>
                </c:pt>
                <c:pt idx="96">
                  <c:v>-3.1542864154007475</c:v>
                </c:pt>
                <c:pt idx="97">
                  <c:v>33.740431419160814</c:v>
                </c:pt>
                <c:pt idx="98">
                  <c:v>2.3947940351490615</c:v>
                </c:pt>
                <c:pt idx="99">
                  <c:v>1.9175674556809099</c:v>
                </c:pt>
                <c:pt idx="100">
                  <c:v>2.9710539527395667</c:v>
                </c:pt>
                <c:pt idx="101">
                  <c:v>-6.3105552171600721</c:v>
                </c:pt>
                <c:pt idx="102">
                  <c:v>5.2335729731094034</c:v>
                </c:pt>
                <c:pt idx="103">
                  <c:v>1.4189266505709384</c:v>
                </c:pt>
                <c:pt idx="104">
                  <c:v>-2.8094972334611157</c:v>
                </c:pt>
                <c:pt idx="105">
                  <c:v>0.28441347318130283</c:v>
                </c:pt>
                <c:pt idx="106">
                  <c:v>-3.1826152569910846</c:v>
                </c:pt>
                <c:pt idx="107">
                  <c:v>5.4973289381105133</c:v>
                </c:pt>
                <c:pt idx="108">
                  <c:v>2.2583224650597913</c:v>
                </c:pt>
                <c:pt idx="109">
                  <c:v>-0.31972542693983996</c:v>
                </c:pt>
                <c:pt idx="110">
                  <c:v>49.585847558460046</c:v>
                </c:pt>
                <c:pt idx="111">
                  <c:v>-9.5339355320102186</c:v>
                </c:pt>
                <c:pt idx="112">
                  <c:v>1.7296386048301429</c:v>
                </c:pt>
                <c:pt idx="113">
                  <c:v>3.2404635849397891</c:v>
                </c:pt>
                <c:pt idx="114">
                  <c:v>-3.8030865753198699</c:v>
                </c:pt>
                <c:pt idx="115">
                  <c:v>-3.4250233769853401E-2</c:v>
                </c:pt>
                <c:pt idx="116">
                  <c:v>-2.6066519314499601</c:v>
                </c:pt>
                <c:pt idx="117">
                  <c:v>6.2125863389201186</c:v>
                </c:pt>
                <c:pt idx="118">
                  <c:v>31.623424116869501</c:v>
                </c:pt>
                <c:pt idx="119">
                  <c:v>0.96498366146079206</c:v>
                </c:pt>
                <c:pt idx="120">
                  <c:v>2.6486858977496013</c:v>
                </c:pt>
                <c:pt idx="121">
                  <c:v>-2.1299084107804447</c:v>
                </c:pt>
                <c:pt idx="122">
                  <c:v>5.3491106115307048</c:v>
                </c:pt>
                <c:pt idx="123">
                  <c:v>4.7402947119990131</c:v>
                </c:pt>
                <c:pt idx="124">
                  <c:v>3.7114901370805455</c:v>
                </c:pt>
                <c:pt idx="125">
                  <c:v>3.9336749234607851</c:v>
                </c:pt>
                <c:pt idx="126">
                  <c:v>-5.7548434609807373</c:v>
                </c:pt>
                <c:pt idx="127">
                  <c:v>6.2937099151404254</c:v>
                </c:pt>
                <c:pt idx="128">
                  <c:v>4.6745042541897419</c:v>
                </c:pt>
                <c:pt idx="129">
                  <c:v>3.7415022042796409</c:v>
                </c:pt>
                <c:pt idx="130">
                  <c:v>5.1514369470105521</c:v>
                </c:pt>
                <c:pt idx="131">
                  <c:v>1.833270027139406</c:v>
                </c:pt>
                <c:pt idx="132">
                  <c:v>10.38386257601087</c:v>
                </c:pt>
                <c:pt idx="133">
                  <c:v>48.095037631699597</c:v>
                </c:pt>
                <c:pt idx="134">
                  <c:v>-2.272277513249719</c:v>
                </c:pt>
                <c:pt idx="135">
                  <c:v>1.6424269098397417</c:v>
                </c:pt>
                <c:pt idx="136">
                  <c:v>-2.5551648550099344</c:v>
                </c:pt>
                <c:pt idx="137">
                  <c:v>2.8177105214299445</c:v>
                </c:pt>
                <c:pt idx="138">
                  <c:v>6.1873902672095937</c:v>
                </c:pt>
                <c:pt idx="139">
                  <c:v>41.941510433070107</c:v>
                </c:pt>
                <c:pt idx="140">
                  <c:v>1.8628199656795914</c:v>
                </c:pt>
                <c:pt idx="141">
                  <c:v>-1.9778191427603815</c:v>
                </c:pt>
                <c:pt idx="142">
                  <c:v>5.8986704562803425</c:v>
                </c:pt>
                <c:pt idx="143">
                  <c:v>7.4924808820796898</c:v>
                </c:pt>
                <c:pt idx="144">
                  <c:v>5.1413911521103728</c:v>
                </c:pt>
                <c:pt idx="145">
                  <c:v>5.1663966137002717</c:v>
                </c:pt>
                <c:pt idx="146">
                  <c:v>1.5130516976296349</c:v>
                </c:pt>
                <c:pt idx="147">
                  <c:v>4.3807842766709655</c:v>
                </c:pt>
                <c:pt idx="148">
                  <c:v>3.1815242986194789</c:v>
                </c:pt>
                <c:pt idx="149">
                  <c:v>2.7289453191897337</c:v>
                </c:pt>
                <c:pt idx="150">
                  <c:v>-1.5883748488595302</c:v>
                </c:pt>
                <c:pt idx="151">
                  <c:v>-2.76256305707102</c:v>
                </c:pt>
                <c:pt idx="152">
                  <c:v>2.0636014083102054</c:v>
                </c:pt>
                <c:pt idx="153">
                  <c:v>7.1080849998097619</c:v>
                </c:pt>
                <c:pt idx="154">
                  <c:v>3.2791231565997805</c:v>
                </c:pt>
                <c:pt idx="155">
                  <c:v>44.375800482530394</c:v>
                </c:pt>
                <c:pt idx="156">
                  <c:v>-4.8923007347102612</c:v>
                </c:pt>
                <c:pt idx="157">
                  <c:v>3.7521680616300728</c:v>
                </c:pt>
                <c:pt idx="158">
                  <c:v>0.31527254445063591</c:v>
                </c:pt>
                <c:pt idx="159">
                  <c:v>0.39183395419968292</c:v>
                </c:pt>
                <c:pt idx="160">
                  <c:v>2.8545099732600647</c:v>
                </c:pt>
                <c:pt idx="161">
                  <c:v>-8.0726802882199991</c:v>
                </c:pt>
                <c:pt idx="162">
                  <c:v>1.7537891971296631</c:v>
                </c:pt>
                <c:pt idx="163">
                  <c:v>1.3295508367400544</c:v>
                </c:pt>
                <c:pt idx="164">
                  <c:v>0.13912106435054739</c:v>
                </c:pt>
                <c:pt idx="165">
                  <c:v>27.911604866149901</c:v>
                </c:pt>
                <c:pt idx="166">
                  <c:v>-7.019602107980063</c:v>
                </c:pt>
                <c:pt idx="167">
                  <c:v>2.9752879404304622</c:v>
                </c:pt>
                <c:pt idx="168">
                  <c:v>2.8921751520092585</c:v>
                </c:pt>
                <c:pt idx="169">
                  <c:v>-1.2243408843596626</c:v>
                </c:pt>
                <c:pt idx="170">
                  <c:v>1.5236861693801984</c:v>
                </c:pt>
                <c:pt idx="171">
                  <c:v>-5.7665352338808589</c:v>
                </c:pt>
                <c:pt idx="172">
                  <c:v>4.0297208486708769</c:v>
                </c:pt>
                <c:pt idx="173">
                  <c:v>0.97798538800907409</c:v>
                </c:pt>
                <c:pt idx="174">
                  <c:v>1.1602269590202923</c:v>
                </c:pt>
                <c:pt idx="175">
                  <c:v>5.4615617257995837</c:v>
                </c:pt>
                <c:pt idx="176">
                  <c:v>33.956964567920295</c:v>
                </c:pt>
                <c:pt idx="177">
                  <c:v>3.77531048596029</c:v>
                </c:pt>
                <c:pt idx="178">
                  <c:v>-0.51914789174952602</c:v>
                </c:pt>
                <c:pt idx="179">
                  <c:v>9.8963116873001127</c:v>
                </c:pt>
                <c:pt idx="180">
                  <c:v>8.9657533773497562</c:v>
                </c:pt>
                <c:pt idx="181">
                  <c:v>-5.9805898718805111</c:v>
                </c:pt>
                <c:pt idx="182">
                  <c:v>4.9391271816803055</c:v>
                </c:pt>
                <c:pt idx="183">
                  <c:v>1.8947665507903366</c:v>
                </c:pt>
                <c:pt idx="184">
                  <c:v>2.3518078758597798</c:v>
                </c:pt>
                <c:pt idx="185">
                  <c:v>28.716296351649401</c:v>
                </c:pt>
                <c:pt idx="186">
                  <c:v>2.9280211257209885</c:v>
                </c:pt>
                <c:pt idx="187">
                  <c:v>2.0719928694798</c:v>
                </c:pt>
                <c:pt idx="188">
                  <c:v>11.118106587099646</c:v>
                </c:pt>
                <c:pt idx="189">
                  <c:v>-8.7013829469469783E-2</c:v>
                </c:pt>
                <c:pt idx="190">
                  <c:v>-0.23456643151075696</c:v>
                </c:pt>
                <c:pt idx="191">
                  <c:v>3.4358455648107338</c:v>
                </c:pt>
                <c:pt idx="192">
                  <c:v>3.1600956755892184</c:v>
                </c:pt>
                <c:pt idx="193">
                  <c:v>3.4757122133305529</c:v>
                </c:pt>
                <c:pt idx="194">
                  <c:v>1.8671213846992032</c:v>
                </c:pt>
                <c:pt idx="195">
                  <c:v>0.6797785850803848</c:v>
                </c:pt>
                <c:pt idx="196">
                  <c:v>5.1712510585603013</c:v>
                </c:pt>
                <c:pt idx="197">
                  <c:v>44.039905563599859</c:v>
                </c:pt>
                <c:pt idx="198">
                  <c:v>1.159983432899935</c:v>
                </c:pt>
                <c:pt idx="199">
                  <c:v>1.1853971523105429</c:v>
                </c:pt>
                <c:pt idx="200">
                  <c:v>-6.5935758966397771</c:v>
                </c:pt>
                <c:pt idx="201">
                  <c:v>2.1766383507992941</c:v>
                </c:pt>
                <c:pt idx="202">
                  <c:v>3.6443175791600879</c:v>
                </c:pt>
                <c:pt idx="203">
                  <c:v>5.9561888641192127</c:v>
                </c:pt>
                <c:pt idx="204">
                  <c:v>7.3779975008810652</c:v>
                </c:pt>
                <c:pt idx="205">
                  <c:v>-1.8585515021804895</c:v>
                </c:pt>
                <c:pt idx="206">
                  <c:v>32.155639221379715</c:v>
                </c:pt>
                <c:pt idx="207">
                  <c:v>3.3342670260708474</c:v>
                </c:pt>
                <c:pt idx="208">
                  <c:v>1.4052380450993951</c:v>
                </c:pt>
                <c:pt idx="209">
                  <c:v>-0.27862682593968202</c:v>
                </c:pt>
                <c:pt idx="210">
                  <c:v>-6.074751183279659</c:v>
                </c:pt>
                <c:pt idx="211">
                  <c:v>4.2946654290099104</c:v>
                </c:pt>
                <c:pt idx="212">
                  <c:v>4.6400030633694769</c:v>
                </c:pt>
                <c:pt idx="213">
                  <c:v>1.981425457599471</c:v>
                </c:pt>
                <c:pt idx="214">
                  <c:v>3.0657627109612804</c:v>
                </c:pt>
                <c:pt idx="215">
                  <c:v>-4.0967924850519921E-2</c:v>
                </c:pt>
                <c:pt idx="216">
                  <c:v>8.6358311894300641</c:v>
                </c:pt>
                <c:pt idx="217">
                  <c:v>3.0621993352697245</c:v>
                </c:pt>
                <c:pt idx="218">
                  <c:v>4.2560637007100013</c:v>
                </c:pt>
                <c:pt idx="219">
                  <c:v>50.357855273819951</c:v>
                </c:pt>
                <c:pt idx="220">
                  <c:v>-10.948713221049729</c:v>
                </c:pt>
                <c:pt idx="221">
                  <c:v>7.9049162352202984</c:v>
                </c:pt>
                <c:pt idx="222">
                  <c:v>3.9044521679397803</c:v>
                </c:pt>
                <c:pt idx="223">
                  <c:v>5.2843721290701069</c:v>
                </c:pt>
                <c:pt idx="224">
                  <c:v>-2.5525886714603985</c:v>
                </c:pt>
                <c:pt idx="225">
                  <c:v>11.057096592980997</c:v>
                </c:pt>
                <c:pt idx="226">
                  <c:v>5.9353404934290666</c:v>
                </c:pt>
                <c:pt idx="227">
                  <c:v>29.150518938829919</c:v>
                </c:pt>
                <c:pt idx="228">
                  <c:v>2.0989475758597109</c:v>
                </c:pt>
                <c:pt idx="229">
                  <c:v>-3.4407735450295149</c:v>
                </c:pt>
                <c:pt idx="230">
                  <c:v>6.1422949035895726</c:v>
                </c:pt>
                <c:pt idx="231">
                  <c:v>4.2037881228907281</c:v>
                </c:pt>
                <c:pt idx="232">
                  <c:v>2.6291974163996201</c:v>
                </c:pt>
                <c:pt idx="233">
                  <c:v>4.349407060590238</c:v>
                </c:pt>
                <c:pt idx="234">
                  <c:v>2.7923963531293339</c:v>
                </c:pt>
                <c:pt idx="235">
                  <c:v>5.8853327014012393</c:v>
                </c:pt>
                <c:pt idx="236">
                  <c:v>5.8362911814792824</c:v>
                </c:pt>
                <c:pt idx="237">
                  <c:v>2.8138118300003043</c:v>
                </c:pt>
                <c:pt idx="238">
                  <c:v>3.267106547309595</c:v>
                </c:pt>
                <c:pt idx="239">
                  <c:v>0.52553135230027692</c:v>
                </c:pt>
                <c:pt idx="240">
                  <c:v>51.637273835120141</c:v>
                </c:pt>
                <c:pt idx="241">
                  <c:v>3.8372411795799053</c:v>
                </c:pt>
                <c:pt idx="242">
                  <c:v>2.4105926481097413</c:v>
                </c:pt>
                <c:pt idx="243">
                  <c:v>2.9319434501594515</c:v>
                </c:pt>
                <c:pt idx="244">
                  <c:v>-2.2418523095893761</c:v>
                </c:pt>
                <c:pt idx="245">
                  <c:v>5.4339543431397033</c:v>
                </c:pt>
                <c:pt idx="246">
                  <c:v>1.2803178152598775</c:v>
                </c:pt>
                <c:pt idx="247">
                  <c:v>27.684435522640342</c:v>
                </c:pt>
                <c:pt idx="248">
                  <c:v>13.4718632411605</c:v>
                </c:pt>
                <c:pt idx="249">
                  <c:v>-1.7336366477011325</c:v>
                </c:pt>
                <c:pt idx="250">
                  <c:v>5.1219708248909228</c:v>
                </c:pt>
                <c:pt idx="251">
                  <c:v>3.3956081305805128</c:v>
                </c:pt>
                <c:pt idx="252">
                  <c:v>1.7776775346892464</c:v>
                </c:pt>
                <c:pt idx="253">
                  <c:v>2.067911565900431</c:v>
                </c:pt>
                <c:pt idx="254">
                  <c:v>-4.0496585408000101</c:v>
                </c:pt>
                <c:pt idx="255">
                  <c:v>4.2359261912997681</c:v>
                </c:pt>
                <c:pt idx="256">
                  <c:v>3.9513768325596175</c:v>
                </c:pt>
                <c:pt idx="257">
                  <c:v>1.196944515369978</c:v>
                </c:pt>
                <c:pt idx="258">
                  <c:v>2.1197251453504578</c:v>
                </c:pt>
                <c:pt idx="259">
                  <c:v>2.873373518259541</c:v>
                </c:pt>
                <c:pt idx="260">
                  <c:v>47.887285039139897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4-4EB3-8C43-72A0AB4C5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0"/>
        <c:lblAlgn val="ctr"/>
        <c:lblOffset val="100"/>
        <c:noMultiLvlLbl val="0"/>
      </c:catAx>
      <c:valAx>
        <c:axId val="895046335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7.0754716981132074E-2"/>
          <c:y val="0.59399634725817463"/>
          <c:w val="0.19885433070866143"/>
          <c:h val="0.18488850917095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000"/>
              <a:t>Ежедневные темпы прироста (снижения) остатков</a:t>
            </a:r>
          </a:p>
          <a:p>
            <a:pPr>
              <a:defRPr sz="1000"/>
            </a:pPr>
            <a:r>
              <a:rPr lang="ru-RU" sz="1000"/>
              <a:t>срочных вкладов населения, %</a:t>
            </a:r>
          </a:p>
        </c:rich>
      </c:tx>
      <c:layout>
        <c:manualLayout>
          <c:xMode val="edge"/>
          <c:yMode val="edge"/>
          <c:x val="0.19493503937007875"/>
          <c:y val="1.7481007689288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7392470250161821E-2"/>
          <c:y val="2.6656292469370183E-2"/>
          <c:w val="0.90030167525355631"/>
          <c:h val="0.6314688039645737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Таблица!$AEH$19</c:f>
              <c:strCache>
                <c:ptCount val="1"/>
                <c:pt idx="0">
                  <c:v>млн.РР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dLbl>
              <c:idx val="10"/>
              <c:layout>
                <c:manualLayout>
                  <c:x val="-4.8046340569241792E-3"/>
                  <c:y val="-4.48441001378393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64-4EB3-8C43-72A0AB4C5874}"/>
                </c:ext>
              </c:extLst>
            </c:dLbl>
            <c:dLbl>
              <c:idx val="14"/>
              <c:layout>
                <c:manualLayout>
                  <c:x val="-8.86700851490199E-3"/>
                  <c:y val="5.15772980848872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64-4EB3-8C43-72A0AB4C587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Таблица!$UF$7:$AEF$7</c:f>
              <c:numCache>
                <c:formatCode>m/d/yyyy</c:formatCode>
                <c:ptCount val="261"/>
                <c:pt idx="0">
                  <c:v>44615</c:v>
                </c:pt>
                <c:pt idx="1">
                  <c:v>44616</c:v>
                </c:pt>
                <c:pt idx="2">
                  <c:v>44617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44634</c:v>
                </c:pt>
                <c:pt idx="13">
                  <c:v>44635</c:v>
                </c:pt>
                <c:pt idx="14">
                  <c:v>44636</c:v>
                </c:pt>
                <c:pt idx="15">
                  <c:v>44637</c:v>
                </c:pt>
                <c:pt idx="16">
                  <c:v>44638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44655</c:v>
                </c:pt>
                <c:pt idx="28">
                  <c:v>44656</c:v>
                </c:pt>
                <c:pt idx="29">
                  <c:v>44657</c:v>
                </c:pt>
                <c:pt idx="30">
                  <c:v>44658</c:v>
                </c:pt>
                <c:pt idx="31">
                  <c:v>44659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44691</c:v>
                </c:pt>
                <c:pt idx="51">
                  <c:v>44692</c:v>
                </c:pt>
                <c:pt idx="52">
                  <c:v>44693</c:v>
                </c:pt>
                <c:pt idx="53">
                  <c:v>44694</c:v>
                </c:pt>
                <c:pt idx="54">
                  <c:v>44695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44782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44788</c:v>
                </c:pt>
                <c:pt idx="121">
                  <c:v>44789</c:v>
                </c:pt>
                <c:pt idx="122">
                  <c:v>44790</c:v>
                </c:pt>
                <c:pt idx="123">
                  <c:v>44791</c:v>
                </c:pt>
                <c:pt idx="124">
                  <c:v>44792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44802</c:v>
                </c:pt>
                <c:pt idx="131">
                  <c:v>44803</c:v>
                </c:pt>
                <c:pt idx="132">
                  <c:v>44804</c:v>
                </c:pt>
                <c:pt idx="133">
                  <c:v>44805</c:v>
                </c:pt>
                <c:pt idx="134">
                  <c:v>44806</c:v>
                </c:pt>
                <c:pt idx="135">
                  <c:v>44809</c:v>
                </c:pt>
                <c:pt idx="136">
                  <c:v>44810</c:v>
                </c:pt>
                <c:pt idx="137">
                  <c:v>44811</c:v>
                </c:pt>
                <c:pt idx="138">
                  <c:v>44812</c:v>
                </c:pt>
                <c:pt idx="139">
                  <c:v>44813</c:v>
                </c:pt>
                <c:pt idx="140">
                  <c:v>44816</c:v>
                </c:pt>
                <c:pt idx="141">
                  <c:v>44817</c:v>
                </c:pt>
                <c:pt idx="142">
                  <c:v>44818</c:v>
                </c:pt>
                <c:pt idx="143">
                  <c:v>44819</c:v>
                </c:pt>
                <c:pt idx="144">
                  <c:v>44820</c:v>
                </c:pt>
                <c:pt idx="145">
                  <c:v>44823</c:v>
                </c:pt>
                <c:pt idx="146">
                  <c:v>44824</c:v>
                </c:pt>
                <c:pt idx="147">
                  <c:v>44825</c:v>
                </c:pt>
                <c:pt idx="148">
                  <c:v>44826</c:v>
                </c:pt>
                <c:pt idx="149">
                  <c:v>44827</c:v>
                </c:pt>
                <c:pt idx="150">
                  <c:v>44830</c:v>
                </c:pt>
                <c:pt idx="151">
                  <c:v>44831</c:v>
                </c:pt>
                <c:pt idx="152">
                  <c:v>44832</c:v>
                </c:pt>
                <c:pt idx="153">
                  <c:v>44833</c:v>
                </c:pt>
                <c:pt idx="154">
                  <c:v>44834</c:v>
                </c:pt>
                <c:pt idx="155">
                  <c:v>44835</c:v>
                </c:pt>
                <c:pt idx="156">
                  <c:v>44838</c:v>
                </c:pt>
                <c:pt idx="157">
                  <c:v>44839</c:v>
                </c:pt>
                <c:pt idx="158">
                  <c:v>44840</c:v>
                </c:pt>
                <c:pt idx="159">
                  <c:v>44841</c:v>
                </c:pt>
                <c:pt idx="160">
                  <c:v>44844</c:v>
                </c:pt>
                <c:pt idx="161">
                  <c:v>44845</c:v>
                </c:pt>
                <c:pt idx="162">
                  <c:v>44846</c:v>
                </c:pt>
                <c:pt idx="163">
                  <c:v>44847</c:v>
                </c:pt>
                <c:pt idx="164">
                  <c:v>44848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44873</c:v>
                </c:pt>
                <c:pt idx="181">
                  <c:v>44874</c:v>
                </c:pt>
                <c:pt idx="182">
                  <c:v>44875</c:v>
                </c:pt>
                <c:pt idx="183">
                  <c:v>44876</c:v>
                </c:pt>
                <c:pt idx="184">
                  <c:v>44879</c:v>
                </c:pt>
                <c:pt idx="185">
                  <c:v>44880</c:v>
                </c:pt>
                <c:pt idx="186">
                  <c:v>44881</c:v>
                </c:pt>
                <c:pt idx="187">
                  <c:v>44882</c:v>
                </c:pt>
                <c:pt idx="188">
                  <c:v>44883</c:v>
                </c:pt>
                <c:pt idx="189">
                  <c:v>44886</c:v>
                </c:pt>
                <c:pt idx="190">
                  <c:v>44887</c:v>
                </c:pt>
                <c:pt idx="191">
                  <c:v>44888</c:v>
                </c:pt>
                <c:pt idx="192">
                  <c:v>44889</c:v>
                </c:pt>
                <c:pt idx="193">
                  <c:v>44890</c:v>
                </c:pt>
                <c:pt idx="194">
                  <c:v>44893</c:v>
                </c:pt>
                <c:pt idx="195">
                  <c:v>44894</c:v>
                </c:pt>
                <c:pt idx="196">
                  <c:v>44895</c:v>
                </c:pt>
                <c:pt idx="197">
                  <c:v>44896</c:v>
                </c:pt>
                <c:pt idx="198">
                  <c:v>44897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44907</c:v>
                </c:pt>
                <c:pt idx="205">
                  <c:v>44908</c:v>
                </c:pt>
                <c:pt idx="206">
                  <c:v>44909</c:v>
                </c:pt>
                <c:pt idx="207">
                  <c:v>44910</c:v>
                </c:pt>
                <c:pt idx="208">
                  <c:v>44911</c:v>
                </c:pt>
                <c:pt idx="209">
                  <c:v>44914</c:v>
                </c:pt>
                <c:pt idx="210">
                  <c:v>44915</c:v>
                </c:pt>
                <c:pt idx="211">
                  <c:v>44916</c:v>
                </c:pt>
                <c:pt idx="212">
                  <c:v>44917</c:v>
                </c:pt>
                <c:pt idx="213">
                  <c:v>44918</c:v>
                </c:pt>
                <c:pt idx="214">
                  <c:v>44921</c:v>
                </c:pt>
                <c:pt idx="215">
                  <c:v>44922</c:v>
                </c:pt>
                <c:pt idx="216">
                  <c:v>44923</c:v>
                </c:pt>
                <c:pt idx="217">
                  <c:v>44924</c:v>
                </c:pt>
                <c:pt idx="218">
                  <c:v>44925</c:v>
                </c:pt>
                <c:pt idx="219">
                  <c:v>44927</c:v>
                </c:pt>
                <c:pt idx="220">
                  <c:v>44930</c:v>
                </c:pt>
                <c:pt idx="221">
                  <c:v>44931</c:v>
                </c:pt>
                <c:pt idx="222">
                  <c:v>44932</c:v>
                </c:pt>
                <c:pt idx="223">
                  <c:v>44935</c:v>
                </c:pt>
                <c:pt idx="224">
                  <c:v>44936</c:v>
                </c:pt>
                <c:pt idx="225">
                  <c:v>44937</c:v>
                </c:pt>
                <c:pt idx="226">
                  <c:v>44938</c:v>
                </c:pt>
                <c:pt idx="227">
                  <c:v>44939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44949</c:v>
                </c:pt>
                <c:pt idx="234">
                  <c:v>44950</c:v>
                </c:pt>
                <c:pt idx="235">
                  <c:v>44951</c:v>
                </c:pt>
                <c:pt idx="236">
                  <c:v>44952</c:v>
                </c:pt>
                <c:pt idx="237">
                  <c:v>44953</c:v>
                </c:pt>
                <c:pt idx="238">
                  <c:v>44956</c:v>
                </c:pt>
                <c:pt idx="239">
                  <c:v>44957</c:v>
                </c:pt>
                <c:pt idx="240">
                  <c:v>44958</c:v>
                </c:pt>
                <c:pt idx="241">
                  <c:v>44959</c:v>
                </c:pt>
                <c:pt idx="242">
                  <c:v>44960</c:v>
                </c:pt>
                <c:pt idx="243">
                  <c:v>44963</c:v>
                </c:pt>
                <c:pt idx="244">
                  <c:v>44964</c:v>
                </c:pt>
                <c:pt idx="245">
                  <c:v>44965</c:v>
                </c:pt>
                <c:pt idx="246">
                  <c:v>44966</c:v>
                </c:pt>
                <c:pt idx="247">
                  <c:v>44967</c:v>
                </c:pt>
                <c:pt idx="248">
                  <c:v>44970</c:v>
                </c:pt>
                <c:pt idx="249">
                  <c:v>44971</c:v>
                </c:pt>
                <c:pt idx="250">
                  <c:v>44972</c:v>
                </c:pt>
                <c:pt idx="251">
                  <c:v>44973</c:v>
                </c:pt>
                <c:pt idx="252">
                  <c:v>44974</c:v>
                </c:pt>
                <c:pt idx="253">
                  <c:v>44977</c:v>
                </c:pt>
                <c:pt idx="254">
                  <c:v>44978</c:v>
                </c:pt>
                <c:pt idx="255">
                  <c:v>44979</c:v>
                </c:pt>
                <c:pt idx="256">
                  <c:v>44980</c:v>
                </c:pt>
                <c:pt idx="257">
                  <c:v>44981</c:v>
                </c:pt>
                <c:pt idx="258">
                  <c:v>44984</c:v>
                </c:pt>
                <c:pt idx="259">
                  <c:v>44985</c:v>
                </c:pt>
                <c:pt idx="260">
                  <c:v>44986</c:v>
                </c:pt>
              </c:numCache>
            </c:numRef>
          </c:cat>
          <c:val>
            <c:numRef>
              <c:f>Таблица!$UF$19:$AEF$19</c:f>
              <c:numCache>
                <c:formatCode>0.00</c:formatCode>
                <c:ptCount val="261"/>
                <c:pt idx="0">
                  <c:v>7.8186846129992773</c:v>
                </c:pt>
                <c:pt idx="1">
                  <c:v>14.990469794100136</c:v>
                </c:pt>
                <c:pt idx="2">
                  <c:v>-6.9003993400983745</c:v>
                </c:pt>
                <c:pt idx="3">
                  <c:v>-25.640340119300163</c:v>
                </c:pt>
                <c:pt idx="4">
                  <c:v>-26.992460644400126</c:v>
                </c:pt>
                <c:pt idx="5">
                  <c:v>-18.759916156301188</c:v>
                </c:pt>
                <c:pt idx="6">
                  <c:v>-29.825112256199645</c:v>
                </c:pt>
                <c:pt idx="7">
                  <c:v>-16.225410397499218</c:v>
                </c:pt>
                <c:pt idx="8">
                  <c:v>-1.8580952659995091</c:v>
                </c:pt>
                <c:pt idx="9">
                  <c:v>-44.057658190200527</c:v>
                </c:pt>
                <c:pt idx="10">
                  <c:v>39.592351493400201</c:v>
                </c:pt>
                <c:pt idx="11">
                  <c:v>47.043541349499719</c:v>
                </c:pt>
                <c:pt idx="12">
                  <c:v>14.280006352099008</c:v>
                </c:pt>
                <c:pt idx="13">
                  <c:v>12.931290722499398</c:v>
                </c:pt>
                <c:pt idx="14">
                  <c:v>48.764663787200334</c:v>
                </c:pt>
                <c:pt idx="15">
                  <c:v>31.2184368172002</c:v>
                </c:pt>
                <c:pt idx="16">
                  <c:v>72.189650693200747</c:v>
                </c:pt>
                <c:pt idx="17">
                  <c:v>85.813665560304798</c:v>
                </c:pt>
                <c:pt idx="18">
                  <c:v>66.381356673315167</c:v>
                </c:pt>
                <c:pt idx="19">
                  <c:v>78.484078367866459</c:v>
                </c:pt>
                <c:pt idx="20">
                  <c:v>63.317732406036157</c:v>
                </c:pt>
                <c:pt idx="21">
                  <c:v>54.896937730478385</c:v>
                </c:pt>
                <c:pt idx="22">
                  <c:v>71.18661534608691</c:v>
                </c:pt>
                <c:pt idx="23">
                  <c:v>75.546623855634607</c:v>
                </c:pt>
                <c:pt idx="24">
                  <c:v>69.751594649087565</c:v>
                </c:pt>
                <c:pt idx="25">
                  <c:v>177.92491775212147</c:v>
                </c:pt>
                <c:pt idx="26">
                  <c:v>133.40958787005911</c:v>
                </c:pt>
                <c:pt idx="27">
                  <c:v>90.716390500108901</c:v>
                </c:pt>
                <c:pt idx="28">
                  <c:v>63.841821986099603</c:v>
                </c:pt>
                <c:pt idx="29">
                  <c:v>43.147742636399926</c:v>
                </c:pt>
                <c:pt idx="30">
                  <c:v>27.278611944300792</c:v>
                </c:pt>
                <c:pt idx="31">
                  <c:v>62.967409504399257</c:v>
                </c:pt>
                <c:pt idx="32">
                  <c:v>63.572079343100995</c:v>
                </c:pt>
                <c:pt idx="33">
                  <c:v>66.96104780459973</c:v>
                </c:pt>
                <c:pt idx="34">
                  <c:v>39.59741407150068</c:v>
                </c:pt>
                <c:pt idx="35">
                  <c:v>29.14900041960027</c:v>
                </c:pt>
                <c:pt idx="36">
                  <c:v>32.078103738798745</c:v>
                </c:pt>
                <c:pt idx="37">
                  <c:v>45.856258802999946</c:v>
                </c:pt>
                <c:pt idx="38">
                  <c:v>8.717114838100315</c:v>
                </c:pt>
                <c:pt idx="39">
                  <c:v>57.674632653201115</c:v>
                </c:pt>
                <c:pt idx="40">
                  <c:v>28.185097785797552</c:v>
                </c:pt>
                <c:pt idx="41">
                  <c:v>23.658700783902532</c:v>
                </c:pt>
                <c:pt idx="42">
                  <c:v>34.049798662699686</c:v>
                </c:pt>
                <c:pt idx="43">
                  <c:v>32.705746429599458</c:v>
                </c:pt>
                <c:pt idx="44">
                  <c:v>42.961178155399466</c:v>
                </c:pt>
                <c:pt idx="45">
                  <c:v>4.3306572829005745</c:v>
                </c:pt>
                <c:pt idx="46">
                  <c:v>49.079790687499553</c:v>
                </c:pt>
                <c:pt idx="47">
                  <c:v>112.23171028400066</c:v>
                </c:pt>
                <c:pt idx="48">
                  <c:v>5.3888202340003772</c:v>
                </c:pt>
                <c:pt idx="49">
                  <c:v>32.408557306398507</c:v>
                </c:pt>
                <c:pt idx="50">
                  <c:v>49.063396309200471</c:v>
                </c:pt>
                <c:pt idx="51">
                  <c:v>8.2268660823010578</c:v>
                </c:pt>
                <c:pt idx="52">
                  <c:v>22.422121693498411</c:v>
                </c:pt>
                <c:pt idx="53">
                  <c:v>31.864998941799058</c:v>
                </c:pt>
                <c:pt idx="54">
                  <c:v>35.228112796399728</c:v>
                </c:pt>
                <c:pt idx="55">
                  <c:v>22.195222660302534</c:v>
                </c:pt>
                <c:pt idx="56">
                  <c:v>28.496336772199356</c:v>
                </c:pt>
                <c:pt idx="57">
                  <c:v>44.589312621399586</c:v>
                </c:pt>
                <c:pt idx="58">
                  <c:v>14.625783237601354</c:v>
                </c:pt>
                <c:pt idx="59">
                  <c:v>31.625892040998224</c:v>
                </c:pt>
                <c:pt idx="60">
                  <c:v>61.593366120501742</c:v>
                </c:pt>
                <c:pt idx="61">
                  <c:v>41.600435748598102</c:v>
                </c:pt>
                <c:pt idx="62">
                  <c:v>31.879359611200925</c:v>
                </c:pt>
                <c:pt idx="63">
                  <c:v>40.258430915100689</c:v>
                </c:pt>
                <c:pt idx="64">
                  <c:v>35.92217637379872</c:v>
                </c:pt>
                <c:pt idx="65">
                  <c:v>36.410696484399523</c:v>
                </c:pt>
                <c:pt idx="66">
                  <c:v>30.708984858199983</c:v>
                </c:pt>
                <c:pt idx="67">
                  <c:v>101.15174899010162</c:v>
                </c:pt>
                <c:pt idx="68">
                  <c:v>24.770387849299368</c:v>
                </c:pt>
                <c:pt idx="69">
                  <c:v>15.115614565700525</c:v>
                </c:pt>
                <c:pt idx="70">
                  <c:v>28.589113742998961</c:v>
                </c:pt>
                <c:pt idx="71">
                  <c:v>43.474437521401342</c:v>
                </c:pt>
                <c:pt idx="72">
                  <c:v>24.810235436998482</c:v>
                </c:pt>
                <c:pt idx="73">
                  <c:v>-10.752871597298508</c:v>
                </c:pt>
                <c:pt idx="74">
                  <c:v>22.92196668789984</c:v>
                </c:pt>
                <c:pt idx="75">
                  <c:v>31.127225719899798</c:v>
                </c:pt>
                <c:pt idx="76">
                  <c:v>1.7250311370989948</c:v>
                </c:pt>
                <c:pt idx="77">
                  <c:v>54.98545956450107</c:v>
                </c:pt>
                <c:pt idx="78">
                  <c:v>24.218118492201029</c:v>
                </c:pt>
                <c:pt idx="79">
                  <c:v>43.500846243197884</c:v>
                </c:pt>
                <c:pt idx="80">
                  <c:v>5.8625110468001367</c:v>
                </c:pt>
                <c:pt idx="81">
                  <c:v>13.959282233599879</c:v>
                </c:pt>
                <c:pt idx="82">
                  <c:v>16.445665295699655</c:v>
                </c:pt>
                <c:pt idx="83">
                  <c:v>51.808699995701318</c:v>
                </c:pt>
                <c:pt idx="84">
                  <c:v>19.35021949180009</c:v>
                </c:pt>
                <c:pt idx="85">
                  <c:v>15.166810513099335</c:v>
                </c:pt>
                <c:pt idx="86">
                  <c:v>8.2212299529001029</c:v>
                </c:pt>
                <c:pt idx="87">
                  <c:v>8.7555210454993357</c:v>
                </c:pt>
                <c:pt idx="88">
                  <c:v>21.261247085800278</c:v>
                </c:pt>
                <c:pt idx="89">
                  <c:v>92.606249221700637</c:v>
                </c:pt>
                <c:pt idx="90">
                  <c:v>-3.8720485564008413</c:v>
                </c:pt>
                <c:pt idx="91">
                  <c:v>-26.768231274700156</c:v>
                </c:pt>
                <c:pt idx="92">
                  <c:v>41.464103384001646</c:v>
                </c:pt>
                <c:pt idx="93">
                  <c:v>10.496598761199493</c:v>
                </c:pt>
                <c:pt idx="94">
                  <c:v>24.75105027619793</c:v>
                </c:pt>
                <c:pt idx="95">
                  <c:v>11.626679365601376</c:v>
                </c:pt>
                <c:pt idx="96">
                  <c:v>-36.643890257799285</c:v>
                </c:pt>
                <c:pt idx="97">
                  <c:v>21.917948289099513</c:v>
                </c:pt>
                <c:pt idx="98">
                  <c:v>30.054188853400774</c:v>
                </c:pt>
                <c:pt idx="99">
                  <c:v>21.351723554498676</c:v>
                </c:pt>
                <c:pt idx="100">
                  <c:v>22.707279260899668</c:v>
                </c:pt>
                <c:pt idx="101">
                  <c:v>37.175253748300747</c:v>
                </c:pt>
                <c:pt idx="102">
                  <c:v>15.13645708849981</c:v>
                </c:pt>
                <c:pt idx="103">
                  <c:v>23.64802679550121</c:v>
                </c:pt>
                <c:pt idx="104">
                  <c:v>5.6980795889994624</c:v>
                </c:pt>
                <c:pt idx="105">
                  <c:v>11.548276897799951</c:v>
                </c:pt>
                <c:pt idx="106">
                  <c:v>26.99040841959868</c:v>
                </c:pt>
                <c:pt idx="107">
                  <c:v>11.856966810901213</c:v>
                </c:pt>
                <c:pt idx="108">
                  <c:v>32.176479745899996</c:v>
                </c:pt>
                <c:pt idx="109">
                  <c:v>22.797932181998476</c:v>
                </c:pt>
                <c:pt idx="110">
                  <c:v>103.17607810380105</c:v>
                </c:pt>
                <c:pt idx="111">
                  <c:v>7.3128519240999594</c:v>
                </c:pt>
                <c:pt idx="112">
                  <c:v>6.163729715601221</c:v>
                </c:pt>
                <c:pt idx="113">
                  <c:v>17.233849353498954</c:v>
                </c:pt>
                <c:pt idx="114">
                  <c:v>28.378061690000322</c:v>
                </c:pt>
                <c:pt idx="115">
                  <c:v>11.957426534800106</c:v>
                </c:pt>
                <c:pt idx="116">
                  <c:v>3.5183233312000084</c:v>
                </c:pt>
                <c:pt idx="117">
                  <c:v>10.299054608398365</c:v>
                </c:pt>
                <c:pt idx="118">
                  <c:v>10.383422068101936</c:v>
                </c:pt>
                <c:pt idx="119">
                  <c:v>6.3127170848983951</c:v>
                </c:pt>
                <c:pt idx="120">
                  <c:v>36.276085805800903</c:v>
                </c:pt>
                <c:pt idx="121">
                  <c:v>14.749235467901599</c:v>
                </c:pt>
                <c:pt idx="122">
                  <c:v>41.240990964199227</c:v>
                </c:pt>
                <c:pt idx="123">
                  <c:v>21.341729015699457</c:v>
                </c:pt>
                <c:pt idx="124">
                  <c:v>19.658953862801354</c:v>
                </c:pt>
                <c:pt idx="125">
                  <c:v>26.203154929598895</c:v>
                </c:pt>
                <c:pt idx="126">
                  <c:v>2.5971810910996282</c:v>
                </c:pt>
                <c:pt idx="127">
                  <c:v>24.796054516600634</c:v>
                </c:pt>
                <c:pt idx="128">
                  <c:v>13.040591214699816</c:v>
                </c:pt>
                <c:pt idx="129">
                  <c:v>27.646859774398763</c:v>
                </c:pt>
                <c:pt idx="130">
                  <c:v>20.88440400320178</c:v>
                </c:pt>
                <c:pt idx="131">
                  <c:v>9.0274231431994849</c:v>
                </c:pt>
                <c:pt idx="132">
                  <c:v>37.056614169097884</c:v>
                </c:pt>
                <c:pt idx="133">
                  <c:v>95.577216825402502</c:v>
                </c:pt>
                <c:pt idx="134">
                  <c:v>22.071581414298635</c:v>
                </c:pt>
                <c:pt idx="135">
                  <c:v>16.163448561101177</c:v>
                </c:pt>
                <c:pt idx="136">
                  <c:v>-7.1828390048012807</c:v>
                </c:pt>
                <c:pt idx="137">
                  <c:v>22.884688250102045</c:v>
                </c:pt>
                <c:pt idx="138">
                  <c:v>50.523523030598881</c:v>
                </c:pt>
                <c:pt idx="139">
                  <c:v>67.469620906098498</c:v>
                </c:pt>
                <c:pt idx="140">
                  <c:v>12.534928401399156</c:v>
                </c:pt>
                <c:pt idx="141">
                  <c:v>28.735684410701651</c:v>
                </c:pt>
                <c:pt idx="142">
                  <c:v>14.659297237201827</c:v>
                </c:pt>
                <c:pt idx="143">
                  <c:v>15.180022597996867</c:v>
                </c:pt>
                <c:pt idx="144">
                  <c:v>9.5855460951024725</c:v>
                </c:pt>
                <c:pt idx="145">
                  <c:v>23.717675473697454</c:v>
                </c:pt>
                <c:pt idx="146">
                  <c:v>8.6121393542016449</c:v>
                </c:pt>
                <c:pt idx="147">
                  <c:v>38.755124438397615</c:v>
                </c:pt>
                <c:pt idx="148">
                  <c:v>37.644984488502814</c:v>
                </c:pt>
                <c:pt idx="149">
                  <c:v>23.918948744700174</c:v>
                </c:pt>
                <c:pt idx="150">
                  <c:v>10.261353063197021</c:v>
                </c:pt>
                <c:pt idx="151">
                  <c:v>-15.900660759700258</c:v>
                </c:pt>
                <c:pt idx="152">
                  <c:v>16.149657333600771</c:v>
                </c:pt>
                <c:pt idx="153">
                  <c:v>17.249409204501717</c:v>
                </c:pt>
                <c:pt idx="154">
                  <c:v>11.127208105801401</c:v>
                </c:pt>
                <c:pt idx="155">
                  <c:v>114.52642017519975</c:v>
                </c:pt>
                <c:pt idx="156">
                  <c:v>-124.81581678859948</c:v>
                </c:pt>
                <c:pt idx="157">
                  <c:v>127.40282288579692</c:v>
                </c:pt>
                <c:pt idx="158">
                  <c:v>16.24844453210244</c:v>
                </c:pt>
                <c:pt idx="159">
                  <c:v>-10.423983549000695</c:v>
                </c:pt>
                <c:pt idx="160">
                  <c:v>-3.7308914134009683</c:v>
                </c:pt>
                <c:pt idx="161">
                  <c:v>-43.574276013499912</c:v>
                </c:pt>
                <c:pt idx="162">
                  <c:v>3.0816935930997715</c:v>
                </c:pt>
                <c:pt idx="163">
                  <c:v>-8.1281976759964891</c:v>
                </c:pt>
                <c:pt idx="164">
                  <c:v>11.892905647997395</c:v>
                </c:pt>
                <c:pt idx="165">
                  <c:v>7.6762180201003503</c:v>
                </c:pt>
                <c:pt idx="166">
                  <c:v>-69.91518584989899</c:v>
                </c:pt>
                <c:pt idx="167">
                  <c:v>-1.0859470678005891</c:v>
                </c:pt>
                <c:pt idx="168">
                  <c:v>22.781882594899798</c:v>
                </c:pt>
                <c:pt idx="169">
                  <c:v>0.60933768680115463</c:v>
                </c:pt>
                <c:pt idx="170">
                  <c:v>0.87677868169703288</c:v>
                </c:pt>
                <c:pt idx="171">
                  <c:v>-28.074611917600123</c:v>
                </c:pt>
                <c:pt idx="172">
                  <c:v>16.236463725101203</c:v>
                </c:pt>
                <c:pt idx="173">
                  <c:v>-1.5990162418020191</c:v>
                </c:pt>
                <c:pt idx="174">
                  <c:v>-21.521357777895901</c:v>
                </c:pt>
                <c:pt idx="175">
                  <c:v>-3.8780594192030549</c:v>
                </c:pt>
                <c:pt idx="176">
                  <c:v>82.53030694140034</c:v>
                </c:pt>
                <c:pt idx="177">
                  <c:v>67.422713089999888</c:v>
                </c:pt>
                <c:pt idx="178">
                  <c:v>19.440370900501875</c:v>
                </c:pt>
                <c:pt idx="179">
                  <c:v>15.110134838196245</c:v>
                </c:pt>
                <c:pt idx="180">
                  <c:v>19.785788524597592</c:v>
                </c:pt>
                <c:pt idx="181">
                  <c:v>-22.502087669097818</c:v>
                </c:pt>
                <c:pt idx="182">
                  <c:v>34.675653271999181</c:v>
                </c:pt>
                <c:pt idx="183">
                  <c:v>22.614508575898071</c:v>
                </c:pt>
                <c:pt idx="184">
                  <c:v>1812.1512557202004</c:v>
                </c:pt>
                <c:pt idx="185">
                  <c:v>1778.3718656324018</c:v>
                </c:pt>
                <c:pt idx="186">
                  <c:v>23.297557379999489</c:v>
                </c:pt>
                <c:pt idx="187">
                  <c:v>36.81790585249837</c:v>
                </c:pt>
                <c:pt idx="188">
                  <c:v>-1774.0345275335967</c:v>
                </c:pt>
                <c:pt idx="189">
                  <c:v>-14.809927995203907</c:v>
                </c:pt>
                <c:pt idx="190">
                  <c:v>-33.054609250197245</c:v>
                </c:pt>
                <c:pt idx="191">
                  <c:v>27.734953809500439</c:v>
                </c:pt>
                <c:pt idx="192">
                  <c:v>-9.9021820239031513</c:v>
                </c:pt>
                <c:pt idx="193">
                  <c:v>-2.6359800181962783</c:v>
                </c:pt>
                <c:pt idx="194">
                  <c:v>-3.1620713946031174</c:v>
                </c:pt>
                <c:pt idx="195">
                  <c:v>-9.0583507150986406</c:v>
                </c:pt>
                <c:pt idx="196">
                  <c:v>39.038752420896344</c:v>
                </c:pt>
                <c:pt idx="197">
                  <c:v>92.063827542802755</c:v>
                </c:pt>
                <c:pt idx="198">
                  <c:v>7.653654695397563</c:v>
                </c:pt>
                <c:pt idx="199">
                  <c:v>12.844633453103597</c:v>
                </c:pt>
                <c:pt idx="200">
                  <c:v>-42.523208392402012</c:v>
                </c:pt>
                <c:pt idx="201">
                  <c:v>25.130716362902604</c:v>
                </c:pt>
                <c:pt idx="202">
                  <c:v>8.3261313083967252</c:v>
                </c:pt>
                <c:pt idx="203">
                  <c:v>-22.02492046599582</c:v>
                </c:pt>
                <c:pt idx="204">
                  <c:v>-44.689795380501891</c:v>
                </c:pt>
                <c:pt idx="205">
                  <c:v>-26.284069279201503</c:v>
                </c:pt>
                <c:pt idx="206">
                  <c:v>90.811914923200675</c:v>
                </c:pt>
                <c:pt idx="207">
                  <c:v>9.3006036668011802</c:v>
                </c:pt>
                <c:pt idx="208">
                  <c:v>-9.9663717873008864</c:v>
                </c:pt>
                <c:pt idx="209">
                  <c:v>1.3877288835974468</c:v>
                </c:pt>
                <c:pt idx="210">
                  <c:v>-12.981144931294693</c:v>
                </c:pt>
                <c:pt idx="211">
                  <c:v>2.3899024953971093</c:v>
                </c:pt>
                <c:pt idx="212">
                  <c:v>26.139293493000878</c:v>
                </c:pt>
                <c:pt idx="213">
                  <c:v>1.9457634102982411</c:v>
                </c:pt>
                <c:pt idx="214">
                  <c:v>6.7908185470987519</c:v>
                </c:pt>
                <c:pt idx="215">
                  <c:v>-27.941946317798283</c:v>
                </c:pt>
                <c:pt idx="216">
                  <c:v>17.72088167900074</c:v>
                </c:pt>
                <c:pt idx="217">
                  <c:v>30.836619258599967</c:v>
                </c:pt>
                <c:pt idx="218">
                  <c:v>2.0128749034993234</c:v>
                </c:pt>
                <c:pt idx="219">
                  <c:v>101.19694074220388</c:v>
                </c:pt>
                <c:pt idx="220">
                  <c:v>-144.33377969320281</c:v>
                </c:pt>
                <c:pt idx="221">
                  <c:v>75.706486728398886</c:v>
                </c:pt>
                <c:pt idx="222">
                  <c:v>14.865045525202731</c:v>
                </c:pt>
                <c:pt idx="223">
                  <c:v>3.3599780663971615</c:v>
                </c:pt>
                <c:pt idx="224">
                  <c:v>-10.971160722798231</c:v>
                </c:pt>
                <c:pt idx="225">
                  <c:v>44.29464821700094</c:v>
                </c:pt>
                <c:pt idx="226">
                  <c:v>15.807372086699615</c:v>
                </c:pt>
                <c:pt idx="227">
                  <c:v>15.870480628098449</c:v>
                </c:pt>
                <c:pt idx="228">
                  <c:v>9.7265766714990605</c:v>
                </c:pt>
                <c:pt idx="229">
                  <c:v>-17.922737532298925</c:v>
                </c:pt>
                <c:pt idx="230">
                  <c:v>22.106496429798426</c:v>
                </c:pt>
                <c:pt idx="231">
                  <c:v>37.120190840101714</c:v>
                </c:pt>
                <c:pt idx="232">
                  <c:v>12.740487724498962</c:v>
                </c:pt>
                <c:pt idx="233">
                  <c:v>30.727536602400505</c:v>
                </c:pt>
                <c:pt idx="234">
                  <c:v>-7.0744883240986383</c:v>
                </c:pt>
                <c:pt idx="235">
                  <c:v>36.214522740101529</c:v>
                </c:pt>
                <c:pt idx="236">
                  <c:v>23.279987403297127</c:v>
                </c:pt>
                <c:pt idx="237">
                  <c:v>6.6993367590985144</c:v>
                </c:pt>
                <c:pt idx="238">
                  <c:v>7.3491783376994135</c:v>
                </c:pt>
                <c:pt idx="239">
                  <c:v>12.33756138890385</c:v>
                </c:pt>
                <c:pt idx="240">
                  <c:v>87.284386346298561</c:v>
                </c:pt>
                <c:pt idx="241">
                  <c:v>16.939741029098514</c:v>
                </c:pt>
                <c:pt idx="242">
                  <c:v>8.0136653445988486</c:v>
                </c:pt>
                <c:pt idx="243">
                  <c:v>-3.6653478584994446</c:v>
                </c:pt>
                <c:pt idx="244">
                  <c:v>9.3877384864026681</c:v>
                </c:pt>
                <c:pt idx="245">
                  <c:v>14.861060256298515</c:v>
                </c:pt>
                <c:pt idx="246">
                  <c:v>17.500122860401461</c:v>
                </c:pt>
                <c:pt idx="247">
                  <c:v>12.569392682300531</c:v>
                </c:pt>
                <c:pt idx="248">
                  <c:v>4.4908994719007751</c:v>
                </c:pt>
                <c:pt idx="249">
                  <c:v>-17.337246988401603</c:v>
                </c:pt>
                <c:pt idx="250">
                  <c:v>19.498246845898393</c:v>
                </c:pt>
                <c:pt idx="251">
                  <c:v>11.721666598401498</c:v>
                </c:pt>
                <c:pt idx="252">
                  <c:v>-3.5611043048993452</c:v>
                </c:pt>
                <c:pt idx="253">
                  <c:v>-13.49845595390434</c:v>
                </c:pt>
                <c:pt idx="254">
                  <c:v>-31.007721111596766</c:v>
                </c:pt>
                <c:pt idx="255">
                  <c:v>-2.7379021177002869</c:v>
                </c:pt>
                <c:pt idx="256">
                  <c:v>-0.99104451309904107</c:v>
                </c:pt>
                <c:pt idx="257">
                  <c:v>-35.213339670503046</c:v>
                </c:pt>
                <c:pt idx="258">
                  <c:v>21.629190209503577</c:v>
                </c:pt>
                <c:pt idx="259">
                  <c:v>-14.704973987700214</c:v>
                </c:pt>
                <c:pt idx="260">
                  <c:v>46.598031621699192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4-4EB3-8C43-72A0AB4C5874}"/>
            </c:ext>
          </c:extLst>
        </c:ser>
        <c:ser>
          <c:idx val="1"/>
          <c:order val="1"/>
          <c:tx>
            <c:strRef>
              <c:f>Таблица!$AEH$17</c:f>
              <c:strCache>
                <c:ptCount val="1"/>
                <c:pt idx="0">
                  <c:v>млн. Долл.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>
              <a:outerShdw blurRad="57150" dist="19050" sx="1000" sy="1000" algn="ctr" rotWithShape="0">
                <a:srgbClr val="000000"/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Таблица!$UF$7:$AEF$7</c:f>
              <c:numCache>
                <c:formatCode>m/d/yyyy</c:formatCode>
                <c:ptCount val="261"/>
                <c:pt idx="0">
                  <c:v>44615</c:v>
                </c:pt>
                <c:pt idx="1">
                  <c:v>44616</c:v>
                </c:pt>
                <c:pt idx="2">
                  <c:v>44617</c:v>
                </c:pt>
                <c:pt idx="3">
                  <c:v>44620</c:v>
                </c:pt>
                <c:pt idx="4">
                  <c:v>44621</c:v>
                </c:pt>
                <c:pt idx="5">
                  <c:v>44622</c:v>
                </c:pt>
                <c:pt idx="6">
                  <c:v>44623</c:v>
                </c:pt>
                <c:pt idx="7">
                  <c:v>44624</c:v>
                </c:pt>
                <c:pt idx="8">
                  <c:v>44629</c:v>
                </c:pt>
                <c:pt idx="9">
                  <c:v>44630</c:v>
                </c:pt>
                <c:pt idx="10">
                  <c:v>44631</c:v>
                </c:pt>
                <c:pt idx="11">
                  <c:v>44632</c:v>
                </c:pt>
                <c:pt idx="12">
                  <c:v>44634</c:v>
                </c:pt>
                <c:pt idx="13">
                  <c:v>44635</c:v>
                </c:pt>
                <c:pt idx="14">
                  <c:v>44636</c:v>
                </c:pt>
                <c:pt idx="15">
                  <c:v>44637</c:v>
                </c:pt>
                <c:pt idx="16">
                  <c:v>44638</c:v>
                </c:pt>
                <c:pt idx="17">
                  <c:v>44641</c:v>
                </c:pt>
                <c:pt idx="18">
                  <c:v>44642</c:v>
                </c:pt>
                <c:pt idx="19">
                  <c:v>44643</c:v>
                </c:pt>
                <c:pt idx="20">
                  <c:v>44644</c:v>
                </c:pt>
                <c:pt idx="21">
                  <c:v>44645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44655</c:v>
                </c:pt>
                <c:pt idx="28">
                  <c:v>44656</c:v>
                </c:pt>
                <c:pt idx="29">
                  <c:v>44657</c:v>
                </c:pt>
                <c:pt idx="30">
                  <c:v>44658</c:v>
                </c:pt>
                <c:pt idx="31">
                  <c:v>44659</c:v>
                </c:pt>
                <c:pt idx="32">
                  <c:v>44662</c:v>
                </c:pt>
                <c:pt idx="33">
                  <c:v>44663</c:v>
                </c:pt>
                <c:pt idx="34">
                  <c:v>44664</c:v>
                </c:pt>
                <c:pt idx="35">
                  <c:v>44665</c:v>
                </c:pt>
                <c:pt idx="36">
                  <c:v>44666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44673</c:v>
                </c:pt>
                <c:pt idx="42">
                  <c:v>44676</c:v>
                </c:pt>
                <c:pt idx="43">
                  <c:v>44677</c:v>
                </c:pt>
                <c:pt idx="44">
                  <c:v>44678</c:v>
                </c:pt>
                <c:pt idx="45">
                  <c:v>44679</c:v>
                </c:pt>
                <c:pt idx="46">
                  <c:v>44680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44691</c:v>
                </c:pt>
                <c:pt idx="51">
                  <c:v>44692</c:v>
                </c:pt>
                <c:pt idx="52">
                  <c:v>44693</c:v>
                </c:pt>
                <c:pt idx="53">
                  <c:v>44694</c:v>
                </c:pt>
                <c:pt idx="54">
                  <c:v>44695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44711</c:v>
                </c:pt>
                <c:pt idx="66">
                  <c:v>44712</c:v>
                </c:pt>
                <c:pt idx="67">
                  <c:v>44713</c:v>
                </c:pt>
                <c:pt idx="68">
                  <c:v>44714</c:v>
                </c:pt>
                <c:pt idx="69">
                  <c:v>44715</c:v>
                </c:pt>
                <c:pt idx="70">
                  <c:v>44718</c:v>
                </c:pt>
                <c:pt idx="71">
                  <c:v>44719</c:v>
                </c:pt>
                <c:pt idx="72">
                  <c:v>44720</c:v>
                </c:pt>
                <c:pt idx="73">
                  <c:v>44721</c:v>
                </c:pt>
                <c:pt idx="74">
                  <c:v>44722</c:v>
                </c:pt>
                <c:pt idx="75">
                  <c:v>44725</c:v>
                </c:pt>
                <c:pt idx="76">
                  <c:v>44726</c:v>
                </c:pt>
                <c:pt idx="77">
                  <c:v>44727</c:v>
                </c:pt>
                <c:pt idx="78">
                  <c:v>44728</c:v>
                </c:pt>
                <c:pt idx="79">
                  <c:v>44729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44739</c:v>
                </c:pt>
                <c:pt idx="86">
                  <c:v>44740</c:v>
                </c:pt>
                <c:pt idx="87">
                  <c:v>44741</c:v>
                </c:pt>
                <c:pt idx="88">
                  <c:v>44742</c:v>
                </c:pt>
                <c:pt idx="89">
                  <c:v>44743</c:v>
                </c:pt>
                <c:pt idx="90">
                  <c:v>44746</c:v>
                </c:pt>
                <c:pt idx="91">
                  <c:v>44747</c:v>
                </c:pt>
                <c:pt idx="92">
                  <c:v>44748</c:v>
                </c:pt>
                <c:pt idx="93">
                  <c:v>44749</c:v>
                </c:pt>
                <c:pt idx="94">
                  <c:v>44750</c:v>
                </c:pt>
                <c:pt idx="95">
                  <c:v>44753</c:v>
                </c:pt>
                <c:pt idx="96">
                  <c:v>44754</c:v>
                </c:pt>
                <c:pt idx="97">
                  <c:v>44755</c:v>
                </c:pt>
                <c:pt idx="98">
                  <c:v>44756</c:v>
                </c:pt>
                <c:pt idx="99">
                  <c:v>44757</c:v>
                </c:pt>
                <c:pt idx="100">
                  <c:v>44760</c:v>
                </c:pt>
                <c:pt idx="101">
                  <c:v>44761</c:v>
                </c:pt>
                <c:pt idx="102">
                  <c:v>44762</c:v>
                </c:pt>
                <c:pt idx="103">
                  <c:v>44763</c:v>
                </c:pt>
                <c:pt idx="104">
                  <c:v>44764</c:v>
                </c:pt>
                <c:pt idx="105">
                  <c:v>44767</c:v>
                </c:pt>
                <c:pt idx="106">
                  <c:v>44768</c:v>
                </c:pt>
                <c:pt idx="107">
                  <c:v>44769</c:v>
                </c:pt>
                <c:pt idx="108">
                  <c:v>44770</c:v>
                </c:pt>
                <c:pt idx="109">
                  <c:v>44771</c:v>
                </c:pt>
                <c:pt idx="110">
                  <c:v>44774</c:v>
                </c:pt>
                <c:pt idx="111">
                  <c:v>44775</c:v>
                </c:pt>
                <c:pt idx="112">
                  <c:v>44776</c:v>
                </c:pt>
                <c:pt idx="113">
                  <c:v>44777</c:v>
                </c:pt>
                <c:pt idx="114">
                  <c:v>44778</c:v>
                </c:pt>
                <c:pt idx="115">
                  <c:v>44781</c:v>
                </c:pt>
                <c:pt idx="116">
                  <c:v>44782</c:v>
                </c:pt>
                <c:pt idx="117">
                  <c:v>44783</c:v>
                </c:pt>
                <c:pt idx="118">
                  <c:v>44784</c:v>
                </c:pt>
                <c:pt idx="119">
                  <c:v>44785</c:v>
                </c:pt>
                <c:pt idx="120">
                  <c:v>44788</c:v>
                </c:pt>
                <c:pt idx="121">
                  <c:v>44789</c:v>
                </c:pt>
                <c:pt idx="122">
                  <c:v>44790</c:v>
                </c:pt>
                <c:pt idx="123">
                  <c:v>44791</c:v>
                </c:pt>
                <c:pt idx="124">
                  <c:v>44792</c:v>
                </c:pt>
                <c:pt idx="125">
                  <c:v>44795</c:v>
                </c:pt>
                <c:pt idx="126">
                  <c:v>44796</c:v>
                </c:pt>
                <c:pt idx="127">
                  <c:v>44797</c:v>
                </c:pt>
                <c:pt idx="128">
                  <c:v>44798</c:v>
                </c:pt>
                <c:pt idx="129">
                  <c:v>44799</c:v>
                </c:pt>
                <c:pt idx="130">
                  <c:v>44802</c:v>
                </c:pt>
                <c:pt idx="131">
                  <c:v>44803</c:v>
                </c:pt>
                <c:pt idx="132">
                  <c:v>44804</c:v>
                </c:pt>
                <c:pt idx="133">
                  <c:v>44805</c:v>
                </c:pt>
                <c:pt idx="134">
                  <c:v>44806</c:v>
                </c:pt>
                <c:pt idx="135">
                  <c:v>44809</c:v>
                </c:pt>
                <c:pt idx="136">
                  <c:v>44810</c:v>
                </c:pt>
                <c:pt idx="137">
                  <c:v>44811</c:v>
                </c:pt>
                <c:pt idx="138">
                  <c:v>44812</c:v>
                </c:pt>
                <c:pt idx="139">
                  <c:v>44813</c:v>
                </c:pt>
                <c:pt idx="140">
                  <c:v>44816</c:v>
                </c:pt>
                <c:pt idx="141">
                  <c:v>44817</c:v>
                </c:pt>
                <c:pt idx="142">
                  <c:v>44818</c:v>
                </c:pt>
                <c:pt idx="143">
                  <c:v>44819</c:v>
                </c:pt>
                <c:pt idx="144">
                  <c:v>44820</c:v>
                </c:pt>
                <c:pt idx="145">
                  <c:v>44823</c:v>
                </c:pt>
                <c:pt idx="146">
                  <c:v>44824</c:v>
                </c:pt>
                <c:pt idx="147">
                  <c:v>44825</c:v>
                </c:pt>
                <c:pt idx="148">
                  <c:v>44826</c:v>
                </c:pt>
                <c:pt idx="149">
                  <c:v>44827</c:v>
                </c:pt>
                <c:pt idx="150">
                  <c:v>44830</c:v>
                </c:pt>
                <c:pt idx="151">
                  <c:v>44831</c:v>
                </c:pt>
                <c:pt idx="152">
                  <c:v>44832</c:v>
                </c:pt>
                <c:pt idx="153">
                  <c:v>44833</c:v>
                </c:pt>
                <c:pt idx="154">
                  <c:v>44834</c:v>
                </c:pt>
                <c:pt idx="155">
                  <c:v>44835</c:v>
                </c:pt>
                <c:pt idx="156">
                  <c:v>44838</c:v>
                </c:pt>
                <c:pt idx="157">
                  <c:v>44839</c:v>
                </c:pt>
                <c:pt idx="158">
                  <c:v>44840</c:v>
                </c:pt>
                <c:pt idx="159">
                  <c:v>44841</c:v>
                </c:pt>
                <c:pt idx="160">
                  <c:v>44844</c:v>
                </c:pt>
                <c:pt idx="161">
                  <c:v>44845</c:v>
                </c:pt>
                <c:pt idx="162">
                  <c:v>44846</c:v>
                </c:pt>
                <c:pt idx="163">
                  <c:v>44847</c:v>
                </c:pt>
                <c:pt idx="164">
                  <c:v>44848</c:v>
                </c:pt>
                <c:pt idx="165">
                  <c:v>44851</c:v>
                </c:pt>
                <c:pt idx="166">
                  <c:v>44852</c:v>
                </c:pt>
                <c:pt idx="167">
                  <c:v>44853</c:v>
                </c:pt>
                <c:pt idx="168">
                  <c:v>44854</c:v>
                </c:pt>
                <c:pt idx="169">
                  <c:v>44855</c:v>
                </c:pt>
                <c:pt idx="170">
                  <c:v>44858</c:v>
                </c:pt>
                <c:pt idx="171">
                  <c:v>44859</c:v>
                </c:pt>
                <c:pt idx="172">
                  <c:v>44860</c:v>
                </c:pt>
                <c:pt idx="173">
                  <c:v>44861</c:v>
                </c:pt>
                <c:pt idx="174">
                  <c:v>44862</c:v>
                </c:pt>
                <c:pt idx="175">
                  <c:v>44865</c:v>
                </c:pt>
                <c:pt idx="176">
                  <c:v>44866</c:v>
                </c:pt>
                <c:pt idx="177">
                  <c:v>44867</c:v>
                </c:pt>
                <c:pt idx="178">
                  <c:v>44868</c:v>
                </c:pt>
                <c:pt idx="179">
                  <c:v>44869</c:v>
                </c:pt>
                <c:pt idx="180">
                  <c:v>44873</c:v>
                </c:pt>
                <c:pt idx="181">
                  <c:v>44874</c:v>
                </c:pt>
                <c:pt idx="182">
                  <c:v>44875</c:v>
                </c:pt>
                <c:pt idx="183">
                  <c:v>44876</c:v>
                </c:pt>
                <c:pt idx="184">
                  <c:v>44879</c:v>
                </c:pt>
                <c:pt idx="185">
                  <c:v>44880</c:v>
                </c:pt>
                <c:pt idx="186">
                  <c:v>44881</c:v>
                </c:pt>
                <c:pt idx="187">
                  <c:v>44882</c:v>
                </c:pt>
                <c:pt idx="188">
                  <c:v>44883</c:v>
                </c:pt>
                <c:pt idx="189">
                  <c:v>44886</c:v>
                </c:pt>
                <c:pt idx="190">
                  <c:v>44887</c:v>
                </c:pt>
                <c:pt idx="191">
                  <c:v>44888</c:v>
                </c:pt>
                <c:pt idx="192">
                  <c:v>44889</c:v>
                </c:pt>
                <c:pt idx="193">
                  <c:v>44890</c:v>
                </c:pt>
                <c:pt idx="194">
                  <c:v>44893</c:v>
                </c:pt>
                <c:pt idx="195">
                  <c:v>44894</c:v>
                </c:pt>
                <c:pt idx="196">
                  <c:v>44895</c:v>
                </c:pt>
                <c:pt idx="197">
                  <c:v>44896</c:v>
                </c:pt>
                <c:pt idx="198">
                  <c:v>44897</c:v>
                </c:pt>
                <c:pt idx="199">
                  <c:v>44900</c:v>
                </c:pt>
                <c:pt idx="200">
                  <c:v>44901</c:v>
                </c:pt>
                <c:pt idx="201">
                  <c:v>44902</c:v>
                </c:pt>
                <c:pt idx="202">
                  <c:v>44903</c:v>
                </c:pt>
                <c:pt idx="203">
                  <c:v>44904</c:v>
                </c:pt>
                <c:pt idx="204">
                  <c:v>44907</c:v>
                </c:pt>
                <c:pt idx="205">
                  <c:v>44908</c:v>
                </c:pt>
                <c:pt idx="206">
                  <c:v>44909</c:v>
                </c:pt>
                <c:pt idx="207">
                  <c:v>44910</c:v>
                </c:pt>
                <c:pt idx="208">
                  <c:v>44911</c:v>
                </c:pt>
                <c:pt idx="209">
                  <c:v>44914</c:v>
                </c:pt>
                <c:pt idx="210">
                  <c:v>44915</c:v>
                </c:pt>
                <c:pt idx="211">
                  <c:v>44916</c:v>
                </c:pt>
                <c:pt idx="212">
                  <c:v>44917</c:v>
                </c:pt>
                <c:pt idx="213">
                  <c:v>44918</c:v>
                </c:pt>
                <c:pt idx="214">
                  <c:v>44921</c:v>
                </c:pt>
                <c:pt idx="215">
                  <c:v>44922</c:v>
                </c:pt>
                <c:pt idx="216">
                  <c:v>44923</c:v>
                </c:pt>
                <c:pt idx="217">
                  <c:v>44924</c:v>
                </c:pt>
                <c:pt idx="218">
                  <c:v>44925</c:v>
                </c:pt>
                <c:pt idx="219">
                  <c:v>44927</c:v>
                </c:pt>
                <c:pt idx="220">
                  <c:v>44930</c:v>
                </c:pt>
                <c:pt idx="221">
                  <c:v>44931</c:v>
                </c:pt>
                <c:pt idx="222">
                  <c:v>44932</c:v>
                </c:pt>
                <c:pt idx="223">
                  <c:v>44935</c:v>
                </c:pt>
                <c:pt idx="224">
                  <c:v>44936</c:v>
                </c:pt>
                <c:pt idx="225">
                  <c:v>44937</c:v>
                </c:pt>
                <c:pt idx="226">
                  <c:v>44938</c:v>
                </c:pt>
                <c:pt idx="227">
                  <c:v>44939</c:v>
                </c:pt>
                <c:pt idx="228">
                  <c:v>44942</c:v>
                </c:pt>
                <c:pt idx="229">
                  <c:v>44943</c:v>
                </c:pt>
                <c:pt idx="230">
                  <c:v>44944</c:v>
                </c:pt>
                <c:pt idx="231">
                  <c:v>44945</c:v>
                </c:pt>
                <c:pt idx="232">
                  <c:v>44946</c:v>
                </c:pt>
                <c:pt idx="233">
                  <c:v>44949</c:v>
                </c:pt>
                <c:pt idx="234">
                  <c:v>44950</c:v>
                </c:pt>
                <c:pt idx="235">
                  <c:v>44951</c:v>
                </c:pt>
                <c:pt idx="236">
                  <c:v>44952</c:v>
                </c:pt>
                <c:pt idx="237">
                  <c:v>44953</c:v>
                </c:pt>
                <c:pt idx="238">
                  <c:v>44956</c:v>
                </c:pt>
                <c:pt idx="239">
                  <c:v>44957</c:v>
                </c:pt>
                <c:pt idx="240">
                  <c:v>44958</c:v>
                </c:pt>
                <c:pt idx="241">
                  <c:v>44959</c:v>
                </c:pt>
                <c:pt idx="242">
                  <c:v>44960</c:v>
                </c:pt>
                <c:pt idx="243">
                  <c:v>44963</c:v>
                </c:pt>
                <c:pt idx="244">
                  <c:v>44964</c:v>
                </c:pt>
                <c:pt idx="245">
                  <c:v>44965</c:v>
                </c:pt>
                <c:pt idx="246">
                  <c:v>44966</c:v>
                </c:pt>
                <c:pt idx="247">
                  <c:v>44967</c:v>
                </c:pt>
                <c:pt idx="248">
                  <c:v>44970</c:v>
                </c:pt>
                <c:pt idx="249">
                  <c:v>44971</c:v>
                </c:pt>
                <c:pt idx="250">
                  <c:v>44972</c:v>
                </c:pt>
                <c:pt idx="251">
                  <c:v>44973</c:v>
                </c:pt>
                <c:pt idx="252">
                  <c:v>44974</c:v>
                </c:pt>
                <c:pt idx="253">
                  <c:v>44977</c:v>
                </c:pt>
                <c:pt idx="254">
                  <c:v>44978</c:v>
                </c:pt>
                <c:pt idx="255">
                  <c:v>44979</c:v>
                </c:pt>
                <c:pt idx="256">
                  <c:v>44980</c:v>
                </c:pt>
                <c:pt idx="257">
                  <c:v>44981</c:v>
                </c:pt>
                <c:pt idx="258">
                  <c:v>44984</c:v>
                </c:pt>
                <c:pt idx="259">
                  <c:v>44985</c:v>
                </c:pt>
                <c:pt idx="260">
                  <c:v>44986</c:v>
                </c:pt>
              </c:numCache>
            </c:numRef>
          </c:cat>
          <c:val>
            <c:numRef>
              <c:f>Таблица!$UF$17:$AEF$17</c:f>
              <c:numCache>
                <c:formatCode>0.00</c:formatCode>
                <c:ptCount val="261"/>
                <c:pt idx="0">
                  <c:v>0.76081143912006155</c:v>
                </c:pt>
                <c:pt idx="1">
                  <c:v>-1.1110247796500516</c:v>
                </c:pt>
                <c:pt idx="2">
                  <c:v>-9.7906922393503919</c:v>
                </c:pt>
                <c:pt idx="3">
                  <c:v>-9.6321639718398728</c:v>
                </c:pt>
                <c:pt idx="4">
                  <c:v>-22.029434624199894</c:v>
                </c:pt>
                <c:pt idx="5">
                  <c:v>-15.181866137510042</c:v>
                </c:pt>
                <c:pt idx="6">
                  <c:v>-16.701982258679891</c:v>
                </c:pt>
                <c:pt idx="7">
                  <c:v>-20.753199577660325</c:v>
                </c:pt>
                <c:pt idx="8">
                  <c:v>-16.283916689899343</c:v>
                </c:pt>
                <c:pt idx="9">
                  <c:v>-39.259541967120185</c:v>
                </c:pt>
                <c:pt idx="10">
                  <c:v>-7.9400130274202638</c:v>
                </c:pt>
                <c:pt idx="11">
                  <c:v>-7.3217408396099017</c:v>
                </c:pt>
                <c:pt idx="12">
                  <c:v>-15.812814917990181</c:v>
                </c:pt>
                <c:pt idx="13">
                  <c:v>-19.676304846459971</c:v>
                </c:pt>
                <c:pt idx="14">
                  <c:v>-11.828748875920155</c:v>
                </c:pt>
                <c:pt idx="15">
                  <c:v>-8.3580540543293864</c:v>
                </c:pt>
                <c:pt idx="16">
                  <c:v>-9.187538866180148</c:v>
                </c:pt>
                <c:pt idx="17">
                  <c:v>-5.635188715894401</c:v>
                </c:pt>
                <c:pt idx="18">
                  <c:v>-14.707427225772335</c:v>
                </c:pt>
                <c:pt idx="19">
                  <c:v>-5.9594354846640272</c:v>
                </c:pt>
                <c:pt idx="20">
                  <c:v>-4.5834307945169712</c:v>
                </c:pt>
                <c:pt idx="21">
                  <c:v>-3.4759412472126314</c:v>
                </c:pt>
                <c:pt idx="22">
                  <c:v>-3.750943968003412</c:v>
                </c:pt>
                <c:pt idx="23">
                  <c:v>-13.948710582019885</c:v>
                </c:pt>
                <c:pt idx="24">
                  <c:v>-4.5873488611205175</c:v>
                </c:pt>
                <c:pt idx="25">
                  <c:v>-3.8790841326022019</c:v>
                </c:pt>
                <c:pt idx="26">
                  <c:v>1.5880574355383033</c:v>
                </c:pt>
                <c:pt idx="27">
                  <c:v>-2.5209609863122751</c:v>
                </c:pt>
                <c:pt idx="28">
                  <c:v>-10.109857331369767</c:v>
                </c:pt>
                <c:pt idx="29">
                  <c:v>-2.6763709037604713</c:v>
                </c:pt>
                <c:pt idx="30">
                  <c:v>-1.2727355050892584</c:v>
                </c:pt>
                <c:pt idx="31">
                  <c:v>-3.1738205884107629</c:v>
                </c:pt>
                <c:pt idx="32">
                  <c:v>-2.7277947425895945</c:v>
                </c:pt>
                <c:pt idx="33">
                  <c:v>-16.744298018020345</c:v>
                </c:pt>
                <c:pt idx="34">
                  <c:v>1.4100458263001201</c:v>
                </c:pt>
                <c:pt idx="35">
                  <c:v>-1.4691535896699861</c:v>
                </c:pt>
                <c:pt idx="36">
                  <c:v>-3.1962859491695781</c:v>
                </c:pt>
                <c:pt idx="37">
                  <c:v>-1.6226428611703341</c:v>
                </c:pt>
                <c:pt idx="38">
                  <c:v>-9.0763732747100221</c:v>
                </c:pt>
                <c:pt idx="39">
                  <c:v>-3.0764883745296174</c:v>
                </c:pt>
                <c:pt idx="40">
                  <c:v>-4.2462086671603174</c:v>
                </c:pt>
                <c:pt idx="41">
                  <c:v>-2.3076478901498376</c:v>
                </c:pt>
                <c:pt idx="42">
                  <c:v>0.75233572621982603</c:v>
                </c:pt>
                <c:pt idx="43">
                  <c:v>-7.5357177606297228</c:v>
                </c:pt>
                <c:pt idx="44">
                  <c:v>-1.8053407059401252</c:v>
                </c:pt>
                <c:pt idx="45">
                  <c:v>-1.3693225829897528</c:v>
                </c:pt>
                <c:pt idx="46">
                  <c:v>-1.5850736577303906</c:v>
                </c:pt>
                <c:pt idx="47">
                  <c:v>3.0955635828800041</c:v>
                </c:pt>
                <c:pt idx="48">
                  <c:v>-17.328608774709664</c:v>
                </c:pt>
                <c:pt idx="49">
                  <c:v>1.6040940824900645</c:v>
                </c:pt>
                <c:pt idx="50">
                  <c:v>4.9762280968398045</c:v>
                </c:pt>
                <c:pt idx="51">
                  <c:v>-8.5171709175001524</c:v>
                </c:pt>
                <c:pt idx="52">
                  <c:v>-0.57550069885019184</c:v>
                </c:pt>
                <c:pt idx="53">
                  <c:v>0.11928917574050502</c:v>
                </c:pt>
                <c:pt idx="54">
                  <c:v>-0.77112681263042759</c:v>
                </c:pt>
                <c:pt idx="55">
                  <c:v>-1.2888013062702157</c:v>
                </c:pt>
                <c:pt idx="56">
                  <c:v>-3.0712083103694567</c:v>
                </c:pt>
                <c:pt idx="57">
                  <c:v>-0.61400965783013817</c:v>
                </c:pt>
                <c:pt idx="58">
                  <c:v>-0.98245248268995056</c:v>
                </c:pt>
                <c:pt idx="59">
                  <c:v>-0.56653876025029604</c:v>
                </c:pt>
                <c:pt idx="60">
                  <c:v>0.59233563434008829</c:v>
                </c:pt>
                <c:pt idx="61">
                  <c:v>-7.1055740867300301</c:v>
                </c:pt>
                <c:pt idx="62">
                  <c:v>0.76467327590034984</c:v>
                </c:pt>
                <c:pt idx="63">
                  <c:v>-0.40345719705010197</c:v>
                </c:pt>
                <c:pt idx="64">
                  <c:v>1.9340762472302231</c:v>
                </c:pt>
                <c:pt idx="65">
                  <c:v>2.1087900970696865</c:v>
                </c:pt>
                <c:pt idx="66">
                  <c:v>-4.1764447910300078</c:v>
                </c:pt>
                <c:pt idx="67">
                  <c:v>5.3116826752002453</c:v>
                </c:pt>
                <c:pt idx="68">
                  <c:v>0.32336892144985541</c:v>
                </c:pt>
                <c:pt idx="69">
                  <c:v>1.400904866199653</c:v>
                </c:pt>
                <c:pt idx="70">
                  <c:v>0.37120793774056438</c:v>
                </c:pt>
                <c:pt idx="71">
                  <c:v>0.29931576467970444</c:v>
                </c:pt>
                <c:pt idx="72">
                  <c:v>2.4458925583298878</c:v>
                </c:pt>
                <c:pt idx="73">
                  <c:v>0.84530045288011024</c:v>
                </c:pt>
                <c:pt idx="74">
                  <c:v>1.8959950170101365</c:v>
                </c:pt>
                <c:pt idx="75">
                  <c:v>2.5849432430800334</c:v>
                </c:pt>
                <c:pt idx="76">
                  <c:v>-2.9718839380002464</c:v>
                </c:pt>
                <c:pt idx="77">
                  <c:v>0.84623577992033461</c:v>
                </c:pt>
                <c:pt idx="78">
                  <c:v>0.29120620855974266</c:v>
                </c:pt>
                <c:pt idx="79">
                  <c:v>1.2187036280897701</c:v>
                </c:pt>
                <c:pt idx="80">
                  <c:v>-3.1245099479747296E-2</c:v>
                </c:pt>
                <c:pt idx="81">
                  <c:v>-7.9006022663102158</c:v>
                </c:pt>
                <c:pt idx="82">
                  <c:v>0.5709057772601227</c:v>
                </c:pt>
                <c:pt idx="83">
                  <c:v>7.8026794016000167</c:v>
                </c:pt>
                <c:pt idx="84">
                  <c:v>-0.16239556375967368</c:v>
                </c:pt>
                <c:pt idx="85">
                  <c:v>1.3384915559695401</c:v>
                </c:pt>
                <c:pt idx="86">
                  <c:v>-4.9414071344299373</c:v>
                </c:pt>
                <c:pt idx="87">
                  <c:v>0.85248454437032706</c:v>
                </c:pt>
                <c:pt idx="88">
                  <c:v>-2.1593237175402464</c:v>
                </c:pt>
                <c:pt idx="89">
                  <c:v>5.1352127794598346</c:v>
                </c:pt>
                <c:pt idx="90">
                  <c:v>-1.4086808006095453</c:v>
                </c:pt>
                <c:pt idx="91">
                  <c:v>-5.8109958848403949</c:v>
                </c:pt>
                <c:pt idx="92">
                  <c:v>0.66634104234026381</c:v>
                </c:pt>
                <c:pt idx="93">
                  <c:v>-1.998367705470173</c:v>
                </c:pt>
                <c:pt idx="94">
                  <c:v>-3.1635452240152517E-2</c:v>
                </c:pt>
                <c:pt idx="95">
                  <c:v>2.1117962182602241</c:v>
                </c:pt>
                <c:pt idx="96">
                  <c:v>-6.1082655608697678</c:v>
                </c:pt>
                <c:pt idx="97">
                  <c:v>-1.7473913098001503</c:v>
                </c:pt>
                <c:pt idx="98">
                  <c:v>-1.1910025907100135</c:v>
                </c:pt>
                <c:pt idx="99">
                  <c:v>0.7651012847900347</c:v>
                </c:pt>
                <c:pt idx="100">
                  <c:v>4.4919671715797449</c:v>
                </c:pt>
                <c:pt idx="101">
                  <c:v>-2.2650346223099405</c:v>
                </c:pt>
                <c:pt idx="102">
                  <c:v>0.24839781890977974</c:v>
                </c:pt>
                <c:pt idx="103">
                  <c:v>1.4380830972904732</c:v>
                </c:pt>
                <c:pt idx="104">
                  <c:v>-2.8292544712298877</c:v>
                </c:pt>
                <c:pt idx="105">
                  <c:v>0.70333198657954199</c:v>
                </c:pt>
                <c:pt idx="106">
                  <c:v>-3.8849605512596099</c:v>
                </c:pt>
                <c:pt idx="107">
                  <c:v>1.7690849792197696</c:v>
                </c:pt>
                <c:pt idx="108">
                  <c:v>0.45292355164974651</c:v>
                </c:pt>
                <c:pt idx="109">
                  <c:v>0.2287810081702446</c:v>
                </c:pt>
                <c:pt idx="110">
                  <c:v>7.0587657738201415</c:v>
                </c:pt>
                <c:pt idx="111">
                  <c:v>-4.6377153427897611</c:v>
                </c:pt>
                <c:pt idx="112">
                  <c:v>2.2829409642895371</c:v>
                </c:pt>
                <c:pt idx="113">
                  <c:v>0.78662924586978988</c:v>
                </c:pt>
                <c:pt idx="114">
                  <c:v>-1.8598318559697873</c:v>
                </c:pt>
                <c:pt idx="115">
                  <c:v>1.0749874374901083</c:v>
                </c:pt>
                <c:pt idx="116">
                  <c:v>-5.5466080552500898</c:v>
                </c:pt>
                <c:pt idx="117">
                  <c:v>1.5012176493796687</c:v>
                </c:pt>
                <c:pt idx="118">
                  <c:v>-1.6890386377294817</c:v>
                </c:pt>
                <c:pt idx="119">
                  <c:v>0.61962884760987436</c:v>
                </c:pt>
                <c:pt idx="120">
                  <c:v>1.1773971509301191</c:v>
                </c:pt>
                <c:pt idx="121">
                  <c:v>-6.3991520485201363</c:v>
                </c:pt>
                <c:pt idx="122">
                  <c:v>0.39654233033979835</c:v>
                </c:pt>
                <c:pt idx="123">
                  <c:v>0.35391863662016476</c:v>
                </c:pt>
                <c:pt idx="124">
                  <c:v>0.19611706852992938</c:v>
                </c:pt>
                <c:pt idx="125">
                  <c:v>0.3522526170600031</c:v>
                </c:pt>
                <c:pt idx="126">
                  <c:v>-3.7011978964496848</c:v>
                </c:pt>
                <c:pt idx="127">
                  <c:v>0.68395102726981349</c:v>
                </c:pt>
                <c:pt idx="128">
                  <c:v>0.14039771109037247</c:v>
                </c:pt>
                <c:pt idx="129">
                  <c:v>-0.21591439629037268</c:v>
                </c:pt>
                <c:pt idx="130">
                  <c:v>0.92499458188012795</c:v>
                </c:pt>
                <c:pt idx="131">
                  <c:v>1.5211270724398673</c:v>
                </c:pt>
                <c:pt idx="132">
                  <c:v>3.3728869163196578</c:v>
                </c:pt>
                <c:pt idx="133">
                  <c:v>6.1962383882905669</c:v>
                </c:pt>
                <c:pt idx="134">
                  <c:v>0.39280862417990647</c:v>
                </c:pt>
                <c:pt idx="135">
                  <c:v>1.9939987971602022</c:v>
                </c:pt>
                <c:pt idx="136">
                  <c:v>-2.6194230889404935</c:v>
                </c:pt>
                <c:pt idx="137">
                  <c:v>2.0032675469401511</c:v>
                </c:pt>
                <c:pt idx="138">
                  <c:v>0.94489001653982996</c:v>
                </c:pt>
                <c:pt idx="139">
                  <c:v>4.4093463183103268</c:v>
                </c:pt>
                <c:pt idx="140">
                  <c:v>0.35908087291954871</c:v>
                </c:pt>
                <c:pt idx="141">
                  <c:v>-4.7698450633197353</c:v>
                </c:pt>
                <c:pt idx="142">
                  <c:v>0.76992991707993497</c:v>
                </c:pt>
                <c:pt idx="143">
                  <c:v>-0.13888101087013638</c:v>
                </c:pt>
                <c:pt idx="144">
                  <c:v>1.437079511560114</c:v>
                </c:pt>
                <c:pt idx="145">
                  <c:v>0.27833382283006358</c:v>
                </c:pt>
                <c:pt idx="146">
                  <c:v>-2.614684356340149</c:v>
                </c:pt>
                <c:pt idx="147">
                  <c:v>-0.56368820843999856</c:v>
                </c:pt>
                <c:pt idx="148">
                  <c:v>-1.3902316290600538</c:v>
                </c:pt>
                <c:pt idx="149">
                  <c:v>-1.8863023256894849</c:v>
                </c:pt>
                <c:pt idx="150">
                  <c:v>-1.2795096765203198</c:v>
                </c:pt>
                <c:pt idx="151">
                  <c:v>-4.7023859533796895</c:v>
                </c:pt>
                <c:pt idx="152">
                  <c:v>-2.4012712553803794</c:v>
                </c:pt>
                <c:pt idx="153">
                  <c:v>-0.83797014022002259</c:v>
                </c:pt>
                <c:pt idx="154">
                  <c:v>-1.8838165568099612</c:v>
                </c:pt>
                <c:pt idx="155">
                  <c:v>3.5399347594398023</c:v>
                </c:pt>
                <c:pt idx="156">
                  <c:v>-5.984991695050212</c:v>
                </c:pt>
                <c:pt idx="157">
                  <c:v>-1.7889618007193349</c:v>
                </c:pt>
                <c:pt idx="158">
                  <c:v>-0.6247967667204648</c:v>
                </c:pt>
                <c:pt idx="159">
                  <c:v>-0.76172056767973118</c:v>
                </c:pt>
                <c:pt idx="160">
                  <c:v>-1.603694473680207</c:v>
                </c:pt>
                <c:pt idx="161">
                  <c:v>-7.6259363537897116</c:v>
                </c:pt>
                <c:pt idx="162">
                  <c:v>-3.6578509188602766</c:v>
                </c:pt>
                <c:pt idx="163">
                  <c:v>-1.3813166516301862</c:v>
                </c:pt>
                <c:pt idx="164">
                  <c:v>-1.5051845282196155</c:v>
                </c:pt>
                <c:pt idx="165">
                  <c:v>-2.6320276998399095</c:v>
                </c:pt>
                <c:pt idx="166">
                  <c:v>-4.3425520325199614</c:v>
                </c:pt>
                <c:pt idx="167">
                  <c:v>-3.6169449479702962</c:v>
                </c:pt>
                <c:pt idx="168">
                  <c:v>-1.9982871156798865</c:v>
                </c:pt>
                <c:pt idx="169">
                  <c:v>-1.32713003930985</c:v>
                </c:pt>
                <c:pt idx="170">
                  <c:v>-3.3477903673101537</c:v>
                </c:pt>
                <c:pt idx="171">
                  <c:v>-5.4294194249800967</c:v>
                </c:pt>
                <c:pt idx="172">
                  <c:v>-2.6916971054797614</c:v>
                </c:pt>
                <c:pt idx="173">
                  <c:v>-0.24111453206978695</c:v>
                </c:pt>
                <c:pt idx="174">
                  <c:v>-1.1594156159603699</c:v>
                </c:pt>
                <c:pt idx="175">
                  <c:v>-0.93417332370972872</c:v>
                </c:pt>
                <c:pt idx="176">
                  <c:v>-1.0148760113702338</c:v>
                </c:pt>
                <c:pt idx="177">
                  <c:v>-1.145412432430021</c:v>
                </c:pt>
                <c:pt idx="178">
                  <c:v>0.13203971267012093</c:v>
                </c:pt>
                <c:pt idx="179">
                  <c:v>0.23744444115982333</c:v>
                </c:pt>
                <c:pt idx="180">
                  <c:v>11.657470553249823</c:v>
                </c:pt>
                <c:pt idx="181">
                  <c:v>-6.342183173059766</c:v>
                </c:pt>
                <c:pt idx="182">
                  <c:v>1.340617220079821</c:v>
                </c:pt>
                <c:pt idx="183">
                  <c:v>0.36128983683965998</c:v>
                </c:pt>
                <c:pt idx="184">
                  <c:v>51.122858632859788</c:v>
                </c:pt>
                <c:pt idx="185">
                  <c:v>43.93449410814992</c:v>
                </c:pt>
                <c:pt idx="186">
                  <c:v>-0.78558402762018886</c:v>
                </c:pt>
                <c:pt idx="187">
                  <c:v>-0.95667844105992117</c:v>
                </c:pt>
                <c:pt idx="188">
                  <c:v>-52.924087054609572</c:v>
                </c:pt>
                <c:pt idx="189">
                  <c:v>-1.2541125451102744</c:v>
                </c:pt>
                <c:pt idx="190">
                  <c:v>-2.8011273992201495</c:v>
                </c:pt>
                <c:pt idx="191">
                  <c:v>-3.3537431540025864E-2</c:v>
                </c:pt>
                <c:pt idx="192">
                  <c:v>-0.39381084636988817</c:v>
                </c:pt>
                <c:pt idx="193">
                  <c:v>-0.77128203386973837</c:v>
                </c:pt>
                <c:pt idx="194">
                  <c:v>-0.33869113810033014</c:v>
                </c:pt>
                <c:pt idx="195">
                  <c:v>-4.2664121342800172</c:v>
                </c:pt>
                <c:pt idx="196">
                  <c:v>-1.4993635234495741</c:v>
                </c:pt>
                <c:pt idx="197">
                  <c:v>7.1403149846000815</c:v>
                </c:pt>
                <c:pt idx="198">
                  <c:v>-1.1406719086903649</c:v>
                </c:pt>
                <c:pt idx="199">
                  <c:v>-0.30841578289982863</c:v>
                </c:pt>
                <c:pt idx="200">
                  <c:v>-4.8661172257302496</c:v>
                </c:pt>
                <c:pt idx="201">
                  <c:v>-1.4626086166394998</c:v>
                </c:pt>
                <c:pt idx="202">
                  <c:v>9.9291287088494755</c:v>
                </c:pt>
                <c:pt idx="203">
                  <c:v>2.7997376058401642</c:v>
                </c:pt>
                <c:pt idx="204">
                  <c:v>1.6869064736902146</c:v>
                </c:pt>
                <c:pt idx="205">
                  <c:v>-6.4474363861004349</c:v>
                </c:pt>
                <c:pt idx="206">
                  <c:v>3.5717801610703646</c:v>
                </c:pt>
                <c:pt idx="207">
                  <c:v>0.61158569201006685</c:v>
                </c:pt>
                <c:pt idx="208">
                  <c:v>0.25775951906007322</c:v>
                </c:pt>
                <c:pt idx="209">
                  <c:v>-0.18791656880057417</c:v>
                </c:pt>
                <c:pt idx="210">
                  <c:v>-4.7442731292794633</c:v>
                </c:pt>
                <c:pt idx="211">
                  <c:v>-0.54531048299031681</c:v>
                </c:pt>
                <c:pt idx="212">
                  <c:v>-3.3778999817200202</c:v>
                </c:pt>
                <c:pt idx="213">
                  <c:v>2.4957981340703554</c:v>
                </c:pt>
                <c:pt idx="214">
                  <c:v>-1.6264085776306274</c:v>
                </c:pt>
                <c:pt idx="215">
                  <c:v>-3.2320029120396612</c:v>
                </c:pt>
                <c:pt idx="216">
                  <c:v>0.60503735771999345</c:v>
                </c:pt>
                <c:pt idx="217">
                  <c:v>0.82357990322998376</c:v>
                </c:pt>
                <c:pt idx="218">
                  <c:v>-0.14473522016032803</c:v>
                </c:pt>
                <c:pt idx="219">
                  <c:v>6.6351048321103008</c:v>
                </c:pt>
                <c:pt idx="220">
                  <c:v>-8.9595611370200459</c:v>
                </c:pt>
                <c:pt idx="221">
                  <c:v>0.8531625049199647</c:v>
                </c:pt>
                <c:pt idx="222">
                  <c:v>0.50337152833026266</c:v>
                </c:pt>
                <c:pt idx="223">
                  <c:v>-0.39728170640000826</c:v>
                </c:pt>
                <c:pt idx="224">
                  <c:v>-3.869429524989755</c:v>
                </c:pt>
                <c:pt idx="225">
                  <c:v>-1.2712557669301532</c:v>
                </c:pt>
                <c:pt idx="226">
                  <c:v>-0.25718898741024532</c:v>
                </c:pt>
                <c:pt idx="227">
                  <c:v>0.1723051099102122</c:v>
                </c:pt>
                <c:pt idx="228">
                  <c:v>-0.33937970894021419</c:v>
                </c:pt>
                <c:pt idx="229">
                  <c:v>-5.0277946012201937</c:v>
                </c:pt>
                <c:pt idx="230">
                  <c:v>-1.9103346104398042</c:v>
                </c:pt>
                <c:pt idx="231">
                  <c:v>1.4293322981297933</c:v>
                </c:pt>
                <c:pt idx="232">
                  <c:v>-0.2069825982898692</c:v>
                </c:pt>
                <c:pt idx="233">
                  <c:v>-2.7385049069198431</c:v>
                </c:pt>
                <c:pt idx="234">
                  <c:v>-6.5040228070097328</c:v>
                </c:pt>
                <c:pt idx="235">
                  <c:v>-0.43700366380016931</c:v>
                </c:pt>
                <c:pt idx="236">
                  <c:v>-5.1925863570431829E-2</c:v>
                </c:pt>
                <c:pt idx="237">
                  <c:v>-0.89193024067981241</c:v>
                </c:pt>
                <c:pt idx="238">
                  <c:v>-1.0279587013401397</c:v>
                </c:pt>
                <c:pt idx="239">
                  <c:v>-6.0678503929998442</c:v>
                </c:pt>
                <c:pt idx="240">
                  <c:v>7.8114775316803389</c:v>
                </c:pt>
                <c:pt idx="241">
                  <c:v>0.91235314352979913</c:v>
                </c:pt>
                <c:pt idx="242">
                  <c:v>-0.1521240002898594</c:v>
                </c:pt>
                <c:pt idx="243">
                  <c:v>1.1117262568495789</c:v>
                </c:pt>
                <c:pt idx="244">
                  <c:v>-6.8685532391696142</c:v>
                </c:pt>
                <c:pt idx="245">
                  <c:v>0.17997553982968384</c:v>
                </c:pt>
                <c:pt idx="246">
                  <c:v>-0.57106649573961477</c:v>
                </c:pt>
                <c:pt idx="247">
                  <c:v>-0.70787877266047872</c:v>
                </c:pt>
                <c:pt idx="248">
                  <c:v>-0.98604870379995191</c:v>
                </c:pt>
                <c:pt idx="249">
                  <c:v>-9.7721744538598614</c:v>
                </c:pt>
                <c:pt idx="250">
                  <c:v>-1.0320417213702058</c:v>
                </c:pt>
                <c:pt idx="251">
                  <c:v>-0.32945379319971835</c:v>
                </c:pt>
                <c:pt idx="252">
                  <c:v>-1.8735665440199227</c:v>
                </c:pt>
                <c:pt idx="253">
                  <c:v>0.3568350696800735</c:v>
                </c:pt>
                <c:pt idx="254">
                  <c:v>-13.027285401789868</c:v>
                </c:pt>
                <c:pt idx="255">
                  <c:v>0.86239932195985602</c:v>
                </c:pt>
                <c:pt idx="256">
                  <c:v>-0.21573523976985598</c:v>
                </c:pt>
                <c:pt idx="257">
                  <c:v>-0.10726066838014958</c:v>
                </c:pt>
                <c:pt idx="258">
                  <c:v>-1.7519573049003156</c:v>
                </c:pt>
                <c:pt idx="259">
                  <c:v>-5.9139030228898264</c:v>
                </c:pt>
                <c:pt idx="260">
                  <c:v>2.1034708645997853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4-4EB3-8C43-72A0AB4C5874}"/>
            </c:ext>
          </c:extLst>
        </c:ser>
        <c:ser>
          <c:idx val="2"/>
          <c:order val="2"/>
          <c:tx>
            <c:strRef>
              <c:f>Таблица!$AEH$15</c:f>
              <c:strCache>
                <c:ptCount val="1"/>
                <c:pt idx="0">
                  <c:v>млн.Евро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Таблица!$UF$15:$AEF$15</c:f>
              <c:numCache>
                <c:formatCode>0.00</c:formatCode>
                <c:ptCount val="261"/>
                <c:pt idx="0">
                  <c:v>7.8459055646987963E-2</c:v>
                </c:pt>
                <c:pt idx="1">
                  <c:v>-0.38098658702199373</c:v>
                </c:pt>
                <c:pt idx="2">
                  <c:v>-1.3434952337589721</c:v>
                </c:pt>
                <c:pt idx="3">
                  <c:v>-1.0304002490620405</c:v>
                </c:pt>
                <c:pt idx="4">
                  <c:v>-2.2132970556799592</c:v>
                </c:pt>
                <c:pt idx="5">
                  <c:v>-1.8009271124010411</c:v>
                </c:pt>
                <c:pt idx="6">
                  <c:v>-1.9754976672580256</c:v>
                </c:pt>
                <c:pt idx="7">
                  <c:v>-1.2538725490749698</c:v>
                </c:pt>
                <c:pt idx="8">
                  <c:v>-1.5692950706219904</c:v>
                </c:pt>
                <c:pt idx="9">
                  <c:v>-6.6461959039320391</c:v>
                </c:pt>
                <c:pt idx="10">
                  <c:v>-1.1490839968639648</c:v>
                </c:pt>
                <c:pt idx="11">
                  <c:v>-1.0950888041260214</c:v>
                </c:pt>
                <c:pt idx="12">
                  <c:v>-3.0970210853439539</c:v>
                </c:pt>
                <c:pt idx="13">
                  <c:v>-1.6620958967290562</c:v>
                </c:pt>
                <c:pt idx="14">
                  <c:v>-2.2851214471029948</c:v>
                </c:pt>
                <c:pt idx="15">
                  <c:v>-0.89434356124894521</c:v>
                </c:pt>
                <c:pt idx="16">
                  <c:v>-1.2358888504750212</c:v>
                </c:pt>
                <c:pt idx="17">
                  <c:v>-0.58328542622251689</c:v>
                </c:pt>
                <c:pt idx="18">
                  <c:v>-1.2327265768180951</c:v>
                </c:pt>
                <c:pt idx="19">
                  <c:v>-0.91223041159156537</c:v>
                </c:pt>
                <c:pt idx="20">
                  <c:v>-0.26981734805684709</c:v>
                </c:pt>
                <c:pt idx="21">
                  <c:v>-0.25552648986746362</c:v>
                </c:pt>
                <c:pt idx="22">
                  <c:v>-0.44031181942528974</c:v>
                </c:pt>
                <c:pt idx="23">
                  <c:v>-1.2495098528591484</c:v>
                </c:pt>
                <c:pt idx="24">
                  <c:v>-0.1352807031344696</c:v>
                </c:pt>
                <c:pt idx="25">
                  <c:v>0.34255907799496299</c:v>
                </c:pt>
                <c:pt idx="26">
                  <c:v>0.66827527398362463</c:v>
                </c:pt>
                <c:pt idx="27">
                  <c:v>-3.6173724260822269</c:v>
                </c:pt>
                <c:pt idx="28">
                  <c:v>1.6497791214050039</c:v>
                </c:pt>
                <c:pt idx="29">
                  <c:v>0.31737210567001739</c:v>
                </c:pt>
                <c:pt idx="30">
                  <c:v>1.9152535942964732E-2</c:v>
                </c:pt>
                <c:pt idx="31">
                  <c:v>0.1179822684950409</c:v>
                </c:pt>
                <c:pt idx="32">
                  <c:v>-0.43993999619004853</c:v>
                </c:pt>
                <c:pt idx="33">
                  <c:v>-1.0334332185339576</c:v>
                </c:pt>
                <c:pt idx="34">
                  <c:v>0.77704061044101991</c:v>
                </c:pt>
                <c:pt idx="35">
                  <c:v>-7.3188793607016578E-2</c:v>
                </c:pt>
                <c:pt idx="36">
                  <c:v>2.4422613059982723E-2</c:v>
                </c:pt>
                <c:pt idx="37">
                  <c:v>-0.1823276274079717</c:v>
                </c:pt>
                <c:pt idx="38">
                  <c:v>-0.59913702571600425</c:v>
                </c:pt>
                <c:pt idx="39">
                  <c:v>0.37176269075393975</c:v>
                </c:pt>
                <c:pt idx="40">
                  <c:v>3.7129901229036477E-2</c:v>
                </c:pt>
                <c:pt idx="41">
                  <c:v>0.48875993403902385</c:v>
                </c:pt>
                <c:pt idx="42">
                  <c:v>0.21753223247696951</c:v>
                </c:pt>
                <c:pt idx="43">
                  <c:v>-0.47728920167696742</c:v>
                </c:pt>
                <c:pt idx="44">
                  <c:v>-1.1197293502050343E-2</c:v>
                </c:pt>
                <c:pt idx="45">
                  <c:v>0.12166993159405592</c:v>
                </c:pt>
                <c:pt idx="46">
                  <c:v>0.72484512633195664</c:v>
                </c:pt>
                <c:pt idx="47">
                  <c:v>1.0999367980390389</c:v>
                </c:pt>
                <c:pt idx="48">
                  <c:v>-2.5836485838400449</c:v>
                </c:pt>
                <c:pt idx="49">
                  <c:v>1.0059846297900208</c:v>
                </c:pt>
                <c:pt idx="50">
                  <c:v>0.7143179788020575</c:v>
                </c:pt>
                <c:pt idx="51">
                  <c:v>-0.96643813080299878</c:v>
                </c:pt>
                <c:pt idx="52">
                  <c:v>1.544984643961925</c:v>
                </c:pt>
                <c:pt idx="53">
                  <c:v>9.0146331715061478E-2</c:v>
                </c:pt>
                <c:pt idx="54">
                  <c:v>0.15685560296498124</c:v>
                </c:pt>
                <c:pt idx="55">
                  <c:v>6.9556193170114966E-3</c:v>
                </c:pt>
                <c:pt idx="56">
                  <c:v>-0.81476102549203233</c:v>
                </c:pt>
                <c:pt idx="57">
                  <c:v>1.5013058548790355</c:v>
                </c:pt>
                <c:pt idx="58">
                  <c:v>-7.5244287032035118E-2</c:v>
                </c:pt>
                <c:pt idx="59">
                  <c:v>0.90488426163494751</c:v>
                </c:pt>
                <c:pt idx="60">
                  <c:v>0.46806026542708423</c:v>
                </c:pt>
                <c:pt idx="61">
                  <c:v>-0.28922460641200587</c:v>
                </c:pt>
                <c:pt idx="62">
                  <c:v>1.1201471965999872</c:v>
                </c:pt>
                <c:pt idx="63">
                  <c:v>0.22437120093997009</c:v>
                </c:pt>
                <c:pt idx="64">
                  <c:v>0.97213702259500678</c:v>
                </c:pt>
                <c:pt idx="65">
                  <c:v>4.9383806987975731E-2</c:v>
                </c:pt>
                <c:pt idx="66">
                  <c:v>-1.164865820652949</c:v>
                </c:pt>
                <c:pt idx="67">
                  <c:v>1.6172043231439943</c:v>
                </c:pt>
                <c:pt idx="68">
                  <c:v>0.58824318695496913</c:v>
                </c:pt>
                <c:pt idx="69">
                  <c:v>0.4918218463139965</c:v>
                </c:pt>
                <c:pt idx="70">
                  <c:v>-0.34728177276997485</c:v>
                </c:pt>
                <c:pt idx="71">
                  <c:v>-0.39241146554098805</c:v>
                </c:pt>
                <c:pt idx="72">
                  <c:v>0.32914361383302548</c:v>
                </c:pt>
                <c:pt idx="73">
                  <c:v>0.4800077775159366</c:v>
                </c:pt>
                <c:pt idx="74">
                  <c:v>0.98496196485302789</c:v>
                </c:pt>
                <c:pt idx="75">
                  <c:v>-0.39662771275197883</c:v>
                </c:pt>
                <c:pt idx="76">
                  <c:v>-0.72311261007803296</c:v>
                </c:pt>
                <c:pt idx="77">
                  <c:v>0.93726048996495592</c:v>
                </c:pt>
                <c:pt idx="78">
                  <c:v>-0.48344997122291034</c:v>
                </c:pt>
                <c:pt idx="79">
                  <c:v>-0.47354521383704196</c:v>
                </c:pt>
                <c:pt idx="80">
                  <c:v>4.0214480540830095</c:v>
                </c:pt>
                <c:pt idx="81">
                  <c:v>-0.43717123439500938</c:v>
                </c:pt>
                <c:pt idx="82">
                  <c:v>0.18491346220002924</c:v>
                </c:pt>
                <c:pt idx="83">
                  <c:v>0.13735534534197313</c:v>
                </c:pt>
                <c:pt idx="84">
                  <c:v>0.28065771928203276</c:v>
                </c:pt>
                <c:pt idx="85">
                  <c:v>0.16513927100095316</c:v>
                </c:pt>
                <c:pt idx="86">
                  <c:v>-0.58235174208499529</c:v>
                </c:pt>
                <c:pt idx="87">
                  <c:v>-0.67785484234394744</c:v>
                </c:pt>
                <c:pt idx="88">
                  <c:v>1.882330013796718E-2</c:v>
                </c:pt>
                <c:pt idx="89">
                  <c:v>0.38770138352299455</c:v>
                </c:pt>
                <c:pt idx="90">
                  <c:v>-2.8232004800560162</c:v>
                </c:pt>
                <c:pt idx="91">
                  <c:v>1.979016136350026</c:v>
                </c:pt>
                <c:pt idx="92">
                  <c:v>0.11778079548997766</c:v>
                </c:pt>
                <c:pt idx="93">
                  <c:v>0.33819964284600701</c:v>
                </c:pt>
                <c:pt idx="94">
                  <c:v>0.1918064503900041</c:v>
                </c:pt>
                <c:pt idx="95">
                  <c:v>1.4136510743239796</c:v>
                </c:pt>
                <c:pt idx="96">
                  <c:v>0.30393894207799121</c:v>
                </c:pt>
                <c:pt idx="97">
                  <c:v>3.4602109361060229E-2</c:v>
                </c:pt>
                <c:pt idx="98">
                  <c:v>9.3375146977962231E-2</c:v>
                </c:pt>
                <c:pt idx="99">
                  <c:v>0.84590504017103285</c:v>
                </c:pt>
                <c:pt idx="100">
                  <c:v>0.2182444959729537</c:v>
                </c:pt>
                <c:pt idx="101">
                  <c:v>-0.41999137254498464</c:v>
                </c:pt>
                <c:pt idx="102">
                  <c:v>0.47388807436703928</c:v>
                </c:pt>
                <c:pt idx="103">
                  <c:v>7.5660772179730884E-3</c:v>
                </c:pt>
                <c:pt idx="104">
                  <c:v>-1.0376166525160215</c:v>
                </c:pt>
                <c:pt idx="105">
                  <c:v>7.2454173198025273E-2</c:v>
                </c:pt>
                <c:pt idx="106">
                  <c:v>-0.78602434658898801</c:v>
                </c:pt>
                <c:pt idx="107">
                  <c:v>5.7818374318969745E-2</c:v>
                </c:pt>
                <c:pt idx="108">
                  <c:v>0.49888637319503459</c:v>
                </c:pt>
                <c:pt idx="109">
                  <c:v>0.58126795381593865</c:v>
                </c:pt>
                <c:pt idx="110">
                  <c:v>0.93396271579399581</c:v>
                </c:pt>
                <c:pt idx="111">
                  <c:v>-0.24459377341395339</c:v>
                </c:pt>
                <c:pt idx="112">
                  <c:v>1.0045997867300116</c:v>
                </c:pt>
                <c:pt idx="113">
                  <c:v>0.85869724476793863</c:v>
                </c:pt>
                <c:pt idx="114">
                  <c:v>-0.34656843841793261</c:v>
                </c:pt>
                <c:pt idx="115">
                  <c:v>0.32760320356396733</c:v>
                </c:pt>
                <c:pt idx="116">
                  <c:v>-0.56170015867195389</c:v>
                </c:pt>
                <c:pt idx="117">
                  <c:v>-1.7785236701058693E-2</c:v>
                </c:pt>
                <c:pt idx="118">
                  <c:v>-6.249285672095084E-2</c:v>
                </c:pt>
                <c:pt idx="119">
                  <c:v>0.30435900590794063</c:v>
                </c:pt>
                <c:pt idx="120">
                  <c:v>0.30893098729103485</c:v>
                </c:pt>
                <c:pt idx="121">
                  <c:v>-1.1008857178269977</c:v>
                </c:pt>
                <c:pt idx="122">
                  <c:v>-0.37525947192500553</c:v>
                </c:pt>
                <c:pt idx="123">
                  <c:v>-5.8675843529840677E-3</c:v>
                </c:pt>
                <c:pt idx="124">
                  <c:v>-0.84014277221604061</c:v>
                </c:pt>
                <c:pt idx="125">
                  <c:v>0.83590867545302672</c:v>
                </c:pt>
                <c:pt idx="126">
                  <c:v>-0.62857289113298975</c:v>
                </c:pt>
                <c:pt idx="127">
                  <c:v>0.55360940046597307</c:v>
                </c:pt>
                <c:pt idx="128">
                  <c:v>0.68449460945402052</c:v>
                </c:pt>
                <c:pt idx="129">
                  <c:v>-3.3839010679969306E-2</c:v>
                </c:pt>
                <c:pt idx="130">
                  <c:v>2.6432367092979803E-2</c:v>
                </c:pt>
                <c:pt idx="131">
                  <c:v>-0.36938535802602246</c:v>
                </c:pt>
                <c:pt idx="132">
                  <c:v>1.9767292947070132</c:v>
                </c:pt>
                <c:pt idx="133">
                  <c:v>0.46227583609601197</c:v>
                </c:pt>
                <c:pt idx="134">
                  <c:v>0.45605348512395949</c:v>
                </c:pt>
                <c:pt idx="135">
                  <c:v>8.0648995853039196E-2</c:v>
                </c:pt>
                <c:pt idx="136">
                  <c:v>-0.58079085246203022</c:v>
                </c:pt>
                <c:pt idx="137">
                  <c:v>-0.46197355732800816</c:v>
                </c:pt>
                <c:pt idx="138">
                  <c:v>-0.26751866507498789</c:v>
                </c:pt>
                <c:pt idx="139">
                  <c:v>2.9523494373489712</c:v>
                </c:pt>
                <c:pt idx="140">
                  <c:v>0.42432528630604338</c:v>
                </c:pt>
                <c:pt idx="141">
                  <c:v>-2.0484386212190202</c:v>
                </c:pt>
                <c:pt idx="142">
                  <c:v>0.97447204301903412</c:v>
                </c:pt>
                <c:pt idx="143">
                  <c:v>0.76891570543898524</c:v>
                </c:pt>
                <c:pt idx="144">
                  <c:v>-3.160884218971205E-3</c:v>
                </c:pt>
                <c:pt idx="145">
                  <c:v>-0.24957870066003807</c:v>
                </c:pt>
                <c:pt idx="146">
                  <c:v>-0.20064579130303173</c:v>
                </c:pt>
                <c:pt idx="147">
                  <c:v>-0.10392787252595781</c:v>
                </c:pt>
                <c:pt idx="148">
                  <c:v>-0.38901801383701695</c:v>
                </c:pt>
                <c:pt idx="149">
                  <c:v>7.3187615727022148E-2</c:v>
                </c:pt>
                <c:pt idx="150">
                  <c:v>0.48023604427100963</c:v>
                </c:pt>
                <c:pt idx="151">
                  <c:v>-0.3222521979490125</c:v>
                </c:pt>
                <c:pt idx="152">
                  <c:v>-6.3373300452042258E-2</c:v>
                </c:pt>
                <c:pt idx="153">
                  <c:v>-0.13699894154694903</c:v>
                </c:pt>
                <c:pt idx="154">
                  <c:v>-4.4384728255977279E-2</c:v>
                </c:pt>
                <c:pt idx="155">
                  <c:v>0.3473508974429933</c:v>
                </c:pt>
                <c:pt idx="156">
                  <c:v>-0.80114041954499271</c:v>
                </c:pt>
                <c:pt idx="157">
                  <c:v>-0.62289318213601064</c:v>
                </c:pt>
                <c:pt idx="158">
                  <c:v>-7.3677624963977451E-2</c:v>
                </c:pt>
                <c:pt idx="159">
                  <c:v>-0.65651073085103917</c:v>
                </c:pt>
                <c:pt idx="160">
                  <c:v>-0.2350272534010287</c:v>
                </c:pt>
                <c:pt idx="161">
                  <c:v>-1.17789699216695</c:v>
                </c:pt>
                <c:pt idx="162">
                  <c:v>-0.76128599836101785</c:v>
                </c:pt>
                <c:pt idx="163">
                  <c:v>-0.48049238299898889</c:v>
                </c:pt>
                <c:pt idx="164">
                  <c:v>-0.38077640571998472</c:v>
                </c:pt>
                <c:pt idx="165">
                  <c:v>-0.92797195008199651</c:v>
                </c:pt>
                <c:pt idx="166">
                  <c:v>-1.0144160560350315</c:v>
                </c:pt>
                <c:pt idx="167">
                  <c:v>-0.92721150870698921</c:v>
                </c:pt>
                <c:pt idx="168">
                  <c:v>-0.55543475507795392</c:v>
                </c:pt>
                <c:pt idx="169">
                  <c:v>-0.37334270821503424</c:v>
                </c:pt>
                <c:pt idx="170">
                  <c:v>-0.27615269896102745</c:v>
                </c:pt>
                <c:pt idx="171">
                  <c:v>-0.54460823654596879</c:v>
                </c:pt>
                <c:pt idx="172">
                  <c:v>-0.60763553284203908</c:v>
                </c:pt>
                <c:pt idx="173">
                  <c:v>-0.2767973451749981</c:v>
                </c:pt>
                <c:pt idx="174">
                  <c:v>-0.37595838222000566</c:v>
                </c:pt>
                <c:pt idx="175">
                  <c:v>-0.4680192083219481</c:v>
                </c:pt>
                <c:pt idx="176">
                  <c:v>-1.2325227795031424E-2</c:v>
                </c:pt>
                <c:pt idx="177">
                  <c:v>-2.1778873484369701</c:v>
                </c:pt>
                <c:pt idx="178">
                  <c:v>2.1708184976599796</c:v>
                </c:pt>
                <c:pt idx="179">
                  <c:v>-4.9340319871987504E-2</c:v>
                </c:pt>
                <c:pt idx="180">
                  <c:v>-0.39207072417400468</c:v>
                </c:pt>
                <c:pt idx="181">
                  <c:v>-1.4377440734199922</c:v>
                </c:pt>
                <c:pt idx="182">
                  <c:v>-0.25183740951200662</c:v>
                </c:pt>
                <c:pt idx="183">
                  <c:v>0.3946223220190177</c:v>
                </c:pt>
                <c:pt idx="184">
                  <c:v>20.71233897109596</c:v>
                </c:pt>
                <c:pt idx="185">
                  <c:v>20.701370519644968</c:v>
                </c:pt>
                <c:pt idx="186">
                  <c:v>4.0624908548068106E-2</c:v>
                </c:pt>
                <c:pt idx="187">
                  <c:v>-0.24923210478903002</c:v>
                </c:pt>
                <c:pt idx="188">
                  <c:v>-21.884670538304988</c:v>
                </c:pt>
                <c:pt idx="189">
                  <c:v>-0.1343714349700349</c:v>
                </c:pt>
                <c:pt idx="190">
                  <c:v>-0.88174716003794629</c:v>
                </c:pt>
                <c:pt idx="191">
                  <c:v>-0.22048397095699102</c:v>
                </c:pt>
                <c:pt idx="192">
                  <c:v>-0.53155675825706794</c:v>
                </c:pt>
                <c:pt idx="193">
                  <c:v>0.24088198423504537</c:v>
                </c:pt>
                <c:pt idx="194">
                  <c:v>-0.12460310779101746</c:v>
                </c:pt>
                <c:pt idx="195">
                  <c:v>-0.58187497458402504</c:v>
                </c:pt>
                <c:pt idx="196">
                  <c:v>-0.15072789256100805</c:v>
                </c:pt>
                <c:pt idx="197">
                  <c:v>0.45172630696902161</c:v>
                </c:pt>
                <c:pt idx="198">
                  <c:v>-7.7820399079655544E-3</c:v>
                </c:pt>
                <c:pt idx="199">
                  <c:v>-0.33020744904104049</c:v>
                </c:pt>
                <c:pt idx="200">
                  <c:v>-0.5460867319760041</c:v>
                </c:pt>
                <c:pt idx="201">
                  <c:v>8.9349744895002914E-2</c:v>
                </c:pt>
                <c:pt idx="202">
                  <c:v>-0.29990431831203068</c:v>
                </c:pt>
                <c:pt idx="203">
                  <c:v>-0.21850583336293994</c:v>
                </c:pt>
                <c:pt idx="204">
                  <c:v>-6.5634468877988184E-2</c:v>
                </c:pt>
                <c:pt idx="205">
                  <c:v>-0.68135576673898868</c:v>
                </c:pt>
                <c:pt idx="206">
                  <c:v>2.9955753819933761E-2</c:v>
                </c:pt>
                <c:pt idx="207">
                  <c:v>3.3597183366630361</c:v>
                </c:pt>
                <c:pt idx="208">
                  <c:v>-0.69516042961697622</c:v>
                </c:pt>
                <c:pt idx="209">
                  <c:v>-0.43441552913907344</c:v>
                </c:pt>
                <c:pt idx="210">
                  <c:v>-6.5692850900973099E-2</c:v>
                </c:pt>
                <c:pt idx="211">
                  <c:v>-0.51735681164996095</c:v>
                </c:pt>
                <c:pt idx="212">
                  <c:v>-1.7795156225059827</c:v>
                </c:pt>
                <c:pt idx="213">
                  <c:v>-4.3130418760028988E-3</c:v>
                </c:pt>
                <c:pt idx="214">
                  <c:v>-2.2294963118042688E-2</c:v>
                </c:pt>
                <c:pt idx="215">
                  <c:v>-1.1848441295700241</c:v>
                </c:pt>
                <c:pt idx="216">
                  <c:v>-4.4777072653005234E-2</c:v>
                </c:pt>
                <c:pt idx="217">
                  <c:v>9.0297292530294726E-3</c:v>
                </c:pt>
                <c:pt idx="218">
                  <c:v>-0.25152764042798026</c:v>
                </c:pt>
                <c:pt idx="219">
                  <c:v>0.73022678179694367</c:v>
                </c:pt>
                <c:pt idx="220">
                  <c:v>-1.0393641143129457</c:v>
                </c:pt>
                <c:pt idx="221">
                  <c:v>-9.5446965758014812E-2</c:v>
                </c:pt>
                <c:pt idx="222">
                  <c:v>-0.22422479681597451</c:v>
                </c:pt>
                <c:pt idx="223">
                  <c:v>-0.25270337867806347</c:v>
                </c:pt>
                <c:pt idx="224">
                  <c:v>-1.1234683317619556</c:v>
                </c:pt>
                <c:pt idx="225">
                  <c:v>0.33538595846601993</c:v>
                </c:pt>
                <c:pt idx="226">
                  <c:v>-0.32361806644803437</c:v>
                </c:pt>
                <c:pt idx="227">
                  <c:v>-3.7584702949970961E-2</c:v>
                </c:pt>
                <c:pt idx="228">
                  <c:v>-0.44339483336301555</c:v>
                </c:pt>
                <c:pt idx="229">
                  <c:v>-0.95351814441198712</c:v>
                </c:pt>
                <c:pt idx="230">
                  <c:v>-0.59295781307901052</c:v>
                </c:pt>
                <c:pt idx="231">
                  <c:v>1.8052328585952182E-2</c:v>
                </c:pt>
                <c:pt idx="232">
                  <c:v>1.2091500548024214E-2</c:v>
                </c:pt>
                <c:pt idx="233">
                  <c:v>-0.40304008708801575</c:v>
                </c:pt>
                <c:pt idx="234">
                  <c:v>-0.73237990178893142</c:v>
                </c:pt>
                <c:pt idx="235">
                  <c:v>-0.56499243143798594</c:v>
                </c:pt>
                <c:pt idx="236">
                  <c:v>-0.30884064250801657</c:v>
                </c:pt>
                <c:pt idx="237">
                  <c:v>0.52670606269697373</c:v>
                </c:pt>
                <c:pt idx="238">
                  <c:v>-0.1981011782380051</c:v>
                </c:pt>
                <c:pt idx="239">
                  <c:v>-0.41798316567502525</c:v>
                </c:pt>
                <c:pt idx="240">
                  <c:v>0.50006451379101691</c:v>
                </c:pt>
                <c:pt idx="241">
                  <c:v>-0.34248308348594492</c:v>
                </c:pt>
                <c:pt idx="242">
                  <c:v>4.5851171710978633E-2</c:v>
                </c:pt>
                <c:pt idx="243">
                  <c:v>-0.29865486057900625</c:v>
                </c:pt>
                <c:pt idx="244">
                  <c:v>-1.4140949756189798</c:v>
                </c:pt>
                <c:pt idx="245">
                  <c:v>5.9432652513919493E-2</c:v>
                </c:pt>
                <c:pt idx="246">
                  <c:v>4.8937200040199968E-3</c:v>
                </c:pt>
                <c:pt idx="247">
                  <c:v>0.87259736093500351</c:v>
                </c:pt>
                <c:pt idx="248">
                  <c:v>8.5071011297031873E-2</c:v>
                </c:pt>
                <c:pt idx="249">
                  <c:v>-1.0810861676330319</c:v>
                </c:pt>
                <c:pt idx="250">
                  <c:v>-0.19715932225000188</c:v>
                </c:pt>
                <c:pt idx="251">
                  <c:v>-0.22805203518396411</c:v>
                </c:pt>
                <c:pt idx="252">
                  <c:v>0.68399541437798916</c:v>
                </c:pt>
                <c:pt idx="253">
                  <c:v>-1.0240368145509819</c:v>
                </c:pt>
                <c:pt idx="254">
                  <c:v>-0.93672343054805651</c:v>
                </c:pt>
                <c:pt idx="255">
                  <c:v>-0.30567901006594411</c:v>
                </c:pt>
                <c:pt idx="256">
                  <c:v>-0.23503511009704425</c:v>
                </c:pt>
                <c:pt idx="257">
                  <c:v>-0.16182124264901177</c:v>
                </c:pt>
                <c:pt idx="258">
                  <c:v>-0.10031132368897033</c:v>
                </c:pt>
                <c:pt idx="259">
                  <c:v>-0.99814294656601987</c:v>
                </c:pt>
                <c:pt idx="260">
                  <c:v>3.9249057442987123E-2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57-49E1-BE9A-4F3074E87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0"/>
        <c:lblAlgn val="ctr"/>
        <c:lblOffset val="100"/>
        <c:noMultiLvlLbl val="0"/>
      </c:catAx>
      <c:valAx>
        <c:axId val="895046335"/>
        <c:scaling>
          <c:orientation val="minMax"/>
        </c:scaling>
        <c:delete val="0"/>
        <c:axPos val="l"/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5.6079664570230607E-2"/>
          <c:y val="0.69700066461649379"/>
          <c:w val="0.33320324089923542"/>
          <c:h val="0.10347876043391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Физических</a:t>
            </a:r>
            <a:r>
              <a:rPr lang="ru-RU" sz="2400" baseline="0"/>
              <a:t> лиц</a:t>
            </a:r>
            <a:endParaRPr lang="ru-RU" sz="2400"/>
          </a:p>
        </c:rich>
      </c:tx>
      <c:overlay val="0"/>
      <c:spPr>
        <a:noFill/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8224619959091846E-2"/>
          <c:y val="0.29096891114001117"/>
          <c:w val="0.89673055868016494"/>
          <c:h val="0.60483262849319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BAB-4360-ACAE-98678656AD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BAB-4360-ACAE-98678656AD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CBAB-4360-ACAE-98678656AD78}"/>
              </c:ext>
            </c:extLst>
          </c:dPt>
          <c:dLbls>
            <c:dLbl>
              <c:idx val="0"/>
              <c:layout>
                <c:manualLayout>
                  <c:x val="4.5867315016905911E-3"/>
                  <c:y val="0.32007733281424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10D236-C84A-470F-8009-7A3CC4F03FE1}" type="CELLRANG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/>
                      <a:t>%</a:t>
                    </a:r>
                    <a:endParaRPr lang="ru-RU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0F23390A-6C59-4D16-9E96-979B6CEF5630}" type="VALU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/>
                      <a:t> млн.руб.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272202038210058"/>
                      <c:h val="0.12714017478141884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BAB-4360-ACAE-98678656AD78}"/>
                </c:ext>
              </c:extLst>
            </c:dLbl>
            <c:dLbl>
              <c:idx val="1"/>
              <c:layout>
                <c:manualLayout>
                  <c:x val="1.0452486048298582E-3"/>
                  <c:y val="0.1471978968373348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810D236-C84A-470F-8009-7A3CC4F03FE1}" type="CELLRANG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[ДИАПАЗОН ЯЧЕЕК]</a:t>
                    </a:fld>
                    <a:r>
                      <a:rPr lang="ru-RU"/>
                      <a:t>%</a:t>
                    </a:r>
                    <a:endParaRPr lang="ru-RU" baseline="0"/>
                  </a:p>
                  <a:p>
                    <a:pPr>
                      <a:defRPr sz="1400" b="1">
                        <a:solidFill>
                          <a:sysClr val="windowText" lastClr="000000"/>
                        </a:solidFill>
                      </a:defRPr>
                    </a:pPr>
                    <a:fld id="{0F23390A-6C59-4D16-9E96-979B6CEF5630}" type="VALUE">
                      <a:rPr lang="ru-RU"/>
                      <a:pPr>
                        <a:defRPr sz="1400" b="1">
                          <a:solidFill>
                            <a:sysClr val="windowText" lastClr="000000"/>
                          </a:solidFill>
                        </a:defRPr>
                      </a:pPr>
                      <a:t>[ЗНАЧЕНИЕ]</a:t>
                    </a:fld>
                    <a:r>
                      <a:rPr lang="ru-RU"/>
                      <a:t> млн.долл.США</a:t>
                    </a:r>
                  </a:p>
                </c:rich>
              </c:tx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478666290978517"/>
                      <c:h val="0.15023142123427166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BAB-4360-ACAE-98678656AD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Главная!$D$39:$E$39</c:f>
              <c:strCache>
                <c:ptCount val="2"/>
                <c:pt idx="0">
                  <c:v>нац.вал.</c:v>
                </c:pt>
                <c:pt idx="1">
                  <c:v>ин.вал.</c:v>
                </c:pt>
              </c:strCache>
            </c:strRef>
          </c:cat>
          <c:val>
            <c:numRef>
              <c:f>Главная!$D$40:$E$40</c:f>
              <c:numCache>
                <c:formatCode>#\ ##0.0</c:formatCode>
                <c:ptCount val="2"/>
                <c:pt idx="0">
                  <c:v>262.12899999999991</c:v>
                </c:pt>
                <c:pt idx="1">
                  <c:v>-87.177907234370196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Главная!$D$41:$E$41</c15:f>
                <c15:dlblRangeCache>
                  <c:ptCount val="2"/>
                  <c:pt idx="0">
                    <c:v>4,1</c:v>
                  </c:pt>
                  <c:pt idx="1">
                    <c:v>-2,4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CBAB-4360-ACAE-98678656A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overlap val="41"/>
        <c:axId val="104776383"/>
        <c:axId val="104762655"/>
      </c:barChart>
      <c:catAx>
        <c:axId val="1047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62655"/>
        <c:crosses val="autoZero"/>
        <c:auto val="1"/>
        <c:lblAlgn val="ctr"/>
        <c:lblOffset val="0"/>
        <c:noMultiLvlLbl val="0"/>
      </c:catAx>
      <c:valAx>
        <c:axId val="104762655"/>
        <c:scaling>
          <c:orientation val="minMax"/>
          <c:max val="27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04776383"/>
        <c:crosses val="autoZero"/>
        <c:crossBetween val="between"/>
        <c:majorUnit val="20"/>
        <c:min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Среднедневной отток вкладов населения</a:t>
            </a:r>
            <a:endParaRPr lang="ru-BY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Таблица!#REF!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DC89-435F-911B-8C9FFBE3EF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Таблица!#REF!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DC89-435F-911B-8C9FFBE3E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452336"/>
        <c:axId val="1850720704"/>
      </c:lineChart>
      <c:catAx>
        <c:axId val="185345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0720704"/>
        <c:crosses val="autoZero"/>
        <c:auto val="1"/>
        <c:lblAlgn val="ctr"/>
        <c:lblOffset val="100"/>
        <c:noMultiLvlLbl val="0"/>
      </c:catAx>
      <c:valAx>
        <c:axId val="18507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34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Среднедневной отток вкладов населения</a:t>
            </a:r>
            <a:endParaRPr lang="ru-BY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Таблица!#REF!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2C7-482B-938B-470A920D741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Таблица!#REF!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Таблица!#REF!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2C7-482B-938B-470A920D7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131776"/>
        <c:axId val="1748694560"/>
      </c:barChart>
      <c:catAx>
        <c:axId val="17471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8694560"/>
        <c:crosses val="autoZero"/>
        <c:auto val="1"/>
        <c:lblAlgn val="ctr"/>
        <c:lblOffset val="100"/>
        <c:noMultiLvlLbl val="0"/>
      </c:catAx>
      <c:valAx>
        <c:axId val="174869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713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50" b="1" i="0" baseline="0">
                <a:effectLst/>
              </a:rPr>
              <a:t>Темп изменения срочных вкладов населения за 6 рабочих дней, млн.</a:t>
            </a:r>
            <a:endParaRPr lang="ru-BY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4347003499562555"/>
          <c:y val="0.14393518518518519"/>
          <c:w val="0.85097440944881886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Таблица!$TY$28</c:f>
              <c:strCache>
                <c:ptCount val="1"/>
                <c:pt idx="0">
                  <c:v>нац.вал.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Таблица!$TZ$27:$UA$27</c:f>
              <c:strCache>
                <c:ptCount val="2"/>
                <c:pt idx="0">
                  <c:v>март </c:v>
                </c:pt>
                <c:pt idx="1">
                  <c:v>апрель</c:v>
                </c:pt>
              </c:strCache>
            </c:strRef>
          </c:cat>
          <c:val>
            <c:numRef>
              <c:f>Таблица!$TZ$28:$UA$28</c:f>
              <c:numCache>
                <c:formatCode>0.00</c:formatCode>
                <c:ptCount val="2"/>
                <c:pt idx="0">
                  <c:v>-72.599999999999994</c:v>
                </c:pt>
                <c:pt idx="1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19-4520-8C14-845C69515401}"/>
            </c:ext>
          </c:extLst>
        </c:ser>
        <c:ser>
          <c:idx val="1"/>
          <c:order val="1"/>
          <c:tx>
            <c:strRef>
              <c:f>Таблица!$TY$29</c:f>
              <c:strCache>
                <c:ptCount val="1"/>
                <c:pt idx="0">
                  <c:v>ин.вал.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Таблица!$TZ$27:$UA$27</c:f>
              <c:strCache>
                <c:ptCount val="2"/>
                <c:pt idx="0">
                  <c:v>март </c:v>
                </c:pt>
                <c:pt idx="1">
                  <c:v>апрель</c:v>
                </c:pt>
              </c:strCache>
            </c:strRef>
          </c:cat>
          <c:val>
            <c:numRef>
              <c:f>Таблица!$TZ$29:$UA$29</c:f>
              <c:numCache>
                <c:formatCode>0.00</c:formatCode>
                <c:ptCount val="2"/>
                <c:pt idx="0">
                  <c:v>-160.4</c:v>
                </c:pt>
                <c:pt idx="1">
                  <c:v>-18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19-4520-8C14-845C6951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824368"/>
        <c:axId val="1867955936"/>
      </c:barChart>
      <c:catAx>
        <c:axId val="187582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67955936"/>
        <c:crosses val="autoZero"/>
        <c:auto val="1"/>
        <c:lblAlgn val="ctr"/>
        <c:lblOffset val="100"/>
        <c:noMultiLvlLbl val="0"/>
      </c:catAx>
      <c:valAx>
        <c:axId val="18679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7582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Среднедневной отток вкладов населения</a:t>
            </a:r>
            <a:endParaRPr lang="ru-BY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Таблица!$UU$29</c:f>
              <c:strCache>
                <c:ptCount val="1"/>
                <c:pt idx="0">
                  <c:v> 1-30 мая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Таблица!$UT$30:$UT$31</c:f>
              <c:strCache>
                <c:ptCount val="2"/>
                <c:pt idx="0">
                  <c:v>нац.вал. (млн.руб.)</c:v>
                </c:pt>
                <c:pt idx="1">
                  <c:v>ин.вал.(млн.долл.)</c:v>
                </c:pt>
              </c:strCache>
            </c:strRef>
          </c:cat>
          <c:val>
            <c:numRef>
              <c:f>Таблица!$UU$30:$UU$31</c:f>
              <c:numCache>
                <c:formatCode>0.00</c:formatCode>
                <c:ptCount val="2"/>
                <c:pt idx="0">
                  <c:v>6.7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8-41A7-95B0-EA8563D5D939}"/>
            </c:ext>
          </c:extLst>
        </c:ser>
        <c:ser>
          <c:idx val="1"/>
          <c:order val="1"/>
          <c:tx>
            <c:strRef>
              <c:f>Таблица!$UV$29</c:f>
              <c:strCache>
                <c:ptCount val="1"/>
                <c:pt idx="0">
                  <c:v>1-30 июня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Таблица!$UT$30:$UT$31</c:f>
              <c:strCache>
                <c:ptCount val="2"/>
                <c:pt idx="0">
                  <c:v>нац.вал. (млн.руб.)</c:v>
                </c:pt>
                <c:pt idx="1">
                  <c:v>ин.вал.(млн.долл.)</c:v>
                </c:pt>
              </c:strCache>
            </c:strRef>
          </c:cat>
          <c:val>
            <c:numRef>
              <c:f>Таблица!$UV$30:$UV$31</c:f>
              <c:numCache>
                <c:formatCode>0.00</c:formatCode>
                <c:ptCount val="2"/>
                <c:pt idx="0">
                  <c:v>4.33</c:v>
                </c:pt>
                <c:pt idx="1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8-41A7-95B0-EA8563D5D939}"/>
            </c:ext>
          </c:extLst>
        </c:ser>
        <c:ser>
          <c:idx val="2"/>
          <c:order val="2"/>
          <c:tx>
            <c:strRef>
              <c:f>Таблица!$UW$29</c:f>
              <c:strCache>
                <c:ptCount val="1"/>
                <c:pt idx="0">
                  <c:v>1-26 мая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Таблица!$UT$30:$UT$31</c:f>
              <c:strCache>
                <c:ptCount val="2"/>
                <c:pt idx="0">
                  <c:v>нац.вал. (млн.руб.)</c:v>
                </c:pt>
                <c:pt idx="1">
                  <c:v>ин.вал.(млн.долл.)</c:v>
                </c:pt>
              </c:strCache>
            </c:strRef>
          </c:cat>
          <c:val>
            <c:numRef>
              <c:f>Таблица!$UW$30:$UW$31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8-41A7-95B0-EA8563D5D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0541583"/>
        <c:axId val="238640543"/>
      </c:barChart>
      <c:catAx>
        <c:axId val="37054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38640543"/>
        <c:crosses val="autoZero"/>
        <c:auto val="1"/>
        <c:lblAlgn val="ctr"/>
        <c:lblOffset val="100"/>
        <c:noMultiLvlLbl val="0"/>
      </c:catAx>
      <c:valAx>
        <c:axId val="23864054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7054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1" baseline="0">
                <a:solidFill>
                  <a:schemeClr val="bg2">
                    <a:lumMod val="25000"/>
                  </a:schemeClr>
                </a:solidFill>
                <a:effectLst/>
              </a:rPr>
              <a:t>Изменение остатков срочных вкладов населения, %</a:t>
            </a:r>
            <a:endParaRPr lang="ru-BY" sz="1200">
              <a:solidFill>
                <a:schemeClr val="bg2">
                  <a:lumMod val="2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3377021740525261"/>
          <c:y val="0.24768619103772729"/>
          <c:w val="0.86500196850393696"/>
          <c:h val="0.6262806211723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Таблица!$AEV$15</c:f>
              <c:strCache>
                <c:ptCount val="1"/>
                <c:pt idx="0">
                  <c:v>в НВ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Таблица!$AFS$14:$AFV$14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Таблица!$AFS$15:$AFV$15</c:f>
              <c:numCache>
                <c:formatCode>#\ ##0.00_ ;\-#\ ##0.00\ </c:formatCode>
                <c:ptCount val="4"/>
                <c:pt idx="0">
                  <c:v>1.9158485963979786</c:v>
                </c:pt>
                <c:pt idx="1">
                  <c:v>1.9809251003234891</c:v>
                </c:pt>
                <c:pt idx="2">
                  <c:v>2.1719616558015815</c:v>
                </c:pt>
                <c:pt idx="3">
                  <c:v>1.8982375909470051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B-46A9-B2CB-DC117CAD4A6C}"/>
            </c:ext>
          </c:extLst>
        </c:ser>
        <c:ser>
          <c:idx val="1"/>
          <c:order val="1"/>
          <c:tx>
            <c:strRef>
              <c:f>Таблица!$AEV$16</c:f>
              <c:strCache>
                <c:ptCount val="1"/>
                <c:pt idx="0">
                  <c:v>в ИВ (в долларовом эквиваленте)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2.2778259594220876E-2"/>
                  <c:y val="-3.96432111000991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A74-4407-8BFD-76E54FF6183F}"/>
                </c:ext>
              </c:extLst>
            </c:dLbl>
            <c:dLbl>
              <c:idx val="8"/>
              <c:layout>
                <c:manualLayout>
                  <c:x val="-1.3943192481240903E-16"/>
                  <c:y val="-1.96319094273357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3B-46E8-8997-5D865973B9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Таблица!$AFS$14:$AFV$14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Таблица!$AFS$16:$AFV$16</c:f>
              <c:numCache>
                <c:formatCode>#\ ##0.00_ ;\-#\ ##0.00\ </c:formatCode>
                <c:ptCount val="4"/>
                <c:pt idx="0">
                  <c:v>0.11973358026125425</c:v>
                </c:pt>
                <c:pt idx="1">
                  <c:v>-0.81378154368026401</c:v>
                </c:pt>
                <c:pt idx="2">
                  <c:v>-0.37097372833136433</c:v>
                </c:pt>
                <c:pt idx="3">
                  <c:v>-2.0687203698340255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B-46A9-B2CB-DC117CAD4A6C}"/>
            </c:ext>
          </c:extLst>
        </c:ser>
        <c:ser>
          <c:idx val="2"/>
          <c:order val="2"/>
          <c:tx>
            <c:strRef>
              <c:f>Таблица!$AEV$17</c:f>
              <c:strCache>
                <c:ptCount val="1"/>
                <c:pt idx="0">
                  <c:v>Без курсовой переоценки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Таблица!$AFS$14:$AFV$14</c:f>
              <c:strCache>
                <c:ptCount val="4"/>
                <c:pt idx="0">
                  <c:v>Ноябрь</c:v>
                </c:pt>
                <c:pt idx="1">
                  <c:v>Декабрь</c:v>
                </c:pt>
                <c:pt idx="2">
                  <c:v>Январь</c:v>
                </c:pt>
                <c:pt idx="3">
                  <c:v>Февраль</c:v>
                </c:pt>
              </c:strCache>
            </c:strRef>
          </c:cat>
          <c:val>
            <c:numRef>
              <c:f>Таблица!$AFS$17:$AFV$17</c:f>
              <c:numCache>
                <c:formatCode>0.00</c:formatCode>
                <c:ptCount val="4"/>
                <c:pt idx="0" formatCode="0.0">
                  <c:v>-0.28540920201565467</c:v>
                </c:pt>
                <c:pt idx="1">
                  <c:v>2.476595673715562E-2</c:v>
                </c:pt>
                <c:pt idx="2">
                  <c:v>-0.89599195472973103</c:v>
                </c:pt>
                <c:pt idx="3">
                  <c:v>-1.2025223188103076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B-46A9-B2CB-DC117CAD4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774624"/>
        <c:axId val="697364208"/>
      </c:barChart>
      <c:catAx>
        <c:axId val="203677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97364208"/>
        <c:crosses val="autoZero"/>
        <c:auto val="1"/>
        <c:lblAlgn val="ctr"/>
        <c:lblOffset val="100"/>
        <c:noMultiLvlLbl val="0"/>
      </c:catAx>
      <c:valAx>
        <c:axId val="697364208"/>
        <c:scaling>
          <c:orientation val="minMax"/>
        </c:scaling>
        <c:delete val="0"/>
        <c:axPos val="l"/>
        <c:numFmt formatCode="#\ ##0.00_ ;\-#\ ##0.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3677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15663797628096"/>
          <c:y val="3.7885396468328218E-2"/>
          <c:w val="0.55345953129353276"/>
          <c:h val="0.22467018024041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Таблица!$UT$30</c:f>
              <c:strCache>
                <c:ptCount val="1"/>
                <c:pt idx="0">
                  <c:v>нац.вал. (млн.руб.)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Таблица!$UU$29:$UV$29</c:f>
              <c:strCache>
                <c:ptCount val="2"/>
                <c:pt idx="0">
                  <c:v> 1-30 мая </c:v>
                </c:pt>
                <c:pt idx="1">
                  <c:v>1-30 июня</c:v>
                </c:pt>
              </c:strCache>
            </c:strRef>
          </c:cat>
          <c:val>
            <c:numRef>
              <c:f>Таблица!$UU$30:$UV$30</c:f>
              <c:numCache>
                <c:formatCode>0.00</c:formatCode>
                <c:ptCount val="2"/>
                <c:pt idx="0">
                  <c:v>6.7</c:v>
                </c:pt>
                <c:pt idx="1">
                  <c:v>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D-4413-93EA-A9F1BD553E94}"/>
            </c:ext>
          </c:extLst>
        </c:ser>
        <c:ser>
          <c:idx val="1"/>
          <c:order val="1"/>
          <c:tx>
            <c:strRef>
              <c:f>Таблица!$UT$31</c:f>
              <c:strCache>
                <c:ptCount val="1"/>
                <c:pt idx="0">
                  <c:v>ин.вал.(млн.долл.)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Таблица!$UU$29:$UV$29</c:f>
              <c:strCache>
                <c:ptCount val="2"/>
                <c:pt idx="0">
                  <c:v> 1-30 мая </c:v>
                </c:pt>
                <c:pt idx="1">
                  <c:v>1-30 июня</c:v>
                </c:pt>
              </c:strCache>
            </c:strRef>
          </c:cat>
          <c:val>
            <c:numRef>
              <c:f>Таблица!$UU$31:$UV$31</c:f>
              <c:numCache>
                <c:formatCode>0.00</c:formatCode>
                <c:ptCount val="2"/>
                <c:pt idx="0">
                  <c:v>0.46</c:v>
                </c:pt>
                <c:pt idx="1">
                  <c:v>3.34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8D-4413-93EA-A9F1BD553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811855"/>
        <c:axId val="262212591"/>
      </c:barChart>
      <c:catAx>
        <c:axId val="25881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62212591"/>
        <c:crosses val="autoZero"/>
        <c:auto val="1"/>
        <c:lblAlgn val="ctr"/>
        <c:lblOffset val="100"/>
        <c:noMultiLvlLbl val="0"/>
      </c:catAx>
      <c:valAx>
        <c:axId val="2622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5881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effectLst/>
              </a:rPr>
              <a:t>Изменение остатков срочных и условных вкладов физических лиц</a:t>
            </a:r>
            <a:endParaRPr lang="ru-BY" sz="1400">
              <a:effectLst/>
            </a:endParaRPr>
          </a:p>
        </c:rich>
      </c:tx>
      <c:layout>
        <c:manualLayout>
          <c:xMode val="edge"/>
          <c:yMode val="edge"/>
          <c:x val="0.18254749824725069"/>
          <c:y val="1.38888888888888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C3E-4DEA-B6C5-6ECEC17848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C3E-4DEA-B6C5-6ECEC17848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3E-4DEA-B6C5-6ECEC17848E5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B974B12-3830-4300-B2FD-DF04B9B12864}" type="CELLRANGE">
                      <a:rPr lang="ru-RU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1"/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1"/>
                        </a:solidFill>
                      </a:rPr>
                      <a:t>;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5FCA1D8-110D-4547-8CF4-AEBE9AA48C2A}" type="VALUE">
                      <a:rPr lang="ru-RU" baseline="0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1"/>
                        </a:solidFill>
                      </a:rPr>
                      <a:t> млн. 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3E-4DEA-B6C5-6ECEC17848E5}"/>
                </c:ext>
              </c:extLst>
            </c:dLbl>
            <c:dLbl>
              <c:idx val="1"/>
              <c:layout>
                <c:manualLayout>
                  <c:x val="0"/>
                  <c:y val="1.388888888888880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032C1F0-6719-4478-8973-F1A8787A3449}" type="CELLRANGE">
                      <a:rPr lang="ru-RU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1"/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1"/>
                        </a:solidFill>
                      </a:rPr>
                      <a:t>;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D7A5090-5DD8-48A5-A01E-5F558E0445DA}" type="VALUE">
                      <a:rPr lang="ru-RU" baseline="0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1"/>
                        </a:solidFill>
                      </a:rPr>
                      <a:t> млн. 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3E-4DEA-B6C5-6ECEC17848E5}"/>
                </c:ext>
              </c:extLst>
            </c:dLbl>
            <c:dLbl>
              <c:idx val="2"/>
              <c:layout>
                <c:manualLayout>
                  <c:x val="-4.9635096530300312E-17"/>
                  <c:y val="9.064238730667672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E48EB1-341D-42C2-B953-2FA723193BA6}" type="CELLRANGE">
                      <a:rPr lang="ru-RU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1"/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1"/>
                        </a:solidFill>
                      </a:rPr>
                      <a:t>;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68038A4-1C87-431C-ADC6-C8C7A346116F}" type="VALUE">
                      <a:rPr lang="ru-RU" baseline="0">
                        <a:solidFill>
                          <a:schemeClr val="accent1"/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1"/>
                        </a:solidFill>
                      </a:rPr>
                      <a:t> млн. руб.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3E-4DEA-B6C5-6ECEC17848E5}"/>
                </c:ext>
              </c:extLst>
            </c:dLbl>
            <c:dLbl>
              <c:idx val="3"/>
              <c:layout>
                <c:manualLayout>
                  <c:x val="-2.338529885358848E-2"/>
                  <c:y val="3.55918744663525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EC4A3FD-D5CF-48F1-BA4E-8AF073AE27EB}" type="CELLRANGE"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; 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25BC4F1-E086-4D36-8FEB-97776616A0FC}" type="VALUE"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млн. долл. США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48287469214766"/>
                      <c:h val="0.149637666210863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3E-4DEA-B6C5-6ECEC17848E5}"/>
                </c:ext>
              </c:extLst>
            </c:dLbl>
            <c:dLbl>
              <c:idx val="4"/>
              <c:layout>
                <c:manualLayout>
                  <c:x val="-1.5928893012285415E-2"/>
                  <c:y val="-4.697814503960769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560E78B-FCCF-48F3-8735-1F359F9D19D4}" type="CELLRANGE"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;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EE135EB-87EE-40F2-B5C0-EE3443B2C83A}" type="VALUE"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млн. долл. США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3E-4DEA-B6C5-6ECEC17848E5}"/>
                </c:ext>
              </c:extLst>
            </c:dLbl>
            <c:dLbl>
              <c:idx val="5"/>
              <c:layout>
                <c:manualLayout>
                  <c:x val="6.7567027077471394E-3"/>
                  <c:y val="1.319997587514154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1B2C57D-3F7B-414C-BF09-0360F991B7FC}" type="CELLRANGE"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%</a:t>
                    </a:r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;</a:t>
                    </a:r>
                  </a:p>
                  <a:p>
                    <a:pPr>
                      <a:defRPr sz="900" b="1" i="0" u="none" strike="noStrike" kern="1200" baseline="0">
                        <a:solidFill>
                          <a:schemeClr val="accent2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175234-B506-4A3B-998B-644F81F210EF}" type="VALUE"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pPr>
                        <a:defRPr sz="900" b="1" i="0" u="none" strike="noStrike" kern="1200" baseline="0">
                          <a:solidFill>
                            <a:schemeClr val="accent2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r>
                      <a:rPr lang="ru-RU" baseline="0">
                        <a:solidFill>
                          <a:schemeClr val="accent2">
                            <a:lumMod val="75000"/>
                          </a:schemeClr>
                        </a:solidFill>
                      </a:rPr>
                      <a:t> млн. долл. США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3E-4DEA-B6C5-6ECEC17848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Таблица!$AEQ$29:$AEV$30</c:f>
              <c:multiLvlStrCache>
                <c:ptCount val="6"/>
                <c:lvl>
                  <c:pt idx="0">
                    <c:v>за 1-28 февраля</c:v>
                  </c:pt>
                  <c:pt idx="1">
                    <c:v> за январь</c:v>
                  </c:pt>
                  <c:pt idx="2">
                    <c:v>за 2023 год</c:v>
                  </c:pt>
                  <c:pt idx="3">
                    <c:v>за 1-28 февраля</c:v>
                  </c:pt>
                  <c:pt idx="4">
                    <c:v> за январь</c:v>
                  </c:pt>
                  <c:pt idx="5">
                    <c:v>за 2023 год</c:v>
                  </c:pt>
                </c:lvl>
                <c:lvl>
                  <c:pt idx="0">
                    <c:v>НАЦ.ВАЛ.</c:v>
                  </c:pt>
                  <c:pt idx="3">
                    <c:v>ИН.ВАЛ.</c:v>
                  </c:pt>
                </c:lvl>
              </c:multiLvlStrCache>
            </c:multiLvlStrRef>
          </c:cat>
          <c:val>
            <c:numRef>
              <c:f>Таблица!$AEQ$32:$AEV$32</c:f>
              <c:numCache>
                <c:formatCode>0.0</c:formatCode>
                <c:ptCount val="6"/>
                <c:pt idx="0">
                  <c:v>123.65299999999934</c:v>
                </c:pt>
                <c:pt idx="1">
                  <c:v>138.47600000000099</c:v>
                </c:pt>
                <c:pt idx="2">
                  <c:v>262.12899999999991</c:v>
                </c:pt>
                <c:pt idx="3" formatCode="0.00">
                  <c:v>-73.880024236109875</c:v>
                </c:pt>
                <c:pt idx="4">
                  <c:v>-13.29788299826032</c:v>
                </c:pt>
                <c:pt idx="5">
                  <c:v>-87.177907234370196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Таблица!$AEQ$31:$AEV$31</c15:f>
                <c15:dlblRangeCache>
                  <c:ptCount val="6"/>
                  <c:pt idx="0">
                    <c:v>1,90</c:v>
                  </c:pt>
                  <c:pt idx="1">
                    <c:v>2,17</c:v>
                  </c:pt>
                  <c:pt idx="2">
                    <c:v>4,1</c:v>
                  </c:pt>
                  <c:pt idx="3">
                    <c:v>-2,07</c:v>
                  </c:pt>
                  <c:pt idx="4">
                    <c:v>-0,37</c:v>
                  </c:pt>
                  <c:pt idx="5">
                    <c:v>-2,4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C3E-4DEA-B6C5-6ECEC1784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4616175"/>
        <c:axId val="1808701439"/>
      </c:barChart>
      <c:catAx>
        <c:axId val="18046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08701439"/>
        <c:crosses val="autoZero"/>
        <c:auto val="1"/>
        <c:lblAlgn val="ctr"/>
        <c:lblOffset val="100"/>
        <c:noMultiLvlLbl val="0"/>
      </c:catAx>
      <c:valAx>
        <c:axId val="1808701439"/>
        <c:scaling>
          <c:orientation val="minMax"/>
          <c:min val="-105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046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Изменение остатков срочных вкладов населения, %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0145953470064242"/>
          <c:y val="0.24446958210709946"/>
          <c:w val="0.86525442022952836"/>
          <c:h val="0.653227317605833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Таблица!$AEK$40</c:f>
              <c:strCache>
                <c:ptCount val="1"/>
                <c:pt idx="0">
                  <c:v>национальная валюта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Таблица!$AEL$39:$AEM$39</c:f>
              <c:strCache>
                <c:ptCount val="2"/>
                <c:pt idx="0">
                  <c:v>31 день января</c:v>
                </c:pt>
                <c:pt idx="1">
                  <c:v>28 дней февраля</c:v>
                </c:pt>
              </c:strCache>
            </c:strRef>
          </c:cat>
          <c:val>
            <c:numRef>
              <c:f>Таблица!$AEL$40:$AEM$40</c:f>
              <c:numCache>
                <c:formatCode>0.00</c:formatCode>
                <c:ptCount val="2"/>
                <c:pt idx="0">
                  <c:v>2.1719616558015868</c:v>
                </c:pt>
                <c:pt idx="1">
                  <c:v>1.8982375909470051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6-486B-98DF-0FD007CFCD4D}"/>
            </c:ext>
          </c:extLst>
        </c:ser>
        <c:ser>
          <c:idx val="1"/>
          <c:order val="1"/>
          <c:tx>
            <c:strRef>
              <c:f>Таблица!$AEK$41</c:f>
              <c:strCache>
                <c:ptCount val="1"/>
                <c:pt idx="0">
                  <c:v>иностранная валюта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Таблица!$AEL$39:$AEM$39</c:f>
              <c:strCache>
                <c:ptCount val="2"/>
                <c:pt idx="0">
                  <c:v>31 день января</c:v>
                </c:pt>
                <c:pt idx="1">
                  <c:v>28 дней февраля</c:v>
                </c:pt>
              </c:strCache>
            </c:strRef>
          </c:cat>
          <c:val>
            <c:numRef>
              <c:f>Таблица!$AEL$41:$AEM$41</c:f>
              <c:numCache>
                <c:formatCode>0.00</c:formatCode>
                <c:ptCount val="2"/>
                <c:pt idx="0">
                  <c:v>-0.37097372833136527</c:v>
                </c:pt>
                <c:pt idx="1">
                  <c:v>-2.0687203698340255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6-486B-98DF-0FD007CFC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419055"/>
        <c:axId val="1839668879"/>
      </c:barChart>
      <c:catAx>
        <c:axId val="174541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39668879"/>
        <c:crosses val="autoZero"/>
        <c:auto val="1"/>
        <c:lblAlgn val="ctr"/>
        <c:lblOffset val="100"/>
        <c:noMultiLvlLbl val="0"/>
      </c:catAx>
      <c:valAx>
        <c:axId val="1839668879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541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825654986926233"/>
          <c:y val="0.82002260134149896"/>
          <c:w val="0.66348690026147539"/>
          <c:h val="0.15219962088072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solidFill>
                  <a:sysClr val="windowText" lastClr="000000"/>
                </a:solidFill>
                <a:effectLst/>
              </a:rPr>
              <a:t>Изменение прироста (снижения) остатков</a:t>
            </a:r>
            <a:endParaRPr lang="ru-RU" sz="1400">
              <a:solidFill>
                <a:sysClr val="windowText" lastClr="000000"/>
              </a:solidFill>
              <a:effectLst/>
            </a:endParaRP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solidFill>
                  <a:sysClr val="windowText" lastClr="000000"/>
                </a:solidFill>
                <a:effectLst/>
              </a:rPr>
              <a:t>срочных вкладов в разрезе валют за август 2022 г.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400" b="1" i="0" baseline="0">
                <a:solidFill>
                  <a:sysClr val="windowText" lastClr="000000"/>
                </a:solidFill>
                <a:effectLst/>
              </a:rPr>
              <a:t>(эквивалент в долларах США,млн.дол.)</a:t>
            </a:r>
            <a:endParaRPr lang="ru-RU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9053255439844211"/>
          <c:y val="7.029876977152899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381435121297914E-2"/>
          <c:y val="0.16466315172817808"/>
          <c:w val="0.94049674116524429"/>
          <c:h val="0.602784789089972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'По видам валют'!$D$81</c:f>
              <c:strCache>
                <c:ptCount val="1"/>
                <c:pt idx="0">
                  <c:v>долл эквивалент с учетом курса, млн.дол.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8D0-492D-A13C-D8D55CE610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D0-492D-A13C-D8D55CE610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D0-492D-A13C-D8D55CE6106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 baseline="0"/>
                  </a:p>
                  <a:p>
                    <a:fld id="{3CA7D864-BDBC-4634-A0FD-F77391CAABC2}" type="VALUE">
                      <a:rPr lang="en-US" baseline="0"/>
                      <a:pPr/>
                      <a:t>[ЗНАЧЕНИЕ]</a:t>
                    </a:fld>
                    <a:endParaRPr lang="ru-BY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8D0-492D-A13C-D8D55CE6106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 </a:t>
                    </a:r>
                    <a:fld id="{06EC7314-8879-41AE-8722-16CCC08D274E}" type="VALUE">
                      <a:rPr lang="en-US" sz="2000" baseline="0"/>
                      <a:pPr>
                        <a:defRPr sz="20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endParaRPr lang="en-US" sz="2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8D0-492D-A13C-D8D55CE6106C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2000" b="1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3E2FA5F7-1230-45FA-A0C6-C145DF561A0B}" type="VALUE">
                      <a:rPr lang="en-US" baseline="0"/>
                      <a:pPr>
                        <a:defRPr sz="2000" b="1" i="0" u="none" strike="noStrike" kern="1200" baseline="0">
                          <a:solidFill>
                            <a:schemeClr val="accen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[ЗНАЧЕНИЕ]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8D0-492D-A13C-D8D55CE61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валют'!$A$83:$A$85</c:f>
              <c:strCache>
                <c:ptCount val="3"/>
                <c:pt idx="0">
                  <c:v>доллары</c:v>
                </c:pt>
                <c:pt idx="1">
                  <c:v>евро </c:v>
                </c:pt>
                <c:pt idx="2">
                  <c:v>российские рубли</c:v>
                </c:pt>
              </c:strCache>
            </c:strRef>
          </c:cat>
          <c:val>
            <c:numRef>
              <c:f>'По видам валют'!$D$83:$D$85</c:f>
              <c:numCache>
                <c:formatCode>#\ ##0.00_ ;\-#\ ##0.00\ </c:formatCode>
                <c:ptCount val="3"/>
                <c:pt idx="0">
                  <c:v>-37.782289165390466</c:v>
                </c:pt>
                <c:pt idx="1">
                  <c:v>-18.31013411023315</c:v>
                </c:pt>
                <c:pt idx="2">
                  <c:v>-17.786867720071172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'По видам валют'!$F$83:$F$86</c15:f>
                <c15:dlblRangeCache>
                  <c:ptCount val="4"/>
                  <c:pt idx="0">
                    <c:v>-1,29%</c:v>
                  </c:pt>
                  <c:pt idx="1">
                    <c:v>-4,80%</c:v>
                  </c:pt>
                  <c:pt idx="2">
                    <c:v>-7,10%</c:v>
                  </c:pt>
                  <c:pt idx="3">
                    <c:v>-2,07%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98D0-492D-A13C-D8D55CE6106C}"/>
            </c:ext>
          </c:extLst>
        </c:ser>
        <c:ser>
          <c:idx val="1"/>
          <c:order val="1"/>
          <c:tx>
            <c:strRef>
              <c:f>'По видам валют'!$E$81</c:f>
              <c:strCache>
                <c:ptCount val="1"/>
                <c:pt idx="0">
                  <c:v>Без курсовой переоценки, млн.дол.</c:v>
                </c:pt>
              </c:strCache>
            </c:strRef>
          </c:tx>
          <c:spPr>
            <a:solidFill>
              <a:srgbClr val="F23F2C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534697821961215E-3"/>
                  <c:y val="2.1479931514409831E-17"/>
                </c:manualLayout>
              </c:layout>
              <c:tx>
                <c:rich>
                  <a:bodyPr/>
                  <a:lstStyle/>
                  <a:p>
                    <a:endParaRPr lang="en-US" baseline="0"/>
                  </a:p>
                  <a:p>
                    <a:r>
                      <a:rPr lang="en-US" baseline="0"/>
                      <a:t> </a:t>
                    </a:r>
                    <a:fld id="{E1EDFA97-1016-43D1-9332-FE183D488AB1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98D0-492D-A13C-D8D55CE6106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099D8091-B00A-41E8-9F1B-3312B93DCFF1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98D0-492D-A13C-D8D55CE6106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B90A0463-1D22-49DE-A8A1-5E9D87E53607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98D0-492D-A13C-D8D55CE610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rgbClr val="F23F2C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валют'!$A$83:$A$85</c:f>
              <c:strCache>
                <c:ptCount val="3"/>
                <c:pt idx="0">
                  <c:v>доллары</c:v>
                </c:pt>
                <c:pt idx="1">
                  <c:v>евро </c:v>
                </c:pt>
                <c:pt idx="2">
                  <c:v>российские рубли</c:v>
                </c:pt>
              </c:strCache>
            </c:strRef>
          </c:cat>
          <c:val>
            <c:numRef>
              <c:f>'По видам валют'!$E$83:$E$85</c:f>
              <c:numCache>
                <c:formatCode>#\ ##0.00\ _₽;\-#\ ##0.00\ _₽</c:formatCode>
                <c:ptCount val="3"/>
                <c:pt idx="0" formatCode="#\ ##0.00_ ;\-#\ ##0.00\ ">
                  <c:v>-37.782289165390466</c:v>
                </c:pt>
                <c:pt idx="1">
                  <c:v>-6.0336151897804724</c:v>
                </c:pt>
                <c:pt idx="2">
                  <c:v>0.87123267057413489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'По видам валют'!$G$83:$G$86</c15:f>
                <c15:dlblRangeCache>
                  <c:ptCount val="4"/>
                  <c:pt idx="0">
                    <c:v>-1,29%</c:v>
                  </c:pt>
                  <c:pt idx="1">
                    <c:v>-1,58%</c:v>
                  </c:pt>
                  <c:pt idx="2">
                    <c:v>0,35%</c:v>
                  </c:pt>
                  <c:pt idx="3">
                    <c:v>-1,20%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8D0-492D-A13C-D8D55CE61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3099512"/>
        <c:axId val="293098856"/>
      </c:barChart>
      <c:catAx>
        <c:axId val="293099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93098856"/>
        <c:crosses val="autoZero"/>
        <c:auto val="1"/>
        <c:lblAlgn val="ctr"/>
        <c:lblOffset val="700"/>
        <c:noMultiLvlLbl val="0"/>
      </c:catAx>
      <c:valAx>
        <c:axId val="29309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9309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5787887493073224E-2"/>
          <c:y val="0.92931065066614182"/>
          <c:w val="0.86842412740209129"/>
          <c:h val="6.3204941359368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Изменение остатков срочных валютных вкладов физических лиц по видам валют за август</a:t>
            </a:r>
            <a:r>
              <a:rPr lang="ru-RU" b="1" baseline="0">
                <a:solidFill>
                  <a:sysClr val="windowText" lastClr="000000"/>
                </a:solidFill>
              </a:rPr>
              <a:t> 2022 г. (%/млн.ед.)</a:t>
            </a:r>
            <a:endParaRPr lang="ru-RU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4358708399192932"/>
          <c:y val="1.62497602153754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4523443588977837E-2"/>
          <c:y val="0.18587911442205782"/>
          <c:w val="0.94054362077003895"/>
          <c:h val="0.6971106675191118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5-4399-AA4C-BD36F95E2F1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5-4399-AA4C-BD36F95E2F19}"/>
              </c:ext>
            </c:extLst>
          </c:dPt>
          <c:dLbls>
            <c:dLbl>
              <c:idx val="0"/>
              <c:layout>
                <c:manualLayout>
                  <c:x val="1.2332991149476532E-3"/>
                  <c:y val="2.09846292895302E-2"/>
                </c:manualLayout>
              </c:layout>
              <c:tx>
                <c:rich>
                  <a:bodyPr/>
                  <a:lstStyle/>
                  <a:p>
                    <a:fld id="{449E0B87-DBB4-4501-9142-43C5DC08DC12}" type="CELLRANGE">
                      <a:rPr lang="ru-RU" sz="1800" b="1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pPr/>
                      <a:t>[ДИАПАЗОН ЯЧЕЕК]</a:t>
                    </a:fld>
                    <a:r>
                      <a:rPr lang="ru-RU" sz="1800" b="1" baseline="0">
                        <a:solidFill>
                          <a:schemeClr val="accent2">
                            <a:lumMod val="50000"/>
                          </a:schemeClr>
                        </a:solidFill>
                      </a:rPr>
                      <a:t>; -3,4 млн.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AB5-4399-AA4C-BD36F95E2F19}"/>
                </c:ext>
              </c:extLst>
            </c:dLbl>
            <c:dLbl>
              <c:idx val="1"/>
              <c:layout>
                <c:manualLayout>
                  <c:x val="-4.9337033610854144E-3"/>
                  <c:y val="-2.795180033185916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accent5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79C3C5C-8548-4F1A-B626-DF70F56793D8}" type="CELLRANGE">
                      <a:rPr lang="ru-RU" sz="1800"/>
                      <a:pPr>
                        <a:defRPr sz="1800" b="1" i="0" u="none" strike="noStrike" kern="1200" baseline="0">
                          <a:solidFill>
                            <a:schemeClr val="accent5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 sz="1800"/>
                      <a:t>;</a:t>
                    </a:r>
                    <a:r>
                      <a:rPr lang="ru-RU" sz="1800" baseline="0"/>
                      <a:t> 1,27 млн.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AB5-4399-AA4C-BD36F95E2F19}"/>
                </c:ext>
              </c:extLst>
            </c:dLbl>
            <c:dLbl>
              <c:idx val="2"/>
              <c:layout>
                <c:manualLayout>
                  <c:x val="8.9125590692749161E-3"/>
                  <c:y val="1.1603212553483223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AA9D6C3-9CD6-4100-B8CB-43F8ADC81ED0}" type="CELLRANGE">
                      <a:rPr lang="ru-RU" sz="1800"/>
                      <a:pPr>
                        <a:defRPr sz="1800" b="1" i="0" u="none" strike="noStrike" kern="1200" baseline="0">
                          <a:solidFill>
                            <a:schemeClr val="accent6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[ДИАПАЗОН ЯЧЕЕК]</a:t>
                    </a:fld>
                    <a:r>
                      <a:rPr lang="ru-RU" sz="1800" baseline="0"/>
                      <a:t>; 59,1 млн.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19880979262421059"/>
                      <c:h val="0.1152570725111456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B5-4399-AA4C-BD36F95E2F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5="http://schemas.microsoft.com/office/drawing/2012/chart" uri="{02D57815-91ED-43cb-92C2-25804820EDAC}">
              <c15:datalabelsRange>
                <c15:f>#REF!</c15:f>
              </c15:datalabelsRange>
            </c:ext>
            <c:ext xmlns:c16="http://schemas.microsoft.com/office/drawing/2014/chart" uri="{C3380CC4-5D6E-409C-BE32-E72D297353CC}">
              <c16:uniqueId val="{00000005-4AB5-4399-AA4C-BD36F95E2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975144879"/>
        <c:axId val="975150287"/>
      </c:barChart>
      <c:catAx>
        <c:axId val="97514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75150287"/>
        <c:crosses val="autoZero"/>
        <c:auto val="1"/>
        <c:lblAlgn val="ctr"/>
        <c:lblOffset val="100"/>
        <c:noMultiLvlLbl val="0"/>
      </c:catAx>
      <c:valAx>
        <c:axId val="9751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97514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>
                <a:solidFill>
                  <a:schemeClr val="accent2">
                    <a:lumMod val="50000"/>
                  </a:schemeClr>
                </a:solidFill>
              </a:rPr>
              <a:t>Изменение срочных вкладов ФЛ </a:t>
            </a:r>
            <a:r>
              <a:rPr lang="ru-RU" sz="2400" b="1">
                <a:solidFill>
                  <a:schemeClr val="accent2">
                    <a:lumMod val="50000"/>
                  </a:schemeClr>
                </a:solidFill>
              </a:rPr>
              <a:t>в иностранной валюте </a:t>
            </a:r>
          </a:p>
          <a:p>
            <a:pPr>
              <a:defRPr sz="2400">
                <a:solidFill>
                  <a:schemeClr val="accent2">
                    <a:lumMod val="50000"/>
                  </a:schemeClr>
                </a:solidFill>
              </a:defRPr>
            </a:pPr>
            <a:r>
              <a:rPr lang="ru-RU" sz="2400" b="1">
                <a:solidFill>
                  <a:schemeClr val="accent2">
                    <a:lumMod val="50000"/>
                  </a:schemeClr>
                </a:solidFill>
              </a:rPr>
              <a:t>в феврале, </a:t>
            </a:r>
            <a:r>
              <a:rPr lang="ru-RU" sz="2400" b="0">
                <a:solidFill>
                  <a:schemeClr val="accent2">
                    <a:lumMod val="50000"/>
                  </a:schemeClr>
                </a:solidFill>
              </a:rPr>
              <a:t>млн.долл.США</a:t>
            </a:r>
          </a:p>
        </c:rich>
      </c:tx>
      <c:layout>
        <c:manualLayout>
          <c:xMode val="edge"/>
          <c:yMode val="edge"/>
          <c:x val="0.34081842519685035"/>
          <c:y val="5.1003096782184818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7827574831834548E-2"/>
          <c:y val="0.12572100930565497"/>
          <c:w val="0.95639816525314092"/>
          <c:h val="0.449250731236411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F6613"/>
            </a:solidFill>
            <a:ln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dLbl>
              <c:idx val="3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C6B-46DB-8D95-898143E3085D}"/>
                </c:ext>
              </c:extLst>
            </c:dLbl>
            <c:dLbl>
              <c:idx val="4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C6B-46DB-8D95-898143E3085D}"/>
                </c:ext>
              </c:extLst>
            </c:dLbl>
            <c:dLbl>
              <c:idx val="5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C6B-46DB-8D95-898143E3085D}"/>
                </c:ext>
              </c:extLst>
            </c:dLbl>
            <c:dLbl>
              <c:idx val="6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C6B-46DB-8D95-898143E3085D}"/>
                </c:ext>
              </c:extLst>
            </c:dLbl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C6B-46DB-8D95-898143E3085D}"/>
                </c:ext>
              </c:extLst>
            </c:dLbl>
            <c:dLbl>
              <c:idx val="9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636-4E5D-8152-50D08D79E3FE}"/>
                </c:ext>
              </c:extLst>
            </c:dLbl>
            <c:dLbl>
              <c:idx val="1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636-4E5D-8152-50D08D79E3F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Сорт.ИВ!$B$3:$B$21</c:f>
              <c:strCache>
                <c:ptCount val="19"/>
                <c:pt idx="0">
                  <c:v>ОАО "Паритетбанк"</c:v>
                </c:pt>
                <c:pt idx="1">
                  <c:v>ОАО "СтатусБанк"</c:v>
                </c:pt>
                <c:pt idx="2">
                  <c:v>ЗАО "Цептер Банк"</c:v>
                </c:pt>
                <c:pt idx="3">
                  <c:v>ЗАО "РРБ-Банк"</c:v>
                </c:pt>
                <c:pt idx="4">
                  <c:v>ЗАО "Банк "Решение"</c:v>
                </c:pt>
                <c:pt idx="5">
                  <c:v>"Приорбанк" ОАО</c:v>
                </c:pt>
                <c:pt idx="6">
                  <c:v>ЗАО "БТА Банк"</c:v>
                </c:pt>
                <c:pt idx="7">
                  <c:v>ЗАО Банк ВТБ (Беларусь)</c:v>
                </c:pt>
                <c:pt idx="8">
                  <c:v>ОАО "Технобанк"</c:v>
                </c:pt>
                <c:pt idx="9">
                  <c:v>ЗАО "МТБанк"</c:v>
                </c:pt>
                <c:pt idx="10">
                  <c:v>ОАО "Банк Дабрабыт"</c:v>
                </c:pt>
                <c:pt idx="11">
                  <c:v>ОАО "Белинвестбанк"</c:v>
                </c:pt>
                <c:pt idx="12">
                  <c:v>ЗАО "Альфа-Банк"</c:v>
                </c:pt>
                <c:pt idx="13">
                  <c:v>ОАО "Сбер Банк" </c:v>
                </c:pt>
                <c:pt idx="14">
                  <c:v>ОАО "АСБ Беларусбанк"</c:v>
                </c:pt>
                <c:pt idx="15">
                  <c:v>ОАО "БНБ-Банк"</c:v>
                </c:pt>
                <c:pt idx="16">
                  <c:v>ОАО "Белгазпромбанк"</c:v>
                </c:pt>
                <c:pt idx="17">
                  <c:v>ОАО "Белагропромбанк"</c:v>
                </c:pt>
                <c:pt idx="18">
                  <c:v>ОАО "Банк БелВЭБ"</c:v>
                </c:pt>
              </c:strCache>
            </c:strRef>
          </c:cat>
          <c:val>
            <c:numRef>
              <c:f>Сорт.ИВ!$C$3:$C$21</c:f>
              <c:numCache>
                <c:formatCode>#\ ##0.00_ ;\-#\ ##0.00\ </c:formatCode>
                <c:ptCount val="19"/>
                <c:pt idx="0">
                  <c:v>4.7315563447684994</c:v>
                </c:pt>
                <c:pt idx="1">
                  <c:v>0.26718847077393981</c:v>
                </c:pt>
                <c:pt idx="2">
                  <c:v>-3.7704509708404998E-3</c:v>
                </c:pt>
                <c:pt idx="3">
                  <c:v>-0.38442088000050134</c:v>
                </c:pt>
                <c:pt idx="4" formatCode="#\ ##0.000_ ;\-#\ ##0.000\ ">
                  <c:v>-0.39406984814647039</c:v>
                </c:pt>
                <c:pt idx="5">
                  <c:v>-0.64090250141340022</c:v>
                </c:pt>
                <c:pt idx="6" formatCode="#\ ##0.000_ ;\-#\ ##0.000\ ">
                  <c:v>-0.64798862637769972</c:v>
                </c:pt>
                <c:pt idx="7">
                  <c:v>-1.0409187334531964</c:v>
                </c:pt>
                <c:pt idx="8">
                  <c:v>-1.6500624093945007</c:v>
                </c:pt>
                <c:pt idx="9">
                  <c:v>-1.8843837981852989</c:v>
                </c:pt>
                <c:pt idx="10">
                  <c:v>-2.224668222703599</c:v>
                </c:pt>
                <c:pt idx="11">
                  <c:v>-2.4198305151154074</c:v>
                </c:pt>
                <c:pt idx="12">
                  <c:v>-4.5706877347349035</c:v>
                </c:pt>
                <c:pt idx="13">
                  <c:v>-7.1416434380579972</c:v>
                </c:pt>
                <c:pt idx="14">
                  <c:v>-7.2368611432900707</c:v>
                </c:pt>
                <c:pt idx="15">
                  <c:v>-7.9832516134088038</c:v>
                </c:pt>
                <c:pt idx="16">
                  <c:v>-8.5639619330680148</c:v>
                </c:pt>
                <c:pt idx="17">
                  <c:v>-15.919238605387022</c:v>
                </c:pt>
                <c:pt idx="18">
                  <c:v>-16.172108597944003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7-411F-B1A7-CC9A8225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33016783"/>
        <c:axId val="2133013455"/>
      </c:barChart>
      <c:catAx>
        <c:axId val="2133016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3455"/>
        <c:crosses val="autoZero"/>
        <c:auto val="1"/>
        <c:lblAlgn val="ctr"/>
        <c:lblOffset val="100"/>
        <c:noMultiLvlLbl val="0"/>
      </c:catAx>
      <c:valAx>
        <c:axId val="2133013455"/>
        <c:scaling>
          <c:orientation val="minMax"/>
          <c:max val="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6783"/>
        <c:crosses val="autoZero"/>
        <c:crossBetween val="between"/>
        <c:majorUnit val="1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 остатков</a:t>
            </a:r>
            <a:r>
              <a:rPr lang="ru-RU" baseline="0"/>
              <a:t> вкладов в разрезе валют, млн.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видам валют'!$B$88:$C$88</c:f>
              <c:strCache>
                <c:ptCount val="1"/>
                <c:pt idx="0">
                  <c:v>31 дн января 28 дн февраля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валют'!$A$89:$A$92</c:f>
              <c:strCache>
                <c:ptCount val="4"/>
                <c:pt idx="0">
                  <c:v>бел.руб.</c:v>
                </c:pt>
                <c:pt idx="1">
                  <c:v>доллары</c:v>
                </c:pt>
                <c:pt idx="2">
                  <c:v>евро</c:v>
                </c:pt>
                <c:pt idx="3">
                  <c:v>российские рубли</c:v>
                </c:pt>
              </c:strCache>
            </c:strRef>
          </c:cat>
          <c:val>
            <c:numRef>
              <c:f>'По видам валют'!$B$89:$B$92</c:f>
              <c:numCache>
                <c:formatCode>_-* #\ ##0.0\ _₽_-;\-* #\ ##0.0\ _₽_-;_-* "-"??\ _₽_-;_-@_-</c:formatCode>
                <c:ptCount val="4"/>
                <c:pt idx="0">
                  <c:v>138.47600000000057</c:v>
                </c:pt>
                <c:pt idx="1">
                  <c:v>-29.18875624498969</c:v>
                </c:pt>
                <c:pt idx="2" formatCode="_-* #\ ##0.00\ _₽_-;\-* #\ ##0.00\ _₽_-;_-* &quot;-&quot;??\ _₽_-;_-@_-">
                  <c:v>-6.3193181902269657</c:v>
                </c:pt>
                <c:pt idx="3">
                  <c:v>275.18810622309684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0-4120-B263-376D4228AC1D}"/>
            </c:ext>
          </c:extLst>
        </c:ser>
        <c:ser>
          <c:idx val="1"/>
          <c:order val="1"/>
          <c:tx>
            <c:strRef>
              <c:f>'По видам валют'!$C$88</c:f>
              <c:strCache>
                <c:ptCount val="1"/>
                <c:pt idx="0">
                  <c:v>28 дн февраля</c:v>
                </c:pt>
              </c:strCache>
            </c:strRef>
          </c:tx>
          <c:spPr>
            <a:solidFill>
              <a:srgbClr val="E26714"/>
            </a:solidFill>
            <a:ln>
              <a:solidFill>
                <a:srgbClr val="E2671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E26714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валют'!$A$89:$A$92</c:f>
              <c:strCache>
                <c:ptCount val="4"/>
                <c:pt idx="0">
                  <c:v>бел.руб.</c:v>
                </c:pt>
                <c:pt idx="1">
                  <c:v>доллары</c:v>
                </c:pt>
                <c:pt idx="2">
                  <c:v>евро</c:v>
                </c:pt>
                <c:pt idx="3">
                  <c:v>российские рубли</c:v>
                </c:pt>
              </c:strCache>
            </c:strRef>
          </c:cat>
          <c:val>
            <c:numRef>
              <c:f>'По видам валют'!$C$89:$C$92</c:f>
              <c:numCache>
                <c:formatCode>_-* #\ ##0.0\ _₽_-;\-* #\ ##0.0\ _₽_-;_-* "-"??\ _₽_-;_-@_-</c:formatCode>
                <c:ptCount val="4"/>
                <c:pt idx="0">
                  <c:v>123.65299999999934</c:v>
                </c:pt>
                <c:pt idx="1">
                  <c:v>-37.782289165390466</c:v>
                </c:pt>
                <c:pt idx="2" formatCode="_-* #\ ##0.00\ _₽_-;\-* #\ ##0.00\ _₽_-;_-* &quot;-&quot;??\ _₽_-;_-@_-">
                  <c:v>-5.5321899346350278</c:v>
                </c:pt>
                <c:pt idx="3">
                  <c:v>60.492618900199886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60-4120-B263-376D4228A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3839376"/>
        <c:axId val="826140576"/>
      </c:barChart>
      <c:catAx>
        <c:axId val="82383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26140576"/>
        <c:crosses val="autoZero"/>
        <c:auto val="1"/>
        <c:lblAlgn val="ctr"/>
        <c:lblOffset val="100"/>
        <c:noMultiLvlLbl val="0"/>
      </c:catAx>
      <c:valAx>
        <c:axId val="826140576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₽_-;\-* #\ ##0.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23839376"/>
        <c:crosses val="autoZero"/>
        <c:crossBetween val="between"/>
        <c:min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/>
              <a:t>Изменение остатков вкладов в разрезе валют, млн.ед</a:t>
            </a:r>
            <a:endParaRPr lang="ru-B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8.7116548447972939E-2"/>
          <c:y val="0.15867472728230625"/>
          <c:w val="0.9128834515520271"/>
          <c:h val="0.679075388122501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'По видам валют'!$A$90</c:f>
              <c:strCache>
                <c:ptCount val="1"/>
                <c:pt idx="0">
                  <c:v>доллары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валют'!$B$88:$C$88</c:f>
              <c:strCache>
                <c:ptCount val="2"/>
                <c:pt idx="0">
                  <c:v>31 дн января</c:v>
                </c:pt>
                <c:pt idx="1">
                  <c:v>28 дн февраля</c:v>
                </c:pt>
              </c:strCache>
            </c:strRef>
          </c:cat>
          <c:val>
            <c:numRef>
              <c:f>'По видам валют'!$B$90:$C$90</c:f>
              <c:numCache>
                <c:formatCode>_-* #\ ##0.0\ _₽_-;\-* #\ ##0.0\ _₽_-;_-* "-"??\ _₽_-;_-@_-</c:formatCode>
                <c:ptCount val="2"/>
                <c:pt idx="0">
                  <c:v>-29.18875624498969</c:v>
                </c:pt>
                <c:pt idx="1">
                  <c:v>-37.782289165390466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A-440C-AD56-EB6B56AA4098}"/>
            </c:ext>
          </c:extLst>
        </c:ser>
        <c:ser>
          <c:idx val="1"/>
          <c:order val="1"/>
          <c:tx>
            <c:strRef>
              <c:f>'По видам валют'!$A$91</c:f>
              <c:strCache>
                <c:ptCount val="1"/>
                <c:pt idx="0">
                  <c:v>евро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валют'!$B$88:$C$88</c:f>
              <c:strCache>
                <c:ptCount val="2"/>
                <c:pt idx="0">
                  <c:v>31 дн января</c:v>
                </c:pt>
                <c:pt idx="1">
                  <c:v>28 дн февраля</c:v>
                </c:pt>
              </c:strCache>
            </c:strRef>
          </c:cat>
          <c:val>
            <c:numRef>
              <c:f>'По видам валют'!$B$91:$C$91</c:f>
              <c:numCache>
                <c:formatCode>_-* #\ ##0.00\ _₽_-;\-* #\ ##0.00\ _₽_-;_-* "-"??\ _₽_-;_-@_-</c:formatCode>
                <c:ptCount val="2"/>
                <c:pt idx="0">
                  <c:v>-6.3193181902269657</c:v>
                </c:pt>
                <c:pt idx="1">
                  <c:v>-5.5321899346350278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A-440C-AD56-EB6B56AA4098}"/>
            </c:ext>
          </c:extLst>
        </c:ser>
        <c:ser>
          <c:idx val="2"/>
          <c:order val="2"/>
          <c:tx>
            <c:strRef>
              <c:f>'По видам валют'!$A$92</c:f>
              <c:strCache>
                <c:ptCount val="1"/>
                <c:pt idx="0">
                  <c:v>российские рубли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валют'!$B$88:$C$88</c:f>
              <c:strCache>
                <c:ptCount val="2"/>
                <c:pt idx="0">
                  <c:v>31 дн января</c:v>
                </c:pt>
                <c:pt idx="1">
                  <c:v>28 дн февраля</c:v>
                </c:pt>
              </c:strCache>
            </c:strRef>
          </c:cat>
          <c:val>
            <c:numRef>
              <c:f>'По видам валют'!$B$92:$C$92</c:f>
              <c:numCache>
                <c:formatCode>_-* #\ ##0.0\ _₽_-;\-* #\ ##0.0\ _₽_-;_-* "-"??\ _₽_-;_-@_-</c:formatCode>
                <c:ptCount val="2"/>
                <c:pt idx="0">
                  <c:v>275.18810622309684</c:v>
                </c:pt>
                <c:pt idx="1">
                  <c:v>60.492618900199886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A-440C-AD56-EB6B56AA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42144"/>
        <c:axId val="1256914560"/>
      </c:barChart>
      <c:catAx>
        <c:axId val="13445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1256914560"/>
        <c:crosses val="autoZero"/>
        <c:auto val="1"/>
        <c:lblAlgn val="ctr"/>
        <c:lblOffset val="100"/>
        <c:noMultiLvlLbl val="0"/>
      </c:catAx>
      <c:valAx>
        <c:axId val="125691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\ _₽_-;\-* #\ ##0.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BY"/>
          </a:p>
        </c:txPr>
        <c:crossAx val="13445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1" baseline="0">
                <a:effectLst/>
              </a:rPr>
              <a:t>Изменение остатков вкладов в бел. рублях, в иностранной валюте в долл. эквиваленте, </a:t>
            </a:r>
            <a:endParaRPr lang="ru-BY" sz="1200">
              <a:effectLst/>
            </a:endParaRPr>
          </a:p>
          <a:p>
            <a:pPr>
              <a:defRPr sz="1200"/>
            </a:pPr>
            <a:r>
              <a:rPr lang="ru-RU" sz="1200" b="1" i="1" baseline="0">
                <a:effectLst/>
              </a:rPr>
              <a:t>млн. рублей/млн. долл. США</a:t>
            </a:r>
            <a:endParaRPr lang="ru-BY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'По видам валют'!$C$100</c:f>
              <c:strCache>
                <c:ptCount val="1"/>
                <c:pt idx="0">
                  <c:v>31 дн января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валют'!$B$101:$B$103</c:f>
              <c:strCache>
                <c:ptCount val="3"/>
                <c:pt idx="0">
                  <c:v>доллары</c:v>
                </c:pt>
                <c:pt idx="1">
                  <c:v>евро </c:v>
                </c:pt>
                <c:pt idx="2">
                  <c:v>российские рубли</c:v>
                </c:pt>
              </c:strCache>
            </c:strRef>
          </c:cat>
          <c:val>
            <c:numRef>
              <c:f>'По видам валют'!$C$101:$C$103</c:f>
              <c:numCache>
                <c:formatCode>#\ ##0.0_ ;\-#\ ##0.0\ </c:formatCode>
                <c:ptCount val="3"/>
                <c:pt idx="0">
                  <c:v>1.3326215949696234</c:v>
                </c:pt>
                <c:pt idx="1">
                  <c:v>9.5693653258555855</c:v>
                </c:pt>
                <c:pt idx="2">
                  <c:v>-40.323569590763896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0-465C-B11E-6131CDC23928}"/>
            </c:ext>
          </c:extLst>
        </c:ser>
        <c:ser>
          <c:idx val="1"/>
          <c:order val="1"/>
          <c:tx>
            <c:strRef>
              <c:f>'По видам валют'!$D$100</c:f>
              <c:strCache>
                <c:ptCount val="1"/>
                <c:pt idx="0">
                  <c:v>28 дн февраля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'По видам валют'!$B$101:$B$103</c:f>
              <c:strCache>
                <c:ptCount val="3"/>
                <c:pt idx="0">
                  <c:v>доллары</c:v>
                </c:pt>
                <c:pt idx="1">
                  <c:v>евро </c:v>
                </c:pt>
                <c:pt idx="2">
                  <c:v>российские рубли</c:v>
                </c:pt>
              </c:strCache>
            </c:strRef>
          </c:cat>
          <c:val>
            <c:numRef>
              <c:f>'По видам валют'!$D$101:$D$103</c:f>
              <c:numCache>
                <c:formatCode>0.00</c:formatCode>
                <c:ptCount val="3"/>
                <c:pt idx="0">
                  <c:v>-37.782289165390466</c:v>
                </c:pt>
                <c:pt idx="1">
                  <c:v>-18.31013411023315</c:v>
                </c:pt>
                <c:pt idx="2">
                  <c:v>-17.786867720071172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60-465C-B11E-6131CDC2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732784"/>
        <c:axId val="1476942208"/>
      </c:barChart>
      <c:catAx>
        <c:axId val="74973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76942208"/>
        <c:crosses val="autoZero"/>
        <c:auto val="1"/>
        <c:lblAlgn val="ctr"/>
        <c:lblOffset val="100"/>
        <c:noMultiLvlLbl val="0"/>
      </c:catAx>
      <c:valAx>
        <c:axId val="14769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_ ;\-#\ ##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74973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chemeClr val="tx1"/>
                </a:solidFill>
              </a:rPr>
              <a:t>Белорусские</a:t>
            </a:r>
            <a:r>
              <a:rPr lang="ru-RU">
                <a:solidFill>
                  <a:schemeClr val="tx1"/>
                </a:solidFill>
              </a:rPr>
              <a:t> </a:t>
            </a:r>
            <a:r>
              <a:rPr lang="ru-RU" b="1">
                <a:solidFill>
                  <a:schemeClr val="tx1"/>
                </a:solidFill>
              </a:rPr>
              <a:t>рубли</a:t>
            </a:r>
            <a:r>
              <a:rPr lang="ru-RU"/>
              <a:t>,
</a:t>
            </a:r>
            <a:r>
              <a:rPr lang="ru-RU" sz="1100" i="1"/>
              <a:t>млн. рублей</a:t>
            </a:r>
          </a:p>
        </c:rich>
      </c:tx>
      <c:layout>
        <c:manualLayout>
          <c:xMode val="edge"/>
          <c:yMode val="edge"/>
          <c:x val="0.33834850252176168"/>
          <c:y val="3.52754423692804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6.4559081212083064E-2"/>
          <c:y val="0.20810216396631373"/>
          <c:w val="0.92955585538701768"/>
          <c:h val="0.5864669384887192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16F-4992-BF5E-5B334ED4A914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C16F-4992-BF5E-5B334ED4A914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C6E-4064-9BFA-2CEDE9AA7839}"/>
              </c:ext>
            </c:extLst>
          </c:dPt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accent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C40-47BB-BC62-6AA9E7136DB5}"/>
                </c:ext>
              </c:extLst>
            </c:dLbl>
            <c:dLbl>
              <c:idx val="16"/>
              <c:layout>
                <c:manualLayout>
                  <c:x val="7.400557197857684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F7-4CC9-AE63-BDD28B42A6B6}"/>
                </c:ext>
              </c:extLst>
            </c:dLbl>
            <c:dLbl>
              <c:idx val="19"/>
              <c:layout>
                <c:manualLayout>
                  <c:x val="-1.3567531462791201E-16"/>
                  <c:y val="-1.1696617375094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F7-4CC9-AE63-BDD28B42A6B6}"/>
                </c:ext>
              </c:extLst>
            </c:dLbl>
            <c:dLbl>
              <c:idx val="20"/>
              <c:layout>
                <c:manualLayout>
                  <c:x val="5.5504178983932636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F7-4CC9-AE63-BDD28B42A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'Размещение НОВЫХ'!$D$8:$D$39</c:f>
              <c:strCache>
                <c:ptCount val="32"/>
                <c:pt idx="0">
                  <c:v>янв.20</c:v>
                </c:pt>
                <c:pt idx="1">
                  <c:v>февр.20</c:v>
                </c:pt>
                <c:pt idx="2">
                  <c:v>март.20</c:v>
                </c:pt>
                <c:pt idx="3">
                  <c:v>апр.20</c:v>
                </c:pt>
                <c:pt idx="4">
                  <c:v>май.20</c:v>
                </c:pt>
                <c:pt idx="5">
                  <c:v>июнь.20</c:v>
                </c:pt>
                <c:pt idx="6">
                  <c:v>июль.20</c:v>
                </c:pt>
                <c:pt idx="7">
                  <c:v>авг.20</c:v>
                </c:pt>
                <c:pt idx="8">
                  <c:v>сент.20</c:v>
                </c:pt>
                <c:pt idx="9">
                  <c:v>окт.20</c:v>
                </c:pt>
                <c:pt idx="10">
                  <c:v>нояб.20</c:v>
                </c:pt>
                <c:pt idx="11">
                  <c:v>дек.20</c:v>
                </c:pt>
                <c:pt idx="12">
                  <c:v>янв.21</c:v>
                </c:pt>
                <c:pt idx="13">
                  <c:v>февр.21</c:v>
                </c:pt>
                <c:pt idx="14">
                  <c:v>март.21</c:v>
                </c:pt>
                <c:pt idx="15">
                  <c:v>апр.21</c:v>
                </c:pt>
                <c:pt idx="16">
                  <c:v>май.21</c:v>
                </c:pt>
                <c:pt idx="17">
                  <c:v>июнь.21</c:v>
                </c:pt>
                <c:pt idx="18">
                  <c:v>июль.21</c:v>
                </c:pt>
                <c:pt idx="19">
                  <c:v>авг.21</c:v>
                </c:pt>
                <c:pt idx="20">
                  <c:v>сент.21</c:v>
                </c:pt>
                <c:pt idx="21">
                  <c:v>окт.21</c:v>
                </c:pt>
                <c:pt idx="22">
                  <c:v>нояб.21</c:v>
                </c:pt>
                <c:pt idx="23">
                  <c:v>дек.21</c:v>
                </c:pt>
                <c:pt idx="24">
                  <c:v>янв.22</c:v>
                </c:pt>
                <c:pt idx="25">
                  <c:v>февр.22</c:v>
                </c:pt>
                <c:pt idx="26">
                  <c:v>март.22</c:v>
                </c:pt>
                <c:pt idx="27">
                  <c:v>апр.22</c:v>
                </c:pt>
                <c:pt idx="28">
                  <c:v>май.22</c:v>
                </c:pt>
                <c:pt idx="29">
                  <c:v>июнь.22</c:v>
                </c:pt>
                <c:pt idx="30">
                  <c:v>июль.22</c:v>
                </c:pt>
                <c:pt idx="31">
                  <c:v>01-21.08.2022</c:v>
                </c:pt>
              </c:strCache>
            </c:strRef>
          </c:cat>
          <c:val>
            <c:numRef>
              <c:f>'Размещение НОВЫХ'!$E$8:$E$39</c:f>
              <c:numCache>
                <c:formatCode>0.0</c:formatCode>
                <c:ptCount val="32"/>
                <c:pt idx="0">
                  <c:v>740.44934986999999</c:v>
                </c:pt>
                <c:pt idx="1">
                  <c:v>622.65494544000012</c:v>
                </c:pt>
                <c:pt idx="2">
                  <c:v>586.72097014999997</c:v>
                </c:pt>
                <c:pt idx="3">
                  <c:v>575.77716211000006</c:v>
                </c:pt>
                <c:pt idx="4">
                  <c:v>637.28470728999991</c:v>
                </c:pt>
                <c:pt idx="5">
                  <c:v>705.32194794999998</c:v>
                </c:pt>
                <c:pt idx="6">
                  <c:v>639.23185250000006</c:v>
                </c:pt>
                <c:pt idx="7">
                  <c:v>435.77107910000001</c:v>
                </c:pt>
                <c:pt idx="8">
                  <c:v>563.96199999999999</c:v>
                </c:pt>
                <c:pt idx="9">
                  <c:v>639.83037497999999</c:v>
                </c:pt>
                <c:pt idx="10">
                  <c:v>611.73611000000005</c:v>
                </c:pt>
                <c:pt idx="11">
                  <c:v>657.44258721000006</c:v>
                </c:pt>
                <c:pt idx="12">
                  <c:v>746.3</c:v>
                </c:pt>
                <c:pt idx="13">
                  <c:v>852.40112235000004</c:v>
                </c:pt>
                <c:pt idx="14">
                  <c:v>1022</c:v>
                </c:pt>
                <c:pt idx="15">
                  <c:v>838.25321674999998</c:v>
                </c:pt>
                <c:pt idx="16">
                  <c:v>850.3</c:v>
                </c:pt>
                <c:pt idx="17">
                  <c:v>1025.4000000000001</c:v>
                </c:pt>
                <c:pt idx="18">
                  <c:v>923.74262754999995</c:v>
                </c:pt>
                <c:pt idx="19">
                  <c:v>930.4</c:v>
                </c:pt>
                <c:pt idx="20">
                  <c:v>933.3</c:v>
                </c:pt>
                <c:pt idx="21">
                  <c:v>678.99913309599992</c:v>
                </c:pt>
                <c:pt idx="22">
                  <c:v>734.2</c:v>
                </c:pt>
                <c:pt idx="23">
                  <c:v>691.88</c:v>
                </c:pt>
                <c:pt idx="24">
                  <c:v>677.1</c:v>
                </c:pt>
                <c:pt idx="25">
                  <c:v>664.22</c:v>
                </c:pt>
                <c:pt idx="26">
                  <c:v>953.8</c:v>
                </c:pt>
                <c:pt idx="27">
                  <c:v>842.5</c:v>
                </c:pt>
                <c:pt idx="28">
                  <c:v>844.5</c:v>
                </c:pt>
                <c:pt idx="29">
                  <c:v>940.8</c:v>
                </c:pt>
                <c:pt idx="30">
                  <c:v>825.67</c:v>
                </c:pt>
                <c:pt idx="31">
                  <c:v>576.88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F-4992-BF5E-5B334ED4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9586128"/>
        <c:axId val="1709586960"/>
      </c:barChart>
      <c:catAx>
        <c:axId val="17095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960"/>
        <c:crosses val="autoZero"/>
        <c:auto val="1"/>
        <c:lblAlgn val="ctr"/>
        <c:lblOffset val="100"/>
        <c:noMultiLvlLbl val="1"/>
      </c:catAx>
      <c:valAx>
        <c:axId val="1709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128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>
                <a:solidFill>
                  <a:sysClr val="windowText" lastClr="000000"/>
                </a:solidFill>
              </a:rPr>
              <a:t>Иностранная валюта</a:t>
            </a:r>
            <a:r>
              <a:rPr lang="ru-RU"/>
              <a:t>,
</a:t>
            </a:r>
            <a:r>
              <a:rPr lang="ru-RU" sz="1000" i="1"/>
              <a:t>млн.долларов США</a:t>
            </a:r>
          </a:p>
        </c:rich>
      </c:tx>
      <c:layout>
        <c:manualLayout>
          <c:xMode val="edge"/>
          <c:yMode val="edge"/>
          <c:x val="0.39761824572813359"/>
          <c:y val="2.57869871529216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8376618902346362E-2"/>
          <c:y val="0.17501999555587039"/>
          <c:w val="0.92955585538701768"/>
          <c:h val="0.621355481314675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F6613"/>
            </a:solidFill>
            <a:ln>
              <a:noFill/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CBB-4B38-9AE8-E5E7104E418A}"/>
              </c:ext>
            </c:extLst>
          </c:dPt>
          <c:dPt>
            <c:idx val="9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CBB-4B38-9AE8-E5E7104E418A}"/>
              </c:ext>
            </c:extLst>
          </c:dPt>
          <c:dPt>
            <c:idx val="10"/>
            <c:invertIfNegative val="0"/>
            <c:bubble3D val="0"/>
            <c:spPr>
              <a:solidFill>
                <a:srgbClr val="DF661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E0-456A-84D9-6EB48EFD304D}"/>
              </c:ext>
            </c:extLst>
          </c:dPt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1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C9D-4DD2-A2FF-A61D876927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'Размещение НОВЫХ'!$D$8:$D$39</c:f>
              <c:strCache>
                <c:ptCount val="32"/>
                <c:pt idx="0">
                  <c:v>янв.20</c:v>
                </c:pt>
                <c:pt idx="1">
                  <c:v>февр.20</c:v>
                </c:pt>
                <c:pt idx="2">
                  <c:v>март.20</c:v>
                </c:pt>
                <c:pt idx="3">
                  <c:v>апр.20</c:v>
                </c:pt>
                <c:pt idx="4">
                  <c:v>май.20</c:v>
                </c:pt>
                <c:pt idx="5">
                  <c:v>июнь.20</c:v>
                </c:pt>
                <c:pt idx="6">
                  <c:v>июль.20</c:v>
                </c:pt>
                <c:pt idx="7">
                  <c:v>авг.20</c:v>
                </c:pt>
                <c:pt idx="8">
                  <c:v>сент.20</c:v>
                </c:pt>
                <c:pt idx="9">
                  <c:v>окт.20</c:v>
                </c:pt>
                <c:pt idx="10">
                  <c:v>нояб.20</c:v>
                </c:pt>
                <c:pt idx="11">
                  <c:v>дек.20</c:v>
                </c:pt>
                <c:pt idx="12">
                  <c:v>янв.21</c:v>
                </c:pt>
                <c:pt idx="13">
                  <c:v>февр.21</c:v>
                </c:pt>
                <c:pt idx="14">
                  <c:v>март.21</c:v>
                </c:pt>
                <c:pt idx="15">
                  <c:v>апр.21</c:v>
                </c:pt>
                <c:pt idx="16">
                  <c:v>май.21</c:v>
                </c:pt>
                <c:pt idx="17">
                  <c:v>июнь.21</c:v>
                </c:pt>
                <c:pt idx="18">
                  <c:v>июль.21</c:v>
                </c:pt>
                <c:pt idx="19">
                  <c:v>авг.21</c:v>
                </c:pt>
                <c:pt idx="20">
                  <c:v>сент.21</c:v>
                </c:pt>
                <c:pt idx="21">
                  <c:v>окт.21</c:v>
                </c:pt>
                <c:pt idx="22">
                  <c:v>нояб.21</c:v>
                </c:pt>
                <c:pt idx="23">
                  <c:v>дек.21</c:v>
                </c:pt>
                <c:pt idx="24">
                  <c:v>янв.22</c:v>
                </c:pt>
                <c:pt idx="25">
                  <c:v>февр.22</c:v>
                </c:pt>
                <c:pt idx="26">
                  <c:v>март.22</c:v>
                </c:pt>
                <c:pt idx="27">
                  <c:v>апр.22</c:v>
                </c:pt>
                <c:pt idx="28">
                  <c:v>май.22</c:v>
                </c:pt>
                <c:pt idx="29">
                  <c:v>июнь.22</c:v>
                </c:pt>
                <c:pt idx="30">
                  <c:v>июль.22</c:v>
                </c:pt>
                <c:pt idx="31">
                  <c:v>01-21.08.2022</c:v>
                </c:pt>
              </c:strCache>
            </c:strRef>
          </c:cat>
          <c:val>
            <c:numRef>
              <c:f>'Размещение НОВЫХ'!$F$8:$F$39</c:f>
              <c:numCache>
                <c:formatCode>0.0</c:formatCode>
                <c:ptCount val="32"/>
                <c:pt idx="0">
                  <c:v>357.35286485619065</c:v>
                </c:pt>
                <c:pt idx="1">
                  <c:v>352.73588662309191</c:v>
                </c:pt>
                <c:pt idx="2">
                  <c:v>419.13186027700038</c:v>
                </c:pt>
                <c:pt idx="3">
                  <c:v>275.53536417052561</c:v>
                </c:pt>
                <c:pt idx="4">
                  <c:v>327.24320657017705</c:v>
                </c:pt>
                <c:pt idx="5">
                  <c:v>373.06127756861514</c:v>
                </c:pt>
                <c:pt idx="6">
                  <c:v>395.55911715693776</c:v>
                </c:pt>
                <c:pt idx="7">
                  <c:v>226.78429001250262</c:v>
                </c:pt>
                <c:pt idx="8">
                  <c:v>269.20326358120599</c:v>
                </c:pt>
                <c:pt idx="9">
                  <c:v>303.12655768036171</c:v>
                </c:pt>
                <c:pt idx="10">
                  <c:v>298.5</c:v>
                </c:pt>
                <c:pt idx="11">
                  <c:v>415.24525496712755</c:v>
                </c:pt>
                <c:pt idx="12">
                  <c:v>364.8</c:v>
                </c:pt>
                <c:pt idx="13">
                  <c:v>332.81711790831946</c:v>
                </c:pt>
                <c:pt idx="14">
                  <c:v>448.5</c:v>
                </c:pt>
                <c:pt idx="15">
                  <c:v>385.6614088711724</c:v>
                </c:pt>
                <c:pt idx="16">
                  <c:v>339.6</c:v>
                </c:pt>
                <c:pt idx="17">
                  <c:v>313.8</c:v>
                </c:pt>
                <c:pt idx="18">
                  <c:v>413.35436466198439</c:v>
                </c:pt>
                <c:pt idx="19">
                  <c:v>431.9</c:v>
                </c:pt>
                <c:pt idx="20">
                  <c:v>398</c:v>
                </c:pt>
                <c:pt idx="21">
                  <c:v>361.18630515090911</c:v>
                </c:pt>
                <c:pt idx="22">
                  <c:v>376.8</c:v>
                </c:pt>
                <c:pt idx="23">
                  <c:v>414.1</c:v>
                </c:pt>
                <c:pt idx="24">
                  <c:v>372.6</c:v>
                </c:pt>
                <c:pt idx="25">
                  <c:v>308</c:v>
                </c:pt>
                <c:pt idx="26">
                  <c:v>262</c:v>
                </c:pt>
                <c:pt idx="27">
                  <c:v>304.2</c:v>
                </c:pt>
                <c:pt idx="28">
                  <c:v>329.5</c:v>
                </c:pt>
                <c:pt idx="29">
                  <c:v>382.7</c:v>
                </c:pt>
                <c:pt idx="30">
                  <c:v>348.6</c:v>
                </c:pt>
                <c:pt idx="31">
                  <c:v>258.02363359048337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BB-4B38-9AE8-E5E7104E41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09586128"/>
        <c:axId val="1709586960"/>
      </c:barChart>
      <c:catAx>
        <c:axId val="170958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960"/>
        <c:crosses val="autoZero"/>
        <c:auto val="1"/>
        <c:lblAlgn val="ctr"/>
        <c:lblOffset val="100"/>
        <c:noMultiLvlLbl val="1"/>
      </c:catAx>
      <c:valAx>
        <c:axId val="17095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0958612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568503981642989E-2"/>
          <c:y val="5.4185200018492766E-2"/>
          <c:w val="0.9659851159502818"/>
          <c:h val="0.79482977569743674"/>
        </c:manualLayout>
      </c:layout>
      <c:lineChart>
        <c:grouping val="standard"/>
        <c:varyColors val="0"/>
        <c:ser>
          <c:idx val="0"/>
          <c:order val="0"/>
          <c:tx>
            <c:strRef>
              <c:f>'Размещение НОВЫХ'!$E$44</c:f>
              <c:strCache>
                <c:ptCount val="1"/>
                <c:pt idx="0">
                  <c:v>белорусские рубли</c:v>
                </c:pt>
              </c:strCache>
            </c:strRef>
          </c:tx>
          <c:spPr>
            <a:ln w="38100" cap="flat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2CE-4BCB-8079-6FB40108B456}"/>
                </c:ext>
              </c:extLst>
            </c:dLbl>
            <c:dLbl>
              <c:idx val="15"/>
              <c:layout>
                <c:manualLayout>
                  <c:x val="-1.061891563791599E-2"/>
                  <c:y val="-4.27145265279734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B1-47DB-ACE7-6B257850843C}"/>
                </c:ext>
              </c:extLst>
            </c:dLbl>
            <c:dLbl>
              <c:idx val="16"/>
              <c:layout>
                <c:manualLayout>
                  <c:x val="-1.3263895007412459E-2"/>
                  <c:y val="-6.5086938458776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A8-43F2-ADDE-58742F07E574}"/>
                </c:ext>
              </c:extLst>
            </c:dLbl>
            <c:dLbl>
              <c:idx val="18"/>
              <c:layout>
                <c:manualLayout>
                  <c:x val="-1.6803769312043859E-2"/>
                  <c:y val="-7.85607581841973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83-438E-B21C-A73B30D12571}"/>
                </c:ext>
              </c:extLst>
            </c:dLbl>
            <c:dLbl>
              <c:idx val="19"/>
              <c:layout>
                <c:manualLayout>
                  <c:x val="-1.1782754173481553E-2"/>
                  <c:y val="-5.3405738808803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EB-42E2-8C41-2A231BF8B6B2}"/>
                </c:ext>
              </c:extLst>
            </c:dLbl>
            <c:dLbl>
              <c:idx val="21"/>
              <c:layout>
                <c:manualLayout>
                  <c:x val="-9.5887446398688642E-3"/>
                  <c:y val="-6.92642954145393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CEF-4509-96F8-634F9F6E06F9}"/>
                </c:ext>
              </c:extLst>
            </c:dLbl>
            <c:dLbl>
              <c:idx val="24"/>
              <c:layout>
                <c:manualLayout>
                  <c:x val="-3.2047118372245725E-3"/>
                  <c:y val="-5.7069273689041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082-46CB-BF2B-5F731D78A0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'Размещение НОВЫХ'!$D$59:$D$76</c:f>
              <c:strCache>
                <c:ptCount val="18"/>
                <c:pt idx="0">
                  <c:v>март.21</c:v>
                </c:pt>
                <c:pt idx="1">
                  <c:v>апр.21</c:v>
                </c:pt>
                <c:pt idx="2">
                  <c:v>май.21</c:v>
                </c:pt>
                <c:pt idx="3">
                  <c:v>июнь.21</c:v>
                </c:pt>
                <c:pt idx="4">
                  <c:v>июль.21</c:v>
                </c:pt>
                <c:pt idx="5">
                  <c:v>авг.21</c:v>
                </c:pt>
                <c:pt idx="6">
                  <c:v>сент.21</c:v>
                </c:pt>
                <c:pt idx="7">
                  <c:v>окт.21</c:v>
                </c:pt>
                <c:pt idx="8">
                  <c:v>нояб.21</c:v>
                </c:pt>
                <c:pt idx="9">
                  <c:v>дек.21</c:v>
                </c:pt>
                <c:pt idx="10">
                  <c:v>янв.22</c:v>
                </c:pt>
                <c:pt idx="11">
                  <c:v>февр.22</c:v>
                </c:pt>
                <c:pt idx="12">
                  <c:v>март.22</c:v>
                </c:pt>
                <c:pt idx="13">
                  <c:v>апр.22</c:v>
                </c:pt>
                <c:pt idx="14">
                  <c:v>май.22</c:v>
                </c:pt>
                <c:pt idx="15">
                  <c:v>июнь.22</c:v>
                </c:pt>
                <c:pt idx="16">
                  <c:v>июль.22</c:v>
                </c:pt>
                <c:pt idx="17">
                  <c:v>01-21.08.2022</c:v>
                </c:pt>
              </c:strCache>
            </c:strRef>
          </c:cat>
          <c:val>
            <c:numRef>
              <c:f>'Размещение НОВЫХ'!$E$59:$E$76</c:f>
              <c:numCache>
                <c:formatCode>0.0</c:formatCode>
                <c:ptCount val="18"/>
                <c:pt idx="0">
                  <c:v>32.967741935483872</c:v>
                </c:pt>
                <c:pt idx="1">
                  <c:v>27.941773891666667</c:v>
                </c:pt>
                <c:pt idx="2">
                  <c:v>27.429032258064513</c:v>
                </c:pt>
                <c:pt idx="3">
                  <c:v>34.18</c:v>
                </c:pt>
                <c:pt idx="4">
                  <c:v>29.798149275806448</c:v>
                </c:pt>
                <c:pt idx="5">
                  <c:v>30.012903225806451</c:v>
                </c:pt>
                <c:pt idx="6">
                  <c:v>31.11</c:v>
                </c:pt>
                <c:pt idx="7">
                  <c:v>21.903197841806449</c:v>
                </c:pt>
                <c:pt idx="8">
                  <c:v>24.473333333333336</c:v>
                </c:pt>
                <c:pt idx="9">
                  <c:v>22.318709677419356</c:v>
                </c:pt>
                <c:pt idx="10">
                  <c:v>21.841935483870969</c:v>
                </c:pt>
                <c:pt idx="11">
                  <c:v>23.72214285714286</c:v>
                </c:pt>
                <c:pt idx="12">
                  <c:v>30.767741935483869</c:v>
                </c:pt>
                <c:pt idx="13">
                  <c:v>28.083333333333332</c:v>
                </c:pt>
                <c:pt idx="14">
                  <c:v>27.241935483870968</c:v>
                </c:pt>
                <c:pt idx="15">
                  <c:v>31.36</c:v>
                </c:pt>
                <c:pt idx="16">
                  <c:v>26.634516129032257</c:v>
                </c:pt>
                <c:pt idx="17">
                  <c:v>27.470476190476191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722-406A-A611-FEB8960C2A4C}"/>
            </c:ext>
          </c:extLst>
        </c:ser>
        <c:ser>
          <c:idx val="1"/>
          <c:order val="1"/>
          <c:tx>
            <c:strRef>
              <c:f>'Размещение НОВЫХ'!$F$44</c:f>
              <c:strCache>
                <c:ptCount val="1"/>
                <c:pt idx="0">
                  <c:v>иностранная валюта</c:v>
                </c:pt>
              </c:strCache>
            </c:strRef>
          </c:tx>
          <c:spPr>
            <a:ln w="41275" cap="rnd" cmpd="sng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1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2CE-4BCB-8079-6FB40108B456}"/>
                </c:ext>
              </c:extLst>
            </c:dLbl>
            <c:dLbl>
              <c:idx val="18"/>
              <c:layout>
                <c:manualLayout>
                  <c:x val="-2.2657092746752466E-2"/>
                  <c:y val="4.42473632193117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50-4BCE-95E5-4C989ED5D3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'Размещение НОВЫХ'!$D$59:$D$76</c:f>
              <c:strCache>
                <c:ptCount val="18"/>
                <c:pt idx="0">
                  <c:v>март.21</c:v>
                </c:pt>
                <c:pt idx="1">
                  <c:v>апр.21</c:v>
                </c:pt>
                <c:pt idx="2">
                  <c:v>май.21</c:v>
                </c:pt>
                <c:pt idx="3">
                  <c:v>июнь.21</c:v>
                </c:pt>
                <c:pt idx="4">
                  <c:v>июль.21</c:v>
                </c:pt>
                <c:pt idx="5">
                  <c:v>авг.21</c:v>
                </c:pt>
                <c:pt idx="6">
                  <c:v>сент.21</c:v>
                </c:pt>
                <c:pt idx="7">
                  <c:v>окт.21</c:v>
                </c:pt>
                <c:pt idx="8">
                  <c:v>нояб.21</c:v>
                </c:pt>
                <c:pt idx="9">
                  <c:v>дек.21</c:v>
                </c:pt>
                <c:pt idx="10">
                  <c:v>янв.22</c:v>
                </c:pt>
                <c:pt idx="11">
                  <c:v>февр.22</c:v>
                </c:pt>
                <c:pt idx="12">
                  <c:v>март.22</c:v>
                </c:pt>
                <c:pt idx="13">
                  <c:v>апр.22</c:v>
                </c:pt>
                <c:pt idx="14">
                  <c:v>май.22</c:v>
                </c:pt>
                <c:pt idx="15">
                  <c:v>июнь.22</c:v>
                </c:pt>
                <c:pt idx="16">
                  <c:v>июль.22</c:v>
                </c:pt>
                <c:pt idx="17">
                  <c:v>01-21.08.2022</c:v>
                </c:pt>
              </c:strCache>
            </c:strRef>
          </c:cat>
          <c:val>
            <c:numRef>
              <c:f>'Размещение НОВЫХ'!$F$59:$F$76</c:f>
              <c:numCache>
                <c:formatCode>0.0</c:formatCode>
                <c:ptCount val="18"/>
                <c:pt idx="0">
                  <c:v>14.46774193548387</c:v>
                </c:pt>
                <c:pt idx="1">
                  <c:v>12.855380295705746</c:v>
                </c:pt>
                <c:pt idx="2">
                  <c:v>10.95483870967742</c:v>
                </c:pt>
                <c:pt idx="3">
                  <c:v>10.46</c:v>
                </c:pt>
                <c:pt idx="4">
                  <c:v>13.334011763289819</c:v>
                </c:pt>
                <c:pt idx="5">
                  <c:v>13.932258064516128</c:v>
                </c:pt>
                <c:pt idx="6">
                  <c:v>13.266666666666667</c:v>
                </c:pt>
                <c:pt idx="7">
                  <c:v>11.651171133900293</c:v>
                </c:pt>
                <c:pt idx="8">
                  <c:v>12.56</c:v>
                </c:pt>
                <c:pt idx="9">
                  <c:v>13.358064516129033</c:v>
                </c:pt>
                <c:pt idx="10">
                  <c:v>12.019354838709678</c:v>
                </c:pt>
                <c:pt idx="11">
                  <c:v>11</c:v>
                </c:pt>
                <c:pt idx="12">
                  <c:v>8.4516129032258061</c:v>
                </c:pt>
                <c:pt idx="13">
                  <c:v>10.139999999999999</c:v>
                </c:pt>
                <c:pt idx="14">
                  <c:v>10.629032258064516</c:v>
                </c:pt>
                <c:pt idx="15">
                  <c:v>12.756666666666666</c:v>
                </c:pt>
                <c:pt idx="16">
                  <c:v>11.245161290322581</c:v>
                </c:pt>
                <c:pt idx="17">
                  <c:v>12.286839694784922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722-406A-A611-FEB8960C2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058456"/>
        <c:axId val="493057800"/>
      </c:lineChart>
      <c:catAx>
        <c:axId val="49305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3057800"/>
        <c:crosses val="autoZero"/>
        <c:auto val="1"/>
        <c:lblAlgn val="ctr"/>
        <c:lblOffset val="100"/>
        <c:noMultiLvlLbl val="1"/>
      </c:catAx>
      <c:valAx>
        <c:axId val="493057800"/>
        <c:scaling>
          <c:orientation val="minMax"/>
          <c:max val="3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305845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43953370549658E-2"/>
          <c:y val="0.77488989798958152"/>
          <c:w val="0.29930575136960746"/>
          <c:h val="6.474802612946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в белорусских рублях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21"/>
                <c:pt idx="0">
                  <c:v>29.81</c:v>
                </c:pt>
                <c:pt idx="1">
                  <c:v>24.69</c:v>
                </c:pt>
                <c:pt idx="2">
                  <c:v>26.47</c:v>
                </c:pt>
                <c:pt idx="3">
                  <c:v>32.200000000000003</c:v>
                </c:pt>
                <c:pt idx="4">
                  <c:v>29.62</c:v>
                </c:pt>
                <c:pt idx="5">
                  <c:v>27.55</c:v>
                </c:pt>
                <c:pt idx="6">
                  <c:v>28.09</c:v>
                </c:pt>
                <c:pt idx="7">
                  <c:v>31.15</c:v>
                </c:pt>
                <c:pt idx="8">
                  <c:v>32.18</c:v>
                </c:pt>
                <c:pt idx="9">
                  <c:v>28.07</c:v>
                </c:pt>
                <c:pt idx="10">
                  <c:v>27.02</c:v>
                </c:pt>
                <c:pt idx="11">
                  <c:v>30.51</c:v>
                </c:pt>
                <c:pt idx="12">
                  <c:v>347.35999999999996</c:v>
                </c:pt>
                <c:pt idx="13">
                  <c:v>28.61</c:v>
                </c:pt>
                <c:pt idx="14">
                  <c:v>27.3</c:v>
                </c:pt>
                <c:pt idx="15">
                  <c:v>26.68</c:v>
                </c:pt>
                <c:pt idx="16">
                  <c:v>34.14</c:v>
                </c:pt>
                <c:pt idx="17">
                  <c:v>28.75</c:v>
                </c:pt>
                <c:pt idx="18">
                  <c:v>28.49</c:v>
                </c:pt>
                <c:pt idx="19">
                  <c:v>28.5</c:v>
                </c:pt>
                <c:pt idx="20">
                  <c:v>32.270000000000003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21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декабрь*</c:v>
                      </c:pt>
                      <c:pt idx="12">
                        <c:v>Итого за 2021 год</c:v>
                      </c:pt>
                      <c:pt idx="13">
                        <c:v>январь</c:v>
                      </c:pt>
                      <c:pt idx="14">
                        <c:v>февраль</c:v>
                      </c:pt>
                      <c:pt idx="15">
                        <c:v>март</c:v>
                      </c:pt>
                      <c:pt idx="16">
                        <c:v>апрель</c:v>
                      </c:pt>
                      <c:pt idx="17">
                        <c:v>май</c:v>
                      </c:pt>
                      <c:pt idx="18">
                        <c:v>июнь</c:v>
                      </c:pt>
                      <c:pt idx="19">
                        <c:v>июль</c:v>
                      </c:pt>
                      <c:pt idx="20">
                        <c:v>август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9442-4B3E-A87F-67CCB929356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21"/>
                <c:pt idx="0">
                  <c:v>4.67</c:v>
                </c:pt>
                <c:pt idx="1">
                  <c:v>4.63</c:v>
                </c:pt>
                <c:pt idx="2">
                  <c:v>4.8099999999999996</c:v>
                </c:pt>
                <c:pt idx="3">
                  <c:v>7</c:v>
                </c:pt>
                <c:pt idx="4">
                  <c:v>8.85</c:v>
                </c:pt>
                <c:pt idx="5">
                  <c:v>10.37</c:v>
                </c:pt>
                <c:pt idx="6">
                  <c:v>10.39</c:v>
                </c:pt>
                <c:pt idx="7">
                  <c:v>12</c:v>
                </c:pt>
                <c:pt idx="8">
                  <c:v>12.06</c:v>
                </c:pt>
                <c:pt idx="9">
                  <c:v>12.19</c:v>
                </c:pt>
                <c:pt idx="10">
                  <c:v>14.94</c:v>
                </c:pt>
                <c:pt idx="11">
                  <c:v>13.85</c:v>
                </c:pt>
                <c:pt idx="12">
                  <c:v>115.75999999999999</c:v>
                </c:pt>
                <c:pt idx="13">
                  <c:v>13.61</c:v>
                </c:pt>
                <c:pt idx="14">
                  <c:v>11.98</c:v>
                </c:pt>
                <c:pt idx="15">
                  <c:v>11.98</c:v>
                </c:pt>
                <c:pt idx="16">
                  <c:v>13.49</c:v>
                </c:pt>
                <c:pt idx="17">
                  <c:v>13.39</c:v>
                </c:pt>
                <c:pt idx="18">
                  <c:v>13.16</c:v>
                </c:pt>
                <c:pt idx="19">
                  <c:v>13.14</c:v>
                </c:pt>
                <c:pt idx="20">
                  <c:v>16.329999999999998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21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декабрь*</c:v>
                      </c:pt>
                      <c:pt idx="12">
                        <c:v>Итого за 2021 год</c:v>
                      </c:pt>
                      <c:pt idx="13">
                        <c:v>январь</c:v>
                      </c:pt>
                      <c:pt idx="14">
                        <c:v>февраль</c:v>
                      </c:pt>
                      <c:pt idx="15">
                        <c:v>март</c:v>
                      </c:pt>
                      <c:pt idx="16">
                        <c:v>апрель</c:v>
                      </c:pt>
                      <c:pt idx="17">
                        <c:v>май</c:v>
                      </c:pt>
                      <c:pt idx="18">
                        <c:v>июнь</c:v>
                      </c:pt>
                      <c:pt idx="19">
                        <c:v>июль</c:v>
                      </c:pt>
                      <c:pt idx="20">
                        <c:v>август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9442-4B3E-A87F-67CCB9293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70287"/>
        <c:axId val="637766127"/>
      </c:barChart>
      <c:catAx>
        <c:axId val="6377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66127"/>
        <c:crosses val="autoZero"/>
        <c:auto val="1"/>
        <c:lblAlgn val="ctr"/>
        <c:lblOffset val="100"/>
        <c:noMultiLvlLbl val="0"/>
      </c:catAx>
      <c:valAx>
        <c:axId val="637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7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в иностранной валюте</a:t>
            </a:r>
            <a:endParaRPr lang="ru-BY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21"/>
                <c:pt idx="0">
                  <c:v>0.43</c:v>
                </c:pt>
                <c:pt idx="1">
                  <c:v>0.57999999999999996</c:v>
                </c:pt>
                <c:pt idx="2">
                  <c:v>0.52</c:v>
                </c:pt>
                <c:pt idx="3">
                  <c:v>0.48</c:v>
                </c:pt>
                <c:pt idx="4">
                  <c:v>0.48</c:v>
                </c:pt>
                <c:pt idx="5">
                  <c:v>0.41</c:v>
                </c:pt>
                <c:pt idx="6">
                  <c:v>0.317</c:v>
                </c:pt>
                <c:pt idx="7">
                  <c:v>0.54</c:v>
                </c:pt>
                <c:pt idx="8">
                  <c:v>0.43</c:v>
                </c:pt>
                <c:pt idx="9">
                  <c:v>0.54</c:v>
                </c:pt>
                <c:pt idx="10">
                  <c:v>0.35</c:v>
                </c:pt>
                <c:pt idx="11">
                  <c:v>0.32</c:v>
                </c:pt>
                <c:pt idx="12">
                  <c:v>5.3970000000000002</c:v>
                </c:pt>
                <c:pt idx="13">
                  <c:v>0.22</c:v>
                </c:pt>
                <c:pt idx="14">
                  <c:v>0.26</c:v>
                </c:pt>
                <c:pt idx="15">
                  <c:v>0.2</c:v>
                </c:pt>
                <c:pt idx="16">
                  <c:v>0.21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0.32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21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декабрь*</c:v>
                      </c:pt>
                      <c:pt idx="12">
                        <c:v>Итого за 2021 год</c:v>
                      </c:pt>
                      <c:pt idx="13">
                        <c:v>январь</c:v>
                      </c:pt>
                      <c:pt idx="14">
                        <c:v>февраль</c:v>
                      </c:pt>
                      <c:pt idx="15">
                        <c:v>март</c:v>
                      </c:pt>
                      <c:pt idx="16">
                        <c:v>апрель</c:v>
                      </c:pt>
                      <c:pt idx="17">
                        <c:v>май</c:v>
                      </c:pt>
                      <c:pt idx="18">
                        <c:v>июнь</c:v>
                      </c:pt>
                      <c:pt idx="19">
                        <c:v>июль</c:v>
                      </c:pt>
                      <c:pt idx="20">
                        <c:v>август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03B-4ADC-99DD-A54DB81418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E26714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#REF!</c:f>
              <c:numCache>
                <c:formatCode>General</c:formatCode>
                <c:ptCount val="21"/>
                <c:pt idx="0">
                  <c:v>5.48</c:v>
                </c:pt>
                <c:pt idx="1">
                  <c:v>6.94</c:v>
                </c:pt>
                <c:pt idx="2">
                  <c:v>7.92</c:v>
                </c:pt>
                <c:pt idx="3">
                  <c:v>3.99</c:v>
                </c:pt>
                <c:pt idx="4">
                  <c:v>10.45</c:v>
                </c:pt>
                <c:pt idx="5">
                  <c:v>5.13</c:v>
                </c:pt>
                <c:pt idx="6">
                  <c:v>7.51</c:v>
                </c:pt>
                <c:pt idx="7">
                  <c:v>10.54</c:v>
                </c:pt>
                <c:pt idx="8">
                  <c:v>5.63</c:v>
                </c:pt>
                <c:pt idx="9">
                  <c:v>6.49</c:v>
                </c:pt>
                <c:pt idx="10">
                  <c:v>6.74</c:v>
                </c:pt>
                <c:pt idx="11">
                  <c:v>6.21</c:v>
                </c:pt>
                <c:pt idx="12">
                  <c:v>83.029999999999987</c:v>
                </c:pt>
                <c:pt idx="13">
                  <c:v>5.53</c:v>
                </c:pt>
                <c:pt idx="14">
                  <c:v>3.27</c:v>
                </c:pt>
                <c:pt idx="15">
                  <c:v>4.66</c:v>
                </c:pt>
                <c:pt idx="16">
                  <c:v>3.72</c:v>
                </c:pt>
                <c:pt idx="17">
                  <c:v>6.69</c:v>
                </c:pt>
                <c:pt idx="18">
                  <c:v>2.89</c:v>
                </c:pt>
                <c:pt idx="19">
                  <c:v>4.1159999999999997</c:v>
                </c:pt>
                <c:pt idx="20">
                  <c:v>5.5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21"/>
                      <c:pt idx="0">
                        <c:v>январь</c:v>
                      </c:pt>
                      <c:pt idx="1">
                        <c:v>февраль</c:v>
                      </c:pt>
                      <c:pt idx="2">
                        <c:v>март</c:v>
                      </c:pt>
                      <c:pt idx="3">
                        <c:v>апрель</c:v>
                      </c:pt>
                      <c:pt idx="4">
                        <c:v>май</c:v>
                      </c:pt>
                      <c:pt idx="5">
                        <c:v>июнь</c:v>
                      </c:pt>
                      <c:pt idx="6">
                        <c:v>июль</c:v>
                      </c:pt>
                      <c:pt idx="7">
                        <c:v>август</c:v>
                      </c:pt>
                      <c:pt idx="8">
                        <c:v>сентябрь</c:v>
                      </c:pt>
                      <c:pt idx="9">
                        <c:v>октябрь</c:v>
                      </c:pt>
                      <c:pt idx="10">
                        <c:v>ноябрь</c:v>
                      </c:pt>
                      <c:pt idx="11">
                        <c:v>декабрь*</c:v>
                      </c:pt>
                      <c:pt idx="12">
                        <c:v>Итого за 2021 год</c:v>
                      </c:pt>
                      <c:pt idx="13">
                        <c:v>январь</c:v>
                      </c:pt>
                      <c:pt idx="14">
                        <c:v>февраль</c:v>
                      </c:pt>
                      <c:pt idx="15">
                        <c:v>март</c:v>
                      </c:pt>
                      <c:pt idx="16">
                        <c:v>апрель</c:v>
                      </c:pt>
                      <c:pt idx="17">
                        <c:v>май</c:v>
                      </c:pt>
                      <c:pt idx="18">
                        <c:v>июнь</c:v>
                      </c:pt>
                      <c:pt idx="19">
                        <c:v>июль</c:v>
                      </c:pt>
                      <c:pt idx="20">
                        <c:v>август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402-43B7-92AE-8C06D8CDE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49903"/>
        <c:axId val="637739919"/>
      </c:barChart>
      <c:catAx>
        <c:axId val="6377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39919"/>
        <c:crosses val="autoZero"/>
        <c:auto val="1"/>
        <c:lblAlgn val="ctr"/>
        <c:lblOffset val="100"/>
        <c:noMultiLvlLbl val="0"/>
      </c:catAx>
      <c:valAx>
        <c:axId val="6377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сем.капитал!$B$4</c:f>
              <c:strCache>
                <c:ptCount val="1"/>
                <c:pt idx="0">
                  <c:v>приход, млн. руб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сем.капитал!$P$3:$AI$3</c:f>
              <c:strCache>
                <c:ptCount val="2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декабрь*</c:v>
                </c:pt>
                <c:pt idx="12">
                  <c:v>Итого за 2021 год</c:v>
                </c:pt>
                <c:pt idx="13">
                  <c:v>январь</c:v>
                </c:pt>
                <c:pt idx="14">
                  <c:v>февраль</c:v>
                </c:pt>
                <c:pt idx="15">
                  <c:v>март</c:v>
                </c:pt>
                <c:pt idx="16">
                  <c:v>апрель</c:v>
                </c:pt>
                <c:pt idx="17">
                  <c:v>май</c:v>
                </c:pt>
                <c:pt idx="18">
                  <c:v>июнь</c:v>
                </c:pt>
                <c:pt idx="19">
                  <c:v>июль</c:v>
                </c:pt>
              </c:strCache>
            </c:strRef>
          </c:cat>
          <c:val>
            <c:numRef>
              <c:f>сем.капитал!$P$4:$AI$4</c:f>
              <c:numCache>
                <c:formatCode>General</c:formatCode>
                <c:ptCount val="20"/>
                <c:pt idx="0">
                  <c:v>29.81</c:v>
                </c:pt>
                <c:pt idx="1">
                  <c:v>24.69</c:v>
                </c:pt>
                <c:pt idx="2">
                  <c:v>26.47</c:v>
                </c:pt>
                <c:pt idx="3">
                  <c:v>32.200000000000003</c:v>
                </c:pt>
                <c:pt idx="4">
                  <c:v>29.62</c:v>
                </c:pt>
                <c:pt idx="5">
                  <c:v>27.55</c:v>
                </c:pt>
                <c:pt idx="6">
                  <c:v>28.09</c:v>
                </c:pt>
                <c:pt idx="7">
                  <c:v>31.15</c:v>
                </c:pt>
                <c:pt idx="8">
                  <c:v>32.18</c:v>
                </c:pt>
                <c:pt idx="9">
                  <c:v>28.07</c:v>
                </c:pt>
                <c:pt idx="10">
                  <c:v>27.02</c:v>
                </c:pt>
                <c:pt idx="11">
                  <c:v>30.51</c:v>
                </c:pt>
                <c:pt idx="12">
                  <c:v>347.35999999999996</c:v>
                </c:pt>
                <c:pt idx="13">
                  <c:v>28.61</c:v>
                </c:pt>
                <c:pt idx="14">
                  <c:v>27.3</c:v>
                </c:pt>
                <c:pt idx="15">
                  <c:v>26.68</c:v>
                </c:pt>
                <c:pt idx="16">
                  <c:v>34.14</c:v>
                </c:pt>
                <c:pt idx="17">
                  <c:v>28.75</c:v>
                </c:pt>
                <c:pt idx="18">
                  <c:v>28.49</c:v>
                </c:pt>
                <c:pt idx="19" formatCode="0.00">
                  <c:v>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2-4042-BB89-347C0B379039}"/>
            </c:ext>
          </c:extLst>
        </c:ser>
        <c:ser>
          <c:idx val="1"/>
          <c:order val="1"/>
          <c:tx>
            <c:strRef>
              <c:f>сем.капитал!$B$5</c:f>
              <c:strCache>
                <c:ptCount val="1"/>
                <c:pt idx="0">
                  <c:v>расход, млн.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сем.капитал!$P$3:$AI$3</c:f>
              <c:strCache>
                <c:ptCount val="2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декабрь*</c:v>
                </c:pt>
                <c:pt idx="12">
                  <c:v>Итого за 2021 год</c:v>
                </c:pt>
                <c:pt idx="13">
                  <c:v>январь</c:v>
                </c:pt>
                <c:pt idx="14">
                  <c:v>февраль</c:v>
                </c:pt>
                <c:pt idx="15">
                  <c:v>март</c:v>
                </c:pt>
                <c:pt idx="16">
                  <c:v>апрель</c:v>
                </c:pt>
                <c:pt idx="17">
                  <c:v>май</c:v>
                </c:pt>
                <c:pt idx="18">
                  <c:v>июнь</c:v>
                </c:pt>
                <c:pt idx="19">
                  <c:v>июль</c:v>
                </c:pt>
              </c:strCache>
            </c:strRef>
          </c:cat>
          <c:val>
            <c:numRef>
              <c:f>сем.капитал!$P$5:$AI$5</c:f>
              <c:numCache>
                <c:formatCode>General</c:formatCode>
                <c:ptCount val="20"/>
                <c:pt idx="0">
                  <c:v>4.67</c:v>
                </c:pt>
                <c:pt idx="1">
                  <c:v>4.63</c:v>
                </c:pt>
                <c:pt idx="2">
                  <c:v>4.8099999999999996</c:v>
                </c:pt>
                <c:pt idx="3" formatCode="0.0">
                  <c:v>7</c:v>
                </c:pt>
                <c:pt idx="4">
                  <c:v>8.85</c:v>
                </c:pt>
                <c:pt idx="5">
                  <c:v>10.37</c:v>
                </c:pt>
                <c:pt idx="6">
                  <c:v>10.39</c:v>
                </c:pt>
                <c:pt idx="7">
                  <c:v>12</c:v>
                </c:pt>
                <c:pt idx="8">
                  <c:v>12.06</c:v>
                </c:pt>
                <c:pt idx="9">
                  <c:v>12.19</c:v>
                </c:pt>
                <c:pt idx="10">
                  <c:v>14.94</c:v>
                </c:pt>
                <c:pt idx="11">
                  <c:v>13.85</c:v>
                </c:pt>
                <c:pt idx="12">
                  <c:v>115.75999999999999</c:v>
                </c:pt>
                <c:pt idx="13">
                  <c:v>13.61</c:v>
                </c:pt>
                <c:pt idx="14">
                  <c:v>11.98</c:v>
                </c:pt>
                <c:pt idx="15">
                  <c:v>11.98</c:v>
                </c:pt>
                <c:pt idx="16" formatCode="0.0">
                  <c:v>13.49</c:v>
                </c:pt>
                <c:pt idx="17">
                  <c:v>13.39</c:v>
                </c:pt>
                <c:pt idx="18">
                  <c:v>13.16</c:v>
                </c:pt>
                <c:pt idx="19">
                  <c:v>13.14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2-4042-BB89-347C0B379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70287"/>
        <c:axId val="637766127"/>
      </c:barChart>
      <c:catAx>
        <c:axId val="63777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66127"/>
        <c:crosses val="autoZero"/>
        <c:auto val="1"/>
        <c:lblAlgn val="ctr"/>
        <c:lblOffset val="100"/>
        <c:noMultiLvlLbl val="0"/>
      </c:catAx>
      <c:valAx>
        <c:axId val="63776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7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сем.капитал!$B$6</c:f>
              <c:strCache>
                <c:ptCount val="1"/>
                <c:pt idx="0">
                  <c:v>приход, млн. долл. США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сем.капитал!$P$3:$AI$3</c:f>
              <c:strCache>
                <c:ptCount val="2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декабрь*</c:v>
                </c:pt>
                <c:pt idx="12">
                  <c:v>Итого за 2021 год</c:v>
                </c:pt>
                <c:pt idx="13">
                  <c:v>январь</c:v>
                </c:pt>
                <c:pt idx="14">
                  <c:v>февраль</c:v>
                </c:pt>
                <c:pt idx="15">
                  <c:v>март</c:v>
                </c:pt>
                <c:pt idx="16">
                  <c:v>апрель</c:v>
                </c:pt>
                <c:pt idx="17">
                  <c:v>май</c:v>
                </c:pt>
                <c:pt idx="18">
                  <c:v>июнь</c:v>
                </c:pt>
                <c:pt idx="19">
                  <c:v>июль</c:v>
                </c:pt>
              </c:strCache>
            </c:strRef>
          </c:cat>
          <c:val>
            <c:numRef>
              <c:f>сем.капитал!$Q$6:$AI$6</c:f>
              <c:numCache>
                <c:formatCode>General</c:formatCode>
                <c:ptCount val="19"/>
                <c:pt idx="0">
                  <c:v>0.57999999999999996</c:v>
                </c:pt>
                <c:pt idx="1">
                  <c:v>0.52</c:v>
                </c:pt>
                <c:pt idx="2">
                  <c:v>0.48</c:v>
                </c:pt>
                <c:pt idx="3">
                  <c:v>0.48</c:v>
                </c:pt>
                <c:pt idx="4">
                  <c:v>0.41</c:v>
                </c:pt>
                <c:pt idx="5" formatCode="0.00">
                  <c:v>0.317</c:v>
                </c:pt>
                <c:pt idx="6">
                  <c:v>0.54</c:v>
                </c:pt>
                <c:pt idx="7">
                  <c:v>0.43</c:v>
                </c:pt>
                <c:pt idx="8">
                  <c:v>0.54</c:v>
                </c:pt>
                <c:pt idx="9">
                  <c:v>0.35</c:v>
                </c:pt>
                <c:pt idx="10">
                  <c:v>0.32</c:v>
                </c:pt>
                <c:pt idx="11">
                  <c:v>5.3970000000000002</c:v>
                </c:pt>
                <c:pt idx="12">
                  <c:v>0.22</c:v>
                </c:pt>
                <c:pt idx="13">
                  <c:v>0.26</c:v>
                </c:pt>
                <c:pt idx="14">
                  <c:v>0.2</c:v>
                </c:pt>
                <c:pt idx="15">
                  <c:v>0.21</c:v>
                </c:pt>
                <c:pt idx="16">
                  <c:v>0.21</c:v>
                </c:pt>
                <c:pt idx="17">
                  <c:v>0.21</c:v>
                </c:pt>
                <c:pt idx="18" formatCode="0.0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14A-A98F-A1BCCC2E44DF}"/>
            </c:ext>
          </c:extLst>
        </c:ser>
        <c:ser>
          <c:idx val="1"/>
          <c:order val="1"/>
          <c:tx>
            <c:strRef>
              <c:f>сем.капитал!$B$7</c:f>
              <c:strCache>
                <c:ptCount val="1"/>
                <c:pt idx="0">
                  <c:v>расход, млн. долл. США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сем.капитал!$P$3:$AI$3</c:f>
              <c:strCache>
                <c:ptCount val="20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декабрь*</c:v>
                </c:pt>
                <c:pt idx="12">
                  <c:v>Итого за 2021 год</c:v>
                </c:pt>
                <c:pt idx="13">
                  <c:v>январь</c:v>
                </c:pt>
                <c:pt idx="14">
                  <c:v>февраль</c:v>
                </c:pt>
                <c:pt idx="15">
                  <c:v>март</c:v>
                </c:pt>
                <c:pt idx="16">
                  <c:v>апрель</c:v>
                </c:pt>
                <c:pt idx="17">
                  <c:v>май</c:v>
                </c:pt>
                <c:pt idx="18">
                  <c:v>июнь</c:v>
                </c:pt>
                <c:pt idx="19">
                  <c:v>июль</c:v>
                </c:pt>
              </c:strCache>
            </c:strRef>
          </c:cat>
          <c:val>
            <c:numRef>
              <c:f>сем.капитал!$P$7:$AI$7</c:f>
              <c:numCache>
                <c:formatCode>General</c:formatCode>
                <c:ptCount val="20"/>
                <c:pt idx="0">
                  <c:v>5.48</c:v>
                </c:pt>
                <c:pt idx="1">
                  <c:v>6.94</c:v>
                </c:pt>
                <c:pt idx="2">
                  <c:v>7.92</c:v>
                </c:pt>
                <c:pt idx="3">
                  <c:v>3.99</c:v>
                </c:pt>
                <c:pt idx="4">
                  <c:v>10.45</c:v>
                </c:pt>
                <c:pt idx="5">
                  <c:v>5.13</c:v>
                </c:pt>
                <c:pt idx="6">
                  <c:v>7.51</c:v>
                </c:pt>
                <c:pt idx="7">
                  <c:v>10.54</c:v>
                </c:pt>
                <c:pt idx="8">
                  <c:v>5.63</c:v>
                </c:pt>
                <c:pt idx="9">
                  <c:v>6.49</c:v>
                </c:pt>
                <c:pt idx="10">
                  <c:v>6.74</c:v>
                </c:pt>
                <c:pt idx="11">
                  <c:v>6.21</c:v>
                </c:pt>
                <c:pt idx="12">
                  <c:v>83.029999999999987</c:v>
                </c:pt>
                <c:pt idx="13">
                  <c:v>5.53</c:v>
                </c:pt>
                <c:pt idx="14">
                  <c:v>3.27</c:v>
                </c:pt>
                <c:pt idx="15">
                  <c:v>4.66</c:v>
                </c:pt>
                <c:pt idx="16">
                  <c:v>3.72</c:v>
                </c:pt>
                <c:pt idx="17">
                  <c:v>6.69</c:v>
                </c:pt>
                <c:pt idx="18">
                  <c:v>2.89</c:v>
                </c:pt>
                <c:pt idx="19" formatCode="0.00">
                  <c:v>4.1159999999999997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D3-414A-A98F-A1BCCC2E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49903"/>
        <c:axId val="637739919"/>
      </c:barChart>
      <c:catAx>
        <c:axId val="63774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39919"/>
        <c:crosses val="autoZero"/>
        <c:auto val="1"/>
        <c:lblAlgn val="ctr"/>
        <c:lblOffset val="100"/>
        <c:noMultiLvlLbl val="0"/>
      </c:catAx>
      <c:valAx>
        <c:axId val="63773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3774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0">
                <a:solidFill>
                  <a:schemeClr val="accent5">
                    <a:lumMod val="50000"/>
                  </a:schemeClr>
                </a:solidFill>
              </a:rPr>
              <a:t>Изменение срочных вкладов ФЛ </a:t>
            </a: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в белорусских рублях </a:t>
            </a:r>
          </a:p>
          <a:p>
            <a:pPr>
              <a:defRPr sz="2400">
                <a:solidFill>
                  <a:schemeClr val="accent5">
                    <a:lumMod val="50000"/>
                  </a:schemeClr>
                </a:solidFill>
              </a:defRPr>
            </a:pP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в</a:t>
            </a:r>
            <a:r>
              <a:rPr lang="ru-RU" sz="2400" b="1" baseline="0">
                <a:solidFill>
                  <a:schemeClr val="accent5">
                    <a:lumMod val="50000"/>
                  </a:schemeClr>
                </a:solidFill>
              </a:rPr>
              <a:t> феврале,</a:t>
            </a:r>
            <a:r>
              <a:rPr lang="ru-RU" sz="2400" b="1">
                <a:solidFill>
                  <a:schemeClr val="accent5">
                    <a:lumMod val="50000"/>
                  </a:schemeClr>
                </a:solidFill>
              </a:rPr>
              <a:t>  </a:t>
            </a:r>
            <a:r>
              <a:rPr lang="ru-RU" sz="2400" b="0">
                <a:solidFill>
                  <a:schemeClr val="accent5">
                    <a:lumMod val="50000"/>
                  </a:schemeClr>
                </a:solidFill>
              </a:rPr>
              <a:t>млн.рублей</a:t>
            </a:r>
          </a:p>
        </c:rich>
      </c:tx>
      <c:layout>
        <c:manualLayout>
          <c:xMode val="edge"/>
          <c:yMode val="edge"/>
          <c:x val="0.25903016450506938"/>
          <c:y val="1.47612215746970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2.6072175998901923E-2"/>
          <c:y val="0.14214229286855967"/>
          <c:w val="0.96695238078465418"/>
          <c:h val="0.437585879081259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70A-4DF0-B788-B004B9F7482F}"/>
                </c:ext>
              </c:extLst>
            </c:dLbl>
            <c:dLbl>
              <c:idx val="8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736-433A-81C8-7AF65FBB9855}"/>
                </c:ext>
              </c:extLst>
            </c:dLbl>
            <c:dLbl>
              <c:idx val="10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29E-4E42-BD69-62E0B189C683}"/>
                </c:ext>
              </c:extLst>
            </c:dLbl>
            <c:dLbl>
              <c:idx val="1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29E-4E42-BD69-62E0B189C683}"/>
                </c:ext>
              </c:extLst>
            </c:dLbl>
            <c:dLbl>
              <c:idx val="1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29E-4E42-BD69-62E0B189C683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Сорт.НВ!$B$3:$B$21</c:f>
              <c:strCache>
                <c:ptCount val="19"/>
                <c:pt idx="0">
                  <c:v>ОАО "АСБ Беларусбанк"</c:v>
                </c:pt>
                <c:pt idx="1">
                  <c:v>ОАО "Белагропромбанк"</c:v>
                </c:pt>
                <c:pt idx="2">
                  <c:v>ОАО "Банк Дабрабыт"</c:v>
                </c:pt>
                <c:pt idx="3">
                  <c:v>ОАО "Банк БелВЭБ"</c:v>
                </c:pt>
                <c:pt idx="4">
                  <c:v>ЗАО "Альфа-Банк"</c:v>
                </c:pt>
                <c:pt idx="5">
                  <c:v>ОАО "БНБ-Банк"</c:v>
                </c:pt>
                <c:pt idx="6">
                  <c:v>ОАО "Белинвестбанк"</c:v>
                </c:pt>
                <c:pt idx="7">
                  <c:v>ОАО "СтатусБанк"</c:v>
                </c:pt>
                <c:pt idx="8">
                  <c:v>ЗАО Банк ВТБ (Беларусь)</c:v>
                </c:pt>
                <c:pt idx="9">
                  <c:v>ЗАО "БТА Банк"</c:v>
                </c:pt>
                <c:pt idx="10">
                  <c:v>ОАО "Технобанк"</c:v>
                </c:pt>
                <c:pt idx="11">
                  <c:v>ЗАО "РРБ-Банк"</c:v>
                </c:pt>
                <c:pt idx="12">
                  <c:v>ЗАО "Цептер Банк"</c:v>
                </c:pt>
                <c:pt idx="13">
                  <c:v>ЗАО "Банк "Решение"</c:v>
                </c:pt>
                <c:pt idx="14">
                  <c:v>"Приорбанк" ОАО</c:v>
                </c:pt>
                <c:pt idx="15">
                  <c:v>ОАО "Сбер Банк" </c:v>
                </c:pt>
                <c:pt idx="16">
                  <c:v>ОАО "Белгазпромбанк"</c:v>
                </c:pt>
                <c:pt idx="17">
                  <c:v>ЗАО "МТБанк"</c:v>
                </c:pt>
                <c:pt idx="18">
                  <c:v>ОАО "Паритетбанк"</c:v>
                </c:pt>
              </c:strCache>
            </c:strRef>
          </c:cat>
          <c:val>
            <c:numRef>
              <c:f>Сорт.НВ!$C$3:$C$21</c:f>
              <c:numCache>
                <c:formatCode>#\ ##0.00_ ;\-#\ ##0.00\ </c:formatCode>
                <c:ptCount val="19"/>
                <c:pt idx="0">
                  <c:v>95.620999999999995</c:v>
                </c:pt>
                <c:pt idx="1">
                  <c:v>30.62</c:v>
                </c:pt>
                <c:pt idx="2">
                  <c:v>5.4930000000000003</c:v>
                </c:pt>
                <c:pt idx="3">
                  <c:v>4.3380000000000001</c:v>
                </c:pt>
                <c:pt idx="4">
                  <c:v>4.29</c:v>
                </c:pt>
                <c:pt idx="5">
                  <c:v>3.8340000000000001</c:v>
                </c:pt>
                <c:pt idx="6">
                  <c:v>1.054</c:v>
                </c:pt>
                <c:pt idx="7">
                  <c:v>0.71099999999999997</c:v>
                </c:pt>
                <c:pt idx="8">
                  <c:v>0.24299999999999999</c:v>
                </c:pt>
                <c:pt idx="9">
                  <c:v>0.13400000000000001</c:v>
                </c:pt>
                <c:pt idx="10">
                  <c:v>9.7000000000000003E-2</c:v>
                </c:pt>
                <c:pt idx="11">
                  <c:v>5.3999999999999999E-2</c:v>
                </c:pt>
                <c:pt idx="12">
                  <c:v>-6.6000000000000003E-2</c:v>
                </c:pt>
                <c:pt idx="13">
                  <c:v>-0.19600000000000001</c:v>
                </c:pt>
                <c:pt idx="14">
                  <c:v>-2.2959999999999998</c:v>
                </c:pt>
                <c:pt idx="15">
                  <c:v>-2.492</c:v>
                </c:pt>
                <c:pt idx="16">
                  <c:v>-5.2030000000000003</c:v>
                </c:pt>
                <c:pt idx="17" formatCode="#\ ##0.0_ ;\-#\ ##0.0\ ">
                  <c:v>-5.4359999999999999</c:v>
                </c:pt>
                <c:pt idx="18">
                  <c:v>-7.1479999999999997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6-4719-AC2B-F461A9AB0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133013871"/>
        <c:axId val="2133014287"/>
      </c:barChart>
      <c:catAx>
        <c:axId val="21330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4287"/>
        <c:crosses val="autoZero"/>
        <c:auto val="1"/>
        <c:lblAlgn val="ctr"/>
        <c:lblOffset val="100"/>
        <c:noMultiLvlLbl val="0"/>
      </c:catAx>
      <c:valAx>
        <c:axId val="2133014287"/>
        <c:scaling>
          <c:orientation val="minMax"/>
          <c:max val="10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33013871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Ежемесячные темпы прироста (снижения) остатков</a:t>
            </a:r>
          </a:p>
          <a:p>
            <a:pPr>
              <a:defRPr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400"/>
              <a:t>срочных вкладов населения, %</a:t>
            </a:r>
          </a:p>
        </c:rich>
      </c:tx>
      <c:layout>
        <c:manualLayout>
          <c:xMode val="edge"/>
          <c:yMode val="edge"/>
          <c:x val="0.26472188500222177"/>
          <c:y val="2.2719878646347909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213463009526629E-2"/>
          <c:y val="0.1650150305606263"/>
          <c:w val="0.94026459859524514"/>
          <c:h val="0.721991117892270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Таблица!$AEV$15</c:f>
              <c:strCache>
                <c:ptCount val="1"/>
                <c:pt idx="0">
                  <c:v>в НВ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0C0"/>
                      </a:solidFill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EDFE-4287-85D1-73C6FFA30690}"/>
                </c:ext>
              </c:extLst>
            </c:dLbl>
            <c:dLbl>
              <c:idx val="9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0C0"/>
                      </a:solidFill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1C9-4174-9374-9D75EE4AC5DE}"/>
                </c:ext>
              </c:extLst>
            </c:dLbl>
            <c:dLbl>
              <c:idx val="1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0C0"/>
                      </a:solidFill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A4-4913-A3D5-4528B4A12EC9}"/>
                </c:ext>
              </c:extLst>
            </c:dLbl>
            <c:dLbl>
              <c:idx val="18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1">
                      <a:solidFill>
                        <a:srgbClr val="0070C0"/>
                      </a:solidFill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A5C2-426D-A029-462EA9637B34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1">
                    <a:solidFill>
                      <a:srgbClr val="0070C0"/>
                    </a:solidFill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Таблица!$AFI$14:$AFV$14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</c:strCache>
            </c:strRef>
          </c:cat>
          <c:val>
            <c:numRef>
              <c:f>Таблица!$AFI$15:$AFV$15</c:f>
              <c:numCache>
                <c:formatCode>#\ ##0.00_ ;\-#\ ##0.00\ </c:formatCode>
                <c:ptCount val="14"/>
                <c:pt idx="0">
                  <c:v>2.4205198769441125</c:v>
                </c:pt>
                <c:pt idx="1">
                  <c:v>0.5204280155642067</c:v>
                </c:pt>
                <c:pt idx="2">
                  <c:v>1.2070099961557759</c:v>
                </c:pt>
                <c:pt idx="3">
                  <c:v>2.7810680624960895</c:v>
                </c:pt>
                <c:pt idx="4">
                  <c:v>1.49</c:v>
                </c:pt>
                <c:pt idx="5">
                  <c:v>2.3864629226851122</c:v>
                </c:pt>
                <c:pt idx="6">
                  <c:v>1.6619640215349847</c:v>
                </c:pt>
                <c:pt idx="7">
                  <c:v>2.0687153872481048</c:v>
                </c:pt>
                <c:pt idx="8">
                  <c:v>2.1225867498120721</c:v>
                </c:pt>
                <c:pt idx="9">
                  <c:v>1.0618137030147494</c:v>
                </c:pt>
                <c:pt idx="10">
                  <c:v>1.9158485963979786</c:v>
                </c:pt>
                <c:pt idx="11">
                  <c:v>1.9809251003234891</c:v>
                </c:pt>
                <c:pt idx="12">
                  <c:v>2.1719616558015815</c:v>
                </c:pt>
                <c:pt idx="13">
                  <c:v>1.8982375909470051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A-49C0-AA40-2153ECC980EF}"/>
            </c:ext>
          </c:extLst>
        </c:ser>
        <c:ser>
          <c:idx val="1"/>
          <c:order val="1"/>
          <c:tx>
            <c:strRef>
              <c:f>Таблица!$AEV$16</c:f>
              <c:strCache>
                <c:ptCount val="1"/>
                <c:pt idx="0">
                  <c:v>в ИВ (в долларовом эквиваленте)</c:v>
                </c:pt>
              </c:strCache>
            </c:strRef>
          </c:tx>
          <c:spPr>
            <a:solidFill>
              <a:srgbClr val="DF6613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8646-4111-899A-DC51A2840E21}"/>
                </c:ext>
              </c:extLst>
            </c:dLbl>
            <c:dLbl>
              <c:idx val="8"/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DFE-4287-85D1-73C6FFA30690}"/>
                </c:ext>
              </c:extLst>
            </c:dLbl>
            <c:dLbl>
              <c:idx val="10"/>
              <c:layout>
                <c:manualLayout>
                  <c:x val="-1.3878870258069176E-16"/>
                  <c:y val="-1.6147635524798198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3A1-45FC-8906-F01702656767}"/>
                </c:ext>
              </c:extLst>
            </c:dLbl>
            <c:dLbl>
              <c:idx val="11"/>
              <c:layout>
                <c:manualLayout>
                  <c:x val="-1.9336408242099156E-2"/>
                  <c:y val="-9.2268570234949002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673-4335-835C-8A3C5CD0B5BF}"/>
                </c:ext>
              </c:extLst>
            </c:dLbl>
            <c:dLbl>
              <c:idx val="12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76C-4A40-8835-91A18E308F3C}"/>
                </c:ext>
              </c:extLst>
            </c:dLbl>
            <c:dLbl>
              <c:idx val="15"/>
              <c:layout>
                <c:manualLayout>
                  <c:x val="-2.522566800761715E-4"/>
                  <c:y val="2.04030403136314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0,3</a:t>
                    </a:r>
                  </a:p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6A-49C0-AA40-2153ECC980EF}"/>
                </c:ext>
              </c:extLst>
            </c:dLbl>
            <c:dLbl>
              <c:idx val="18"/>
              <c:layout>
                <c:manualLayout>
                  <c:x val="4.1174729069472201E-3"/>
                  <c:y val="-6.7565794140597287E-3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CA-46B3-A06B-F429B914FAF2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Таблица!$AFI$14:$AFV$14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</c:strCache>
            </c:strRef>
          </c:cat>
          <c:val>
            <c:numRef>
              <c:f>Таблица!$AFI$16:$AFV$16</c:f>
              <c:numCache>
                <c:formatCode>#\ ##0.00_ ;\-#\ ##0.00\ </c:formatCode>
                <c:ptCount val="14"/>
                <c:pt idx="0">
                  <c:v>0.73783512912962124</c:v>
                </c:pt>
                <c:pt idx="1">
                  <c:v>-0.78393184857257836</c:v>
                </c:pt>
                <c:pt idx="2">
                  <c:v>-6.8289634795806364</c:v>
                </c:pt>
                <c:pt idx="3">
                  <c:v>-1.4726319290864467</c:v>
                </c:pt>
                <c:pt idx="4">
                  <c:v>0.43</c:v>
                </c:pt>
                <c:pt idx="5">
                  <c:v>2.503702350499367</c:v>
                </c:pt>
                <c:pt idx="6">
                  <c:v>-1.5644554891770071</c:v>
                </c:pt>
                <c:pt idx="7">
                  <c:v>4.142690748743405E-2</c:v>
                </c:pt>
                <c:pt idx="8" formatCode="#\ ##0.000_ ;\-#\ ##0.000\ ">
                  <c:v>4.4429737218365517E-3</c:v>
                </c:pt>
                <c:pt idx="9">
                  <c:v>-1.9598466517176121</c:v>
                </c:pt>
                <c:pt idx="10">
                  <c:v>0.11973358026125425</c:v>
                </c:pt>
                <c:pt idx="11">
                  <c:v>-0.81378154368026401</c:v>
                </c:pt>
                <c:pt idx="12">
                  <c:v>-0.37097372833136433</c:v>
                </c:pt>
                <c:pt idx="13">
                  <c:v>-2.0687203698340255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A-49C0-AA40-2153ECC980EF}"/>
            </c:ext>
          </c:extLst>
        </c:ser>
        <c:ser>
          <c:idx val="2"/>
          <c:order val="2"/>
          <c:tx>
            <c:v>% в ИВ без учета курса</c:v>
          </c:tx>
          <c:spPr>
            <a:pattFill prst="dkDn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 w="25400">
              <a:solidFill>
                <a:schemeClr val="accent2">
                  <a:lumMod val="20000"/>
                  <a:lumOff val="80000"/>
                </a:schemeClr>
              </a:solidFill>
            </a:ln>
          </c:spPr>
          <c:invertIfNegative val="0"/>
          <c:dLbls>
            <c:dLbl>
              <c:idx val="2"/>
              <c:layout>
                <c:manualLayout>
                  <c:x val="6.152493531576931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BC-410F-87C8-FC1BFA0617B5}"/>
                </c:ext>
              </c:extLst>
            </c:dLbl>
            <c:dLbl>
              <c:idx val="8"/>
              <c:layout>
                <c:manualLayout>
                  <c:x val="3.0075187969924814E-3"/>
                  <c:y val="-2.0761245674740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EE-45C2-AEF0-66297C163F53}"/>
                </c:ext>
              </c:extLst>
            </c:dLbl>
            <c:dLbl>
              <c:idx val="10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sz="1600" b="0" i="1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175-4C1B-987F-5BB718FB6CE2}"/>
                </c:ext>
              </c:extLst>
            </c:dLbl>
            <c:dLbl>
              <c:idx val="11"/>
              <c:layout>
                <c:manualLayout>
                  <c:x val="0"/>
                  <c:y val="-4.84425432980047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73-4335-835C-8A3C5CD0B5BF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600" b="0" i="1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Таблица!$AFI$14:$AFV$14</c:f>
              <c:strCache>
                <c:ptCount val="14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  <c:pt idx="12">
                  <c:v>Январь</c:v>
                </c:pt>
                <c:pt idx="13">
                  <c:v>Февраль</c:v>
                </c:pt>
              </c:strCache>
            </c:strRef>
          </c:cat>
          <c:val>
            <c:numRef>
              <c:f>'ФЛ ИВ в USD без курса'!$C$39:$P$39</c:f>
              <c:numCache>
                <c:formatCode>0.00</c:formatCode>
                <c:ptCount val="14"/>
                <c:pt idx="0">
                  <c:v>1.1048271128649612</c:v>
                </c:pt>
                <c:pt idx="1">
                  <c:v>-0.56705916472307472</c:v>
                </c:pt>
                <c:pt idx="2">
                  <c:v>-6.7383144064682154</c:v>
                </c:pt>
                <c:pt idx="3">
                  <c:v>-1.6366584294961806</c:v>
                </c:pt>
                <c:pt idx="4">
                  <c:v>-0.37157854491745951</c:v>
                </c:pt>
                <c:pt idx="5">
                  <c:v>0.64364335108094473</c:v>
                </c:pt>
                <c:pt idx="6">
                  <c:v>0.1056005091856875</c:v>
                </c:pt>
                <c:pt idx="7">
                  <c:v>0.23110179254527771</c:v>
                </c:pt>
                <c:pt idx="8">
                  <c:v>5.100696093183197E-2</c:v>
                </c:pt>
                <c:pt idx="9">
                  <c:v>-1.7735501748701537</c:v>
                </c:pt>
                <c:pt idx="10">
                  <c:v>-0.28540920201565467</c:v>
                </c:pt>
                <c:pt idx="11">
                  <c:v>2.476595673715562E-2</c:v>
                </c:pt>
                <c:pt idx="12">
                  <c:v>-0.89599195472973103</c:v>
                </c:pt>
                <c:pt idx="13">
                  <c:v>-1.2025223188103076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C-431F-9675-E01F83245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7"/>
        <c:overlap val="-7"/>
        <c:axId val="895045919"/>
        <c:axId val="895046335"/>
      </c:barChart>
      <c:catAx>
        <c:axId val="89504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6335"/>
        <c:crosses val="autoZero"/>
        <c:auto val="1"/>
        <c:lblAlgn val="ctr"/>
        <c:lblOffset val="100"/>
        <c:noMultiLvlLbl val="0"/>
      </c:catAx>
      <c:valAx>
        <c:axId val="895046335"/>
        <c:scaling>
          <c:orientation val="minMax"/>
          <c:min val="-7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89504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06681594133919"/>
          <c:y val="0.59151241042966518"/>
          <c:w val="0.35495451514821419"/>
          <c:h val="0.26585637867930867"/>
        </c:manualLayout>
      </c:layout>
      <c:overlay val="0"/>
      <c:txPr>
        <a:bodyPr/>
        <a:lstStyle/>
        <a:p>
          <a:pPr>
            <a:defRPr sz="1600"/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ru-BY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/>
              <a:t>Ежедневное изменение срочных вкладов в национальной валюте, млн.рублей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4.5710866141732281E-2"/>
          <c:y val="7.6768374993919905E-2"/>
          <c:w val="0.92535525706345534"/>
          <c:h val="0.69087378817532208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17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48D2-4DBD-B801-C52D00C37DE9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Таблица!$ADM$12:$AEF$12</c:f>
              <c:strCache>
                <c:ptCount val="20"/>
                <c:pt idx="0">
                  <c:v>01.02.2023</c:v>
                </c:pt>
                <c:pt idx="1">
                  <c:v>02.02.2023</c:v>
                </c:pt>
                <c:pt idx="2">
                  <c:v>03.02.2023</c:v>
                </c:pt>
                <c:pt idx="3">
                  <c:v>04-06.02.2023</c:v>
                </c:pt>
                <c:pt idx="4">
                  <c:v>07.02.2023</c:v>
                </c:pt>
                <c:pt idx="5">
                  <c:v>08.02.2023</c:v>
                </c:pt>
                <c:pt idx="6">
                  <c:v>09.02.2023</c:v>
                </c:pt>
                <c:pt idx="7">
                  <c:v>10.02.2023</c:v>
                </c:pt>
                <c:pt idx="8">
                  <c:v>11-13.02.2023</c:v>
                </c:pt>
                <c:pt idx="9">
                  <c:v>14.02.2023</c:v>
                </c:pt>
                <c:pt idx="10">
                  <c:v>15.02.2023</c:v>
                </c:pt>
                <c:pt idx="11">
                  <c:v>16.02.2023</c:v>
                </c:pt>
                <c:pt idx="12">
                  <c:v>17.02.2023</c:v>
                </c:pt>
                <c:pt idx="13">
                  <c:v>18-20.02.2023</c:v>
                </c:pt>
                <c:pt idx="14">
                  <c:v>21.02.2023</c:v>
                </c:pt>
                <c:pt idx="15">
                  <c:v>22.02.2023</c:v>
                </c:pt>
                <c:pt idx="16">
                  <c:v>23.02.2023</c:v>
                </c:pt>
                <c:pt idx="17">
                  <c:v>24.02.2023</c:v>
                </c:pt>
                <c:pt idx="18">
                  <c:v>25-27.02.2023</c:v>
                </c:pt>
                <c:pt idx="19">
                  <c:v>28.02.2023</c:v>
                </c:pt>
              </c:strCache>
            </c:strRef>
          </c:cat>
          <c:val>
            <c:numRef>
              <c:f>Таблица!$ADM$13:$AEF$13</c:f>
              <c:numCache>
                <c:formatCode>0.00</c:formatCode>
                <c:ptCount val="20"/>
                <c:pt idx="0">
                  <c:v>3.8372411795799053</c:v>
                </c:pt>
                <c:pt idx="1">
                  <c:v>2.4105926481097413</c:v>
                </c:pt>
                <c:pt idx="2">
                  <c:v>2.9319434501594515</c:v>
                </c:pt>
                <c:pt idx="3">
                  <c:v>-2.2418523095893761</c:v>
                </c:pt>
                <c:pt idx="4">
                  <c:v>5.4339543431397033</c:v>
                </c:pt>
                <c:pt idx="5">
                  <c:v>1.2803178152598775</c:v>
                </c:pt>
                <c:pt idx="6">
                  <c:v>27.684435522640342</c:v>
                </c:pt>
                <c:pt idx="7">
                  <c:v>13.4718632411605</c:v>
                </c:pt>
                <c:pt idx="8">
                  <c:v>-1.7336366477011325</c:v>
                </c:pt>
                <c:pt idx="9">
                  <c:v>5.1219708248909228</c:v>
                </c:pt>
                <c:pt idx="10">
                  <c:v>3.3956081305805128</c:v>
                </c:pt>
                <c:pt idx="11">
                  <c:v>1.7776775346892464</c:v>
                </c:pt>
                <c:pt idx="12">
                  <c:v>2.067911565900431</c:v>
                </c:pt>
                <c:pt idx="13">
                  <c:v>-4.0496585408000101</c:v>
                </c:pt>
                <c:pt idx="14">
                  <c:v>4.2359261912997681</c:v>
                </c:pt>
                <c:pt idx="15">
                  <c:v>3.9513768325596175</c:v>
                </c:pt>
                <c:pt idx="16">
                  <c:v>1.196944515369978</c:v>
                </c:pt>
                <c:pt idx="17">
                  <c:v>2.1197251453504578</c:v>
                </c:pt>
                <c:pt idx="18">
                  <c:v>2.873373518259541</c:v>
                </c:pt>
                <c:pt idx="19">
                  <c:v>47.887285039139897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3-4000-8A2D-FEC36F3A0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73295"/>
        <c:axId val="652321647"/>
      </c:areaChart>
      <c:dateAx>
        <c:axId val="65317329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52321647"/>
        <c:crosses val="autoZero"/>
        <c:auto val="0"/>
        <c:lblOffset val="100"/>
        <c:baseTimeUnit val="days"/>
      </c:dateAx>
      <c:valAx>
        <c:axId val="652321647"/>
        <c:scaling>
          <c:orientation val="minMax"/>
          <c:max val="50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5317329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/>
              <a:t>Ежедневное изменение срочных вкладов в иностранной валюте, млн.долл.США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5973822229466293E-2"/>
          <c:y val="9.8483415987675418E-2"/>
          <c:w val="0.92535525706345534"/>
          <c:h val="0.66012155480830026"/>
        </c:manualLayout>
      </c:layout>
      <c:areaChart>
        <c:grouping val="standard"/>
        <c:varyColors val="0"/>
        <c:ser>
          <c:idx val="0"/>
          <c:order val="0"/>
          <c:spPr>
            <a:solidFill>
              <a:srgbClr val="FF9933"/>
            </a:solidFill>
            <a:ln>
              <a:noFill/>
            </a:ln>
            <a:effectLst/>
          </c:spPr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Таблица!$ADM$12:$AEF$12</c:f>
              <c:strCache>
                <c:ptCount val="20"/>
                <c:pt idx="0">
                  <c:v>01.02.2023</c:v>
                </c:pt>
                <c:pt idx="1">
                  <c:v>02.02.2023</c:v>
                </c:pt>
                <c:pt idx="2">
                  <c:v>03.02.2023</c:v>
                </c:pt>
                <c:pt idx="3">
                  <c:v>04-06.02.2023</c:v>
                </c:pt>
                <c:pt idx="4">
                  <c:v>07.02.2023</c:v>
                </c:pt>
                <c:pt idx="5">
                  <c:v>08.02.2023</c:v>
                </c:pt>
                <c:pt idx="6">
                  <c:v>09.02.2023</c:v>
                </c:pt>
                <c:pt idx="7">
                  <c:v>10.02.2023</c:v>
                </c:pt>
                <c:pt idx="8">
                  <c:v>11-13.02.2023</c:v>
                </c:pt>
                <c:pt idx="9">
                  <c:v>14.02.2023</c:v>
                </c:pt>
                <c:pt idx="10">
                  <c:v>15.02.2023</c:v>
                </c:pt>
                <c:pt idx="11">
                  <c:v>16.02.2023</c:v>
                </c:pt>
                <c:pt idx="12">
                  <c:v>17.02.2023</c:v>
                </c:pt>
                <c:pt idx="13">
                  <c:v>18-20.02.2023</c:v>
                </c:pt>
                <c:pt idx="14">
                  <c:v>21.02.2023</c:v>
                </c:pt>
                <c:pt idx="15">
                  <c:v>22.02.2023</c:v>
                </c:pt>
                <c:pt idx="16">
                  <c:v>23.02.2023</c:v>
                </c:pt>
                <c:pt idx="17">
                  <c:v>24.02.2023</c:v>
                </c:pt>
                <c:pt idx="18">
                  <c:v>25-27.02.2023</c:v>
                </c:pt>
                <c:pt idx="19">
                  <c:v>28.02.2023</c:v>
                </c:pt>
              </c:strCache>
            </c:strRef>
          </c:cat>
          <c:val>
            <c:numRef>
              <c:f>Таблица!$ADM$22:$AEF$22</c:f>
              <c:numCache>
                <c:formatCode>0.00</c:formatCode>
                <c:ptCount val="20"/>
                <c:pt idx="0">
                  <c:v>-4.6935818646197731</c:v>
                </c:pt>
                <c:pt idx="1">
                  <c:v>2.241653723050149</c:v>
                </c:pt>
                <c:pt idx="2">
                  <c:v>4.9367379454697584</c:v>
                </c:pt>
                <c:pt idx="3">
                  <c:v>-11.583339623499796</c:v>
                </c:pt>
                <c:pt idx="4">
                  <c:v>-5.6787042514101813</c:v>
                </c:pt>
                <c:pt idx="5">
                  <c:v>-3.6369392639298894</c:v>
                </c:pt>
                <c:pt idx="6">
                  <c:v>0.36365869754990854</c:v>
                </c:pt>
                <c:pt idx="7">
                  <c:v>-5.8611932667599831</c:v>
                </c:pt>
                <c:pt idx="8">
                  <c:v>-12.471450988450215</c:v>
                </c:pt>
                <c:pt idx="9">
                  <c:v>-4.0394697130595887</c:v>
                </c:pt>
                <c:pt idx="10">
                  <c:v>1.6750439575798737</c:v>
                </c:pt>
                <c:pt idx="11">
                  <c:v>-2.4471526913603157</c:v>
                </c:pt>
                <c:pt idx="12">
                  <c:v>-4.1965341241798342</c:v>
                </c:pt>
                <c:pt idx="13">
                  <c:v>-18.014942211490052</c:v>
                </c:pt>
                <c:pt idx="14">
                  <c:v>4.913000683230166</c:v>
                </c:pt>
                <c:pt idx="15">
                  <c:v>-3.2982432438402611</c:v>
                </c:pt>
                <c:pt idx="16">
                  <c:v>-1.2022446798996498</c:v>
                </c:pt>
                <c:pt idx="17">
                  <c:v>-3.8151503290000619</c:v>
                </c:pt>
                <c:pt idx="18">
                  <c:v>-7.8608825881101438</c:v>
                </c:pt>
                <c:pt idx="19">
                  <c:v>0.78970959662001405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C-4B7E-9F33-DABA24A4A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73295"/>
        <c:axId val="652321647"/>
      </c:areaChart>
      <c:catAx>
        <c:axId val="653173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52321647"/>
        <c:crosses val="autoZero"/>
        <c:auto val="1"/>
        <c:lblAlgn val="ctr"/>
        <c:lblOffset val="100"/>
        <c:tickLblSkip val="1"/>
        <c:noMultiLvlLbl val="0"/>
      </c:catAx>
      <c:valAx>
        <c:axId val="652321647"/>
        <c:scaling>
          <c:orientation val="minMax"/>
          <c:max val="1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653173295"/>
        <c:crosses val="autoZero"/>
        <c:crossBetween val="midCat"/>
        <c:majorUnit val="3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400" b="1" i="0" baseline="0">
                <a:effectLst/>
              </a:rPr>
              <a:t>Динамика остатков срочных вкладов ФЛ (млн. ед.)</a:t>
            </a:r>
            <a:endParaRPr lang="ru-BY" sz="2400">
              <a:effectLst/>
            </a:endParaRPr>
          </a:p>
        </c:rich>
      </c:tx>
      <c:layout>
        <c:manualLayout>
          <c:xMode val="edge"/>
          <c:yMode val="edge"/>
          <c:x val="0.29150523162071224"/>
          <c:y val="1.9177150902869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3.8265842642364309E-2"/>
          <c:y val="8.2886881154597691E-2"/>
          <c:w val="0.93874399779254647"/>
          <c:h val="0.76068744301699132"/>
        </c:manualLayout>
      </c:layout>
      <c:lineChart>
        <c:grouping val="standard"/>
        <c:varyColors val="0"/>
        <c:ser>
          <c:idx val="0"/>
          <c:order val="0"/>
          <c:tx>
            <c:strRef>
              <c:f>Таблица!$A$4</c:f>
              <c:strCache>
                <c:ptCount val="1"/>
                <c:pt idx="0">
                  <c:v>НАЦ.вал. (руб.)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>
              <a:softEdge rad="0"/>
            </a:effectLst>
          </c:spPr>
          <c:marker>
            <c:symbol val="none"/>
          </c:marker>
          <c:dLbls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B09-46B1-A123-49843EAFF3C4}"/>
                </c:ext>
              </c:extLst>
            </c:dLbl>
            <c:dLbl>
              <c:idx val="3"/>
              <c:layout>
                <c:manualLayout>
                  <c:x val="-2.8067662028580249E-2"/>
                  <c:y val="2.4803637866887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9C-4AC2-8569-EE4DA598963D}"/>
                </c:ext>
              </c:extLst>
            </c:dLbl>
            <c:dLbl>
              <c:idx val="2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9C6-4EB1-9957-6218E1793405}"/>
                </c:ext>
              </c:extLst>
            </c:dLbl>
            <c:dLbl>
              <c:idx val="22"/>
              <c:layout>
                <c:manualLayout>
                  <c:x val="-3.3130284233629168E-2"/>
                  <c:y val="-2.63618585421632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9C6-4EB1-9957-6218E1793405}"/>
                </c:ext>
              </c:extLst>
            </c:dLbl>
            <c:dLbl>
              <c:idx val="30"/>
              <c:layout>
                <c:manualLayout>
                  <c:x val="-1.0446504748499454E-2"/>
                  <c:y val="-2.1496486151302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09-46B1-A123-49843EAFF3C4}"/>
                </c:ext>
              </c:extLst>
            </c:dLbl>
            <c:dLbl>
              <c:idx val="38"/>
              <c:layout>
                <c:manualLayout>
                  <c:x val="-3.0504455811412479E-2"/>
                  <c:y val="-2.14521452145214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FB-49AC-A009-824D69951BEF}"/>
                </c:ext>
              </c:extLst>
            </c:dLbl>
            <c:dLbl>
              <c:idx val="40"/>
              <c:layout>
                <c:manualLayout>
                  <c:x val="-2.6952001805516535E-2"/>
                  <c:y val="-3.11220311220311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29-4FC4-81FB-5D8CA702B2A1}"/>
                </c:ext>
              </c:extLst>
            </c:dLbl>
            <c:dLbl>
              <c:idx val="49"/>
              <c:layout>
                <c:manualLayout>
                  <c:x val="-1.1337187132986593E-2"/>
                  <c:y val="-4.1339362282684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09-46B1-A123-49843EAFF3C4}"/>
                </c:ext>
              </c:extLst>
            </c:dLbl>
            <c:dLbl>
              <c:idx val="69"/>
              <c:layout>
                <c:manualLayout>
                  <c:x val="-2.542745087821326E-2"/>
                  <c:y val="-4.133939644481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09-46B1-A123-49843EAFF3C4}"/>
                </c:ext>
              </c:extLst>
            </c:dLbl>
            <c:dLbl>
              <c:idx val="91"/>
              <c:layout>
                <c:manualLayout>
                  <c:x val="-3.3348084329314298E-2"/>
                  <c:y val="-2.8110789582472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09-46B1-A123-49843EAFF3C4}"/>
                </c:ext>
              </c:extLst>
            </c:dLbl>
            <c:dLbl>
              <c:idx val="114"/>
              <c:layout>
                <c:manualLayout>
                  <c:x val="-5.0949491998427854E-2"/>
                  <c:y val="-4.133939644481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09-46B1-A123-49843EAFF3C4}"/>
                </c:ext>
              </c:extLst>
            </c:dLbl>
            <c:dLbl>
              <c:idx val="124"/>
              <c:layout>
                <c:manualLayout>
                  <c:x val="-2.8067662028580249E-2"/>
                  <c:y val="-5.1260851591566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09-46B1-A123-49843EAFF3C4}"/>
                </c:ext>
              </c:extLst>
            </c:dLbl>
            <c:dLbl>
              <c:idx val="148"/>
              <c:layout>
                <c:manualLayout>
                  <c:x val="-2.5427450878213163E-2"/>
                  <c:y val="-4.46465481603968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09-46B1-A123-49843EAFF3C4}"/>
                </c:ext>
              </c:extLst>
            </c:dLbl>
            <c:dLbl>
              <c:idx val="173"/>
              <c:layout>
                <c:manualLayout>
                  <c:x val="-3.5988295479681326E-2"/>
                  <c:y val="-4.133939644481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09-46B1-A123-49843EAFF3C4}"/>
                </c:ext>
              </c:extLst>
            </c:dLbl>
            <c:dLbl>
              <c:idx val="192"/>
              <c:layout>
                <c:manualLayout>
                  <c:x val="-3.5108225096225645E-2"/>
                  <c:y val="-3.3071517155849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E2-4A20-9C34-91650C35D700}"/>
                </c:ext>
              </c:extLst>
            </c:dLbl>
            <c:dLbl>
              <c:idx val="219"/>
              <c:layout>
                <c:manualLayout>
                  <c:x val="-5.0069421614972118E-2"/>
                  <c:y val="-3.30715171558495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63-4541-AE42-96692F07CD27}"/>
                </c:ext>
              </c:extLst>
            </c:dLbl>
            <c:dLbl>
              <c:idx val="233"/>
              <c:layout>
                <c:manualLayout>
                  <c:x val="-3.5988295479681326E-2"/>
                  <c:y val="-2.8110789582472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AFC-45D5-BC60-F8AA0ED67386}"/>
                </c:ext>
              </c:extLst>
            </c:dLbl>
            <c:dLbl>
              <c:idx val="249"/>
              <c:layout>
                <c:manualLayout>
                  <c:x val="-3.6868365863137124E-2"/>
                  <c:y val="-2.97643654402645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A4D-475F-B5B8-2751100FD646}"/>
                </c:ext>
              </c:extLst>
            </c:dLbl>
            <c:dLbl>
              <c:idx val="2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14-4C57-81A5-2EFAF2316600}"/>
                </c:ext>
              </c:extLst>
            </c:dLbl>
            <c:dLbl>
              <c:idx val="262"/>
              <c:layout>
                <c:manualLayout>
                  <c:x val="-2.8219768681468849E-2"/>
                  <c:y val="-2.45423208002265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F3-4191-96C0-047A3E4DEE76}"/>
                </c:ext>
              </c:extLst>
            </c:dLbl>
            <c:dLbl>
              <c:idx val="2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231-4FD5-A75E-95952C1D78C8}"/>
                </c:ext>
              </c:extLst>
            </c:dLbl>
            <c:dLbl>
              <c:idx val="27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5-405F-9D67-24D44FBDAB4E}"/>
                </c:ext>
              </c:extLst>
            </c:dLbl>
            <c:dLbl>
              <c:idx val="2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45-44F5-ACB4-363D5DAD470A}"/>
                </c:ext>
              </c:extLst>
            </c:dLbl>
            <c:dLbl>
              <c:idx val="2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F0-48D8-97D2-A3C27A2F7AD0}"/>
                </c:ext>
              </c:extLst>
            </c:dLbl>
            <c:dLbl>
              <c:idx val="2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C6-4EB1-9957-6218E1793405}"/>
                </c:ext>
              </c:extLst>
            </c:dLbl>
            <c:dLbl>
              <c:idx val="2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5-46DD-8307-56985F5512BE}"/>
                </c:ext>
              </c:extLst>
            </c:dLbl>
            <c:dLbl>
              <c:idx val="28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68E-4DDF-946D-949B7D7B61D8}"/>
                </c:ext>
              </c:extLst>
            </c:dLbl>
            <c:dLbl>
              <c:idx val="283"/>
              <c:layout>
                <c:manualLayout>
                  <c:x val="-3.9113247078105436E-2"/>
                  <c:y val="-1.4851485148514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8E-4DDF-946D-949B7D7B61D8}"/>
                </c:ext>
              </c:extLst>
            </c:dLbl>
            <c:dLbl>
              <c:idx val="2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34-471E-ACA1-743BF8058DCF}"/>
                </c:ext>
              </c:extLst>
            </c:dLbl>
            <c:dLbl>
              <c:idx val="2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09-4D0C-AF0C-1145A5E661B7}"/>
                </c:ext>
              </c:extLst>
            </c:dLbl>
            <c:dLbl>
              <c:idx val="2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3-4617-8DDF-9ABDCDE79868}"/>
                </c:ext>
              </c:extLst>
            </c:dLbl>
            <c:dLbl>
              <c:idx val="2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FB-49AC-A009-824D69951BEF}"/>
                </c:ext>
              </c:extLst>
            </c:dLbl>
            <c:dLbl>
              <c:idx val="296"/>
              <c:layout>
                <c:manualLayout>
                  <c:x val="-3.9888674587305352E-4"/>
                  <c:y val="-2.12940212940212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29-4FC4-81FB-5D8CA702B2A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Таблица!$RD$3:$AEF$3</c15:sqref>
                  </c15:fullRef>
                </c:ext>
              </c:extLst>
              <c:f>Таблица!$SV$3:$AEF$3</c:f>
              <c:numCache>
                <c:formatCode>m/d/yyyy</c:formatCode>
                <c:ptCount val="297"/>
                <c:pt idx="0">
                  <c:v>44562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44629</c:v>
                </c:pt>
                <c:pt idx="45">
                  <c:v>44630</c:v>
                </c:pt>
                <c:pt idx="46">
                  <c:v>44631</c:v>
                </c:pt>
                <c:pt idx="47">
                  <c:v>44632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44666</c:v>
                </c:pt>
                <c:pt idx="73">
                  <c:v>44669</c:v>
                </c:pt>
                <c:pt idx="74">
                  <c:v>44670</c:v>
                </c:pt>
                <c:pt idx="75">
                  <c:v>44671</c:v>
                </c:pt>
                <c:pt idx="76">
                  <c:v>44672</c:v>
                </c:pt>
                <c:pt idx="77">
                  <c:v>44673</c:v>
                </c:pt>
                <c:pt idx="78">
                  <c:v>44676</c:v>
                </c:pt>
                <c:pt idx="79">
                  <c:v>44677</c:v>
                </c:pt>
                <c:pt idx="80">
                  <c:v>44678</c:v>
                </c:pt>
                <c:pt idx="81">
                  <c:v>44679</c:v>
                </c:pt>
                <c:pt idx="82">
                  <c:v>44680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44691</c:v>
                </c:pt>
                <c:pt idx="87">
                  <c:v>44692</c:v>
                </c:pt>
                <c:pt idx="88">
                  <c:v>44693</c:v>
                </c:pt>
                <c:pt idx="89">
                  <c:v>44694</c:v>
                </c:pt>
                <c:pt idx="90">
                  <c:v>44695</c:v>
                </c:pt>
                <c:pt idx="91">
                  <c:v>44697</c:v>
                </c:pt>
                <c:pt idx="92">
                  <c:v>44698</c:v>
                </c:pt>
                <c:pt idx="93">
                  <c:v>44699</c:v>
                </c:pt>
                <c:pt idx="94">
                  <c:v>44700</c:v>
                </c:pt>
                <c:pt idx="95">
                  <c:v>44701</c:v>
                </c:pt>
                <c:pt idx="96">
                  <c:v>44704</c:v>
                </c:pt>
                <c:pt idx="97">
                  <c:v>44705</c:v>
                </c:pt>
                <c:pt idx="98">
                  <c:v>44706</c:v>
                </c:pt>
                <c:pt idx="99">
                  <c:v>44707</c:v>
                </c:pt>
                <c:pt idx="100">
                  <c:v>44708</c:v>
                </c:pt>
                <c:pt idx="101">
                  <c:v>44711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44739</c:v>
                </c:pt>
                <c:pt idx="122">
                  <c:v>44740</c:v>
                </c:pt>
                <c:pt idx="123">
                  <c:v>44741</c:v>
                </c:pt>
                <c:pt idx="124">
                  <c:v>44742</c:v>
                </c:pt>
                <c:pt idx="125">
                  <c:v>44743</c:v>
                </c:pt>
                <c:pt idx="126">
                  <c:v>44746</c:v>
                </c:pt>
                <c:pt idx="127">
                  <c:v>44747</c:v>
                </c:pt>
                <c:pt idx="128">
                  <c:v>44748</c:v>
                </c:pt>
                <c:pt idx="129">
                  <c:v>44749</c:v>
                </c:pt>
                <c:pt idx="130">
                  <c:v>44750</c:v>
                </c:pt>
                <c:pt idx="131">
                  <c:v>44753</c:v>
                </c:pt>
                <c:pt idx="132">
                  <c:v>44754</c:v>
                </c:pt>
                <c:pt idx="133">
                  <c:v>44755</c:v>
                </c:pt>
                <c:pt idx="134">
                  <c:v>44756</c:v>
                </c:pt>
                <c:pt idx="135">
                  <c:v>44757</c:v>
                </c:pt>
                <c:pt idx="136">
                  <c:v>44760</c:v>
                </c:pt>
                <c:pt idx="137">
                  <c:v>44761</c:v>
                </c:pt>
                <c:pt idx="138">
                  <c:v>44762</c:v>
                </c:pt>
                <c:pt idx="139">
                  <c:v>44763</c:v>
                </c:pt>
                <c:pt idx="140">
                  <c:v>44764</c:v>
                </c:pt>
                <c:pt idx="141">
                  <c:v>44767</c:v>
                </c:pt>
                <c:pt idx="142">
                  <c:v>44768</c:v>
                </c:pt>
                <c:pt idx="143">
                  <c:v>44769</c:v>
                </c:pt>
                <c:pt idx="144">
                  <c:v>44770</c:v>
                </c:pt>
                <c:pt idx="145">
                  <c:v>44771</c:v>
                </c:pt>
                <c:pt idx="146">
                  <c:v>44774</c:v>
                </c:pt>
                <c:pt idx="147">
                  <c:v>44775</c:v>
                </c:pt>
                <c:pt idx="148">
                  <c:v>44776</c:v>
                </c:pt>
                <c:pt idx="149">
                  <c:v>44777</c:v>
                </c:pt>
                <c:pt idx="150">
                  <c:v>44778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44788</c:v>
                </c:pt>
                <c:pt idx="157">
                  <c:v>44789</c:v>
                </c:pt>
                <c:pt idx="158">
                  <c:v>44790</c:v>
                </c:pt>
                <c:pt idx="159">
                  <c:v>44791</c:v>
                </c:pt>
                <c:pt idx="160">
                  <c:v>44792</c:v>
                </c:pt>
                <c:pt idx="161">
                  <c:v>44795</c:v>
                </c:pt>
                <c:pt idx="162">
                  <c:v>44796</c:v>
                </c:pt>
                <c:pt idx="163">
                  <c:v>44797</c:v>
                </c:pt>
                <c:pt idx="164">
                  <c:v>44798</c:v>
                </c:pt>
                <c:pt idx="165">
                  <c:v>44799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44809</c:v>
                </c:pt>
                <c:pt idx="172">
                  <c:v>44810</c:v>
                </c:pt>
                <c:pt idx="173">
                  <c:v>44811</c:v>
                </c:pt>
                <c:pt idx="174">
                  <c:v>44812</c:v>
                </c:pt>
                <c:pt idx="175">
                  <c:v>44813</c:v>
                </c:pt>
                <c:pt idx="176">
                  <c:v>44816</c:v>
                </c:pt>
                <c:pt idx="177">
                  <c:v>44817</c:v>
                </c:pt>
                <c:pt idx="178">
                  <c:v>44818</c:v>
                </c:pt>
                <c:pt idx="179">
                  <c:v>44819</c:v>
                </c:pt>
                <c:pt idx="180">
                  <c:v>44820</c:v>
                </c:pt>
                <c:pt idx="181">
                  <c:v>44823</c:v>
                </c:pt>
                <c:pt idx="182">
                  <c:v>44824</c:v>
                </c:pt>
                <c:pt idx="183">
                  <c:v>44825</c:v>
                </c:pt>
                <c:pt idx="184">
                  <c:v>44826</c:v>
                </c:pt>
                <c:pt idx="185">
                  <c:v>44827</c:v>
                </c:pt>
                <c:pt idx="186">
                  <c:v>44830</c:v>
                </c:pt>
                <c:pt idx="187">
                  <c:v>44831</c:v>
                </c:pt>
                <c:pt idx="188">
                  <c:v>44832</c:v>
                </c:pt>
                <c:pt idx="189">
                  <c:v>44833</c:v>
                </c:pt>
                <c:pt idx="190">
                  <c:v>44834</c:v>
                </c:pt>
                <c:pt idx="191">
                  <c:v>44835</c:v>
                </c:pt>
                <c:pt idx="192">
                  <c:v>44838</c:v>
                </c:pt>
                <c:pt idx="193">
                  <c:v>44839</c:v>
                </c:pt>
                <c:pt idx="194">
                  <c:v>44840</c:v>
                </c:pt>
                <c:pt idx="195">
                  <c:v>44841</c:v>
                </c:pt>
                <c:pt idx="196">
                  <c:v>44844</c:v>
                </c:pt>
                <c:pt idx="197">
                  <c:v>44845</c:v>
                </c:pt>
                <c:pt idx="198">
                  <c:v>44846</c:v>
                </c:pt>
                <c:pt idx="199">
                  <c:v>44847</c:v>
                </c:pt>
                <c:pt idx="200">
                  <c:v>44848</c:v>
                </c:pt>
                <c:pt idx="201">
                  <c:v>44851</c:v>
                </c:pt>
                <c:pt idx="202">
                  <c:v>44852</c:v>
                </c:pt>
                <c:pt idx="203">
                  <c:v>44853</c:v>
                </c:pt>
                <c:pt idx="204">
                  <c:v>44854</c:v>
                </c:pt>
                <c:pt idx="205">
                  <c:v>44855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44865</c:v>
                </c:pt>
                <c:pt idx="212">
                  <c:v>44866</c:v>
                </c:pt>
                <c:pt idx="213">
                  <c:v>44867</c:v>
                </c:pt>
                <c:pt idx="214">
                  <c:v>44868</c:v>
                </c:pt>
                <c:pt idx="215">
                  <c:v>44869</c:v>
                </c:pt>
                <c:pt idx="216">
                  <c:v>44873</c:v>
                </c:pt>
                <c:pt idx="217">
                  <c:v>44874</c:v>
                </c:pt>
                <c:pt idx="218">
                  <c:v>44875</c:v>
                </c:pt>
                <c:pt idx="219">
                  <c:v>44876</c:v>
                </c:pt>
                <c:pt idx="220">
                  <c:v>44879</c:v>
                </c:pt>
                <c:pt idx="221">
                  <c:v>44880</c:v>
                </c:pt>
                <c:pt idx="222">
                  <c:v>44881</c:v>
                </c:pt>
                <c:pt idx="223">
                  <c:v>44882</c:v>
                </c:pt>
                <c:pt idx="224">
                  <c:v>44883</c:v>
                </c:pt>
                <c:pt idx="225">
                  <c:v>44886</c:v>
                </c:pt>
                <c:pt idx="226">
                  <c:v>44887</c:v>
                </c:pt>
                <c:pt idx="227">
                  <c:v>44888</c:v>
                </c:pt>
                <c:pt idx="228">
                  <c:v>44889</c:v>
                </c:pt>
                <c:pt idx="229">
                  <c:v>44890</c:v>
                </c:pt>
                <c:pt idx="230">
                  <c:v>44893</c:v>
                </c:pt>
                <c:pt idx="231">
                  <c:v>44894</c:v>
                </c:pt>
                <c:pt idx="232">
                  <c:v>44895</c:v>
                </c:pt>
                <c:pt idx="233">
                  <c:v>44896</c:v>
                </c:pt>
                <c:pt idx="234">
                  <c:v>44897</c:v>
                </c:pt>
                <c:pt idx="235">
                  <c:v>44900</c:v>
                </c:pt>
                <c:pt idx="236">
                  <c:v>44901</c:v>
                </c:pt>
                <c:pt idx="237">
                  <c:v>44902</c:v>
                </c:pt>
                <c:pt idx="238">
                  <c:v>44903</c:v>
                </c:pt>
                <c:pt idx="239">
                  <c:v>44904</c:v>
                </c:pt>
                <c:pt idx="240">
                  <c:v>44907</c:v>
                </c:pt>
                <c:pt idx="241">
                  <c:v>44908</c:v>
                </c:pt>
                <c:pt idx="242">
                  <c:v>44909</c:v>
                </c:pt>
                <c:pt idx="243">
                  <c:v>44910</c:v>
                </c:pt>
                <c:pt idx="244">
                  <c:v>44911</c:v>
                </c:pt>
                <c:pt idx="245">
                  <c:v>44914</c:v>
                </c:pt>
                <c:pt idx="246">
                  <c:v>44915</c:v>
                </c:pt>
                <c:pt idx="247">
                  <c:v>44916</c:v>
                </c:pt>
                <c:pt idx="248">
                  <c:v>44917</c:v>
                </c:pt>
                <c:pt idx="249">
                  <c:v>44918</c:v>
                </c:pt>
                <c:pt idx="250">
                  <c:v>44921</c:v>
                </c:pt>
                <c:pt idx="251">
                  <c:v>44922</c:v>
                </c:pt>
                <c:pt idx="252">
                  <c:v>44923</c:v>
                </c:pt>
                <c:pt idx="253">
                  <c:v>44924</c:v>
                </c:pt>
                <c:pt idx="254">
                  <c:v>44925</c:v>
                </c:pt>
                <c:pt idx="255">
                  <c:v>44927</c:v>
                </c:pt>
                <c:pt idx="256">
                  <c:v>44930</c:v>
                </c:pt>
                <c:pt idx="257">
                  <c:v>44931</c:v>
                </c:pt>
                <c:pt idx="258">
                  <c:v>44932</c:v>
                </c:pt>
                <c:pt idx="259">
                  <c:v>44935</c:v>
                </c:pt>
                <c:pt idx="260">
                  <c:v>44936</c:v>
                </c:pt>
                <c:pt idx="261">
                  <c:v>44937</c:v>
                </c:pt>
                <c:pt idx="262">
                  <c:v>44938</c:v>
                </c:pt>
                <c:pt idx="263">
                  <c:v>44939</c:v>
                </c:pt>
                <c:pt idx="264">
                  <c:v>44942</c:v>
                </c:pt>
                <c:pt idx="265">
                  <c:v>44943</c:v>
                </c:pt>
                <c:pt idx="266">
                  <c:v>44944</c:v>
                </c:pt>
                <c:pt idx="267">
                  <c:v>44945</c:v>
                </c:pt>
                <c:pt idx="268">
                  <c:v>44946</c:v>
                </c:pt>
                <c:pt idx="269">
                  <c:v>44949</c:v>
                </c:pt>
                <c:pt idx="270">
                  <c:v>44950</c:v>
                </c:pt>
                <c:pt idx="271">
                  <c:v>44951</c:v>
                </c:pt>
                <c:pt idx="272">
                  <c:v>44952</c:v>
                </c:pt>
                <c:pt idx="273">
                  <c:v>44953</c:v>
                </c:pt>
                <c:pt idx="274">
                  <c:v>44956</c:v>
                </c:pt>
                <c:pt idx="275">
                  <c:v>44957</c:v>
                </c:pt>
                <c:pt idx="276">
                  <c:v>44958</c:v>
                </c:pt>
                <c:pt idx="277">
                  <c:v>44959</c:v>
                </c:pt>
                <c:pt idx="278">
                  <c:v>44960</c:v>
                </c:pt>
                <c:pt idx="279">
                  <c:v>44963</c:v>
                </c:pt>
                <c:pt idx="280">
                  <c:v>44964</c:v>
                </c:pt>
                <c:pt idx="281">
                  <c:v>44965</c:v>
                </c:pt>
                <c:pt idx="282">
                  <c:v>44966</c:v>
                </c:pt>
                <c:pt idx="283">
                  <c:v>44967</c:v>
                </c:pt>
                <c:pt idx="284">
                  <c:v>44970</c:v>
                </c:pt>
                <c:pt idx="285">
                  <c:v>44971</c:v>
                </c:pt>
                <c:pt idx="286">
                  <c:v>44972</c:v>
                </c:pt>
                <c:pt idx="287">
                  <c:v>44973</c:v>
                </c:pt>
                <c:pt idx="288">
                  <c:v>44974</c:v>
                </c:pt>
                <c:pt idx="289">
                  <c:v>44977</c:v>
                </c:pt>
                <c:pt idx="290">
                  <c:v>44978</c:v>
                </c:pt>
                <c:pt idx="291">
                  <c:v>44979</c:v>
                </c:pt>
                <c:pt idx="292">
                  <c:v>44980</c:v>
                </c:pt>
                <c:pt idx="293">
                  <c:v>44981</c:v>
                </c:pt>
                <c:pt idx="294">
                  <c:v>44984</c:v>
                </c:pt>
                <c:pt idx="295">
                  <c:v>44985</c:v>
                </c:pt>
                <c:pt idx="296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Таблица!$RD$4:$AEF$4</c15:sqref>
                  </c15:fullRef>
                </c:ext>
              </c:extLst>
              <c:f>Таблица!$SV$4:$AEF$4</c:f>
              <c:numCache>
                <c:formatCode>0.00</c:formatCode>
                <c:ptCount val="297"/>
                <c:pt idx="0">
                  <c:v>5098.8220000000001</c:v>
                </c:pt>
                <c:pt idx="1">
                  <c:v>5095.7589999966385</c:v>
                </c:pt>
                <c:pt idx="2">
                  <c:v>5103.3030611038494</c:v>
                </c:pt>
                <c:pt idx="3">
                  <c:v>5106.5181689735191</c:v>
                </c:pt>
                <c:pt idx="4">
                  <c:v>5108.7400618805104</c:v>
                </c:pt>
                <c:pt idx="5">
                  <c:v>5109.6628290218405</c:v>
                </c:pt>
                <c:pt idx="6">
                  <c:v>5115.69290871466</c:v>
                </c:pt>
                <c:pt idx="7">
                  <c:v>5120.3971322808902</c:v>
                </c:pt>
                <c:pt idx="8">
                  <c:v>5123.0766309662204</c:v>
                </c:pt>
                <c:pt idx="9">
                  <c:v>5156.2636487968903</c:v>
                </c:pt>
                <c:pt idx="10">
                  <c:v>5159.1583134672992</c:v>
                </c:pt>
                <c:pt idx="11">
                  <c:v>5164.1740179533399</c:v>
                </c:pt>
                <c:pt idx="12">
                  <c:v>5167.6939524045001</c:v>
                </c:pt>
                <c:pt idx="13">
                  <c:v>5171.0401505719601</c:v>
                </c:pt>
                <c:pt idx="14">
                  <c:v>5174.1950486589803</c:v>
                </c:pt>
                <c:pt idx="15">
                  <c:v>5173.9320084313704</c:v>
                </c:pt>
                <c:pt idx="16">
                  <c:v>5177.7586083878105</c:v>
                </c:pt>
                <c:pt idx="17">
                  <c:v>5179.8817677954903</c:v>
                </c:pt>
                <c:pt idx="18">
                  <c:v>5181.8364415759697</c:v>
                </c:pt>
                <c:pt idx="19">
                  <c:v>5186.4224999999997</c:v>
                </c:pt>
                <c:pt idx="20">
                  <c:v>5222.24</c:v>
                </c:pt>
                <c:pt idx="21">
                  <c:v>5225.4547264597204</c:v>
                </c:pt>
                <c:pt idx="22">
                  <c:v>5227.2929517635203</c:v>
                </c:pt>
                <c:pt idx="23">
                  <c:v>5227.4436641766106</c:v>
                </c:pt>
                <c:pt idx="24">
                  <c:v>5233.3062681490301</c:v>
                </c:pt>
                <c:pt idx="25">
                  <c:v>5230.7190221053097</c:v>
                </c:pt>
                <c:pt idx="26">
                  <c:v>5234.7931590809494</c:v>
                </c:pt>
                <c:pt idx="27">
                  <c:v>5238.3969111463903</c:v>
                </c:pt>
                <c:pt idx="28">
                  <c:v>5267.7132781657101</c:v>
                </c:pt>
                <c:pt idx="29">
                  <c:v>5270.6970953590899</c:v>
                </c:pt>
                <c:pt idx="30">
                  <c:v>5264.38013304166</c:v>
                </c:pt>
                <c:pt idx="31">
                  <c:v>5267.9774102364499</c:v>
                </c:pt>
                <c:pt idx="32">
                  <c:v>5269.52431548801</c:v>
                </c:pt>
                <c:pt idx="33">
                  <c:v>5272.1710047577399</c:v>
                </c:pt>
                <c:pt idx="34">
                  <c:v>5272.4996931031101</c:v>
                </c:pt>
                <c:pt idx="35">
                  <c:v>5269.2752605553997</c:v>
                </c:pt>
                <c:pt idx="36">
                  <c:v>5269.5321454483401</c:v>
                </c:pt>
                <c:pt idx="37">
                  <c:v>5269.1957548574101</c:v>
                </c:pt>
                <c:pt idx="38">
                  <c:v>5259.4277904773908</c:v>
                </c:pt>
                <c:pt idx="39">
                  <c:v>5249.9723070290393</c:v>
                </c:pt>
                <c:pt idx="40">
                  <c:v>5249.4179999999997</c:v>
                </c:pt>
                <c:pt idx="41">
                  <c:v>5236.8343467878503</c:v>
                </c:pt>
                <c:pt idx="42">
                  <c:v>5226.7034987550705</c:v>
                </c:pt>
                <c:pt idx="43">
                  <c:v>5216.8946624665805</c:v>
                </c:pt>
                <c:pt idx="44">
                  <c:v>5209.4335217326407</c:v>
                </c:pt>
                <c:pt idx="45">
                  <c:v>5176.8672510514398</c:v>
                </c:pt>
                <c:pt idx="46">
                  <c:v>5170.7949410688198</c:v>
                </c:pt>
                <c:pt idx="47">
                  <c:v>5194.6357277130401</c:v>
                </c:pt>
                <c:pt idx="48">
                  <c:v>5190.3836398076</c:v>
                </c:pt>
                <c:pt idx="49">
                  <c:v>5181.9640174444803</c:v>
                </c:pt>
                <c:pt idx="50">
                  <c:v>5181.5549324918502</c:v>
                </c:pt>
                <c:pt idx="51">
                  <c:v>5188.1760397602493</c:v>
                </c:pt>
                <c:pt idx="52">
                  <c:v>5195.80343578259</c:v>
                </c:pt>
                <c:pt idx="53">
                  <c:v>5203.6831587626202</c:v>
                </c:pt>
                <c:pt idx="54">
                  <c:v>5202.1237346345997</c:v>
                </c:pt>
                <c:pt idx="55">
                  <c:v>5211.2571406652205</c:v>
                </c:pt>
                <c:pt idx="56">
                  <c:v>5217.4989203837704</c:v>
                </c:pt>
                <c:pt idx="57">
                  <c:v>5222.6353641209298</c:v>
                </c:pt>
                <c:pt idx="58">
                  <c:v>5231.9631575132898</c:v>
                </c:pt>
                <c:pt idx="59">
                  <c:v>5237.2481282864301</c:v>
                </c:pt>
                <c:pt idx="60">
                  <c:v>5252.1337184777603</c:v>
                </c:pt>
                <c:pt idx="61">
                  <c:v>5266.8361763933199</c:v>
                </c:pt>
                <c:pt idx="62">
                  <c:v>5312.7790000000005</c:v>
                </c:pt>
                <c:pt idx="63">
                  <c:v>5323.7256550598095</c:v>
                </c:pt>
                <c:pt idx="64">
                  <c:v>5322.7399897818304</c:v>
                </c:pt>
                <c:pt idx="65">
                  <c:v>5329.27645724168</c:v>
                </c:pt>
                <c:pt idx="66">
                  <c:v>5334.7232027372802</c:v>
                </c:pt>
                <c:pt idx="67">
                  <c:v>5339.4384832205697</c:v>
                </c:pt>
                <c:pt idx="68">
                  <c:v>5346.7617217171801</c:v>
                </c:pt>
                <c:pt idx="69">
                  <c:v>5345.6819038922495</c:v>
                </c:pt>
                <c:pt idx="70">
                  <c:v>5386.3840197141499</c:v>
                </c:pt>
                <c:pt idx="71">
                  <c:v>5387.8687484872999</c:v>
                </c:pt>
                <c:pt idx="72">
                  <c:v>5391.46665190766</c:v>
                </c:pt>
                <c:pt idx="73">
                  <c:v>5393.3409349866206</c:v>
                </c:pt>
                <c:pt idx="74">
                  <c:v>5392.4319926496401</c:v>
                </c:pt>
                <c:pt idx="75">
                  <c:v>5397.6360488724595</c:v>
                </c:pt>
                <c:pt idx="76">
                  <c:v>5400.9935587690898</c:v>
                </c:pt>
                <c:pt idx="77">
                  <c:v>5404.2454269514992</c:v>
                </c:pt>
                <c:pt idx="78">
                  <c:v>5407.1589902616306</c:v>
                </c:pt>
                <c:pt idx="79">
                  <c:v>5405.72254965314</c:v>
                </c:pt>
                <c:pt idx="80">
                  <c:v>5410.0268447051703</c:v>
                </c:pt>
                <c:pt idx="81">
                  <c:v>5413.0163114244206</c:v>
                </c:pt>
                <c:pt idx="82">
                  <c:v>5416.69738577511</c:v>
                </c:pt>
                <c:pt idx="83">
                  <c:v>5460.5309999999999</c:v>
                </c:pt>
                <c:pt idx="84">
                  <c:v>5450.83856313448</c:v>
                </c:pt>
                <c:pt idx="85">
                  <c:v>5456.2758261852596</c:v>
                </c:pt>
                <c:pt idx="86">
                  <c:v>5461.4716151474204</c:v>
                </c:pt>
                <c:pt idx="87">
                  <c:v>5455.9660135034501</c:v>
                </c:pt>
                <c:pt idx="88">
                  <c:v>5461.7890830113893</c:v>
                </c:pt>
                <c:pt idx="89">
                  <c:v>5466.0802108407497</c:v>
                </c:pt>
                <c:pt idx="90">
                  <c:v>5498.9897321007002</c:v>
                </c:pt>
                <c:pt idx="91">
                  <c:v>5501.18133213295</c:v>
                </c:pt>
                <c:pt idx="92">
                  <c:v>5503.8500372381304</c:v>
                </c:pt>
                <c:pt idx="93">
                  <c:v>5507.3438926503095</c:v>
                </c:pt>
                <c:pt idx="94">
                  <c:v>5509.9832753730698</c:v>
                </c:pt>
                <c:pt idx="95">
                  <c:v>5513.4989091555599</c:v>
                </c:pt>
                <c:pt idx="96">
                  <c:v>5518.0835566913902</c:v>
                </c:pt>
                <c:pt idx="97">
                  <c:v>5522.7868608594599</c:v>
                </c:pt>
                <c:pt idx="98">
                  <c:v>5528.7877791136507</c:v>
                </c:pt>
                <c:pt idx="99">
                  <c:v>5534.8238875810503</c:v>
                </c:pt>
                <c:pt idx="100">
                  <c:v>5538.4294697329806</c:v>
                </c:pt>
                <c:pt idx="101">
                  <c:v>5541.9198500324901</c:v>
                </c:pt>
                <c:pt idx="102">
                  <c:v>5545.6634144679301</c:v>
                </c:pt>
                <c:pt idx="103">
                  <c:v>5594.4719999999998</c:v>
                </c:pt>
                <c:pt idx="104">
                  <c:v>5597.7917957632999</c:v>
                </c:pt>
                <c:pt idx="105">
                  <c:v>5599.9003215236298</c:v>
                </c:pt>
                <c:pt idx="106">
                  <c:v>5603.4924051713197</c:v>
                </c:pt>
                <c:pt idx="107">
                  <c:v>5601.0001883629102</c:v>
                </c:pt>
                <c:pt idx="108">
                  <c:v>5605.3287221479904</c:v>
                </c:pt>
                <c:pt idx="109">
                  <c:v>5607.8101566555097</c:v>
                </c:pt>
                <c:pt idx="110">
                  <c:v>5611.2109665192302</c:v>
                </c:pt>
                <c:pt idx="111">
                  <c:v>5641.0214341316505</c:v>
                </c:pt>
                <c:pt idx="112">
                  <c:v>5639.90929304781</c:v>
                </c:pt>
                <c:pt idx="113">
                  <c:v>5645.89634855848</c:v>
                </c:pt>
                <c:pt idx="114">
                  <c:v>5648.52208858632</c:v>
                </c:pt>
                <c:pt idx="115">
                  <c:v>5654.6968385028194</c:v>
                </c:pt>
                <c:pt idx="116">
                  <c:v>5658.9300999999996</c:v>
                </c:pt>
                <c:pt idx="117">
                  <c:v>5658.5203865986596</c:v>
                </c:pt>
                <c:pt idx="118">
                  <c:v>5663.7242362186798</c:v>
                </c:pt>
                <c:pt idx="119">
                  <c:v>5669.3644032848097</c:v>
                </c:pt>
                <c:pt idx="120">
                  <c:v>5672.1695543736496</c:v>
                </c:pt>
                <c:pt idx="121">
                  <c:v>5673.5829640403899</c:v>
                </c:pt>
                <c:pt idx="122">
                  <c:v>5668.2910414308499</c:v>
                </c:pt>
                <c:pt idx="123">
                  <c:v>5681.3464463468199</c:v>
                </c:pt>
                <c:pt idx="124">
                  <c:v>5685.3032618050902</c:v>
                </c:pt>
                <c:pt idx="125">
                  <c:v>5727.982</c:v>
                </c:pt>
                <c:pt idx="126">
                  <c:v>5729.8161615975305</c:v>
                </c:pt>
                <c:pt idx="127">
                  <c:v>5723.7353906172802</c:v>
                </c:pt>
                <c:pt idx="128">
                  <c:v>5727.3216049416696</c:v>
                </c:pt>
                <c:pt idx="129">
                  <c:v>5730.6085258442999</c:v>
                </c:pt>
                <c:pt idx="130">
                  <c:v>5729.5923457631498</c:v>
                </c:pt>
                <c:pt idx="131">
                  <c:v>5733.6534206287306</c:v>
                </c:pt>
                <c:pt idx="132">
                  <c:v>5730.4991342133299</c:v>
                </c:pt>
                <c:pt idx="133">
                  <c:v>5764.2395656324907</c:v>
                </c:pt>
                <c:pt idx="134">
                  <c:v>5766.6343596676397</c:v>
                </c:pt>
                <c:pt idx="135">
                  <c:v>5768.5519271233206</c:v>
                </c:pt>
                <c:pt idx="136">
                  <c:v>5771.5229810760602</c:v>
                </c:pt>
                <c:pt idx="137">
                  <c:v>5765.2124258589001</c:v>
                </c:pt>
                <c:pt idx="138">
                  <c:v>5770.4459988320095</c:v>
                </c:pt>
                <c:pt idx="139">
                  <c:v>5771.8649254825805</c:v>
                </c:pt>
                <c:pt idx="140">
                  <c:v>5769.0554282491194</c:v>
                </c:pt>
                <c:pt idx="141">
                  <c:v>5769.3398417223007</c:v>
                </c:pt>
                <c:pt idx="142">
                  <c:v>5766.1572264653096</c:v>
                </c:pt>
                <c:pt idx="143">
                  <c:v>5771.6545554034201</c:v>
                </c:pt>
                <c:pt idx="144">
                  <c:v>5773.9128778684799</c:v>
                </c:pt>
                <c:pt idx="145">
                  <c:v>5773.59315244154</c:v>
                </c:pt>
                <c:pt idx="146">
                  <c:v>5823.1790000000001</c:v>
                </c:pt>
                <c:pt idx="147">
                  <c:v>5813.6450644679899</c:v>
                </c:pt>
                <c:pt idx="148">
                  <c:v>5815.37470307282</c:v>
                </c:pt>
                <c:pt idx="149">
                  <c:v>5818.6151666577598</c:v>
                </c:pt>
                <c:pt idx="150">
                  <c:v>5814.8120800824399</c:v>
                </c:pt>
                <c:pt idx="151">
                  <c:v>5814.7778298486701</c:v>
                </c:pt>
                <c:pt idx="152">
                  <c:v>5812.1711779172201</c:v>
                </c:pt>
                <c:pt idx="153">
                  <c:v>5818.3837642561402</c:v>
                </c:pt>
                <c:pt idx="154">
                  <c:v>5850.0071883730097</c:v>
                </c:pt>
                <c:pt idx="155">
                  <c:v>5850.9721720344705</c:v>
                </c:pt>
                <c:pt idx="156">
                  <c:v>5853.6208579322201</c:v>
                </c:pt>
                <c:pt idx="157">
                  <c:v>5851.4909495214397</c:v>
                </c:pt>
                <c:pt idx="158">
                  <c:v>5856.8400601329704</c:v>
                </c:pt>
                <c:pt idx="159">
                  <c:v>5861.5803548449694</c:v>
                </c:pt>
                <c:pt idx="160">
                  <c:v>5865.29184498205</c:v>
                </c:pt>
                <c:pt idx="161">
                  <c:v>5869.2255199055107</c:v>
                </c:pt>
                <c:pt idx="162">
                  <c:v>5863.47067644453</c:v>
                </c:pt>
                <c:pt idx="163">
                  <c:v>5869.7643863596704</c:v>
                </c:pt>
                <c:pt idx="164">
                  <c:v>5874.4388906138602</c:v>
                </c:pt>
                <c:pt idx="165">
                  <c:v>5878.1803928181398</c:v>
                </c:pt>
                <c:pt idx="166">
                  <c:v>5883.3318297651504</c:v>
                </c:pt>
                <c:pt idx="167">
                  <c:v>5885.1650997922898</c:v>
                </c:pt>
                <c:pt idx="168">
                  <c:v>5895.5489623683006</c:v>
                </c:pt>
                <c:pt idx="169">
                  <c:v>5943.6440000000002</c:v>
                </c:pt>
                <c:pt idx="170">
                  <c:v>5941.3717224867505</c:v>
                </c:pt>
                <c:pt idx="171">
                  <c:v>5943.0141493965903</c:v>
                </c:pt>
                <c:pt idx="172">
                  <c:v>5940.4589845415803</c:v>
                </c:pt>
                <c:pt idx="173">
                  <c:v>5943.2766950630103</c:v>
                </c:pt>
                <c:pt idx="174">
                  <c:v>5949.4640853302199</c:v>
                </c:pt>
                <c:pt idx="175">
                  <c:v>5985.2182054960804</c:v>
                </c:pt>
                <c:pt idx="176">
                  <c:v>5987.08102546176</c:v>
                </c:pt>
                <c:pt idx="177">
                  <c:v>5985.1032063189996</c:v>
                </c:pt>
                <c:pt idx="178">
                  <c:v>5991.0018767752799</c:v>
                </c:pt>
                <c:pt idx="179">
                  <c:v>5998.4943576573596</c:v>
                </c:pt>
                <c:pt idx="180">
                  <c:v>6003.63574880947</c:v>
                </c:pt>
                <c:pt idx="181">
                  <c:v>6008.8021454231703</c:v>
                </c:pt>
                <c:pt idx="182">
                  <c:v>6010.3151971207999</c:v>
                </c:pt>
                <c:pt idx="183">
                  <c:v>6014.6959813974709</c:v>
                </c:pt>
                <c:pt idx="184">
                  <c:v>6017.8775056960903</c:v>
                </c:pt>
                <c:pt idx="185">
                  <c:v>6020.6064510152801</c:v>
                </c:pt>
                <c:pt idx="186">
                  <c:v>6019.0180761664205</c:v>
                </c:pt>
                <c:pt idx="187">
                  <c:v>6016.2555131093495</c:v>
                </c:pt>
                <c:pt idx="188">
                  <c:v>6018.3191145176597</c:v>
                </c:pt>
                <c:pt idx="189">
                  <c:v>6025.4271995174695</c:v>
                </c:pt>
                <c:pt idx="190">
                  <c:v>6028.7063226740693</c:v>
                </c:pt>
                <c:pt idx="191">
                  <c:v>6069.8029999999999</c:v>
                </c:pt>
                <c:pt idx="192">
                  <c:v>6064.9106992652896</c:v>
                </c:pt>
                <c:pt idx="193">
                  <c:v>6068.6628673269197</c:v>
                </c:pt>
                <c:pt idx="194">
                  <c:v>6068.9781398713703</c:v>
                </c:pt>
                <c:pt idx="195">
                  <c:v>6069.36997382557</c:v>
                </c:pt>
                <c:pt idx="196">
                  <c:v>6072.2244837988301</c:v>
                </c:pt>
                <c:pt idx="197">
                  <c:v>6064.1518035106101</c:v>
                </c:pt>
                <c:pt idx="198">
                  <c:v>6065.9055927077397</c:v>
                </c:pt>
                <c:pt idx="199">
                  <c:v>6067.2351435444798</c:v>
                </c:pt>
                <c:pt idx="200">
                  <c:v>6067.3742646088303</c:v>
                </c:pt>
                <c:pt idx="201">
                  <c:v>6095.2858694749802</c:v>
                </c:pt>
                <c:pt idx="202">
                  <c:v>6088.2662673670002</c:v>
                </c:pt>
                <c:pt idx="203">
                  <c:v>6091.2415553074306</c:v>
                </c:pt>
                <c:pt idx="204">
                  <c:v>6094.1337304594399</c:v>
                </c:pt>
                <c:pt idx="205">
                  <c:v>6092.9093895750802</c:v>
                </c:pt>
                <c:pt idx="206">
                  <c:v>6094.4330757444604</c:v>
                </c:pt>
                <c:pt idx="207">
                  <c:v>6088.6665405105796</c:v>
                </c:pt>
                <c:pt idx="208">
                  <c:v>6092.6962613592505</c:v>
                </c:pt>
                <c:pt idx="209">
                  <c:v>6093.6742467472595</c:v>
                </c:pt>
                <c:pt idx="210">
                  <c:v>6094.8344737062798</c:v>
                </c:pt>
                <c:pt idx="211">
                  <c:v>6100.2960354320794</c:v>
                </c:pt>
                <c:pt idx="212">
                  <c:v>6134.2529999999997</c:v>
                </c:pt>
                <c:pt idx="213">
                  <c:v>6138.02831048596</c:v>
                </c:pt>
                <c:pt idx="214">
                  <c:v>6137.5091625942105</c:v>
                </c:pt>
                <c:pt idx="215">
                  <c:v>6147.4054742815106</c:v>
                </c:pt>
                <c:pt idx="216">
                  <c:v>6146.4749159715602</c:v>
                </c:pt>
                <c:pt idx="217">
                  <c:v>6140.4943260996797</c:v>
                </c:pt>
                <c:pt idx="218">
                  <c:v>6145.43345328136</c:v>
                </c:pt>
                <c:pt idx="219">
                  <c:v>6147.3282198321504</c:v>
                </c:pt>
                <c:pt idx="220">
                  <c:v>6147.7852611572198</c:v>
                </c:pt>
                <c:pt idx="221">
                  <c:v>6174.1497496330094</c:v>
                </c:pt>
                <c:pt idx="222">
                  <c:v>6177.0777707587304</c:v>
                </c:pt>
                <c:pt idx="223">
                  <c:v>6179.1497636282102</c:v>
                </c:pt>
                <c:pt idx="224">
                  <c:v>6190.2678702153098</c:v>
                </c:pt>
                <c:pt idx="225">
                  <c:v>6190.1808563858403</c:v>
                </c:pt>
                <c:pt idx="226">
                  <c:v>6189.9462899543296</c:v>
                </c:pt>
                <c:pt idx="227">
                  <c:v>6193.3821355191403</c:v>
                </c:pt>
                <c:pt idx="228">
                  <c:v>6196.5422311947295</c:v>
                </c:pt>
                <c:pt idx="229">
                  <c:v>6200.0179434080601</c:v>
                </c:pt>
                <c:pt idx="230">
                  <c:v>6201.8850647927593</c:v>
                </c:pt>
                <c:pt idx="231">
                  <c:v>6202.5648433778397</c:v>
                </c:pt>
                <c:pt idx="232">
                  <c:v>6207.7360944364</c:v>
                </c:pt>
                <c:pt idx="233">
                  <c:v>6251.7759999999998</c:v>
                </c:pt>
                <c:pt idx="234">
                  <c:v>6252.9359834328998</c:v>
                </c:pt>
                <c:pt idx="235">
                  <c:v>6254.1213805852103</c:v>
                </c:pt>
                <c:pt idx="236">
                  <c:v>6247.5278046885705</c:v>
                </c:pt>
                <c:pt idx="237">
                  <c:v>6249.7044430393698</c:v>
                </c:pt>
                <c:pt idx="238">
                  <c:v>6253.3487606185299</c:v>
                </c:pt>
                <c:pt idx="239">
                  <c:v>6259.3049494826491</c:v>
                </c:pt>
                <c:pt idx="240">
                  <c:v>6266.6829469835302</c:v>
                </c:pt>
                <c:pt idx="241">
                  <c:v>6264.8243954813497</c:v>
                </c:pt>
                <c:pt idx="242">
                  <c:v>6296.9800347027294</c:v>
                </c:pt>
                <c:pt idx="243">
                  <c:v>6300.3143017288003</c:v>
                </c:pt>
                <c:pt idx="244">
                  <c:v>6301.7195397738997</c:v>
                </c:pt>
                <c:pt idx="245">
                  <c:v>6301.44091294796</c:v>
                </c:pt>
                <c:pt idx="246">
                  <c:v>6295.3661617646803</c:v>
                </c:pt>
                <c:pt idx="247">
                  <c:v>6299.6608271936902</c:v>
                </c:pt>
                <c:pt idx="248">
                  <c:v>6304.3008302570597</c:v>
                </c:pt>
                <c:pt idx="249">
                  <c:v>6306.2822557146592</c:v>
                </c:pt>
                <c:pt idx="250">
                  <c:v>6309.3480184256205</c:v>
                </c:pt>
                <c:pt idx="251">
                  <c:v>6309.3070505007699</c:v>
                </c:pt>
                <c:pt idx="252">
                  <c:v>6317.9428816902</c:v>
                </c:pt>
                <c:pt idx="253">
                  <c:v>6321.0050810254697</c:v>
                </c:pt>
                <c:pt idx="254">
                  <c:v>6325.2611447261797</c:v>
                </c:pt>
                <c:pt idx="255">
                  <c:v>6375.6189999999997</c:v>
                </c:pt>
                <c:pt idx="256">
                  <c:v>6364.67028677895</c:v>
                </c:pt>
                <c:pt idx="257">
                  <c:v>6372.5752030141703</c:v>
                </c:pt>
                <c:pt idx="258">
                  <c:v>6376.47965518211</c:v>
                </c:pt>
                <c:pt idx="259">
                  <c:v>6381.7640273111801</c:v>
                </c:pt>
                <c:pt idx="260">
                  <c:v>6379.2114386397197</c:v>
                </c:pt>
                <c:pt idx="261">
                  <c:v>6390.2685352327007</c:v>
                </c:pt>
                <c:pt idx="262">
                  <c:v>6396.2038757261298</c:v>
                </c:pt>
                <c:pt idx="263">
                  <c:v>6425.3543946649597</c:v>
                </c:pt>
                <c:pt idx="264">
                  <c:v>6427.4533422408194</c:v>
                </c:pt>
                <c:pt idx="265">
                  <c:v>6424.0125686957899</c:v>
                </c:pt>
                <c:pt idx="266">
                  <c:v>6430.1548635993795</c:v>
                </c:pt>
                <c:pt idx="267">
                  <c:v>6434.3586517222702</c:v>
                </c:pt>
                <c:pt idx="268">
                  <c:v>6436.9878491386698</c:v>
                </c:pt>
                <c:pt idx="269">
                  <c:v>6441.3372561992601</c:v>
                </c:pt>
                <c:pt idx="270">
                  <c:v>6444.1296525523894</c:v>
                </c:pt>
                <c:pt idx="271">
                  <c:v>6450.0149852537907</c:v>
                </c:pt>
                <c:pt idx="272">
                  <c:v>6455.8512764352699</c:v>
                </c:pt>
                <c:pt idx="273">
                  <c:v>6458.6650882652702</c:v>
                </c:pt>
                <c:pt idx="274">
                  <c:v>6461.9321948125798</c:v>
                </c:pt>
                <c:pt idx="275">
                  <c:v>6462.4577261648801</c:v>
                </c:pt>
                <c:pt idx="276">
                  <c:v>6514.0950000000003</c:v>
                </c:pt>
                <c:pt idx="277">
                  <c:v>6517.9322411795802</c:v>
                </c:pt>
                <c:pt idx="278">
                  <c:v>6520.3428338276899</c:v>
                </c:pt>
                <c:pt idx="279">
                  <c:v>6523.2747772778494</c:v>
                </c:pt>
                <c:pt idx="280">
                  <c:v>6521.03292496826</c:v>
                </c:pt>
                <c:pt idx="281">
                  <c:v>6526.4668793113997</c:v>
                </c:pt>
                <c:pt idx="282">
                  <c:v>6527.7471971266596</c:v>
                </c:pt>
                <c:pt idx="283">
                  <c:v>6555.4316326492999</c:v>
                </c:pt>
                <c:pt idx="284">
                  <c:v>6568.9034958904604</c:v>
                </c:pt>
                <c:pt idx="285">
                  <c:v>6567.1698592427592</c:v>
                </c:pt>
                <c:pt idx="286">
                  <c:v>6572.2918300676502</c:v>
                </c:pt>
                <c:pt idx="287">
                  <c:v>6575.6874381982307</c:v>
                </c:pt>
                <c:pt idx="288">
                  <c:v>6577.4651157329199</c:v>
                </c:pt>
                <c:pt idx="289">
                  <c:v>6579.5330272988203</c:v>
                </c:pt>
                <c:pt idx="290">
                  <c:v>6575.4833687580203</c:v>
                </c:pt>
                <c:pt idx="291">
                  <c:v>6579.7192949493201</c:v>
                </c:pt>
                <c:pt idx="292">
                  <c:v>6583.6706717818797</c:v>
                </c:pt>
                <c:pt idx="293">
                  <c:v>6584.8676162972497</c:v>
                </c:pt>
                <c:pt idx="294">
                  <c:v>6586.9873414426002</c:v>
                </c:pt>
                <c:pt idx="295">
                  <c:v>6589.8607149608597</c:v>
                </c:pt>
                <c:pt idx="296">
                  <c:v>6637.7479999999996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Таблица!$RE$4</c15:sqref>
                  <c15:dLbl>
                    <c:idx val="-1"/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638-44FF-9A70-66F5716A3381}"/>
                      </c:ext>
                    </c:extLst>
                  </c15:dLbl>
                </c15:categoryFilterException>
                <c15:categoryFilterException>
                  <c15:sqref>Таблица!$RX$4</c15:sqref>
                  <c15:dLbl>
                    <c:idx val="-1"/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3638-44FF-9A70-66F5716A338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D-5A84-400B-B9E1-F670774D00C7}"/>
            </c:ext>
          </c:extLst>
        </c:ser>
        <c:ser>
          <c:idx val="1"/>
          <c:order val="1"/>
          <c:tx>
            <c:strRef>
              <c:f>Таблица!$A$5</c:f>
              <c:strCache>
                <c:ptCount val="1"/>
                <c:pt idx="0">
                  <c:v>ИН.вал. (долл.США)</c:v>
                </c:pt>
              </c:strCache>
            </c:strRef>
          </c:tx>
          <c:spPr>
            <a:ln w="412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4.0170847301274563E-2"/>
                  <c:y val="-3.8032244729226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09-46B1-A123-49843EAFF3C4}"/>
                </c:ext>
              </c:extLst>
            </c:dLbl>
            <c:dLbl>
              <c:idx val="20"/>
              <c:layout>
                <c:manualLayout>
                  <c:x val="-4.0170847301274563E-2"/>
                  <c:y val="-3.4725093013642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09-46B1-A123-49843EAFF3C4}"/>
                </c:ext>
              </c:extLst>
            </c:dLbl>
            <c:dLbl>
              <c:idx val="21"/>
              <c:layout>
                <c:manualLayout>
                  <c:x val="-3.2250213850173494E-2"/>
                  <c:y val="-2.14130261414718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9C6-4EB1-9957-6218E1793405}"/>
                </c:ext>
              </c:extLst>
            </c:dLbl>
            <c:dLbl>
              <c:idx val="33"/>
              <c:layout>
                <c:manualLayout>
                  <c:x val="-2.8729932316350792E-2"/>
                  <c:y val="-4.29929723026043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09-46B1-A123-49843EAFF3C4}"/>
                </c:ext>
              </c:extLst>
            </c:dLbl>
            <c:dLbl>
              <c:idx val="38"/>
              <c:layout>
                <c:manualLayout>
                  <c:x val="-2.6102028167217375E-2"/>
                  <c:y val="-3.79537953795379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FB-49AC-A009-824D69951BEF}"/>
                </c:ext>
              </c:extLst>
            </c:dLbl>
            <c:dLbl>
              <c:idx val="40"/>
              <c:layout>
                <c:manualLayout>
                  <c:x val="-2.0795572689526431E-2"/>
                  <c:y val="-2.45700245700245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29-4FC4-81FB-5D8CA702B2A1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09-46B1-A123-49843EAFF3C4}"/>
                </c:ext>
              </c:extLst>
            </c:dLbl>
            <c:dLbl>
              <c:idx val="52"/>
              <c:layout>
                <c:manualLayout>
                  <c:x val="-1.9049158098338372E-2"/>
                  <c:y val="-4.133939644481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B09-46B1-A123-49843EAFF3C4}"/>
                </c:ext>
              </c:extLst>
            </c:dLbl>
            <c:dLbl>
              <c:idx val="66"/>
              <c:layout>
                <c:manualLayout>
                  <c:x val="-2.8729932316350824E-2"/>
                  <c:y val="-2.9764365440264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B09-46B1-A123-49843EAFF3C4}"/>
                </c:ext>
              </c:extLst>
            </c:dLbl>
            <c:dLbl>
              <c:idx val="82"/>
              <c:layout>
                <c:manualLayout>
                  <c:x val="-2.8729932316350792E-2"/>
                  <c:y val="-3.3071517155849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B09-46B1-A123-49843EAFF3C4}"/>
                </c:ext>
              </c:extLst>
            </c:dLbl>
            <c:dLbl>
              <c:idx val="99"/>
              <c:layout>
                <c:manualLayout>
                  <c:x val="-2.6089721165983768E-2"/>
                  <c:y val="-4.13393964448119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B09-46B1-A123-49843EAFF3C4}"/>
                </c:ext>
              </c:extLst>
            </c:dLbl>
            <c:dLbl>
              <c:idx val="124"/>
              <c:layout>
                <c:manualLayout>
                  <c:x val="-4.1930988068185911E-2"/>
                  <c:y val="-3.80322447292269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09-46B1-A123-49843EAFF3C4}"/>
                </c:ext>
              </c:extLst>
            </c:dLbl>
            <c:dLbl>
              <c:idx val="137"/>
              <c:layout>
                <c:manualLayout>
                  <c:x val="-1.9049158098338372E-2"/>
                  <c:y val="-2.9764365440264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B09-46B1-A123-49843EAFF3C4}"/>
                </c:ext>
              </c:extLst>
            </c:dLbl>
            <c:dLbl>
              <c:idx val="155"/>
              <c:layout>
                <c:manualLayout>
                  <c:x val="-2.6089721165983768E-2"/>
                  <c:y val="-2.48036378668871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09-46B1-A123-49843EAFF3C4}"/>
                </c:ext>
              </c:extLst>
            </c:dLbl>
            <c:dLbl>
              <c:idx val="171"/>
              <c:layout>
                <c:manualLayout>
                  <c:x val="-2.6089721165983768E-2"/>
                  <c:y val="-2.8110789582472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09-46B1-A123-49843EAFF3C4}"/>
                </c:ext>
              </c:extLst>
            </c:dLbl>
            <c:dLbl>
              <c:idx val="186"/>
              <c:layout>
                <c:manualLayout>
                  <c:x val="-3.137014346671782E-2"/>
                  <c:y val="-3.4725093013642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09-46B1-A123-49843EAFF3C4}"/>
                </c:ext>
              </c:extLst>
            </c:dLbl>
            <c:dLbl>
              <c:idx val="199"/>
              <c:layout>
                <c:manualLayout>
                  <c:x val="-2.256943963216107E-2"/>
                  <c:y val="-3.63786688714346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B09-46B1-A123-49843EAFF3C4}"/>
                </c:ext>
              </c:extLst>
            </c:dLbl>
            <c:dLbl>
              <c:idx val="219"/>
              <c:layout>
                <c:manualLayout>
                  <c:x val="-2.6089721165983768E-2"/>
                  <c:y val="-2.64572137246796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63-4541-AE42-96692F07CD27}"/>
                </c:ext>
              </c:extLst>
            </c:dLbl>
            <c:dLbl>
              <c:idx val="233"/>
              <c:layout>
                <c:manualLayout>
                  <c:x val="-1.8169087714882699E-2"/>
                  <c:y val="-2.811078958247209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FC-45D5-BC60-F8AA0ED67386}"/>
                </c:ext>
              </c:extLst>
            </c:dLbl>
            <c:dLbl>
              <c:idx val="249"/>
              <c:layout>
                <c:manualLayout>
                  <c:x val="-2.1132137999120899E-2"/>
                  <c:y val="-3.9558613341649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4D-475F-B5B8-2751100FD646}"/>
                </c:ext>
              </c:extLst>
            </c:dLbl>
            <c:dLbl>
              <c:idx val="2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29-4FC4-81FB-5D8CA702B2A1}"/>
                </c:ext>
              </c:extLst>
            </c:dLbl>
            <c:dLbl>
              <c:idx val="2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14-4C57-81A5-2EFAF2316600}"/>
                </c:ext>
              </c:extLst>
            </c:dLbl>
            <c:dLbl>
              <c:idx val="2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F3-4191-96C0-047A3E4DEE76}"/>
                </c:ext>
              </c:extLst>
            </c:dLbl>
            <c:dLbl>
              <c:idx val="264"/>
              <c:layout>
                <c:manualLayout>
                  <c:x val="-3.5790696803768327E-2"/>
                  <c:y val="-3.1350666562719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F0-48D8-97D2-A3C27A2F7AD0}"/>
                </c:ext>
              </c:extLst>
            </c:dLbl>
            <c:dLbl>
              <c:idx val="26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02-4B8C-957D-387425ECB4C2}"/>
                </c:ext>
              </c:extLst>
            </c:dLbl>
            <c:dLbl>
              <c:idx val="27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231-4FD5-A75E-95952C1D78C8}"/>
                </c:ext>
              </c:extLst>
            </c:dLbl>
            <c:dLbl>
              <c:idx val="274"/>
              <c:delete val="1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B1-47A6-A223-F113D27A2021}"/>
                </c:ext>
              </c:extLst>
            </c:dLbl>
            <c:dLbl>
              <c:idx val="27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45-44F5-ACB4-363D5DAD470A}"/>
                </c:ext>
              </c:extLst>
            </c:dLbl>
            <c:dLbl>
              <c:idx val="2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F0-48D8-97D2-A3C27A2F7AD0}"/>
                </c:ext>
              </c:extLst>
            </c:dLbl>
            <c:dLbl>
              <c:idx val="2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9C6-4EB1-9957-6218E1793405}"/>
                </c:ext>
              </c:extLst>
            </c:dLbl>
            <c:dLbl>
              <c:idx val="27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5-46DD-8307-56985F5512BE}"/>
                </c:ext>
              </c:extLst>
            </c:dLbl>
            <c:dLbl>
              <c:idx val="283"/>
              <c:layout>
                <c:manualLayout>
                  <c:x val="-4.2626451561757789E-2"/>
                  <c:y val="-3.13046648416572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8E-4DDF-946D-949B7D7B61D8}"/>
                </c:ext>
              </c:extLst>
            </c:dLbl>
            <c:dLbl>
              <c:idx val="28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534-471E-ACA1-743BF8058DCF}"/>
                </c:ext>
              </c:extLst>
            </c:dLbl>
            <c:dLbl>
              <c:idx val="28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09-4D0C-AF0C-1145A5E661B7}"/>
                </c:ext>
              </c:extLst>
            </c:dLbl>
            <c:dLbl>
              <c:idx val="29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3-4617-8DDF-9ABDCDE79868}"/>
                </c:ext>
              </c:extLst>
            </c:dLbl>
            <c:dLbl>
              <c:idx val="29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FB-49AC-A009-824D69951BEF}"/>
                </c:ext>
              </c:extLst>
            </c:dLbl>
            <c:dLbl>
              <c:idx val="296"/>
              <c:layout>
                <c:manualLayout>
                  <c:x val="-3.9888674587305352E-4"/>
                  <c:y val="-4.0950040950040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B1-47A6-A223-F113D27A2021}"/>
                </c:ext>
              </c:extLst>
            </c:dLbl>
            <c:dLbl>
              <c:idx val="318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B1-47A6-A223-F113D27A2021}"/>
                </c:ext>
              </c:extLst>
            </c:dLbl>
            <c:dLbl>
              <c:idx val="34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A84-400B-B9E1-F670774D00C7}"/>
                </c:ext>
              </c:extLst>
            </c:dLbl>
            <c:dLbl>
              <c:idx val="36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A84-400B-B9E1-F670774D00C7}"/>
                </c:ext>
              </c:extLst>
            </c:dLbl>
            <c:dLbl>
              <c:idx val="383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A84-400B-B9E1-F670774D00C7}"/>
                </c:ext>
              </c:extLst>
            </c:dLbl>
            <c:dLbl>
              <c:idx val="40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A84-400B-B9E1-F670774D00C7}"/>
                </c:ext>
              </c:extLst>
            </c:dLbl>
            <c:dLbl>
              <c:idx val="42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A84-400B-B9E1-F670774D00C7}"/>
                </c:ext>
              </c:extLst>
            </c:dLbl>
            <c:dLbl>
              <c:idx val="44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A84-400B-B9E1-F670774D00C7}"/>
                </c:ext>
              </c:extLst>
            </c:dLbl>
            <c:dLbl>
              <c:idx val="45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0F-4C10-A25A-418021335107}"/>
                </c:ext>
              </c:extLst>
            </c:dLbl>
            <c:dLbl>
              <c:idx val="47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A84-400B-B9E1-F670774D00C7}"/>
                </c:ext>
              </c:extLst>
            </c:dLbl>
            <c:dLbl>
              <c:idx val="49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A84-400B-B9E1-F670774D00C7}"/>
                </c:ext>
              </c:extLst>
            </c:dLbl>
            <c:dLbl>
              <c:idx val="51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A84-400B-B9E1-F670774D00C7}"/>
                </c:ext>
              </c:extLst>
            </c:dLbl>
            <c:dLbl>
              <c:idx val="532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A84-400B-B9E1-F670774D00C7}"/>
                </c:ext>
              </c:extLst>
            </c:dLbl>
            <c:dLbl>
              <c:idx val="5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A84-400B-B9E1-F670774D00C7}"/>
                </c:ext>
              </c:extLst>
            </c:dLbl>
            <c:dLbl>
              <c:idx val="55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A84-400B-B9E1-F670774D00C7}"/>
                </c:ext>
              </c:extLst>
            </c:dLbl>
            <c:dLbl>
              <c:idx val="59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A84-400B-B9E1-F670774D00C7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r>
                      <a:rPr lang="en-US"/>
                      <a:t>3647,3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A84-400B-B9E1-F670774D00C7}"/>
                </c:ext>
              </c:extLst>
            </c:dLbl>
            <c:dLbl>
              <c:idx val="63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A84-400B-B9E1-F670774D00C7}"/>
                </c:ext>
              </c:extLst>
            </c:dLbl>
            <c:dLbl>
              <c:idx val="646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F7D-45CE-A39B-579AA99D59D7}"/>
                </c:ext>
              </c:extLst>
            </c:dLbl>
            <c:dLbl>
              <c:idx val="65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F-46D2-BD0E-1FA56680A07C}"/>
                </c:ext>
              </c:extLst>
            </c:dLbl>
            <c:dLbl>
              <c:idx val="67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4D1-437E-B767-0B2C63067388}"/>
                </c:ext>
              </c:extLst>
            </c:dLbl>
            <c:dLbl>
              <c:idx val="699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51-40F1-99A2-182E30EC44EE}"/>
                </c:ext>
              </c:extLst>
            </c:dLbl>
            <c:dLbl>
              <c:idx val="70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545-44B5-B566-A329C31340A6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Таблица!$RD$3:$AEF$3</c15:sqref>
                  </c15:fullRef>
                </c:ext>
              </c:extLst>
              <c:f>Таблица!$SV$3:$AEF$3</c:f>
              <c:numCache>
                <c:formatCode>m/d/yyyy</c:formatCode>
                <c:ptCount val="297"/>
                <c:pt idx="0">
                  <c:v>44562</c:v>
                </c:pt>
                <c:pt idx="1">
                  <c:v>44565</c:v>
                </c:pt>
                <c:pt idx="2">
                  <c:v>44566</c:v>
                </c:pt>
                <c:pt idx="3">
                  <c:v>44567</c:v>
                </c:pt>
                <c:pt idx="4">
                  <c:v>44571</c:v>
                </c:pt>
                <c:pt idx="5">
                  <c:v>44572</c:v>
                </c:pt>
                <c:pt idx="6">
                  <c:v>44573</c:v>
                </c:pt>
                <c:pt idx="7">
                  <c:v>44574</c:v>
                </c:pt>
                <c:pt idx="8">
                  <c:v>44575</c:v>
                </c:pt>
                <c:pt idx="9">
                  <c:v>44578</c:v>
                </c:pt>
                <c:pt idx="10">
                  <c:v>44579</c:v>
                </c:pt>
                <c:pt idx="11">
                  <c:v>44580</c:v>
                </c:pt>
                <c:pt idx="12">
                  <c:v>44581</c:v>
                </c:pt>
                <c:pt idx="13">
                  <c:v>44582</c:v>
                </c:pt>
                <c:pt idx="14">
                  <c:v>44585</c:v>
                </c:pt>
                <c:pt idx="15">
                  <c:v>44586</c:v>
                </c:pt>
                <c:pt idx="16">
                  <c:v>44587</c:v>
                </c:pt>
                <c:pt idx="17">
                  <c:v>44588</c:v>
                </c:pt>
                <c:pt idx="18">
                  <c:v>44589</c:v>
                </c:pt>
                <c:pt idx="19">
                  <c:v>44592</c:v>
                </c:pt>
                <c:pt idx="20">
                  <c:v>44593</c:v>
                </c:pt>
                <c:pt idx="21">
                  <c:v>44594</c:v>
                </c:pt>
                <c:pt idx="22">
                  <c:v>44595</c:v>
                </c:pt>
                <c:pt idx="23">
                  <c:v>44596</c:v>
                </c:pt>
                <c:pt idx="24">
                  <c:v>44599</c:v>
                </c:pt>
                <c:pt idx="25">
                  <c:v>44600</c:v>
                </c:pt>
                <c:pt idx="26">
                  <c:v>44601</c:v>
                </c:pt>
                <c:pt idx="27">
                  <c:v>44602</c:v>
                </c:pt>
                <c:pt idx="28">
                  <c:v>44603</c:v>
                </c:pt>
                <c:pt idx="29">
                  <c:v>44606</c:v>
                </c:pt>
                <c:pt idx="30">
                  <c:v>44607</c:v>
                </c:pt>
                <c:pt idx="31">
                  <c:v>44608</c:v>
                </c:pt>
                <c:pt idx="32">
                  <c:v>44609</c:v>
                </c:pt>
                <c:pt idx="33">
                  <c:v>44610</c:v>
                </c:pt>
                <c:pt idx="34">
                  <c:v>44613</c:v>
                </c:pt>
                <c:pt idx="35">
                  <c:v>44614</c:v>
                </c:pt>
                <c:pt idx="36">
                  <c:v>44615</c:v>
                </c:pt>
                <c:pt idx="37">
                  <c:v>44616</c:v>
                </c:pt>
                <c:pt idx="38">
                  <c:v>44617</c:v>
                </c:pt>
                <c:pt idx="39">
                  <c:v>44620</c:v>
                </c:pt>
                <c:pt idx="40">
                  <c:v>44621</c:v>
                </c:pt>
                <c:pt idx="41">
                  <c:v>44622</c:v>
                </c:pt>
                <c:pt idx="42">
                  <c:v>44623</c:v>
                </c:pt>
                <c:pt idx="43">
                  <c:v>44624</c:v>
                </c:pt>
                <c:pt idx="44">
                  <c:v>44629</c:v>
                </c:pt>
                <c:pt idx="45">
                  <c:v>44630</c:v>
                </c:pt>
                <c:pt idx="46">
                  <c:v>44631</c:v>
                </c:pt>
                <c:pt idx="47">
                  <c:v>44632</c:v>
                </c:pt>
                <c:pt idx="48">
                  <c:v>44634</c:v>
                </c:pt>
                <c:pt idx="49">
                  <c:v>44635</c:v>
                </c:pt>
                <c:pt idx="50">
                  <c:v>44636</c:v>
                </c:pt>
                <c:pt idx="51">
                  <c:v>44637</c:v>
                </c:pt>
                <c:pt idx="52">
                  <c:v>44638</c:v>
                </c:pt>
                <c:pt idx="53">
                  <c:v>44641</c:v>
                </c:pt>
                <c:pt idx="54">
                  <c:v>44642</c:v>
                </c:pt>
                <c:pt idx="55">
                  <c:v>44643</c:v>
                </c:pt>
                <c:pt idx="56">
                  <c:v>44644</c:v>
                </c:pt>
                <c:pt idx="57">
                  <c:v>44645</c:v>
                </c:pt>
                <c:pt idx="58">
                  <c:v>44648</c:v>
                </c:pt>
                <c:pt idx="59">
                  <c:v>44649</c:v>
                </c:pt>
                <c:pt idx="60">
                  <c:v>44650</c:v>
                </c:pt>
                <c:pt idx="61">
                  <c:v>44651</c:v>
                </c:pt>
                <c:pt idx="62">
                  <c:v>44652</c:v>
                </c:pt>
                <c:pt idx="63">
                  <c:v>44655</c:v>
                </c:pt>
                <c:pt idx="64">
                  <c:v>44656</c:v>
                </c:pt>
                <c:pt idx="65">
                  <c:v>44657</c:v>
                </c:pt>
                <c:pt idx="66">
                  <c:v>44658</c:v>
                </c:pt>
                <c:pt idx="67">
                  <c:v>44659</c:v>
                </c:pt>
                <c:pt idx="68">
                  <c:v>44662</c:v>
                </c:pt>
                <c:pt idx="69">
                  <c:v>44663</c:v>
                </c:pt>
                <c:pt idx="70">
                  <c:v>44664</c:v>
                </c:pt>
                <c:pt idx="71">
                  <c:v>44665</c:v>
                </c:pt>
                <c:pt idx="72">
                  <c:v>44666</c:v>
                </c:pt>
                <c:pt idx="73">
                  <c:v>44669</c:v>
                </c:pt>
                <c:pt idx="74">
                  <c:v>44670</c:v>
                </c:pt>
                <c:pt idx="75">
                  <c:v>44671</c:v>
                </c:pt>
                <c:pt idx="76">
                  <c:v>44672</c:v>
                </c:pt>
                <c:pt idx="77">
                  <c:v>44673</c:v>
                </c:pt>
                <c:pt idx="78">
                  <c:v>44676</c:v>
                </c:pt>
                <c:pt idx="79">
                  <c:v>44677</c:v>
                </c:pt>
                <c:pt idx="80">
                  <c:v>44678</c:v>
                </c:pt>
                <c:pt idx="81">
                  <c:v>44679</c:v>
                </c:pt>
                <c:pt idx="82">
                  <c:v>44680</c:v>
                </c:pt>
                <c:pt idx="83">
                  <c:v>44685</c:v>
                </c:pt>
                <c:pt idx="84">
                  <c:v>44686</c:v>
                </c:pt>
                <c:pt idx="85">
                  <c:v>44687</c:v>
                </c:pt>
                <c:pt idx="86">
                  <c:v>44691</c:v>
                </c:pt>
                <c:pt idx="87">
                  <c:v>44692</c:v>
                </c:pt>
                <c:pt idx="88">
                  <c:v>44693</c:v>
                </c:pt>
                <c:pt idx="89">
                  <c:v>44694</c:v>
                </c:pt>
                <c:pt idx="90">
                  <c:v>44695</c:v>
                </c:pt>
                <c:pt idx="91">
                  <c:v>44697</c:v>
                </c:pt>
                <c:pt idx="92">
                  <c:v>44698</c:v>
                </c:pt>
                <c:pt idx="93">
                  <c:v>44699</c:v>
                </c:pt>
                <c:pt idx="94">
                  <c:v>44700</c:v>
                </c:pt>
                <c:pt idx="95">
                  <c:v>44701</c:v>
                </c:pt>
                <c:pt idx="96">
                  <c:v>44704</c:v>
                </c:pt>
                <c:pt idx="97">
                  <c:v>44705</c:v>
                </c:pt>
                <c:pt idx="98">
                  <c:v>44706</c:v>
                </c:pt>
                <c:pt idx="99">
                  <c:v>44707</c:v>
                </c:pt>
                <c:pt idx="100">
                  <c:v>44708</c:v>
                </c:pt>
                <c:pt idx="101">
                  <c:v>44711</c:v>
                </c:pt>
                <c:pt idx="102">
                  <c:v>44712</c:v>
                </c:pt>
                <c:pt idx="103">
                  <c:v>44713</c:v>
                </c:pt>
                <c:pt idx="104">
                  <c:v>44714</c:v>
                </c:pt>
                <c:pt idx="105">
                  <c:v>44715</c:v>
                </c:pt>
                <c:pt idx="106">
                  <c:v>44718</c:v>
                </c:pt>
                <c:pt idx="107">
                  <c:v>44719</c:v>
                </c:pt>
                <c:pt idx="108">
                  <c:v>44720</c:v>
                </c:pt>
                <c:pt idx="109">
                  <c:v>44721</c:v>
                </c:pt>
                <c:pt idx="110">
                  <c:v>44722</c:v>
                </c:pt>
                <c:pt idx="111">
                  <c:v>44725</c:v>
                </c:pt>
                <c:pt idx="112">
                  <c:v>44726</c:v>
                </c:pt>
                <c:pt idx="113">
                  <c:v>44727</c:v>
                </c:pt>
                <c:pt idx="114">
                  <c:v>44728</c:v>
                </c:pt>
                <c:pt idx="115">
                  <c:v>44729</c:v>
                </c:pt>
                <c:pt idx="116">
                  <c:v>44732</c:v>
                </c:pt>
                <c:pt idx="117">
                  <c:v>44733</c:v>
                </c:pt>
                <c:pt idx="118">
                  <c:v>44734</c:v>
                </c:pt>
                <c:pt idx="119">
                  <c:v>44735</c:v>
                </c:pt>
                <c:pt idx="120">
                  <c:v>44736</c:v>
                </c:pt>
                <c:pt idx="121">
                  <c:v>44739</c:v>
                </c:pt>
                <c:pt idx="122">
                  <c:v>44740</c:v>
                </c:pt>
                <c:pt idx="123">
                  <c:v>44741</c:v>
                </c:pt>
                <c:pt idx="124">
                  <c:v>44742</c:v>
                </c:pt>
                <c:pt idx="125">
                  <c:v>44743</c:v>
                </c:pt>
                <c:pt idx="126">
                  <c:v>44746</c:v>
                </c:pt>
                <c:pt idx="127">
                  <c:v>44747</c:v>
                </c:pt>
                <c:pt idx="128">
                  <c:v>44748</c:v>
                </c:pt>
                <c:pt idx="129">
                  <c:v>44749</c:v>
                </c:pt>
                <c:pt idx="130">
                  <c:v>44750</c:v>
                </c:pt>
                <c:pt idx="131">
                  <c:v>44753</c:v>
                </c:pt>
                <c:pt idx="132">
                  <c:v>44754</c:v>
                </c:pt>
                <c:pt idx="133">
                  <c:v>44755</c:v>
                </c:pt>
                <c:pt idx="134">
                  <c:v>44756</c:v>
                </c:pt>
                <c:pt idx="135">
                  <c:v>44757</c:v>
                </c:pt>
                <c:pt idx="136">
                  <c:v>44760</c:v>
                </c:pt>
                <c:pt idx="137">
                  <c:v>44761</c:v>
                </c:pt>
                <c:pt idx="138">
                  <c:v>44762</c:v>
                </c:pt>
                <c:pt idx="139">
                  <c:v>44763</c:v>
                </c:pt>
                <c:pt idx="140">
                  <c:v>44764</c:v>
                </c:pt>
                <c:pt idx="141">
                  <c:v>44767</c:v>
                </c:pt>
                <c:pt idx="142">
                  <c:v>44768</c:v>
                </c:pt>
                <c:pt idx="143">
                  <c:v>44769</c:v>
                </c:pt>
                <c:pt idx="144">
                  <c:v>44770</c:v>
                </c:pt>
                <c:pt idx="145">
                  <c:v>44771</c:v>
                </c:pt>
                <c:pt idx="146">
                  <c:v>44774</c:v>
                </c:pt>
                <c:pt idx="147">
                  <c:v>44775</c:v>
                </c:pt>
                <c:pt idx="148">
                  <c:v>44776</c:v>
                </c:pt>
                <c:pt idx="149">
                  <c:v>44777</c:v>
                </c:pt>
                <c:pt idx="150">
                  <c:v>44778</c:v>
                </c:pt>
                <c:pt idx="151">
                  <c:v>44781</c:v>
                </c:pt>
                <c:pt idx="152">
                  <c:v>44782</c:v>
                </c:pt>
                <c:pt idx="153">
                  <c:v>44783</c:v>
                </c:pt>
                <c:pt idx="154">
                  <c:v>44784</c:v>
                </c:pt>
                <c:pt idx="155">
                  <c:v>44785</c:v>
                </c:pt>
                <c:pt idx="156">
                  <c:v>44788</c:v>
                </c:pt>
                <c:pt idx="157">
                  <c:v>44789</c:v>
                </c:pt>
                <c:pt idx="158">
                  <c:v>44790</c:v>
                </c:pt>
                <c:pt idx="159">
                  <c:v>44791</c:v>
                </c:pt>
                <c:pt idx="160">
                  <c:v>44792</c:v>
                </c:pt>
                <c:pt idx="161">
                  <c:v>44795</c:v>
                </c:pt>
                <c:pt idx="162">
                  <c:v>44796</c:v>
                </c:pt>
                <c:pt idx="163">
                  <c:v>44797</c:v>
                </c:pt>
                <c:pt idx="164">
                  <c:v>44798</c:v>
                </c:pt>
                <c:pt idx="165">
                  <c:v>44799</c:v>
                </c:pt>
                <c:pt idx="166">
                  <c:v>44802</c:v>
                </c:pt>
                <c:pt idx="167">
                  <c:v>44803</c:v>
                </c:pt>
                <c:pt idx="168">
                  <c:v>44804</c:v>
                </c:pt>
                <c:pt idx="169">
                  <c:v>44805</c:v>
                </c:pt>
                <c:pt idx="170">
                  <c:v>44806</c:v>
                </c:pt>
                <c:pt idx="171">
                  <c:v>44809</c:v>
                </c:pt>
                <c:pt idx="172">
                  <c:v>44810</c:v>
                </c:pt>
                <c:pt idx="173">
                  <c:v>44811</c:v>
                </c:pt>
                <c:pt idx="174">
                  <c:v>44812</c:v>
                </c:pt>
                <c:pt idx="175">
                  <c:v>44813</c:v>
                </c:pt>
                <c:pt idx="176">
                  <c:v>44816</c:v>
                </c:pt>
                <c:pt idx="177">
                  <c:v>44817</c:v>
                </c:pt>
                <c:pt idx="178">
                  <c:v>44818</c:v>
                </c:pt>
                <c:pt idx="179">
                  <c:v>44819</c:v>
                </c:pt>
                <c:pt idx="180">
                  <c:v>44820</c:v>
                </c:pt>
                <c:pt idx="181">
                  <c:v>44823</c:v>
                </c:pt>
                <c:pt idx="182">
                  <c:v>44824</c:v>
                </c:pt>
                <c:pt idx="183">
                  <c:v>44825</c:v>
                </c:pt>
                <c:pt idx="184">
                  <c:v>44826</c:v>
                </c:pt>
                <c:pt idx="185">
                  <c:v>44827</c:v>
                </c:pt>
                <c:pt idx="186">
                  <c:v>44830</c:v>
                </c:pt>
                <c:pt idx="187">
                  <c:v>44831</c:v>
                </c:pt>
                <c:pt idx="188">
                  <c:v>44832</c:v>
                </c:pt>
                <c:pt idx="189">
                  <c:v>44833</c:v>
                </c:pt>
                <c:pt idx="190">
                  <c:v>44834</c:v>
                </c:pt>
                <c:pt idx="191">
                  <c:v>44835</c:v>
                </c:pt>
                <c:pt idx="192">
                  <c:v>44838</c:v>
                </c:pt>
                <c:pt idx="193">
                  <c:v>44839</c:v>
                </c:pt>
                <c:pt idx="194">
                  <c:v>44840</c:v>
                </c:pt>
                <c:pt idx="195">
                  <c:v>44841</c:v>
                </c:pt>
                <c:pt idx="196">
                  <c:v>44844</c:v>
                </c:pt>
                <c:pt idx="197">
                  <c:v>44845</c:v>
                </c:pt>
                <c:pt idx="198">
                  <c:v>44846</c:v>
                </c:pt>
                <c:pt idx="199">
                  <c:v>44847</c:v>
                </c:pt>
                <c:pt idx="200">
                  <c:v>44848</c:v>
                </c:pt>
                <c:pt idx="201">
                  <c:v>44851</c:v>
                </c:pt>
                <c:pt idx="202">
                  <c:v>44852</c:v>
                </c:pt>
                <c:pt idx="203">
                  <c:v>44853</c:v>
                </c:pt>
                <c:pt idx="204">
                  <c:v>44854</c:v>
                </c:pt>
                <c:pt idx="205">
                  <c:v>44855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44865</c:v>
                </c:pt>
                <c:pt idx="212">
                  <c:v>44866</c:v>
                </c:pt>
                <c:pt idx="213">
                  <c:v>44867</c:v>
                </c:pt>
                <c:pt idx="214">
                  <c:v>44868</c:v>
                </c:pt>
                <c:pt idx="215">
                  <c:v>44869</c:v>
                </c:pt>
                <c:pt idx="216">
                  <c:v>44873</c:v>
                </c:pt>
                <c:pt idx="217">
                  <c:v>44874</c:v>
                </c:pt>
                <c:pt idx="218">
                  <c:v>44875</c:v>
                </c:pt>
                <c:pt idx="219">
                  <c:v>44876</c:v>
                </c:pt>
                <c:pt idx="220">
                  <c:v>44879</c:v>
                </c:pt>
                <c:pt idx="221">
                  <c:v>44880</c:v>
                </c:pt>
                <c:pt idx="222">
                  <c:v>44881</c:v>
                </c:pt>
                <c:pt idx="223">
                  <c:v>44882</c:v>
                </c:pt>
                <c:pt idx="224">
                  <c:v>44883</c:v>
                </c:pt>
                <c:pt idx="225">
                  <c:v>44886</c:v>
                </c:pt>
                <c:pt idx="226">
                  <c:v>44887</c:v>
                </c:pt>
                <c:pt idx="227">
                  <c:v>44888</c:v>
                </c:pt>
                <c:pt idx="228">
                  <c:v>44889</c:v>
                </c:pt>
                <c:pt idx="229">
                  <c:v>44890</c:v>
                </c:pt>
                <c:pt idx="230">
                  <c:v>44893</c:v>
                </c:pt>
                <c:pt idx="231">
                  <c:v>44894</c:v>
                </c:pt>
                <c:pt idx="232">
                  <c:v>44895</c:v>
                </c:pt>
                <c:pt idx="233">
                  <c:v>44896</c:v>
                </c:pt>
                <c:pt idx="234">
                  <c:v>44897</c:v>
                </c:pt>
                <c:pt idx="235">
                  <c:v>44900</c:v>
                </c:pt>
                <c:pt idx="236">
                  <c:v>44901</c:v>
                </c:pt>
                <c:pt idx="237">
                  <c:v>44902</c:v>
                </c:pt>
                <c:pt idx="238">
                  <c:v>44903</c:v>
                </c:pt>
                <c:pt idx="239">
                  <c:v>44904</c:v>
                </c:pt>
                <c:pt idx="240">
                  <c:v>44907</c:v>
                </c:pt>
                <c:pt idx="241">
                  <c:v>44908</c:v>
                </c:pt>
                <c:pt idx="242">
                  <c:v>44909</c:v>
                </c:pt>
                <c:pt idx="243">
                  <c:v>44910</c:v>
                </c:pt>
                <c:pt idx="244">
                  <c:v>44911</c:v>
                </c:pt>
                <c:pt idx="245">
                  <c:v>44914</c:v>
                </c:pt>
                <c:pt idx="246">
                  <c:v>44915</c:v>
                </c:pt>
                <c:pt idx="247">
                  <c:v>44916</c:v>
                </c:pt>
                <c:pt idx="248">
                  <c:v>44917</c:v>
                </c:pt>
                <c:pt idx="249">
                  <c:v>44918</c:v>
                </c:pt>
                <c:pt idx="250">
                  <c:v>44921</c:v>
                </c:pt>
                <c:pt idx="251">
                  <c:v>44922</c:v>
                </c:pt>
                <c:pt idx="252">
                  <c:v>44923</c:v>
                </c:pt>
                <c:pt idx="253">
                  <c:v>44924</c:v>
                </c:pt>
                <c:pt idx="254">
                  <c:v>44925</c:v>
                </c:pt>
                <c:pt idx="255">
                  <c:v>44927</c:v>
                </c:pt>
                <c:pt idx="256">
                  <c:v>44930</c:v>
                </c:pt>
                <c:pt idx="257">
                  <c:v>44931</c:v>
                </c:pt>
                <c:pt idx="258">
                  <c:v>44932</c:v>
                </c:pt>
                <c:pt idx="259">
                  <c:v>44935</c:v>
                </c:pt>
                <c:pt idx="260">
                  <c:v>44936</c:v>
                </c:pt>
                <c:pt idx="261">
                  <c:v>44937</c:v>
                </c:pt>
                <c:pt idx="262">
                  <c:v>44938</c:v>
                </c:pt>
                <c:pt idx="263">
                  <c:v>44939</c:v>
                </c:pt>
                <c:pt idx="264">
                  <c:v>44942</c:v>
                </c:pt>
                <c:pt idx="265">
                  <c:v>44943</c:v>
                </c:pt>
                <c:pt idx="266">
                  <c:v>44944</c:v>
                </c:pt>
                <c:pt idx="267">
                  <c:v>44945</c:v>
                </c:pt>
                <c:pt idx="268">
                  <c:v>44946</c:v>
                </c:pt>
                <c:pt idx="269">
                  <c:v>44949</c:v>
                </c:pt>
                <c:pt idx="270">
                  <c:v>44950</c:v>
                </c:pt>
                <c:pt idx="271">
                  <c:v>44951</c:v>
                </c:pt>
                <c:pt idx="272">
                  <c:v>44952</c:v>
                </c:pt>
                <c:pt idx="273">
                  <c:v>44953</c:v>
                </c:pt>
                <c:pt idx="274">
                  <c:v>44956</c:v>
                </c:pt>
                <c:pt idx="275">
                  <c:v>44957</c:v>
                </c:pt>
                <c:pt idx="276">
                  <c:v>44958</c:v>
                </c:pt>
                <c:pt idx="277">
                  <c:v>44959</c:v>
                </c:pt>
                <c:pt idx="278">
                  <c:v>44960</c:v>
                </c:pt>
                <c:pt idx="279">
                  <c:v>44963</c:v>
                </c:pt>
                <c:pt idx="280">
                  <c:v>44964</c:v>
                </c:pt>
                <c:pt idx="281">
                  <c:v>44965</c:v>
                </c:pt>
                <c:pt idx="282">
                  <c:v>44966</c:v>
                </c:pt>
                <c:pt idx="283">
                  <c:v>44967</c:v>
                </c:pt>
                <c:pt idx="284">
                  <c:v>44970</c:v>
                </c:pt>
                <c:pt idx="285">
                  <c:v>44971</c:v>
                </c:pt>
                <c:pt idx="286">
                  <c:v>44972</c:v>
                </c:pt>
                <c:pt idx="287">
                  <c:v>44973</c:v>
                </c:pt>
                <c:pt idx="288">
                  <c:v>44974</c:v>
                </c:pt>
                <c:pt idx="289">
                  <c:v>44977</c:v>
                </c:pt>
                <c:pt idx="290">
                  <c:v>44978</c:v>
                </c:pt>
                <c:pt idx="291">
                  <c:v>44979</c:v>
                </c:pt>
                <c:pt idx="292">
                  <c:v>44980</c:v>
                </c:pt>
                <c:pt idx="293">
                  <c:v>44981</c:v>
                </c:pt>
                <c:pt idx="294">
                  <c:v>44984</c:v>
                </c:pt>
                <c:pt idx="295">
                  <c:v>44985</c:v>
                </c:pt>
                <c:pt idx="296">
                  <c:v>44986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Таблица!$RD$5:$AEF$5</c15:sqref>
                  </c15:fullRef>
                </c:ext>
              </c:extLst>
              <c:f>Таблица!$SV$5:$AEF$5</c:f>
              <c:numCache>
                <c:formatCode>0.00</c:formatCode>
                <c:ptCount val="297"/>
                <c:pt idx="0">
                  <c:v>3965.2517562105099</c:v>
                </c:pt>
                <c:pt idx="1">
                  <c:v>3960.2629410156073</c:v>
                </c:pt>
                <c:pt idx="2">
                  <c:v>3964.8452491828252</c:v>
                </c:pt>
                <c:pt idx="3">
                  <c:v>3969.024415841905</c:v>
                </c:pt>
                <c:pt idx="4">
                  <c:v>3970.6887414144744</c:v>
                </c:pt>
                <c:pt idx="5">
                  <c:v>3963.3180461982006</c:v>
                </c:pt>
                <c:pt idx="6">
                  <c:v>3973.1300451540401</c:v>
                </c:pt>
                <c:pt idx="7">
                  <c:v>3979.0786932964202</c:v>
                </c:pt>
                <c:pt idx="8">
                  <c:v>3982.1738021798001</c:v>
                </c:pt>
                <c:pt idx="9">
                  <c:v>3988.4288767654398</c:v>
                </c:pt>
                <c:pt idx="10">
                  <c:v>3984.7933706908002</c:v>
                </c:pt>
                <c:pt idx="11">
                  <c:v>3986.4349618790402</c:v>
                </c:pt>
                <c:pt idx="12">
                  <c:v>3989.6838283883799</c:v>
                </c:pt>
                <c:pt idx="13">
                  <c:v>3990.0377252418698</c:v>
                </c:pt>
                <c:pt idx="14">
                  <c:v>3994.55602877808</c:v>
                </c:pt>
                <c:pt idx="15">
                  <c:v>3994.90923869263</c:v>
                </c:pt>
                <c:pt idx="16">
                  <c:v>3994.8933782382901</c:v>
                </c:pt>
                <c:pt idx="17">
                  <c:v>3994.5250316442198</c:v>
                </c:pt>
                <c:pt idx="18">
                  <c:v>3996.2117288149798</c:v>
                </c:pt>
                <c:pt idx="19">
                  <c:v>3994.3</c:v>
                </c:pt>
                <c:pt idx="20">
                  <c:v>3994.50877662626</c:v>
                </c:pt>
                <c:pt idx="21">
                  <c:v>4001.17664183742</c:v>
                </c:pt>
                <c:pt idx="22">
                  <c:v>4009.2617671175299</c:v>
                </c:pt>
                <c:pt idx="23">
                  <c:v>4014.8976058933099</c:v>
                </c:pt>
                <c:pt idx="24">
                  <c:v>4016.0374086821198</c:v>
                </c:pt>
                <c:pt idx="25">
                  <c:v>4021.8691972084798</c:v>
                </c:pt>
                <c:pt idx="26">
                  <c:v>4025.52588638828</c:v>
                </c:pt>
                <c:pt idx="27">
                  <c:v>4029.0449795751601</c:v>
                </c:pt>
                <c:pt idx="28">
                  <c:v>4032.5400263010101</c:v>
                </c:pt>
                <c:pt idx="29">
                  <c:v>4034.5988479002899</c:v>
                </c:pt>
                <c:pt idx="30">
                  <c:v>4029.4116016630101</c:v>
                </c:pt>
                <c:pt idx="31">
                  <c:v>4026.3530544832802</c:v>
                </c:pt>
                <c:pt idx="32">
                  <c:v>4032.2044966011299</c:v>
                </c:pt>
                <c:pt idx="33">
                  <c:v>4035.5859209693899</c:v>
                </c:pt>
                <c:pt idx="34">
                  <c:v>4035.8260017358598</c:v>
                </c:pt>
                <c:pt idx="35">
                  <c:v>4033.47545800846</c:v>
                </c:pt>
                <c:pt idx="36">
                  <c:v>4031.8077224415001</c:v>
                </c:pt>
                <c:pt idx="37">
                  <c:v>4021.3532700147898</c:v>
                </c:pt>
                <c:pt idx="38">
                  <c:v>4013.472403491</c:v>
                </c:pt>
                <c:pt idx="39">
                  <c:v>3984.6393684894902</c:v>
                </c:pt>
                <c:pt idx="40">
                  <c:v>3963.1945501322598</c:v>
                </c:pt>
                <c:pt idx="41">
                  <c:v>3917.11451844667</c:v>
                </c:pt>
                <c:pt idx="42">
                  <c:v>3914.7272035654801</c:v>
                </c:pt>
                <c:pt idx="43">
                  <c:v>3875.0725625370601</c:v>
                </c:pt>
                <c:pt idx="44">
                  <c:v>3849.72597236509</c:v>
                </c:pt>
                <c:pt idx="45">
                  <c:v>3802.7660150288302</c:v>
                </c:pt>
                <c:pt idx="46">
                  <c:v>3777.3907230048699</c:v>
                </c:pt>
                <c:pt idx="47">
                  <c:v>3774.7399219788199</c:v>
                </c:pt>
                <c:pt idx="48">
                  <c:v>3759.0163086559801</c:v>
                </c:pt>
                <c:pt idx="49">
                  <c:v>3737.6097962490999</c:v>
                </c:pt>
                <c:pt idx="50">
                  <c:v>3721.7360426919599</c:v>
                </c:pt>
                <c:pt idx="51">
                  <c:v>3718.79746966929</c:v>
                </c:pt>
                <c:pt idx="52">
                  <c:v>3709.8214946103099</c:v>
                </c:pt>
                <c:pt idx="53">
                  <c:v>3709.5855097342101</c:v>
                </c:pt>
                <c:pt idx="54">
                  <c:v>3695.8409382333698</c:v>
                </c:pt>
                <c:pt idx="55">
                  <c:v>3687.5879753859799</c:v>
                </c:pt>
                <c:pt idx="56">
                  <c:v>3682.7340065670001</c:v>
                </c:pt>
                <c:pt idx="57">
                  <c:v>3680.0772349170402</c:v>
                </c:pt>
                <c:pt idx="58">
                  <c:v>3685.36788856051</c:v>
                </c:pt>
                <c:pt idx="59">
                  <c:v>3670.3241088185</c:v>
                </c:pt>
                <c:pt idx="60">
                  <c:v>3668.9467547160898</c:v>
                </c:pt>
                <c:pt idx="61">
                  <c:v>3677.6438963219598</c:v>
                </c:pt>
                <c:pt idx="62">
                  <c:v>3692.5494416789979</c:v>
                </c:pt>
                <c:pt idx="63">
                  <c:v>3690.0519719773101</c:v>
                </c:pt>
                <c:pt idx="64">
                  <c:v>3680.3695631632199</c:v>
                </c:pt>
                <c:pt idx="65">
                  <c:v>3676.6711364083599</c:v>
                </c:pt>
                <c:pt idx="66">
                  <c:v>3674.5460101649201</c:v>
                </c:pt>
                <c:pt idx="67">
                  <c:v>3669.6488391768098</c:v>
                </c:pt>
                <c:pt idx="68">
                  <c:v>3679.0413316160002</c:v>
                </c:pt>
                <c:pt idx="69">
                  <c:v>3662.72502721407</c:v>
                </c:pt>
                <c:pt idx="70">
                  <c:v>3660.5607226122802</c:v>
                </c:pt>
                <c:pt idx="71">
                  <c:v>3657.2264749022702</c:v>
                </c:pt>
                <c:pt idx="72">
                  <c:v>3652.3933433301399</c:v>
                </c:pt>
                <c:pt idx="73">
                  <c:v>3651.0453209601801</c:v>
                </c:pt>
                <c:pt idx="74">
                  <c:v>3640.1588339933101</c:v>
                </c:pt>
                <c:pt idx="75">
                  <c:v>3638.1436592057998</c:v>
                </c:pt>
                <c:pt idx="76">
                  <c:v>3634.6192505557301</c:v>
                </c:pt>
                <c:pt idx="77">
                  <c:v>3637.6836086940102</c:v>
                </c:pt>
                <c:pt idx="78">
                  <c:v>3646.2927898961898</c:v>
                </c:pt>
                <c:pt idx="79">
                  <c:v>3641.18159767615</c:v>
                </c:pt>
                <c:pt idx="80">
                  <c:v>3638.0931159214401</c:v>
                </c:pt>
                <c:pt idx="81">
                  <c:v>3635.73527096834</c:v>
                </c:pt>
                <c:pt idx="82">
                  <c:v>3632.8814192200898</c:v>
                </c:pt>
                <c:pt idx="83">
                  <c:v>3638.17177960353</c:v>
                </c:pt>
                <c:pt idx="84">
                  <c:v>3622.93620668433</c:v>
                </c:pt>
                <c:pt idx="85">
                  <c:v>3628.6045496175302</c:v>
                </c:pt>
                <c:pt idx="86">
                  <c:v>3648.6007298835698</c:v>
                </c:pt>
                <c:pt idx="87">
                  <c:v>3635.92667097912</c:v>
                </c:pt>
                <c:pt idx="88">
                  <c:v>3629.3697311607398</c:v>
                </c:pt>
                <c:pt idx="89">
                  <c:v>3631.3680954462402</c:v>
                </c:pt>
                <c:pt idx="90">
                  <c:v>3637.2914235684402</c:v>
                </c:pt>
                <c:pt idx="91">
                  <c:v>3643.2075989475202</c:v>
                </c:pt>
                <c:pt idx="92">
                  <c:v>3639.73995028122</c:v>
                </c:pt>
                <c:pt idx="93">
                  <c:v>3641.0093364490399</c:v>
                </c:pt>
                <c:pt idx="94">
                  <c:v>3641.8967024264002</c:v>
                </c:pt>
                <c:pt idx="95">
                  <c:v>3644.5249179523498</c:v>
                </c:pt>
                <c:pt idx="96">
                  <c:v>3648.0757701968</c:v>
                </c:pt>
                <c:pt idx="97">
                  <c:v>3656.6966126503198</c:v>
                </c:pt>
                <c:pt idx="98">
                  <c:v>3664.1772481089702</c:v>
                </c:pt>
                <c:pt idx="99">
                  <c:v>3670.5387200088999</c:v>
                </c:pt>
                <c:pt idx="100">
                  <c:v>3676.9054148472401</c:v>
                </c:pt>
                <c:pt idx="101">
                  <c:v>3653.9006274005901</c:v>
                </c:pt>
                <c:pt idx="102">
                  <c:v>3637.33753003433</c:v>
                </c:pt>
                <c:pt idx="103">
                  <c:v>3647.31842064596</c:v>
                </c:pt>
                <c:pt idx="104">
                  <c:v>3651.2366542630498</c:v>
                </c:pt>
                <c:pt idx="105">
                  <c:v>3657.2180048980399</c:v>
                </c:pt>
                <c:pt idx="106">
                  <c:v>3667.5919567893998</c:v>
                </c:pt>
                <c:pt idx="107">
                  <c:v>3669.1758468815401</c:v>
                </c:pt>
                <c:pt idx="108">
                  <c:v>3672.7742959031202</c:v>
                </c:pt>
                <c:pt idx="109">
                  <c:v>3675.20098890601</c:v>
                </c:pt>
                <c:pt idx="110">
                  <c:v>3681.2578146526398</c:v>
                </c:pt>
                <c:pt idx="111">
                  <c:v>3691.0964087820998</c:v>
                </c:pt>
                <c:pt idx="112">
                  <c:v>3687.11210394925</c:v>
                </c:pt>
                <c:pt idx="113">
                  <c:v>3688.28212098637</c:v>
                </c:pt>
                <c:pt idx="114">
                  <c:v>3687.2123999515602</c:v>
                </c:pt>
                <c:pt idx="115">
                  <c:v>3693.6778123774402</c:v>
                </c:pt>
                <c:pt idx="116">
                  <c:v>3694.8</c:v>
                </c:pt>
                <c:pt idx="117">
                  <c:v>3689.6610244039098</c:v>
                </c:pt>
                <c:pt idx="118">
                  <c:v>3692.9838619155698</c:v>
                </c:pt>
                <c:pt idx="119">
                  <c:v>3711.2122499114898</c:v>
                </c:pt>
                <c:pt idx="120">
                  <c:v>3718.4472952312299</c:v>
                </c:pt>
                <c:pt idx="121">
                  <c:v>3721.13306383386</c:v>
                </c:pt>
                <c:pt idx="122">
                  <c:v>3715.6938788815401</c:v>
                </c:pt>
                <c:pt idx="123">
                  <c:v>3717.2427867542901</c:v>
                </c:pt>
                <c:pt idx="124">
                  <c:v>3717.3998520394598</c:v>
                </c:pt>
                <c:pt idx="125">
                  <c:v>3738.6364176738698</c:v>
                </c:pt>
                <c:pt idx="126">
                  <c:v>3718.73722022741</c:v>
                </c:pt>
                <c:pt idx="127">
                  <c:v>3714.4626766894598</c:v>
                </c:pt>
                <c:pt idx="128">
                  <c:v>3702.5624720324099</c:v>
                </c:pt>
                <c:pt idx="129">
                  <c:v>3686.7667163211199</c:v>
                </c:pt>
                <c:pt idx="130">
                  <c:v>3661.2117020565302</c:v>
                </c:pt>
                <c:pt idx="131">
                  <c:v>3661.67823712072</c:v>
                </c:pt>
                <c:pt idx="132">
                  <c:v>3660.7040558374601</c:v>
                </c:pt>
                <c:pt idx="133">
                  <c:v>3658.6904169631798</c:v>
                </c:pt>
                <c:pt idx="134">
                  <c:v>3662.0493708907802</c:v>
                </c:pt>
                <c:pt idx="135">
                  <c:v>3669.35442064067</c:v>
                </c:pt>
                <c:pt idx="136">
                  <c:v>3675.2767864264001</c:v>
                </c:pt>
                <c:pt idx="137">
                  <c:v>3672.29208826581</c:v>
                </c:pt>
                <c:pt idx="138">
                  <c:v>3683.7953753822799</c:v>
                </c:pt>
                <c:pt idx="139">
                  <c:v>3694.2359400268701</c:v>
                </c:pt>
                <c:pt idx="140">
                  <c:v>3696.3787981793898</c:v>
                </c:pt>
                <c:pt idx="141">
                  <c:v>3693.2675064774598</c:v>
                </c:pt>
                <c:pt idx="142">
                  <c:v>3675.75527131642</c:v>
                </c:pt>
                <c:pt idx="143">
                  <c:v>3678.2235845544201</c:v>
                </c:pt>
                <c:pt idx="144">
                  <c:v>3675.1476787146999</c:v>
                </c:pt>
                <c:pt idx="145">
                  <c:v>3666.4531059501401</c:v>
                </c:pt>
                <c:pt idx="146">
                  <c:v>3680.1471150172001</c:v>
                </c:pt>
                <c:pt idx="147">
                  <c:v>3671.2703667283199</c:v>
                </c:pt>
                <c:pt idx="148">
                  <c:v>3669.0014366092</c:v>
                </c:pt>
                <c:pt idx="149">
                  <c:v>3679.6169750961799</c:v>
                </c:pt>
                <c:pt idx="150">
                  <c:v>3675.8776580802501</c:v>
                </c:pt>
                <c:pt idx="151">
                  <c:v>3677.6710789034901</c:v>
                </c:pt>
                <c:pt idx="152">
                  <c:v>3673.80117959684</c:v>
                </c:pt>
                <c:pt idx="153">
                  <c:v>3676.1440472105401</c:v>
                </c:pt>
                <c:pt idx="154">
                  <c:v>3674.5824227724802</c:v>
                </c:pt>
                <c:pt idx="155">
                  <c:v>3675.62816196009</c:v>
                </c:pt>
                <c:pt idx="156">
                  <c:v>3680.3269994523398</c:v>
                </c:pt>
                <c:pt idx="157">
                  <c:v>3670.3757507986802</c:v>
                </c:pt>
                <c:pt idx="158">
                  <c:v>3666.5161593728599</c:v>
                </c:pt>
                <c:pt idx="159">
                  <c:v>3663.8658074074901</c:v>
                </c:pt>
                <c:pt idx="160">
                  <c:v>3667.32296816897</c:v>
                </c:pt>
                <c:pt idx="161">
                  <c:v>3670.9218244122098</c:v>
                </c:pt>
                <c:pt idx="162">
                  <c:v>3667.9412145617098</c:v>
                </c:pt>
                <c:pt idx="163">
                  <c:v>3665.26298599867</c:v>
                </c:pt>
                <c:pt idx="164">
                  <c:v>3662.6993707635002</c:v>
                </c:pt>
                <c:pt idx="165">
                  <c:v>3663.11951687189</c:v>
                </c:pt>
                <c:pt idx="166">
                  <c:v>3667.49208711848</c:v>
                </c:pt>
                <c:pt idx="167">
                  <c:v>3666.8597638911001</c:v>
                </c:pt>
                <c:pt idx="168">
                  <c:v>3670.88120567233</c:v>
                </c:pt>
                <c:pt idx="169">
                  <c:v>3681.6716861579398</c:v>
                </c:pt>
                <c:pt idx="170">
                  <c:v>3682.23303061865</c:v>
                </c:pt>
                <c:pt idx="171">
                  <c:v>3685.67287713421</c:v>
                </c:pt>
                <c:pt idx="172">
                  <c:v>3680.8172868748102</c:v>
                </c:pt>
                <c:pt idx="173">
                  <c:v>3677.8531757111</c:v>
                </c:pt>
                <c:pt idx="174">
                  <c:v>3681.1486790905001</c:v>
                </c:pt>
                <c:pt idx="175">
                  <c:v>3685.0375432351798</c:v>
                </c:pt>
                <c:pt idx="176">
                  <c:v>3689.6101932536699</c:v>
                </c:pt>
                <c:pt idx="177">
                  <c:v>3688.1841326672602</c:v>
                </c:pt>
                <c:pt idx="178">
                  <c:v>3693.7404550686201</c:v>
                </c:pt>
                <c:pt idx="179">
                  <c:v>3695.2123661437299</c:v>
                </c:pt>
                <c:pt idx="180">
                  <c:v>3693.9007405581801</c:v>
                </c:pt>
                <c:pt idx="181">
                  <c:v>3694.2770999049399</c:v>
                </c:pt>
                <c:pt idx="182">
                  <c:v>3689.8215640642002</c:v>
                </c:pt>
                <c:pt idx="183">
                  <c:v>3688.9614737379602</c:v>
                </c:pt>
                <c:pt idx="184">
                  <c:v>3689.7281912220701</c:v>
                </c:pt>
                <c:pt idx="185">
                  <c:v>3680.7782053013502</c:v>
                </c:pt>
                <c:pt idx="186">
                  <c:v>3680.9607720966601</c:v>
                </c:pt>
                <c:pt idx="187">
                  <c:v>3678.4549584671699</c:v>
                </c:pt>
                <c:pt idx="188">
                  <c:v>3675.9404291906599</c:v>
                </c:pt>
                <c:pt idx="189">
                  <c:v>3674.4131652424999</c:v>
                </c:pt>
                <c:pt idx="190">
                  <c:v>3667.7729635550199</c:v>
                </c:pt>
                <c:pt idx="191">
                  <c:v>3681.8352618634799</c:v>
                </c:pt>
                <c:pt idx="192">
                  <c:v>3681.8368936882898</c:v>
                </c:pt>
                <c:pt idx="193">
                  <c:v>3677.8651846907401</c:v>
                </c:pt>
                <c:pt idx="194">
                  <c:v>3665.17325360011</c:v>
                </c:pt>
                <c:pt idx="195">
                  <c:v>3670.5841433143601</c:v>
                </c:pt>
                <c:pt idx="196">
                  <c:v>3661.0140896359198</c:v>
                </c:pt>
                <c:pt idx="197">
                  <c:v>3645.5019930919002</c:v>
                </c:pt>
                <c:pt idx="198">
                  <c:v>3637.68870552921</c:v>
                </c:pt>
                <c:pt idx="199">
                  <c:v>3628.8026761757901</c:v>
                </c:pt>
                <c:pt idx="200">
                  <c:v>3628.5893748513799</c:v>
                </c:pt>
                <c:pt idx="201">
                  <c:v>3626.2433446863602</c:v>
                </c:pt>
                <c:pt idx="202">
                  <c:v>3624.4884662040799</c:v>
                </c:pt>
                <c:pt idx="203">
                  <c:v>3622.78073397465</c:v>
                </c:pt>
                <c:pt idx="204">
                  <c:v>3621.8358397178999</c:v>
                </c:pt>
                <c:pt idx="205">
                  <c:v>3620.56922796863</c:v>
                </c:pt>
                <c:pt idx="206">
                  <c:v>3617.04403588268</c:v>
                </c:pt>
                <c:pt idx="207">
                  <c:v>3611.00878767207</c:v>
                </c:pt>
                <c:pt idx="208">
                  <c:v>3608.8343144231999</c:v>
                </c:pt>
                <c:pt idx="209">
                  <c:v>3609.5791078800398</c:v>
                </c:pt>
                <c:pt idx="210">
                  <c:v>3611.4636432349898</c:v>
                </c:pt>
                <c:pt idx="211">
                  <c:v>3611.3204065978798</c:v>
                </c:pt>
                <c:pt idx="212">
                  <c:v>3609.67693676209</c:v>
                </c:pt>
                <c:pt idx="213">
                  <c:v>3605.8590263367701</c:v>
                </c:pt>
                <c:pt idx="214">
                  <c:v>3609.0489459863802</c:v>
                </c:pt>
                <c:pt idx="215">
                  <c:v>3608.22755565646</c:v>
                </c:pt>
                <c:pt idx="216">
                  <c:v>3613.04307139598</c:v>
                </c:pt>
                <c:pt idx="217">
                  <c:v>3604.5521539821302</c:v>
                </c:pt>
                <c:pt idx="218">
                  <c:v>3616.5240658313401</c:v>
                </c:pt>
                <c:pt idx="219">
                  <c:v>3620.4689320379198</c:v>
                </c:pt>
                <c:pt idx="220">
                  <c:v>3616.11100031656</c:v>
                </c:pt>
                <c:pt idx="221">
                  <c:v>3619.3813534015699</c:v>
                </c:pt>
                <c:pt idx="222">
                  <c:v>3620.91206601458</c:v>
                </c:pt>
                <c:pt idx="223">
                  <c:v>3621.69359615549</c:v>
                </c:pt>
                <c:pt idx="224">
                  <c:v>3620.4170978219499</c:v>
                </c:pt>
                <c:pt idx="225">
                  <c:v>3620.26829257177</c:v>
                </c:pt>
                <c:pt idx="226">
                  <c:v>3615.9352527221599</c:v>
                </c:pt>
                <c:pt idx="227">
                  <c:v>3611.7697222356901</c:v>
                </c:pt>
                <c:pt idx="228">
                  <c:v>3610.7558471344</c:v>
                </c:pt>
                <c:pt idx="229">
                  <c:v>3611.3939517072999</c:v>
                </c:pt>
                <c:pt idx="230">
                  <c:v>3615.00451626016</c:v>
                </c:pt>
                <c:pt idx="231">
                  <c:v>3609.9452175700599</c:v>
                </c:pt>
                <c:pt idx="232">
                  <c:v>3608.2275089423501</c:v>
                </c:pt>
                <c:pt idx="233">
                  <c:v>3613.9989321943399</c:v>
                </c:pt>
                <c:pt idx="234">
                  <c:v>3613.4466412677298</c:v>
                </c:pt>
                <c:pt idx="235">
                  <c:v>3614.2517994263098</c:v>
                </c:pt>
                <c:pt idx="236">
                  <c:v>3608.6876057232398</c:v>
                </c:pt>
                <c:pt idx="237">
                  <c:v>3607.3374382556399</c:v>
                </c:pt>
                <c:pt idx="238">
                  <c:v>3612.1111464055002</c:v>
                </c:pt>
                <c:pt idx="239">
                  <c:v>3614.2704418144899</c:v>
                </c:pt>
                <c:pt idx="240">
                  <c:v>3617.27498326458</c:v>
                </c:pt>
                <c:pt idx="241">
                  <c:v>3612.2035917534799</c:v>
                </c:pt>
                <c:pt idx="242">
                  <c:v>3618.4360525277452</c:v>
                </c:pt>
                <c:pt idx="243">
                  <c:v>3620.32152108324</c:v>
                </c:pt>
                <c:pt idx="244">
                  <c:v>3623.5898718491098</c:v>
                </c:pt>
                <c:pt idx="245">
                  <c:v>3616.7420026320201</c:v>
                </c:pt>
                <c:pt idx="246">
                  <c:v>3610.5648717734098</c:v>
                </c:pt>
                <c:pt idx="247">
                  <c:v>3604.6500023059898</c:v>
                </c:pt>
                <c:pt idx="248">
                  <c:v>3588.9919096406402</c:v>
                </c:pt>
                <c:pt idx="249">
                  <c:v>3585.79822067534</c:v>
                </c:pt>
                <c:pt idx="250">
                  <c:v>3579.5551008974899</c:v>
                </c:pt>
                <c:pt idx="251">
                  <c:v>3581.70474922011</c:v>
                </c:pt>
                <c:pt idx="252">
                  <c:v>3586.2513929646302</c:v>
                </c:pt>
                <c:pt idx="253">
                  <c:v>3585.2320514978201</c:v>
                </c:pt>
                <c:pt idx="254">
                  <c:v>3579.2638106944501</c:v>
                </c:pt>
                <c:pt idx="255">
                  <c:v>3584.5888758953402</c:v>
                </c:pt>
                <c:pt idx="256">
                  <c:v>3572.5252634900899</c:v>
                </c:pt>
                <c:pt idx="257">
                  <c:v>3575.52836741495</c:v>
                </c:pt>
                <c:pt idx="258">
                  <c:v>3576.0034099316999</c:v>
                </c:pt>
                <c:pt idx="259">
                  <c:v>3575.6773413084202</c:v>
                </c:pt>
                <c:pt idx="260">
                  <c:v>3566.0876039079099</c:v>
                </c:pt>
                <c:pt idx="261">
                  <c:v>3574.7532347442698</c:v>
                </c:pt>
                <c:pt idx="262">
                  <c:v>3580.6859738896501</c:v>
                </c:pt>
                <c:pt idx="263">
                  <c:v>3581.5120821187902</c:v>
                </c:pt>
                <c:pt idx="264">
                  <c:v>3587.5894488605099</c:v>
                </c:pt>
                <c:pt idx="265">
                  <c:v>3585.55800902088</c:v>
                </c:pt>
                <c:pt idx="266">
                  <c:v>3580.3129718719201</c:v>
                </c:pt>
                <c:pt idx="267">
                  <c:v>3580.37725029791</c:v>
                </c:pt>
                <c:pt idx="268">
                  <c:v>3580.89096971766</c:v>
                </c:pt>
                <c:pt idx="269">
                  <c:v>3576.7826604228098</c:v>
                </c:pt>
                <c:pt idx="270">
                  <c:v>3570.0436030113301</c:v>
                </c:pt>
                <c:pt idx="271">
                  <c:v>3572.59806291737</c:v>
                </c:pt>
                <c:pt idx="272">
                  <c:v>3570.4651627266499</c:v>
                </c:pt>
                <c:pt idx="273">
                  <c:v>3570.3299287145401</c:v>
                </c:pt>
                <c:pt idx="274">
                  <c:v>3568.5337262715998</c:v>
                </c:pt>
                <c:pt idx="275">
                  <c:v>3561.4916404487099</c:v>
                </c:pt>
                <c:pt idx="276">
                  <c:v>3571.2909928970798</c:v>
                </c:pt>
                <c:pt idx="277">
                  <c:v>3566.5974110324601</c:v>
                </c:pt>
                <c:pt idx="278">
                  <c:v>3568.8390647555102</c:v>
                </c:pt>
                <c:pt idx="279">
                  <c:v>3573.77580270098</c:v>
                </c:pt>
                <c:pt idx="280">
                  <c:v>3562.1924630774802</c:v>
                </c:pt>
                <c:pt idx="281">
                  <c:v>3556.51375882607</c:v>
                </c:pt>
                <c:pt idx="282">
                  <c:v>3552.8768195621401</c:v>
                </c:pt>
                <c:pt idx="283">
                  <c:v>3553.24047825969</c:v>
                </c:pt>
                <c:pt idx="284">
                  <c:v>3547.37928499293</c:v>
                </c:pt>
                <c:pt idx="285">
                  <c:v>3534.9078340044798</c:v>
                </c:pt>
                <c:pt idx="286">
                  <c:v>3530.8683642914202</c:v>
                </c:pt>
                <c:pt idx="287">
                  <c:v>3532.5434082490001</c:v>
                </c:pt>
                <c:pt idx="288">
                  <c:v>3530.0962555576398</c:v>
                </c:pt>
                <c:pt idx="289">
                  <c:v>3525.8997214334599</c:v>
                </c:pt>
                <c:pt idx="290">
                  <c:v>3507.8847792219699</c:v>
                </c:pt>
                <c:pt idx="291">
                  <c:v>3512.7977799052001</c:v>
                </c:pt>
                <c:pt idx="292">
                  <c:v>3509.4995366613598</c:v>
                </c:pt>
                <c:pt idx="293">
                  <c:v>3508.2972919814601</c:v>
                </c:pt>
                <c:pt idx="294">
                  <c:v>3504.4821416524601</c:v>
                </c:pt>
                <c:pt idx="295">
                  <c:v>3496.6212590643499</c:v>
                </c:pt>
                <c:pt idx="296">
                  <c:v>3497.41096866097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categoryFilterExceptions>
                <c15:categoryFilterException>
                  <c15:sqref>Таблица!$RF$5</c15:sqref>
                  <c15:dLbl>
                    <c:idx val="-1"/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3638-44FF-9A70-66F5716A3381}"/>
                      </c:ext>
                    </c:extLst>
                  </c15:dLbl>
                </c15:categoryFilterException>
                <c15:categoryFilterException>
                  <c15:sqref>Таблица!$RU$5</c15:sqref>
                  <c15:dLbl>
                    <c:idx val="-1"/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3638-44FF-9A70-66F5716A3381}"/>
                      </c:ext>
                    </c:extLst>
                  </c15:dLbl>
                </c15:categoryFilterException>
                <c15:categoryFilterException>
                  <c15:sqref>Таблица!$SH$5</c15:sqref>
                  <c15:dLbl>
                    <c:idx val="-1"/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3638-44FF-9A70-66F5716A338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F-5A84-400B-B9E1-F670774D00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1529248"/>
        <c:axId val="1371345840"/>
      </c:lineChart>
      <c:dateAx>
        <c:axId val="1541529248"/>
        <c:scaling>
          <c:orientation val="minMax"/>
          <c:max val="44986"/>
          <c:min val="44621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371345840"/>
        <c:crosses val="autoZero"/>
        <c:auto val="0"/>
        <c:lblOffset val="1"/>
        <c:baseTimeUnit val="days"/>
        <c:majorUnit val="5"/>
        <c:majorTimeUnit val="days"/>
        <c:minorUnit val="1"/>
      </c:dateAx>
      <c:valAx>
        <c:axId val="1371345840"/>
        <c:scaling>
          <c:orientation val="minMax"/>
          <c:max val="7000"/>
          <c:min val="3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541529248"/>
        <c:crosses val="autoZero"/>
        <c:crossBetween val="between"/>
        <c:majorUnit val="300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E26714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</c:legendEntry>
      <c:layout>
        <c:manualLayout>
          <c:xMode val="edge"/>
          <c:yMode val="edge"/>
          <c:x val="3.7804571637901387E-2"/>
          <c:y val="0.1353974190671984"/>
          <c:w val="0.32980725164384989"/>
          <c:h val="0.179424148558006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ru-RU" sz="1400">
                <a:solidFill>
                  <a:srgbClr val="002060"/>
                </a:solidFill>
              </a:rPr>
              <a:t>Прирост (снижение) срочных вкладов ЮЛ в НВ в феврале, млн. рублей</a:t>
            </a:r>
          </a:p>
        </c:rich>
      </c:tx>
      <c:layout>
        <c:manualLayout>
          <c:xMode val="edge"/>
          <c:yMode val="edge"/>
          <c:x val="0.22848308292929745"/>
          <c:y val="1.78313936855070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5.5518583321428346E-2"/>
          <c:y val="0.13110374367924518"/>
          <c:w val="0.92481730943024476"/>
          <c:h val="0.464400693056907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8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7FCE-4FA3-922B-B3529C4DE72B}"/>
                </c:ext>
              </c:extLst>
            </c:dLbl>
            <c:dLbl>
              <c:idx val="15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5EE-40DD-AEB6-279EC6C851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'Сорт-НВ'!$A$3:$A$23</c:f>
              <c:strCache>
                <c:ptCount val="21"/>
                <c:pt idx="0">
                  <c:v>ОАО "Белгазпромбанк"</c:v>
                </c:pt>
                <c:pt idx="1">
                  <c:v>ОАО "СтатусБанк"</c:v>
                </c:pt>
                <c:pt idx="2">
                  <c:v>ОАО "Паритетбанк"</c:v>
                </c:pt>
                <c:pt idx="3">
                  <c:v>ЗАО Банк ВТБ</c:v>
                </c:pt>
                <c:pt idx="4">
                  <c:v>ЗАО "БТА Банк"</c:v>
                </c:pt>
                <c:pt idx="5">
                  <c:v>ЗАО "МТБанк"</c:v>
                </c:pt>
                <c:pt idx="6">
                  <c:v>ОАО "Белинвестбанк"</c:v>
                </c:pt>
                <c:pt idx="7">
                  <c:v>ОАО "АСБ Беларусбанк"</c:v>
                </c:pt>
                <c:pt idx="8">
                  <c:v>ЗАО "Банк "Решение"</c:v>
                </c:pt>
                <c:pt idx="9">
                  <c:v>ЗАО "ТК Банк"</c:v>
                </c:pt>
                <c:pt idx="10">
                  <c:v>ЗАО "Цептер Банк"</c:v>
                </c:pt>
                <c:pt idx="11">
                  <c:v>ЗАО "РРБ-Банк"</c:v>
                </c:pt>
                <c:pt idx="12">
                  <c:v>ЗАО "БСБ Банк"</c:v>
                </c:pt>
                <c:pt idx="13">
                  <c:v>ОАО "БНБ-Банк"</c:v>
                </c:pt>
                <c:pt idx="14">
                  <c:v>ОАО "Сбер Банк" </c:v>
                </c:pt>
                <c:pt idx="15">
                  <c:v>ОАО "Технобанк"</c:v>
                </c:pt>
                <c:pt idx="16">
                  <c:v>"Приорбанк" ОАО</c:v>
                </c:pt>
                <c:pt idx="17">
                  <c:v>ОАО "Белагропромбанк"</c:v>
                </c:pt>
                <c:pt idx="18">
                  <c:v>ОАО "Банк Дабрабыт"</c:v>
                </c:pt>
                <c:pt idx="19">
                  <c:v>ЗАО "Альфа-Банк"</c:v>
                </c:pt>
                <c:pt idx="20">
                  <c:v>ОАО "Банк БелВЭБ"</c:v>
                </c:pt>
              </c:strCache>
            </c:strRef>
          </c:cat>
          <c:val>
            <c:numRef>
              <c:f>'Сорт-НВ'!$B$3:$B$23</c:f>
              <c:numCache>
                <c:formatCode>#\ ##0.0</c:formatCode>
                <c:ptCount val="21"/>
                <c:pt idx="0">
                  <c:v>88.524000000000001</c:v>
                </c:pt>
                <c:pt idx="1">
                  <c:v>17.881</c:v>
                </c:pt>
                <c:pt idx="2">
                  <c:v>13.071</c:v>
                </c:pt>
                <c:pt idx="3">
                  <c:v>10.638</c:v>
                </c:pt>
                <c:pt idx="4">
                  <c:v>9.8970000000000002</c:v>
                </c:pt>
                <c:pt idx="5">
                  <c:v>8.8339999999999996</c:v>
                </c:pt>
                <c:pt idx="6">
                  <c:v>6.3579999999999997</c:v>
                </c:pt>
                <c:pt idx="7">
                  <c:v>5.9630000000000001</c:v>
                </c:pt>
                <c:pt idx="8">
                  <c:v>1.849</c:v>
                </c:pt>
                <c:pt idx="9">
                  <c:v>0.23899999999999999</c:v>
                </c:pt>
                <c:pt idx="10">
                  <c:v>0.17499999999999999</c:v>
                </c:pt>
                <c:pt idx="11">
                  <c:v>-0.60199999999999998</c:v>
                </c:pt>
                <c:pt idx="12">
                  <c:v>-1.1200000000000001</c:v>
                </c:pt>
                <c:pt idx="13">
                  <c:v>-1.621</c:v>
                </c:pt>
                <c:pt idx="14">
                  <c:v>-11.819000000000001</c:v>
                </c:pt>
                <c:pt idx="15">
                  <c:v>-12.715</c:v>
                </c:pt>
                <c:pt idx="16">
                  <c:v>-13.112</c:v>
                </c:pt>
                <c:pt idx="17">
                  <c:v>-20.338000000000001</c:v>
                </c:pt>
                <c:pt idx="18">
                  <c:v>-26.577000000000002</c:v>
                </c:pt>
                <c:pt idx="19">
                  <c:v>-31.016999999999999</c:v>
                </c:pt>
                <c:pt idx="20">
                  <c:v>-54.506999999999998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9-4855-B995-C1611C34E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24"/>
        <c:axId val="1782012527"/>
        <c:axId val="1782012943"/>
      </c:barChart>
      <c:catAx>
        <c:axId val="178201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943"/>
        <c:crosses val="autoZero"/>
        <c:auto val="1"/>
        <c:lblAlgn val="ctr"/>
        <c:lblOffset val="250"/>
        <c:noMultiLvlLbl val="0"/>
      </c:catAx>
      <c:valAx>
        <c:axId val="1782012943"/>
        <c:scaling>
          <c:orientation val="minMax"/>
          <c:max val="100"/>
          <c:min val="-125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82012527"/>
        <c:crosses val="autoZero"/>
        <c:crossBetween val="between"/>
        <c:majorUnit val="28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hyperlink" Target="#'&#1042;&#1082;&#1083;&#1072;&#1076;&#1099; &#1060;&#1051;'!A1"/><Relationship Id="rId1" Type="http://schemas.openxmlformats.org/officeDocument/2006/relationships/chart" Target="../charts/chart28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'&#1042;&#1082;&#1083;&#1072;&#1076;&#1099; &#1060;&#1051;'!A1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7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&#1042;&#1082;&#1083;&#1072;&#1076;&#1099; &#1070;&#1051;'!&#1054;&#1073;&#1083;&#1072;&#1089;&#1090;&#1100;_&#1087;&#1077;&#1095;&#1072;&#1090;&#1080;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&#1042;&#1082;&#1083;&#1072;&#1076;&#1099; &#1060;&#1051;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hyperlink" Target="#&#1043;&#1083;&#1072;&#1074;&#1085;&#1072;&#1103;!&#1054;&#1073;&#1083;&#1072;&#1089;&#1090;&#1100;_&#1087;&#1077;&#1095;&#1072;&#1090;&#1080;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&#1080;&#1079;&#1084;&#1077;&#1085;&#1077;&#1085;&#1080;&#1077; &#1074; &#1085;&#1086;&#1084;&#1080;&#1085;&#1072;&#1083;&#1077;'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&#1043;&#1083;&#1072;&#1074;&#1085;&#1072;&#1103;!&#1054;&#1073;&#1083;&#1072;&#1089;&#1090;&#1100;_&#1087;&#1077;&#1095;&#1072;&#1090;&#1080;"/><Relationship Id="rId7" Type="http://schemas.openxmlformats.org/officeDocument/2006/relationships/chart" Target="../charts/chart14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hyperlink" Target="#'&#1042;&#1082;&#1083;&#1072;&#1076;&#1099; &#1060;&#1051;'!&#1054;&#1073;&#1083;&#1072;&#1089;&#1090;&#1100;_&#1087;&#1077;&#1095;&#1072;&#1090;&#1080;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92196</xdr:colOff>
      <xdr:row>3</xdr:row>
      <xdr:rowOff>8407</xdr:rowOff>
    </xdr:from>
    <xdr:to>
      <xdr:col>9</xdr:col>
      <xdr:colOff>172206</xdr:colOff>
      <xdr:row>28</xdr:row>
      <xdr:rowOff>112001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369697</xdr:colOff>
      <xdr:row>3</xdr:row>
      <xdr:rowOff>7873</xdr:rowOff>
    </xdr:from>
    <xdr:to>
      <xdr:col>21</xdr:col>
      <xdr:colOff>322748</xdr:colOff>
      <xdr:row>28</xdr:row>
      <xdr:rowOff>70848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156633</xdr:colOff>
      <xdr:row>20</xdr:row>
      <xdr:rowOff>13758</xdr:rowOff>
    </xdr:from>
    <xdr:to>
      <xdr:col>7</xdr:col>
      <xdr:colOff>8467</xdr:colOff>
      <xdr:row>46</xdr:row>
      <xdr:rowOff>151341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195791</xdr:colOff>
      <xdr:row>0</xdr:row>
      <xdr:rowOff>21166</xdr:rowOff>
    </xdr:from>
    <xdr:to>
      <xdr:col>12</xdr:col>
      <xdr:colOff>438149</xdr:colOff>
      <xdr:row>4</xdr:row>
      <xdr:rowOff>135466</xdr:rowOff>
    </xdr:to>
    <xdr:sp macro="" textlink="">
      <xdr:nvSpPr>
        <xdr:cNvPr id="6" name="Стрелка вправо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flipH="1">
          <a:off x="10969624" y="592666"/>
          <a:ext cx="2697692" cy="876300"/>
        </a:xfrm>
        <a:prstGeom prst="rightArrow">
          <a:avLst>
            <a:gd name="adj1" fmla="val 57548"/>
            <a:gd name="adj2" fmla="val 58958"/>
          </a:avLst>
        </a:prstGeom>
        <a:solidFill>
          <a:schemeClr val="accent1">
            <a:lumMod val="40000"/>
            <a:lumOff val="60000"/>
          </a:schemeClr>
        </a:solidFill>
        <a:effectLst>
          <a:outerShdw blurRad="50800" dist="50800" dir="5400000" sx="1000" sy="1000" algn="ctr" rotWithShape="0">
            <a:srgbClr val="000000">
              <a:alpha val="43137"/>
            </a:srgbClr>
          </a:outerShdw>
          <a:reflection endPos="0" dist="50800" dir="5400000" sy="-100000" algn="bl" rotWithShape="0"/>
          <a:softEdge rad="0"/>
        </a:effectLst>
        <a:scene3d>
          <a:camera prst="orthographicFront"/>
          <a:lightRig rig="threePt" dir="t"/>
        </a:scene3d>
        <a:sp3d contourW="25400">
          <a:bevelT w="95250" h="127000"/>
          <a:contourClr>
            <a:schemeClr val="tx1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lIns="0" tIns="0" rIns="0" bIns="0" anchor="ctr" anchorCtr="0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ru-RU" sz="1600" b="1">
              <a:solidFill>
                <a:schemeClr val="tx1"/>
              </a:solidFill>
            </a:rPr>
            <a:t> </a:t>
          </a:r>
          <a:r>
            <a:rPr lang="ru-RU" sz="2000" b="1">
              <a:solidFill>
                <a:srgbClr val="F23F2C"/>
              </a:solidFill>
            </a:rPr>
            <a:t>На</a:t>
          </a:r>
          <a:r>
            <a:rPr lang="ru-RU" sz="2000" b="1">
              <a:solidFill>
                <a:srgbClr val="660033"/>
              </a:solidFill>
            </a:rPr>
            <a:t> </a:t>
          </a:r>
          <a:r>
            <a:rPr lang="ru-RU" sz="2000" b="1">
              <a:solidFill>
                <a:srgbClr val="F23F2C"/>
              </a:solidFill>
            </a:rPr>
            <a:t>главную</a:t>
          </a:r>
        </a:p>
      </xdr:txBody>
    </xdr:sp>
    <xdr:clientData/>
  </xdr:twoCellAnchor>
  <xdr:twoCellAnchor>
    <xdr:from>
      <xdr:col>0</xdr:col>
      <xdr:colOff>175683</xdr:colOff>
      <xdr:row>0</xdr:row>
      <xdr:rowOff>132079</xdr:rowOff>
    </xdr:from>
    <xdr:to>
      <xdr:col>7</xdr:col>
      <xdr:colOff>80433</xdr:colOff>
      <xdr:row>19</xdr:row>
      <xdr:rowOff>146048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819150</xdr:colOff>
      <xdr:row>118</xdr:row>
      <xdr:rowOff>128587</xdr:rowOff>
    </xdr:from>
    <xdr:to>
      <xdr:col>10</xdr:col>
      <xdr:colOff>371475</xdr:colOff>
      <xdr:row>133</xdr:row>
      <xdr:rowOff>76201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2C16DB8-BD23-462D-84C7-9BCC6918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342899</xdr:colOff>
      <xdr:row>79</xdr:row>
      <xdr:rowOff>114300</xdr:rowOff>
    </xdr:from>
    <xdr:to>
      <xdr:col>15</xdr:col>
      <xdr:colOff>247649</xdr:colOff>
      <xdr:row>95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6B3567F-C488-43A1-84F4-BFA152AC2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1619250</xdr:colOff>
      <xdr:row>97</xdr:row>
      <xdr:rowOff>133350</xdr:rowOff>
    </xdr:from>
    <xdr:to>
      <xdr:col>10</xdr:col>
      <xdr:colOff>571500</xdr:colOff>
      <xdr:row>112</xdr:row>
      <xdr:rowOff>95250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0E3FE1D-4731-4AAD-B56C-1B699B9E3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144165</xdr:colOff>
      <xdr:row>6</xdr:row>
      <xdr:rowOff>6240</xdr:rowOff>
    </xdr:from>
    <xdr:to>
      <xdr:col>10</xdr:col>
      <xdr:colOff>55263</xdr:colOff>
      <xdr:row>39</xdr:row>
      <xdr:rowOff>94876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72416</xdr:colOff>
      <xdr:row>6</xdr:row>
      <xdr:rowOff>30694</xdr:rowOff>
    </xdr:from>
    <xdr:to>
      <xdr:col>21</xdr:col>
      <xdr:colOff>401108</xdr:colOff>
      <xdr:row>39</xdr:row>
      <xdr:rowOff>105834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243418</xdr:colOff>
      <xdr:row>0</xdr:row>
      <xdr:rowOff>328084</xdr:rowOff>
    </xdr:from>
    <xdr:to>
      <xdr:col>21</xdr:col>
      <xdr:colOff>402168</xdr:colOff>
      <xdr:row>1</xdr:row>
      <xdr:rowOff>518584</xdr:rowOff>
    </xdr:to>
    <xdr:sp macro="" textlink="">
      <xdr:nvSpPr>
        <xdr:cNvPr id="13" name="Стрелка влево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>
        <a:xfrm>
          <a:off x="12700001" y="328084"/>
          <a:ext cx="1852084" cy="730250"/>
        </a:xfrm>
        <a:prstGeom prst="leftArrow">
          <a:avLst/>
        </a:prstGeom>
        <a:solidFill>
          <a:srgbClr val="FF0000"/>
        </a:solidFill>
        <a:scene3d>
          <a:camera prst="orthographicFront"/>
          <a:lightRig rig="threePt" dir="t"/>
        </a:scene3d>
        <a:sp3d contourW="25400">
          <a:bevelT h="127000"/>
          <a:contourClr>
            <a:srgbClr val="FF0000"/>
          </a:contourClr>
        </a:sp3d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100" b="1"/>
            <a:t>вернуться назад</a:t>
          </a:r>
        </a:p>
      </xdr:txBody>
    </xdr:sp>
    <xdr:clientData/>
  </xdr:twoCellAnchor>
  <xdr:twoCellAnchor>
    <xdr:from>
      <xdr:col>2</xdr:col>
      <xdr:colOff>109464</xdr:colOff>
      <xdr:row>40</xdr:row>
      <xdr:rowOff>264585</xdr:rowOff>
    </xdr:from>
    <xdr:to>
      <xdr:col>21</xdr:col>
      <xdr:colOff>386140</xdr:colOff>
      <xdr:row>75</xdr:row>
      <xdr:rowOff>137583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137585</xdr:colOff>
      <xdr:row>78</xdr:row>
      <xdr:rowOff>1</xdr:rowOff>
    </xdr:from>
    <xdr:to>
      <xdr:col>9</xdr:col>
      <xdr:colOff>560919</xdr:colOff>
      <xdr:row>95</xdr:row>
      <xdr:rowOff>127000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326580A-54CB-455A-BAB2-FB0C503D8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529167</xdr:colOff>
      <xdr:row>78</xdr:row>
      <xdr:rowOff>10583</xdr:rowOff>
    </xdr:from>
    <xdr:to>
      <xdr:col>21</xdr:col>
      <xdr:colOff>420222</xdr:colOff>
      <xdr:row>95</xdr:row>
      <xdr:rowOff>137583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A2E69E9-F259-4C04-B6EC-55D9ED913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0.95495</cdr:x>
      <cdr:y>0.40405</cdr:y>
    </cdr:from>
    <cdr:to>
      <cdr:x>0.99462</cdr:x>
      <cdr:y>0.95679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6B406E8B-0362-48C8-8E2B-7F810401A3D2}"/>
            </a:ext>
          </a:extLst>
        </cdr:cNvPr>
        <cdr:cNvSpPr/>
      </cdr:nvSpPr>
      <cdr:spPr>
        <a:xfrm xmlns:a="http://schemas.openxmlformats.org/drawingml/2006/main">
          <a:off x="6555109" y="2173923"/>
          <a:ext cx="272309" cy="29739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lumMod val="75000"/>
            </a:schemeClr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0.95239</cdr:x>
      <cdr:y>0.3785</cdr:y>
    </cdr:from>
    <cdr:to>
      <cdr:x>0.99698</cdr:x>
      <cdr:y>0.97633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037ABCD0-DF6D-4027-8C11-3ED956CFEBBB}"/>
            </a:ext>
          </a:extLst>
        </cdr:cNvPr>
        <cdr:cNvSpPr/>
      </cdr:nvSpPr>
      <cdr:spPr>
        <a:xfrm xmlns:a="http://schemas.openxmlformats.org/drawingml/2006/main">
          <a:off x="6330481" y="2043642"/>
          <a:ext cx="296387" cy="32279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ru-RU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0.94025</cdr:x>
      <cdr:y>0.10965</cdr:y>
    </cdr:from>
    <cdr:to>
      <cdr:x>0.99337</cdr:x>
      <cdr:y>0.9957</cdr:y>
    </cdr:to>
    <cdr:sp macro="" textlink="">
      <cdr:nvSpPr>
        <cdr:cNvPr id="2" name="Прямоугольник 1">
          <a:extLst xmlns:a="http://schemas.openxmlformats.org/drawingml/2006/main">
            <a:ext uri="{FF2B5EF4-FFF2-40B4-BE49-F238E27FC236}">
              <a16:creationId xmlns:a16="http://schemas.microsoft.com/office/drawing/2014/main" id="{5C90CB83-1279-4BD5-9397-BF6E61EC0A43}"/>
            </a:ext>
          </a:extLst>
        </cdr:cNvPr>
        <cdr:cNvSpPr/>
      </cdr:nvSpPr>
      <cdr:spPr>
        <a:xfrm xmlns:a="http://schemas.openxmlformats.org/drawingml/2006/main">
          <a:off x="12738672" y="656169"/>
          <a:ext cx="719700" cy="53022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rgbClr val="C00000"/>
          </a:solidFill>
          <a:prstDash val="dash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ru-RU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403410</xdr:colOff>
      <xdr:row>10</xdr:row>
      <xdr:rowOff>90767</xdr:rowOff>
    </xdr:from>
    <xdr:to>
      <xdr:col>14</xdr:col>
      <xdr:colOff>145675</xdr:colOff>
      <xdr:row>24</xdr:row>
      <xdr:rowOff>166967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8765F7-996C-4060-BE21-4AB7136CD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437026</xdr:colOff>
      <xdr:row>32</xdr:row>
      <xdr:rowOff>124385</xdr:rowOff>
    </xdr:from>
    <xdr:to>
      <xdr:col>23</xdr:col>
      <xdr:colOff>145674</xdr:colOff>
      <xdr:row>47</xdr:row>
      <xdr:rowOff>10085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F79029C-5D8B-46F9-A99B-919FD4634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0.35572</cdr:x>
      <cdr:y>0.12659</cdr:y>
    </cdr:from>
    <cdr:to>
      <cdr:x>0.6578</cdr:x>
      <cdr:y>0.27244</cdr:y>
    </cdr:to>
    <cdr:sp macro="" textlink="">
      <cdr:nvSpPr>
        <cdr:cNvPr id="2" name="Стрелка вправо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2280285" y="616148"/>
          <a:ext cx="1936427" cy="709892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25400">
          <a:bevelT/>
          <a:contourClr>
            <a:srgbClr val="FF9999"/>
          </a:contourClr>
        </a:sp3d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 baseline="0"/>
            <a:t>Подробно (нажать)</a:t>
          </a:r>
          <a:endParaRPr lang="ru-RU" sz="14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0.36322</cdr:x>
      <cdr:y>0.1266</cdr:y>
    </cdr:from>
    <cdr:to>
      <cdr:x>0.65424</cdr:x>
      <cdr:y>0.27244</cdr:y>
    </cdr:to>
    <cdr:sp macro="" textlink="">
      <cdr:nvSpPr>
        <cdr:cNvPr id="2" name="Стрелка вправо 1">
          <a:hlinkClick xmlns:a="http://schemas.openxmlformats.org/drawingml/2006/main" xmlns:r="http://schemas.openxmlformats.org/officeDocument/2006/relationships" r:id="rId1"/>
        </cdr:cNvPr>
        <cdr:cNvSpPr/>
      </cdr:nvSpPr>
      <cdr:spPr>
        <a:xfrm xmlns:a="http://schemas.openxmlformats.org/drawingml/2006/main">
          <a:off x="2413455" y="594266"/>
          <a:ext cx="1933723" cy="684561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FF9999"/>
        </a:solidFill>
        <a:ln xmlns:a="http://schemas.openxmlformats.org/drawingml/2006/main">
          <a:noFill/>
        </a:ln>
        <a:scene3d xmlns:a="http://schemas.openxmlformats.org/drawingml/2006/main">
          <a:camera prst="orthographicFront"/>
          <a:lightRig rig="threePt" dir="t"/>
        </a:scene3d>
        <a:sp3d xmlns:a="http://schemas.openxmlformats.org/drawingml/2006/main" contourW="25400">
          <a:bevelT/>
          <a:contourClr>
            <a:srgbClr val="FF9999"/>
          </a:contourClr>
        </a:sp3d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ru-RU" sz="1400" baseline="0"/>
            <a:t>Подробно (нажать)</a:t>
          </a:r>
          <a:endParaRPr lang="ru-RU" sz="14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198120</xdr:colOff>
      <xdr:row>0</xdr:row>
      <xdr:rowOff>1158240</xdr:rowOff>
    </xdr:from>
    <xdr:to>
      <xdr:col>18</xdr:col>
      <xdr:colOff>929640</xdr:colOff>
      <xdr:row>1</xdr:row>
      <xdr:rowOff>304800</xdr:rowOff>
    </xdr:to>
    <xdr:sp macro="" textlink="">
      <xdr:nvSpPr>
        <xdr:cNvPr id="10" name="Скругленный прямоугольник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578840" y="1158240"/>
          <a:ext cx="2209800" cy="548640"/>
        </a:xfrm>
        <a:prstGeom prst="roundRect">
          <a:avLst/>
        </a:prstGeom>
        <a:solidFill>
          <a:srgbClr val="FF9999"/>
        </a:solidFill>
        <a:ln>
          <a:solidFill>
            <a:srgbClr val="FF9999"/>
          </a:solidFill>
        </a:ln>
        <a:scene3d>
          <a:camera prst="orthographicFront"/>
          <a:lightRig rig="threePt" dir="t"/>
        </a:scene3d>
        <a:sp3d contourW="25400">
          <a:bevelT/>
          <a:contourClr>
            <a:srgbClr val="FF9999"/>
          </a:contourClr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2400" b="1"/>
            <a:t>НА ГЛАВНУЮ</a:t>
          </a:r>
        </a:p>
      </xdr:txBody>
    </xdr:sp>
    <xdr:clientData fPrintsWithSheet="0"/>
  </xdr:twoCellAnchor>
  <xdr:twoCellAnchor>
    <xdr:from>
      <xdr:col>19</xdr:col>
      <xdr:colOff>152400</xdr:colOff>
      <xdr:row>17</xdr:row>
      <xdr:rowOff>2152650</xdr:rowOff>
    </xdr:from>
    <xdr:to>
      <xdr:col>32</xdr:col>
      <xdr:colOff>1181100</xdr:colOff>
      <xdr:row>41</xdr:row>
      <xdr:rowOff>38099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114300</xdr:colOff>
      <xdr:row>17</xdr:row>
      <xdr:rowOff>2173718</xdr:rowOff>
    </xdr:from>
    <xdr:to>
      <xdr:col>18</xdr:col>
      <xdr:colOff>876300</xdr:colOff>
      <xdr:row>41</xdr:row>
      <xdr:rowOff>57149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14</xdr:row>
      <xdr:rowOff>133350</xdr:rowOff>
    </xdr:from>
    <xdr:to>
      <xdr:col>32</xdr:col>
      <xdr:colOff>1181100</xdr:colOff>
      <xdr:row>15</xdr:row>
      <xdr:rowOff>1562100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956F998-A2CB-479F-84A8-82EB49B0649A}"/>
            </a:ext>
          </a:extLst>
        </xdr:cNvPr>
        <xdr:cNvSpPr txBox="1"/>
      </xdr:nvSpPr>
      <xdr:spPr>
        <a:xfrm>
          <a:off x="152400" y="9677400"/>
          <a:ext cx="34099500" cy="1885950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" tIns="3600" rIns="3600" bIns="3600" rtlCol="0" anchor="ctr"/>
        <a:lstStyle/>
        <a:p>
          <a:pPr algn="ctr"/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  За период с 1-28 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февраля 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2023 г. остатки срочных вкладов физических лиц:</a:t>
          </a:r>
        </a:p>
        <a:p>
          <a:pPr algn="ctr"/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увеличились в белорусских рублях 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на </a:t>
          </a:r>
          <a:r>
            <a:rPr kumimoji="0" lang="en-US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1,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9%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или на 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chemeClr val="accent1">
                  <a:lumMod val="75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123,7 млн. рублей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 </a:t>
          </a:r>
        </a:p>
        <a:p>
          <a:pPr algn="ctr"/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rPr>
            <a:t>         уменьшились в иностранной валюте - 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на 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rPr>
            <a:t>2</a:t>
          </a:r>
          <a:r>
            <a:rPr kumimoji="0" lang="en-US" sz="28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rPr>
            <a:t>1%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или на </a:t>
          </a:r>
          <a:r>
            <a:rPr kumimoji="0" lang="ru-RU" sz="2800" b="1" i="0" u="none" strike="noStrike" kern="0" cap="none" spc="0" normalizeH="0" baseline="0" noProof="0">
              <a:ln>
                <a:noFill/>
              </a:ln>
              <a:solidFill>
                <a:srgbClr val="ED7D31"/>
              </a:solidFill>
              <a:effectLst/>
              <a:uLnTx/>
              <a:uFillTx/>
              <a:latin typeface="+mn-lt"/>
              <a:ea typeface="+mn-ea"/>
              <a:cs typeface="+mn-cs"/>
            </a:rPr>
            <a:t>73,9 млн. долларов США</a:t>
          </a: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</a:t>
          </a:r>
          <a:b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</a:br>
          <a:r>
            <a:rPr kumimoji="0" lang="ru-RU" sz="2800" b="0" i="0" u="none" strike="noStrike" kern="0" cap="none" spc="0" normalizeH="0" baseline="0" noProof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в долларовом эквиваленте без учета курса </a:t>
          </a:r>
          <a:r>
            <a:rPr kumimoji="0" lang="ru-RU" sz="28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- на </a:t>
          </a:r>
          <a:r>
            <a:rPr kumimoji="0" lang="ru-RU" sz="2800" b="0" i="0" u="none" strike="noStrike" kern="0" cap="none" spc="0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1,2%</a:t>
          </a:r>
          <a:r>
            <a:rPr kumimoji="0" lang="ru-RU" sz="28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, или на </a:t>
          </a:r>
          <a:r>
            <a:rPr kumimoji="0" lang="ru-RU" sz="2800" b="0" i="0" u="none" strike="noStrike" kern="0" cap="none" spc="0" normalizeH="0" baseline="0">
              <a:ln>
                <a:noFill/>
              </a:ln>
              <a:solidFill>
                <a:schemeClr val="bg1">
                  <a:lumMod val="50000"/>
                </a:schemeClr>
              </a:solidFill>
              <a:effectLst/>
              <a:uLnTx/>
              <a:uFillTx/>
              <a:latin typeface="+mn-lt"/>
              <a:ea typeface="+mn-ea"/>
              <a:cs typeface="+mn-cs"/>
            </a:rPr>
            <a:t>42,9 млн. долларов США</a:t>
          </a:r>
          <a:r>
            <a:rPr kumimoji="0" lang="ru-RU" sz="28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>
    <xdr:from>
      <xdr:col>17</xdr:col>
      <xdr:colOff>485774</xdr:colOff>
      <xdr:row>1</xdr:row>
      <xdr:rowOff>304800</xdr:rowOff>
    </xdr:from>
    <xdr:to>
      <xdr:col>33</xdr:col>
      <xdr:colOff>19050</xdr:colOff>
      <xdr:row>10</xdr:row>
      <xdr:rowOff>933450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8F90455-3D05-4A94-A47C-8A4617A7D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15</xdr:row>
      <xdr:rowOff>1619251</xdr:rowOff>
    </xdr:from>
    <xdr:to>
      <xdr:col>18</xdr:col>
      <xdr:colOff>838200</xdr:colOff>
      <xdr:row>17</xdr:row>
      <xdr:rowOff>2057400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6DDB347-44D0-4D1C-91B4-C608112D6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152400</xdr:colOff>
      <xdr:row>15</xdr:row>
      <xdr:rowOff>1676400</xdr:rowOff>
    </xdr:from>
    <xdr:to>
      <xdr:col>32</xdr:col>
      <xdr:colOff>1200150</xdr:colOff>
      <xdr:row>17</xdr:row>
      <xdr:rowOff>2076450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D3FAB05E-76E8-462D-95CB-ED2F08DD8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152400</xdr:colOff>
      <xdr:row>1</xdr:row>
      <xdr:rowOff>323850</xdr:rowOff>
    </xdr:from>
    <xdr:to>
      <xdr:col>17</xdr:col>
      <xdr:colOff>438439</xdr:colOff>
      <xdr:row>14</xdr:row>
      <xdr:rowOff>19050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5615A776-EEBC-4458-A60F-EE0850105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0.81712</cdr:x>
      <cdr:y>0.03944</cdr:y>
    </cdr:from>
    <cdr:to>
      <cdr:x>0.9897</cdr:x>
      <cdr:y>0.27262</cdr:y>
    </cdr:to>
    <cdr:sp macro="" textlink="">
      <cdr:nvSpPr>
        <cdr:cNvPr id="3" name="Стрелка: вправо 2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3B877291-F087-4884-A3FD-E0B0FD683B2B}"/>
            </a:ext>
          </a:extLst>
        </cdr:cNvPr>
        <cdr:cNvSpPr/>
      </cdr:nvSpPr>
      <cdr:spPr>
        <a:xfrm xmlns:a="http://schemas.openxmlformats.org/drawingml/2006/main">
          <a:off x="12086647" y="215900"/>
          <a:ext cx="2552700" cy="1276350"/>
        </a:xfrm>
        <a:prstGeom xmlns:a="http://schemas.openxmlformats.org/drawingml/2006/main" prst="rightArrow">
          <a:avLst/>
        </a:prstGeom>
        <a:solidFill xmlns:a="http://schemas.openxmlformats.org/drawingml/2006/main">
          <a:srgbClr val="AF5F4F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lIns="0" rIns="0" bIns="0" anchor="ctr"/>
        <a:lstStyle xmlns:a="http://schemas.openxmlformats.org/drawingml/2006/main"/>
        <a:p xmlns:a="http://schemas.openxmlformats.org/drawingml/2006/main">
          <a:pPr algn="ctr"/>
          <a:r>
            <a:rPr lang="ru-RU" sz="1400"/>
            <a:t>ПОДРОБНО </a:t>
          </a:r>
        </a:p>
        <a:p xmlns:a="http://schemas.openxmlformats.org/drawingml/2006/main">
          <a:pPr algn="ctr"/>
          <a:r>
            <a:rPr lang="ru-RU" sz="1400"/>
            <a:t>В ИНОСТРАННЫХ ВАЛЮТАХ</a:t>
          </a:r>
          <a:endParaRPr lang="ru-BY" sz="14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0.80804</cdr:x>
      <cdr:y>0.16043</cdr:y>
    </cdr:from>
    <cdr:to>
      <cdr:x>0.94596</cdr:x>
      <cdr:y>0.26806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B86F2-378E-4D65-B182-27E1AB06BC77}"/>
            </a:ext>
          </a:extLst>
        </cdr:cNvPr>
        <cdr:cNvSpPr txBox="1"/>
      </cdr:nvSpPr>
      <cdr:spPr>
        <a:xfrm xmlns:a="http://schemas.openxmlformats.org/drawingml/2006/main">
          <a:off x="11625903" y="828203"/>
          <a:ext cx="1984375" cy="555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BY" sz="1100"/>
        </a:p>
      </cdr:txBody>
    </cdr:sp>
  </cdr:relSizeAnchor>
  <cdr:relSizeAnchor xmlns:cdr="http://schemas.openxmlformats.org/drawingml/2006/chartDrawing">
    <cdr:from>
      <cdr:x>0.06535</cdr:x>
      <cdr:y>0.1427</cdr:y>
    </cdr:from>
    <cdr:to>
      <cdr:x>0.23284</cdr:x>
      <cdr:y>0.32007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256797D7-98FD-40DC-8D62-F6EB5C3FECE4}"/>
            </a:ext>
          </a:extLst>
        </cdr:cNvPr>
        <cdr:cNvSpPr txBox="1"/>
      </cdr:nvSpPr>
      <cdr:spPr>
        <a:xfrm xmlns:a="http://schemas.openxmlformats.org/drawingml/2006/main">
          <a:off x="1003465" y="888902"/>
          <a:ext cx="2571692" cy="11049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2000" b="1">
              <a:solidFill>
                <a:schemeClr val="accent1">
                  <a:lumMod val="50000"/>
                </a:schemeClr>
              </a:solidFill>
            </a:rPr>
            <a:t>Семейный капитал 25,6</a:t>
          </a:r>
          <a:r>
            <a:rPr lang="ru-RU" sz="2000" b="1">
              <a:solidFill>
                <a:srgbClr val="0070C0"/>
              </a:solidFill>
            </a:rPr>
            <a:t> </a:t>
          </a:r>
          <a:r>
            <a:rPr lang="ru-RU" sz="2000" b="1">
              <a:solidFill>
                <a:schemeClr val="accent1">
                  <a:lumMod val="50000"/>
                </a:schemeClr>
              </a:solidFill>
            </a:rPr>
            <a:t>млн. рублей</a:t>
          </a:r>
          <a:endParaRPr lang="ru-BY" sz="20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0.23821</cdr:x>
      <cdr:y>0.26912</cdr:y>
    </cdr:from>
    <cdr:to>
      <cdr:x>0.3263</cdr:x>
      <cdr:y>0.33945</cdr:y>
    </cdr:to>
    <cdr:cxnSp macro="">
      <cdr:nvCxnSpPr>
        <cdr:cNvPr id="4" name="Прямая со стрелкой 3">
          <a:extLst xmlns:a="http://schemas.openxmlformats.org/drawingml/2006/main">
            <a:ext uri="{FF2B5EF4-FFF2-40B4-BE49-F238E27FC236}">
              <a16:creationId xmlns:a16="http://schemas.microsoft.com/office/drawing/2014/main" id="{FA161EAA-E688-489B-9EF7-79A016BF24E2}"/>
            </a:ext>
          </a:extLst>
        </cdr:cNvPr>
        <cdr:cNvCxnSpPr/>
      </cdr:nvCxnSpPr>
      <cdr:spPr>
        <a:xfrm xmlns:a="http://schemas.openxmlformats.org/drawingml/2006/main">
          <a:off x="3657599" y="1676423"/>
          <a:ext cx="1352560" cy="43811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23</xdr:row>
      <xdr:rowOff>61058</xdr:rowOff>
    </xdr:from>
    <xdr:to>
      <xdr:col>30</xdr:col>
      <xdr:colOff>642937</xdr:colOff>
      <xdr:row>26</xdr:row>
      <xdr:rowOff>464344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66688" y="4764027"/>
          <a:ext cx="19169062" cy="1605817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ru-RU" sz="2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За период с 1-28 </a:t>
          </a:r>
          <a:r>
            <a:rPr lang="ru-RU" sz="20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февраля</a:t>
          </a:r>
          <a:r>
            <a:rPr lang="ru-RU" sz="20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0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2023 г. остатки срочных вкладов юридических</a:t>
          </a:r>
          <a:r>
            <a:rPr lang="ru-RU" sz="20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лиц уменьшились:</a:t>
          </a:r>
          <a:endParaRPr lang="ru-RU" sz="200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ru-RU" sz="20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в белорусских рублях -</a:t>
          </a:r>
          <a:r>
            <a:rPr lang="ru-RU" sz="2000" b="1" i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000" i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на </a:t>
          </a:r>
          <a:r>
            <a:rPr lang="ru-RU" sz="2000" b="1" i="0" u="non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0,2</a:t>
          </a:r>
          <a:r>
            <a:rPr lang="ru-RU" sz="2000" b="1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%</a:t>
          </a:r>
          <a:r>
            <a:rPr lang="ru-RU" sz="2000" i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ru-RU" sz="2000" b="1" i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0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или на </a:t>
          </a:r>
          <a:r>
            <a:rPr lang="ru-RU" sz="2000" b="1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10,0</a:t>
          </a:r>
          <a:r>
            <a:rPr lang="ru-RU" sz="20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000" b="1" i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млн. рублей</a:t>
          </a:r>
          <a:r>
            <a:rPr lang="ru-RU" sz="20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</a:p>
        <a:p>
          <a:pPr algn="ctr"/>
          <a:r>
            <a:rPr lang="ru-RU" sz="20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в иностранной валюте - </a:t>
          </a:r>
          <a:r>
            <a:rPr lang="ru-RU" sz="2000" i="0" u="non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на </a:t>
          </a:r>
          <a:r>
            <a:rPr lang="ru-RU" sz="2000" b="1" i="0" u="none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5,9%</a:t>
          </a:r>
          <a:r>
            <a:rPr lang="ru-RU" sz="200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ru-RU" sz="200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или на </a:t>
          </a:r>
          <a:r>
            <a:rPr lang="ru-RU" sz="20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164,8</a:t>
          </a:r>
          <a:r>
            <a:rPr lang="en-US" sz="200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2000" b="1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млн. долларов США.</a:t>
          </a:r>
          <a:endParaRPr lang="ru-RU" sz="2000" b="0" i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</xdr:col>
      <xdr:colOff>73818</xdr:colOff>
      <xdr:row>46</xdr:row>
      <xdr:rowOff>150020</xdr:rowOff>
    </xdr:from>
    <xdr:to>
      <xdr:col>16</xdr:col>
      <xdr:colOff>142875</xdr:colOff>
      <xdr:row>67</xdr:row>
      <xdr:rowOff>130971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349249</xdr:colOff>
      <xdr:row>46</xdr:row>
      <xdr:rowOff>154781</xdr:rowOff>
    </xdr:from>
    <xdr:to>
      <xdr:col>30</xdr:col>
      <xdr:colOff>619124</xdr:colOff>
      <xdr:row>67</xdr:row>
      <xdr:rowOff>122237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610576</xdr:colOff>
      <xdr:row>1</xdr:row>
      <xdr:rowOff>78890</xdr:rowOff>
    </xdr:from>
    <xdr:to>
      <xdr:col>18</xdr:col>
      <xdr:colOff>36634</xdr:colOff>
      <xdr:row>2</xdr:row>
      <xdr:rowOff>190806</xdr:rowOff>
    </xdr:to>
    <xdr:sp macro="" textlink="">
      <xdr:nvSpPr>
        <xdr:cNvPr id="7" name="Скругленный прямоугольник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948364" y="408602"/>
          <a:ext cx="3529135" cy="417204"/>
        </a:xfrm>
        <a:prstGeom prst="roundRect">
          <a:avLst/>
        </a:prstGeom>
        <a:solidFill>
          <a:srgbClr val="FF9999"/>
        </a:solidFill>
        <a:ln>
          <a:solidFill>
            <a:srgbClr val="FF9999"/>
          </a:solidFill>
        </a:ln>
        <a:scene3d>
          <a:camera prst="orthographicFront"/>
          <a:lightRig rig="threePt" dir="t"/>
        </a:scene3d>
        <a:sp3d contourW="25400">
          <a:bevelT w="95250" h="127000"/>
          <a:contourClr>
            <a:srgbClr val="FF9999"/>
          </a:contourClr>
        </a:sp3d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ru-RU" sz="1600" b="1"/>
            <a:t>НА ГЛАВНУЮ</a:t>
          </a:r>
        </a:p>
      </xdr:txBody>
    </xdr:sp>
    <xdr:clientData fPrintsWithSheet="0"/>
  </xdr:twoCellAnchor>
  <xdr:twoCellAnchor>
    <xdr:from>
      <xdr:col>5</xdr:col>
      <xdr:colOff>371475</xdr:colOff>
      <xdr:row>7</xdr:row>
      <xdr:rowOff>47625</xdr:rowOff>
    </xdr:from>
    <xdr:to>
      <xdr:col>6</xdr:col>
      <xdr:colOff>219075</xdr:colOff>
      <xdr:row>9</xdr:row>
      <xdr:rowOff>19050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C01E7EEC-A7C6-4199-BDDA-B108EA510F91}"/>
            </a:ext>
          </a:extLst>
        </xdr:cNvPr>
        <xdr:cNvCxnSpPr/>
      </xdr:nvCxnSpPr>
      <xdr:spPr>
        <a:xfrm>
          <a:off x="2905125" y="1781175"/>
          <a:ext cx="485775" cy="295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4</xdr:row>
      <xdr:rowOff>133350</xdr:rowOff>
    </xdr:from>
    <xdr:to>
      <xdr:col>14</xdr:col>
      <xdr:colOff>47625</xdr:colOff>
      <xdr:row>6</xdr:row>
      <xdr:rowOff>104775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F4550995-2DE8-4F1F-9770-8B54F14AA4B8}"/>
            </a:ext>
          </a:extLst>
        </xdr:cNvPr>
        <xdr:cNvCxnSpPr/>
      </xdr:nvCxnSpPr>
      <xdr:spPr>
        <a:xfrm>
          <a:off x="7839075" y="1381125"/>
          <a:ext cx="485775" cy="295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126998</xdr:colOff>
      <xdr:row>2</xdr:row>
      <xdr:rowOff>273538</xdr:rowOff>
    </xdr:from>
    <xdr:to>
      <xdr:col>14</xdr:col>
      <xdr:colOff>833436</xdr:colOff>
      <xdr:row>23</xdr:row>
      <xdr:rowOff>2442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BDFA3ED-AFFF-4E8A-AD2E-02E03824D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35720</xdr:colOff>
      <xdr:row>2</xdr:row>
      <xdr:rowOff>285749</xdr:rowOff>
    </xdr:from>
    <xdr:to>
      <xdr:col>30</xdr:col>
      <xdr:colOff>678656</xdr:colOff>
      <xdr:row>20</xdr:row>
      <xdr:rowOff>95249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6C7847FB-3B87-4939-80AF-6E304E637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71437</xdr:colOff>
      <xdr:row>26</xdr:row>
      <xdr:rowOff>603555</xdr:rowOff>
    </xdr:from>
    <xdr:to>
      <xdr:col>16</xdr:col>
      <xdr:colOff>119062</xdr:colOff>
      <xdr:row>46</xdr:row>
      <xdr:rowOff>48785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C006BAE-AAC0-4B23-A2B7-DA540E5446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333375</xdr:colOff>
      <xdr:row>26</xdr:row>
      <xdr:rowOff>607219</xdr:rowOff>
    </xdr:from>
    <xdr:to>
      <xdr:col>30</xdr:col>
      <xdr:colOff>619123</xdr:colOff>
      <xdr:row>46</xdr:row>
      <xdr:rowOff>59531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395E0CD0-00F9-4E4A-B937-E73EC0956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112568</xdr:colOff>
      <xdr:row>2</xdr:row>
      <xdr:rowOff>8661</xdr:rowOff>
    </xdr:from>
    <xdr:to>
      <xdr:col>6</xdr:col>
      <xdr:colOff>1627910</xdr:colOff>
      <xdr:row>27</xdr:row>
      <xdr:rowOff>155863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8F58DC8-5FD6-47D6-AAAB-5DB7E3CE8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322647</xdr:colOff>
      <xdr:row>0</xdr:row>
      <xdr:rowOff>51955</xdr:rowOff>
    </xdr:from>
    <xdr:to>
      <xdr:col>13</xdr:col>
      <xdr:colOff>397190</xdr:colOff>
      <xdr:row>0</xdr:row>
      <xdr:rowOff>813955</xdr:rowOff>
    </xdr:to>
    <xdr:sp macro="" textlink="">
      <xdr:nvSpPr>
        <xdr:cNvPr id="5" name="Стрелка: влево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CA2EA6-A86E-46F5-827F-7F44B31CD6D9}"/>
            </a:ext>
          </a:extLst>
        </xdr:cNvPr>
        <xdr:cNvSpPr/>
      </xdr:nvSpPr>
      <xdr:spPr>
        <a:xfrm>
          <a:off x="11648738" y="51955"/>
          <a:ext cx="1823679" cy="762000"/>
        </a:xfrm>
        <a:prstGeom prst="leftArrow">
          <a:avLst/>
        </a:prstGeom>
        <a:solidFill>
          <a:srgbClr val="AF5F4F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u-RU" sz="1100"/>
            <a:t>НА ГЛАВНУЮ</a:t>
          </a:r>
          <a:endParaRPr lang="ru-BY" sz="1100"/>
        </a:p>
      </xdr:txBody>
    </xdr:sp>
    <xdr:clientData/>
  </xdr:twoCellAnchor>
  <xdr:twoCellAnchor>
    <xdr:from>
      <xdr:col>7</xdr:col>
      <xdr:colOff>103909</xdr:colOff>
      <xdr:row>2</xdr:row>
      <xdr:rowOff>69273</xdr:rowOff>
    </xdr:from>
    <xdr:to>
      <xdr:col>13</xdr:col>
      <xdr:colOff>554182</xdr:colOff>
      <xdr:row>27</xdr:row>
      <xdr:rowOff>181841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8FEC04A-BBFD-4D60-931A-78EB9404A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156</xdr:col>
      <xdr:colOff>558680</xdr:colOff>
      <xdr:row>35</xdr:row>
      <xdr:rowOff>24232</xdr:rowOff>
    </xdr:from>
    <xdr:to>
      <xdr:col>163</xdr:col>
      <xdr:colOff>201845</xdr:colOff>
      <xdr:row>49</xdr:row>
      <xdr:rowOff>24232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537</xdr:col>
      <xdr:colOff>191557</xdr:colOff>
      <xdr:row>36</xdr:row>
      <xdr:rowOff>80434</xdr:rowOff>
    </xdr:from>
    <xdr:to>
      <xdr:col>544</xdr:col>
      <xdr:colOff>782107</xdr:colOff>
      <xdr:row>49</xdr:row>
      <xdr:rowOff>13759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EBF120B-354F-4738-9992-69461D81E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528</xdr:col>
      <xdr:colOff>101600</xdr:colOff>
      <xdr:row>36</xdr:row>
      <xdr:rowOff>24341</xdr:rowOff>
    </xdr:from>
    <xdr:to>
      <xdr:col>537</xdr:col>
      <xdr:colOff>82550</xdr:colOff>
      <xdr:row>48</xdr:row>
      <xdr:rowOff>148166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BBA000D-B3F8-429B-B0A5-053DA9EEA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551</xdr:col>
      <xdr:colOff>84667</xdr:colOff>
      <xdr:row>27</xdr:row>
      <xdr:rowOff>104775</xdr:rowOff>
    </xdr:from>
    <xdr:to>
      <xdr:col>556</xdr:col>
      <xdr:colOff>740833</xdr:colOff>
      <xdr:row>41</xdr:row>
      <xdr:rowOff>180975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83B918FA-59C5-46B6-BBF1-09139E031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556</xdr:col>
      <xdr:colOff>635000</xdr:colOff>
      <xdr:row>27</xdr:row>
      <xdr:rowOff>136524</xdr:rowOff>
    </xdr:from>
    <xdr:to>
      <xdr:col>562</xdr:col>
      <xdr:colOff>508000</xdr:colOff>
      <xdr:row>42</xdr:row>
      <xdr:rowOff>22224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3E30484-4AE8-4DED-80B1-0A6587DC6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538</xdr:col>
      <xdr:colOff>613833</xdr:colOff>
      <xdr:row>36</xdr:row>
      <xdr:rowOff>9523</xdr:rowOff>
    </xdr:from>
    <xdr:to>
      <xdr:col>544</xdr:col>
      <xdr:colOff>486833</xdr:colOff>
      <xdr:row>50</xdr:row>
      <xdr:rowOff>85723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E2BD5F-33F2-4CC7-89DF-7982A71D2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560</xdr:col>
      <xdr:colOff>0</xdr:colOff>
      <xdr:row>29</xdr:row>
      <xdr:rowOff>31750</xdr:rowOff>
    </xdr:from>
    <xdr:to>
      <xdr:col>560</xdr:col>
      <xdr:colOff>10583</xdr:colOff>
      <xdr:row>38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1B2ABC60-6FD8-4812-BE0F-BD25DAB96991}"/>
            </a:ext>
          </a:extLst>
        </xdr:cNvPr>
        <xdr:cNvCxnSpPr/>
      </xdr:nvCxnSpPr>
      <xdr:spPr>
        <a:xfrm flipH="1">
          <a:off x="420126583" y="7725833"/>
          <a:ext cx="10583" cy="1809750"/>
        </a:xfrm>
        <a:prstGeom prst="lin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563</xdr:col>
      <xdr:colOff>645583</xdr:colOff>
      <xdr:row>32</xdr:row>
      <xdr:rowOff>168274</xdr:rowOff>
    </xdr:from>
    <xdr:to>
      <xdr:col>569</xdr:col>
      <xdr:colOff>518583</xdr:colOff>
      <xdr:row>47</xdr:row>
      <xdr:rowOff>53974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4280D3C5-4A39-47EE-9D6C-B5D421E2D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843</xdr:col>
      <xdr:colOff>0</xdr:colOff>
      <xdr:row>20</xdr:row>
      <xdr:rowOff>79376</xdr:rowOff>
    </xdr:from>
    <xdr:to>
      <xdr:col>855</xdr:col>
      <xdr:colOff>273845</xdr:colOff>
      <xdr:row>31</xdr:row>
      <xdr:rowOff>369094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02A047-0238-4685-889C-75D707578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570</xdr:col>
      <xdr:colOff>116416</xdr:colOff>
      <xdr:row>28</xdr:row>
      <xdr:rowOff>116417</xdr:rowOff>
    </xdr:from>
    <xdr:to>
      <xdr:col>576</xdr:col>
      <xdr:colOff>0</xdr:colOff>
      <xdr:row>52</xdr:row>
      <xdr:rowOff>117475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A537A0F-37DB-4E1F-9642-FB1262448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820</xdr:col>
      <xdr:colOff>595314</xdr:colOff>
      <xdr:row>32</xdr:row>
      <xdr:rowOff>83344</xdr:rowOff>
    </xdr:from>
    <xdr:to>
      <xdr:col>831</xdr:col>
      <xdr:colOff>47413</xdr:colOff>
      <xdr:row>49</xdr:row>
      <xdr:rowOff>161275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393F30A-C5F6-49A8-9D9A-CB9133ED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814</xdr:col>
      <xdr:colOff>553639</xdr:colOff>
      <xdr:row>16</xdr:row>
      <xdr:rowOff>354806</xdr:rowOff>
    </xdr:from>
    <xdr:to>
      <xdr:col>820</xdr:col>
      <xdr:colOff>95249</xdr:colOff>
      <xdr:row>31</xdr:row>
      <xdr:rowOff>416718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7FE2B0CD-01BA-4054-A1EB-6E3E5D965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W42"/>
  <sheetViews>
    <sheetView tabSelected="1" view="pageBreakPreview" zoomScale="121" zoomScaleNormal="100" zoomScaleSheetLayoutView="121" workbookViewId="0">
      <selection sqref="A1:V30"/>
    </sheetView>
  </sheetViews>
  <sheetFormatPr defaultRowHeight="15" x14ac:dyDescent="0.25"/>
  <cols>
    <col min="1" max="1" width="2.28515625" customWidth="1"/>
    <col min="2" max="2" width="15.5703125" customWidth="1"/>
    <col min="3" max="4" width="17.5703125" customWidth="1"/>
    <col min="5" max="5" width="9.140625" bestFit="1" customWidth="1"/>
    <col min="21" max="21" width="2" customWidth="1"/>
  </cols>
  <sheetData>
    <row r="1" spans="1:23" ht="31.15" customHeight="1" x14ac:dyDescent="0.25">
      <c r="A1" s="4"/>
      <c r="B1" s="842" t="s">
        <v>627</v>
      </c>
      <c r="C1" s="842"/>
      <c r="D1" s="842"/>
      <c r="E1" s="842"/>
      <c r="F1" s="842"/>
      <c r="G1" s="842"/>
      <c r="H1" s="842"/>
      <c r="I1" s="842"/>
      <c r="J1" s="842"/>
      <c r="K1" s="842"/>
      <c r="L1" s="842"/>
      <c r="M1" s="842"/>
      <c r="N1" s="842"/>
      <c r="O1" s="842"/>
      <c r="P1" s="842"/>
      <c r="Q1" s="842"/>
      <c r="R1" s="842"/>
      <c r="S1" s="842"/>
      <c r="T1" s="842"/>
      <c r="U1" s="842"/>
      <c r="V1" s="4"/>
      <c r="W1" s="4"/>
    </row>
    <row r="2" spans="1:23" ht="8.4499999999999993" customHeight="1" x14ac:dyDescent="0.25">
      <c r="A2" s="4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4"/>
      <c r="W2" s="4"/>
    </row>
    <row r="3" spans="1:23" ht="11.4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ht="12.6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spans="1:2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spans="1:2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spans="1:2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1:2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spans="1:23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spans="1:23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spans="1:23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spans="1:23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spans="1:2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B39" s="182" t="s">
        <v>196</v>
      </c>
      <c r="C39" s="182" t="s">
        <v>197</v>
      </c>
      <c r="D39" s="182" t="s">
        <v>196</v>
      </c>
      <c r="E39" s="182" t="s">
        <v>197</v>
      </c>
    </row>
    <row r="40" spans="1:23" x14ac:dyDescent="0.25">
      <c r="B40" s="184">
        <f>'Остатки ЮЛ'!AD29</f>
        <v>-615.66200000000038</v>
      </c>
      <c r="C40" s="185">
        <f>'Остатки ЮЛ'!AD30</f>
        <v>-91.101321177700981</v>
      </c>
      <c r="D40" s="185">
        <f>Таблица!AEM4</f>
        <v>262.12899999999991</v>
      </c>
      <c r="E40" s="185">
        <f>Таблица!AEM5</f>
        <v>-87.177907234370196</v>
      </c>
    </row>
    <row r="41" spans="1:23" x14ac:dyDescent="0.25">
      <c r="B41" s="255">
        <f>'Остатки ЮЛ'!AE29</f>
        <v>-10.070132159627903</v>
      </c>
      <c r="C41" s="255">
        <f>'Остатки ЮЛ'!AE30</f>
        <v>-3.3251282791241721</v>
      </c>
      <c r="D41" s="185">
        <f>Таблица!AEN4</f>
        <v>4.1114282393599666</v>
      </c>
      <c r="E41" s="796">
        <f>Таблица!AEN5</f>
        <v>-2.4320196890806614</v>
      </c>
    </row>
    <row r="42" spans="1:23" x14ac:dyDescent="0.25">
      <c r="D42" s="146"/>
      <c r="E42" s="146"/>
    </row>
  </sheetData>
  <mergeCells count="1">
    <mergeCell ref="B1:U1"/>
  </mergeCells>
  <pageMargins left="0.7" right="0.7" top="0.75" bottom="0.75" header="0.3" footer="0.3"/>
  <pageSetup paperSize="9" scale="6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9" tint="0.59999389629810485"/>
  </sheetPr>
  <dimension ref="A2:F21"/>
  <sheetViews>
    <sheetView zoomScaleNormal="100" workbookViewId="0">
      <selection activeCell="M17" sqref="M17"/>
    </sheetView>
  </sheetViews>
  <sheetFormatPr defaultRowHeight="15" x14ac:dyDescent="0.25"/>
  <cols>
    <col min="1" max="1" width="7.140625" customWidth="1"/>
    <col min="2" max="2" width="25.28515625" customWidth="1"/>
    <col min="3" max="3" width="10.7109375" customWidth="1"/>
  </cols>
  <sheetData>
    <row r="2" spans="1:6" ht="13.9" customHeight="1" x14ac:dyDescent="0.25">
      <c r="B2" s="200" t="s">
        <v>255</v>
      </c>
      <c r="C2" s="56"/>
      <c r="F2" s="130"/>
    </row>
    <row r="3" spans="1:6" ht="13.9" customHeight="1" x14ac:dyDescent="0.25">
      <c r="A3">
        <v>1</v>
      </c>
      <c r="B3" s="251" t="s">
        <v>24</v>
      </c>
      <c r="C3" s="252">
        <f>'По банкам '!UI21</f>
        <v>95.620999999999995</v>
      </c>
      <c r="F3" s="130"/>
    </row>
    <row r="4" spans="1:6" ht="13.9" customHeight="1" x14ac:dyDescent="0.25">
      <c r="A4">
        <v>2</v>
      </c>
      <c r="B4" s="251" t="s">
        <v>26</v>
      </c>
      <c r="C4" s="252">
        <f>'По банкам '!UI24</f>
        <v>30.62</v>
      </c>
      <c r="F4" s="130"/>
    </row>
    <row r="5" spans="1:6" ht="13.5" customHeight="1" x14ac:dyDescent="0.25">
      <c r="A5">
        <v>3</v>
      </c>
      <c r="B5" s="227" t="s">
        <v>13</v>
      </c>
      <c r="C5" s="252">
        <f>'По банкам '!UI11</f>
        <v>5.4930000000000003</v>
      </c>
      <c r="F5" s="130"/>
    </row>
    <row r="6" spans="1:6" ht="13.9" customHeight="1" x14ac:dyDescent="0.25">
      <c r="A6">
        <v>4</v>
      </c>
      <c r="B6" s="227" t="s">
        <v>11</v>
      </c>
      <c r="C6" s="252">
        <f>'По банкам '!UI9</f>
        <v>4.3380000000000001</v>
      </c>
      <c r="F6" s="130"/>
    </row>
    <row r="7" spans="1:6" ht="13.9" customHeight="1" x14ac:dyDescent="0.25">
      <c r="A7">
        <v>5</v>
      </c>
      <c r="B7" s="251" t="s">
        <v>12</v>
      </c>
      <c r="C7" s="252">
        <f>'По банкам '!UI10</f>
        <v>4.29</v>
      </c>
      <c r="F7" s="130"/>
    </row>
    <row r="8" spans="1:6" ht="13.9" customHeight="1" x14ac:dyDescent="0.25">
      <c r="A8">
        <v>6</v>
      </c>
      <c r="B8" s="251" t="s">
        <v>22</v>
      </c>
      <c r="C8" s="252">
        <f>'По банкам '!UI19</f>
        <v>3.8340000000000001</v>
      </c>
      <c r="F8" s="130"/>
    </row>
    <row r="9" spans="1:6" x14ac:dyDescent="0.25">
      <c r="A9">
        <v>7</v>
      </c>
      <c r="B9" s="227" t="s">
        <v>19</v>
      </c>
      <c r="C9" s="252">
        <f>'По банкам '!UI16</f>
        <v>1.054</v>
      </c>
    </row>
    <row r="10" spans="1:6" x14ac:dyDescent="0.25">
      <c r="A10">
        <v>8</v>
      </c>
      <c r="B10" s="227" t="s">
        <v>18</v>
      </c>
      <c r="C10" s="252">
        <f>'По банкам '!UI15</f>
        <v>0.71099999999999997</v>
      </c>
    </row>
    <row r="11" spans="1:6" x14ac:dyDescent="0.25">
      <c r="A11">
        <v>9</v>
      </c>
      <c r="B11" s="227" t="s">
        <v>6</v>
      </c>
      <c r="C11" s="252">
        <f>'По банкам '!UI4</f>
        <v>0.24299999999999999</v>
      </c>
    </row>
    <row r="12" spans="1:6" x14ac:dyDescent="0.25">
      <c r="A12">
        <v>12</v>
      </c>
      <c r="B12" s="227" t="s">
        <v>17</v>
      </c>
      <c r="C12" s="252">
        <f>'По банкам '!UI14</f>
        <v>0.13400000000000001</v>
      </c>
    </row>
    <row r="13" spans="1:6" x14ac:dyDescent="0.25">
      <c r="A13">
        <v>13</v>
      </c>
      <c r="B13" s="227" t="s">
        <v>10</v>
      </c>
      <c r="C13" s="252">
        <f>'По банкам '!UI8</f>
        <v>9.7000000000000003E-2</v>
      </c>
    </row>
    <row r="14" spans="1:6" x14ac:dyDescent="0.25">
      <c r="A14">
        <v>14</v>
      </c>
      <c r="B14" s="227" t="s">
        <v>7</v>
      </c>
      <c r="C14" s="252">
        <f>'По банкам '!UI5</f>
        <v>5.3999999999999999E-2</v>
      </c>
    </row>
    <row r="15" spans="1:6" x14ac:dyDescent="0.25">
      <c r="A15">
        <v>15</v>
      </c>
      <c r="B15" s="227" t="s">
        <v>25</v>
      </c>
      <c r="C15" s="252">
        <f>'По банкам '!UI22</f>
        <v>-6.6000000000000003E-2</v>
      </c>
    </row>
    <row r="16" spans="1:6" x14ac:dyDescent="0.25">
      <c r="A16">
        <v>16</v>
      </c>
      <c r="B16" s="227" t="s">
        <v>14</v>
      </c>
      <c r="C16" s="252">
        <f>'По банкам '!UI12</f>
        <v>-0.19600000000000001</v>
      </c>
    </row>
    <row r="17" spans="1:4" x14ac:dyDescent="0.25">
      <c r="A17">
        <v>17</v>
      </c>
      <c r="B17" s="227" t="s">
        <v>21</v>
      </c>
      <c r="C17" s="252">
        <f>'По банкам '!UI18</f>
        <v>-2.2959999999999998</v>
      </c>
      <c r="D17" s="599"/>
    </row>
    <row r="18" spans="1:4" x14ac:dyDescent="0.25">
      <c r="A18">
        <v>18</v>
      </c>
      <c r="B18" s="251" t="s">
        <v>364</v>
      </c>
      <c r="C18" s="252">
        <f>'По банкам '!UI13</f>
        <v>-2.492</v>
      </c>
    </row>
    <row r="19" spans="1:4" x14ac:dyDescent="0.25">
      <c r="A19">
        <v>19</v>
      </c>
      <c r="B19" s="227" t="s">
        <v>20</v>
      </c>
      <c r="C19" s="252">
        <f>'По банкам '!UI17</f>
        <v>-5.2030000000000003</v>
      </c>
      <c r="D19" s="599">
        <f>SUM(C3:C21)</f>
        <v>123.65200000000002</v>
      </c>
    </row>
    <row r="20" spans="1:4" x14ac:dyDescent="0.25">
      <c r="A20">
        <v>20</v>
      </c>
      <c r="B20" s="227" t="s">
        <v>8</v>
      </c>
      <c r="C20" s="760">
        <f>'По банкам '!UI6</f>
        <v>-5.4359999999999999</v>
      </c>
    </row>
    <row r="21" spans="1:4" x14ac:dyDescent="0.25">
      <c r="A21">
        <v>21</v>
      </c>
      <c r="B21" s="227" t="s">
        <v>23</v>
      </c>
      <c r="C21" s="252">
        <f>'По банкам '!UI20</f>
        <v>-7.1479999999999997</v>
      </c>
    </row>
  </sheetData>
  <autoFilter ref="B2:C17" xr:uid="{00000000-0009-0000-0000-00000D000000}">
    <sortState ref="B3:C21">
      <sortCondition descending="1" ref="C2:C17"/>
    </sortState>
  </autoFilter>
  <sortState ref="B3:AD3">
    <sortCondition sortBy="icon" ref="B3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C000"/>
  </sheetPr>
  <dimension ref="A2:F21"/>
  <sheetViews>
    <sheetView zoomScaleNormal="100" workbookViewId="0">
      <selection activeCell="J18" sqref="J18"/>
    </sheetView>
  </sheetViews>
  <sheetFormatPr defaultRowHeight="15" x14ac:dyDescent="0.25"/>
  <cols>
    <col min="2" max="2" width="23.140625" customWidth="1"/>
    <col min="3" max="3" width="11" customWidth="1"/>
  </cols>
  <sheetData>
    <row r="2" spans="1:6" ht="13.9" customHeight="1" x14ac:dyDescent="0.25">
      <c r="B2" s="201" t="s">
        <v>254</v>
      </c>
      <c r="C2" s="199"/>
      <c r="F2" s="130"/>
    </row>
    <row r="3" spans="1:6" ht="13.9" customHeight="1" x14ac:dyDescent="0.25">
      <c r="A3">
        <v>1</v>
      </c>
      <c r="B3" s="226" t="s">
        <v>23</v>
      </c>
      <c r="C3" s="254">
        <f>'По банкам '!APS20</f>
        <v>4.7315563447684994</v>
      </c>
      <c r="F3" s="130"/>
    </row>
    <row r="4" spans="1:6" ht="13.9" customHeight="1" x14ac:dyDescent="0.25">
      <c r="A4">
        <v>2</v>
      </c>
      <c r="B4" s="226" t="s">
        <v>18</v>
      </c>
      <c r="C4" s="254">
        <f>'По банкам '!APS15</f>
        <v>0.26718847077393981</v>
      </c>
      <c r="F4" s="130"/>
    </row>
    <row r="5" spans="1:6" ht="13.9" customHeight="1" x14ac:dyDescent="0.25">
      <c r="A5">
        <v>3</v>
      </c>
      <c r="B5" s="253" t="s">
        <v>25</v>
      </c>
      <c r="C5" s="254">
        <f>'По банкам '!APS22</f>
        <v>-3.7704509708404998E-3</v>
      </c>
      <c r="F5" s="130"/>
    </row>
    <row r="6" spans="1:6" ht="13.9" customHeight="1" x14ac:dyDescent="0.25">
      <c r="A6">
        <v>4</v>
      </c>
      <c r="B6" s="226" t="s">
        <v>7</v>
      </c>
      <c r="C6" s="254">
        <f>'По банкам '!APS5</f>
        <v>-0.38442088000050134</v>
      </c>
      <c r="F6" s="130"/>
    </row>
    <row r="7" spans="1:6" ht="13.5" customHeight="1" x14ac:dyDescent="0.25">
      <c r="A7">
        <v>5</v>
      </c>
      <c r="B7" s="226" t="s">
        <v>14</v>
      </c>
      <c r="C7" s="482">
        <f>'По банкам '!APS12</f>
        <v>-0.39406984814647039</v>
      </c>
      <c r="F7" s="130"/>
    </row>
    <row r="8" spans="1:6" x14ac:dyDescent="0.25">
      <c r="A8">
        <v>6</v>
      </c>
      <c r="B8" s="226" t="s">
        <v>21</v>
      </c>
      <c r="C8" s="254">
        <f>'По банкам '!APS18</f>
        <v>-0.64090250141340022</v>
      </c>
    </row>
    <row r="9" spans="1:6" x14ac:dyDescent="0.25">
      <c r="A9">
        <v>7</v>
      </c>
      <c r="B9" s="226" t="s">
        <v>17</v>
      </c>
      <c r="C9" s="482">
        <f>'По банкам '!APS14</f>
        <v>-0.64798862637769972</v>
      </c>
    </row>
    <row r="10" spans="1:6" x14ac:dyDescent="0.25">
      <c r="A10">
        <v>8</v>
      </c>
      <c r="B10" s="226" t="s">
        <v>6</v>
      </c>
      <c r="C10" s="254">
        <f>'По банкам '!APS4</f>
        <v>-1.0409187334531964</v>
      </c>
    </row>
    <row r="11" spans="1:6" x14ac:dyDescent="0.25">
      <c r="A11">
        <v>9</v>
      </c>
      <c r="B11" s="226" t="s">
        <v>10</v>
      </c>
      <c r="C11" s="254">
        <f>'По банкам '!APS8</f>
        <v>-1.6500624093945007</v>
      </c>
    </row>
    <row r="12" spans="1:6" x14ac:dyDescent="0.25">
      <c r="A12">
        <v>12</v>
      </c>
      <c r="B12" s="253" t="s">
        <v>8</v>
      </c>
      <c r="C12" s="254">
        <f>'По банкам '!APS6</f>
        <v>-1.8843837981852989</v>
      </c>
    </row>
    <row r="13" spans="1:6" x14ac:dyDescent="0.25">
      <c r="A13">
        <v>13</v>
      </c>
      <c r="B13" s="226" t="s">
        <v>13</v>
      </c>
      <c r="C13" s="254">
        <f>'По банкам '!APS11</f>
        <v>-2.224668222703599</v>
      </c>
    </row>
    <row r="14" spans="1:6" x14ac:dyDescent="0.25">
      <c r="A14">
        <v>14</v>
      </c>
      <c r="B14" s="226" t="s">
        <v>19</v>
      </c>
      <c r="C14" s="254">
        <f>'По банкам '!APS16</f>
        <v>-2.4198305151154074</v>
      </c>
    </row>
    <row r="15" spans="1:6" x14ac:dyDescent="0.25">
      <c r="A15">
        <v>15</v>
      </c>
      <c r="B15" s="253" t="s">
        <v>12</v>
      </c>
      <c r="C15" s="254">
        <f>'По банкам '!APS10</f>
        <v>-4.5706877347349035</v>
      </c>
    </row>
    <row r="16" spans="1:6" x14ac:dyDescent="0.25">
      <c r="A16">
        <v>16</v>
      </c>
      <c r="B16" s="226" t="s">
        <v>364</v>
      </c>
      <c r="C16" s="254">
        <f>'По банкам '!APS13</f>
        <v>-7.1416434380579972</v>
      </c>
    </row>
    <row r="17" spans="1:4" x14ac:dyDescent="0.25">
      <c r="A17">
        <v>17</v>
      </c>
      <c r="B17" s="253" t="s">
        <v>24</v>
      </c>
      <c r="C17" s="254">
        <f>'По банкам '!APS21</f>
        <v>-7.2368611432900707</v>
      </c>
    </row>
    <row r="18" spans="1:4" x14ac:dyDescent="0.25">
      <c r="A18">
        <v>18</v>
      </c>
      <c r="B18" s="226" t="s">
        <v>22</v>
      </c>
      <c r="C18" s="254">
        <f>'По банкам '!APS19</f>
        <v>-7.9832516134088038</v>
      </c>
      <c r="D18" s="599"/>
    </row>
    <row r="19" spans="1:4" s="269" customFormat="1" x14ac:dyDescent="0.25">
      <c r="A19" s="269">
        <v>19</v>
      </c>
      <c r="B19" s="226" t="s">
        <v>20</v>
      </c>
      <c r="C19" s="254">
        <f>'По банкам '!APS17</f>
        <v>-8.5639619330680148</v>
      </c>
      <c r="D19" s="616">
        <f>SUM(C3:C21)</f>
        <v>-73.880024236109293</v>
      </c>
    </row>
    <row r="20" spans="1:4" x14ac:dyDescent="0.25">
      <c r="A20">
        <v>20</v>
      </c>
      <c r="B20" s="253" t="s">
        <v>26</v>
      </c>
      <c r="C20" s="254">
        <f>'По банкам '!APS24</f>
        <v>-15.919238605387022</v>
      </c>
    </row>
    <row r="21" spans="1:4" x14ac:dyDescent="0.25">
      <c r="A21">
        <v>21</v>
      </c>
      <c r="B21" s="226" t="s">
        <v>11</v>
      </c>
      <c r="C21" s="254">
        <f>'По банкам '!APS9</f>
        <v>-16.172108597944003</v>
      </c>
    </row>
  </sheetData>
  <autoFilter ref="B2:C2" xr:uid="{00000000-0009-0000-0000-00000E000000}">
    <sortState ref="B3:C21">
      <sortCondition descending="1" ref="C2"/>
    </sortState>
  </autoFilter>
  <sortState ref="B2:C20">
    <sortCondition ref="B1"/>
  </sortState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AQJ410"/>
  <sheetViews>
    <sheetView view="pageBreakPreview" topLeftCell="UJ1" zoomScale="80" zoomScaleNormal="100" zoomScaleSheetLayoutView="80" workbookViewId="0">
      <selection activeCell="APR4" sqref="APR4"/>
    </sheetView>
  </sheetViews>
  <sheetFormatPr defaultRowHeight="15" outlineLevelCol="2" x14ac:dyDescent="0.25"/>
  <cols>
    <col min="1" max="1" width="4.42578125" customWidth="1"/>
    <col min="2" max="2" width="21.85546875" customWidth="1"/>
    <col min="3" max="3" width="7.7109375" hidden="1" customWidth="1" outlineLevel="1"/>
    <col min="4" max="7" width="12.140625" hidden="1" customWidth="1" outlineLevel="1"/>
    <col min="8" max="8" width="10.5703125" hidden="1" customWidth="1" outlineLevel="1" collapsed="1"/>
    <col min="9" max="9" width="10.5703125" hidden="1" customWidth="1" outlineLevel="1"/>
    <col min="10" max="10" width="6.42578125" hidden="1" customWidth="1" outlineLevel="1"/>
    <col min="11" max="11" width="4.85546875" hidden="1" customWidth="1" outlineLevel="1" collapsed="1"/>
    <col min="12" max="12" width="11.28515625" hidden="1" customWidth="1" outlineLevel="1"/>
    <col min="13" max="21" width="10.5703125" hidden="1" customWidth="1" outlineLevel="1"/>
    <col min="22" max="22" width="10.42578125" hidden="1" customWidth="1" outlineLevel="1" collapsed="1"/>
    <col min="23" max="28" width="10.42578125" hidden="1" customWidth="1" outlineLevel="1"/>
    <col min="29" max="29" width="10.42578125" hidden="1" customWidth="1" outlineLevel="1" collapsed="1"/>
    <col min="30" max="31" width="10.42578125" hidden="1" customWidth="1" outlineLevel="1"/>
    <col min="32" max="32" width="10.42578125" hidden="1" customWidth="1" outlineLevel="1" collapsed="1"/>
    <col min="33" max="34" width="10.42578125" hidden="1" customWidth="1" outlineLevel="1"/>
    <col min="35" max="35" width="8.85546875" hidden="1" customWidth="1" outlineLevel="1" collapsed="1"/>
    <col min="36" max="40" width="8.85546875" hidden="1" customWidth="1" outlineLevel="1"/>
    <col min="41" max="41" width="7.85546875" hidden="1" customWidth="1" outlineLevel="1"/>
    <col min="42" max="42" width="7.7109375" hidden="1" customWidth="1" outlineLevel="1"/>
    <col min="43" max="63" width="8.85546875" hidden="1" customWidth="1" outlineLevel="1"/>
    <col min="64" max="64" width="6.7109375" hidden="1" customWidth="1" outlineLevel="1"/>
    <col min="65" max="77" width="8.85546875" hidden="1" customWidth="1" outlineLevel="1"/>
    <col min="78" max="78" width="8.85546875" hidden="1" customWidth="1" outlineLevel="1" collapsed="1"/>
    <col min="79" max="80" width="8.85546875" hidden="1" customWidth="1" outlineLevel="1"/>
    <col min="81" max="81" width="8.85546875" hidden="1" customWidth="1" outlineLevel="1" collapsed="1"/>
    <col min="82" max="83" width="8.85546875" hidden="1" customWidth="1" outlineLevel="1"/>
    <col min="84" max="84" width="8.85546875" hidden="1" customWidth="1" outlineLevel="1" collapsed="1"/>
    <col min="85" max="85" width="8.85546875" hidden="1" customWidth="1" outlineLevel="1"/>
    <col min="86" max="92" width="7.28515625" hidden="1" customWidth="1" outlineLevel="1"/>
    <col min="93" max="93" width="0.140625" hidden="1" customWidth="1" outlineLevel="1"/>
    <col min="94" max="105" width="7.28515625" hidden="1" customWidth="1" outlineLevel="1"/>
    <col min="106" max="106" width="6.85546875" hidden="1" customWidth="1" outlineLevel="1"/>
    <col min="107" max="155" width="7.28515625" hidden="1" customWidth="1" outlineLevel="1"/>
    <col min="156" max="156" width="7.28515625" hidden="1" customWidth="1" outlineLevel="1" collapsed="1"/>
    <col min="157" max="166" width="7.28515625" hidden="1" customWidth="1" outlineLevel="1"/>
    <col min="167" max="167" width="7.28515625" hidden="1" customWidth="1" outlineLevel="1" collapsed="1"/>
    <col min="168" max="170" width="7.28515625" hidden="1" customWidth="1" outlineLevel="1"/>
    <col min="171" max="171" width="7.28515625" hidden="1" customWidth="1" outlineLevel="1" collapsed="1"/>
    <col min="172" max="177" width="7.28515625" hidden="1" customWidth="1" outlineLevel="1"/>
    <col min="178" max="178" width="7.28515625" hidden="1" customWidth="1" outlineLevel="1" collapsed="1"/>
    <col min="179" max="213" width="7.28515625" hidden="1" customWidth="1" outlineLevel="1"/>
    <col min="214" max="214" width="0.42578125" hidden="1" customWidth="1" outlineLevel="1"/>
    <col min="215" max="220" width="7.28515625" hidden="1" customWidth="1" outlineLevel="1"/>
    <col min="221" max="221" width="7.28515625" hidden="1" customWidth="1" outlineLevel="1" collapsed="1"/>
    <col min="222" max="252" width="7.28515625" hidden="1" customWidth="1" outlineLevel="1"/>
    <col min="253" max="253" width="7.28515625" hidden="1" customWidth="1" outlineLevel="1" collapsed="1"/>
    <col min="254" max="257" width="7.28515625" hidden="1" customWidth="1" outlineLevel="1"/>
    <col min="258" max="258" width="7.42578125" hidden="1" customWidth="1" outlineLevel="1" collapsed="1"/>
    <col min="259" max="259" width="7.42578125" hidden="1" customWidth="1" outlineLevel="1"/>
    <col min="260" max="260" width="10.140625" customWidth="1" collapsed="1"/>
    <col min="261" max="279" width="8.140625" hidden="1" customWidth="1" outlineLevel="1"/>
    <col min="280" max="280" width="8.85546875" hidden="1" customWidth="1" outlineLevel="1" collapsed="1"/>
    <col min="281" max="286" width="8.85546875" hidden="1" customWidth="1" outlineLevel="1"/>
    <col min="287" max="287" width="8.85546875" hidden="1" customWidth="1" outlineLevel="1" collapsed="1"/>
    <col min="288" max="293" width="8.85546875" hidden="1" customWidth="1" outlineLevel="1"/>
    <col min="294" max="294" width="8.85546875" hidden="1" customWidth="1" outlineLevel="1" collapsed="1"/>
    <col min="295" max="299" width="8.85546875" hidden="1" customWidth="1" outlineLevel="1"/>
    <col min="300" max="300" width="8.85546875" hidden="1" customWidth="1" outlineLevel="1" collapsed="1"/>
    <col min="301" max="308" width="8.85546875" hidden="1" customWidth="1" outlineLevel="2"/>
    <col min="309" max="309" width="8.85546875" hidden="1" customWidth="1" outlineLevel="2" collapsed="1"/>
    <col min="310" max="312" width="8.85546875" hidden="1" customWidth="1" outlineLevel="2"/>
    <col min="313" max="313" width="8.85546875" hidden="1" customWidth="1" outlineLevel="2" collapsed="1"/>
    <col min="314" max="316" width="8.85546875" hidden="1" customWidth="1" outlineLevel="2"/>
    <col min="317" max="321" width="8.85546875" hidden="1" customWidth="1" outlineLevel="1"/>
    <col min="322" max="322" width="8.85546875" hidden="1" customWidth="1" outlineLevel="1" collapsed="1"/>
    <col min="323" max="342" width="8.85546875" hidden="1" customWidth="1" outlineLevel="1"/>
    <col min="343" max="343" width="10.7109375" hidden="1" customWidth="1" outlineLevel="1" collapsed="1"/>
    <col min="344" max="362" width="10.7109375" hidden="1" customWidth="1" outlineLevel="1"/>
    <col min="363" max="363" width="10.7109375" hidden="1" customWidth="1" outlineLevel="1" collapsed="1"/>
    <col min="364" max="383" width="10.7109375" hidden="1" customWidth="1" outlineLevel="1"/>
    <col min="384" max="384" width="10.7109375" hidden="1" customWidth="1" outlineLevel="1" collapsed="1"/>
    <col min="385" max="403" width="10.7109375" hidden="1" customWidth="1" outlineLevel="1"/>
    <col min="404" max="404" width="10.7109375" hidden="1" customWidth="1" outlineLevel="1" collapsed="1"/>
    <col min="405" max="407" width="10.7109375" hidden="1" customWidth="1" outlineLevel="1"/>
    <col min="408" max="408" width="13.42578125" hidden="1" customWidth="1" outlineLevel="1"/>
    <col min="409" max="425" width="13.5703125" hidden="1" customWidth="1" outlineLevel="1"/>
    <col min="426" max="426" width="10.140625" hidden="1" customWidth="1" outlineLevel="1"/>
    <col min="427" max="427" width="13.5703125" hidden="1" customWidth="1" outlineLevel="1" collapsed="1"/>
    <col min="428" max="448" width="13.5703125" hidden="1" customWidth="1" outlineLevel="1"/>
    <col min="449" max="449" width="13.5703125" hidden="1" customWidth="1" collapsed="1"/>
    <col min="450" max="469" width="13.5703125" hidden="1" customWidth="1" outlineLevel="1"/>
    <col min="470" max="470" width="13.5703125" hidden="1" customWidth="1" outlineLevel="1" collapsed="1"/>
    <col min="471" max="490" width="13.5703125" hidden="1" customWidth="1" outlineLevel="1"/>
    <col min="491" max="491" width="13.5703125" hidden="1" customWidth="1" outlineLevel="1" collapsed="1"/>
    <col min="492" max="512" width="13.5703125" hidden="1" customWidth="1" outlineLevel="1"/>
    <col min="513" max="513" width="13.5703125" customWidth="1" collapsed="1"/>
    <col min="514" max="533" width="13.5703125" hidden="1" customWidth="1" outlineLevel="1"/>
    <col min="534" max="534" width="13.5703125" customWidth="1" collapsed="1"/>
    <col min="535" max="554" width="13.5703125" customWidth="1"/>
    <col min="555" max="555" width="7.140625" customWidth="1"/>
    <col min="556" max="556" width="7" customWidth="1"/>
    <col min="557" max="557" width="11.140625" customWidth="1"/>
    <col min="558" max="558" width="11.5703125" customWidth="1"/>
    <col min="559" max="559" width="7.85546875" hidden="1" customWidth="1" outlineLevel="1"/>
    <col min="560" max="563" width="10.28515625" hidden="1" customWidth="1" outlineLevel="1"/>
    <col min="564" max="564" width="10.28515625" hidden="1" customWidth="1" outlineLevel="1" collapsed="1"/>
    <col min="565" max="566" width="10.28515625" hidden="1" customWidth="1" outlineLevel="1"/>
    <col min="567" max="567" width="10.28515625" hidden="1" customWidth="1" outlineLevel="1" collapsed="1"/>
    <col min="568" max="577" width="10.28515625" hidden="1" customWidth="1" outlineLevel="1"/>
    <col min="578" max="578" width="10.28515625" hidden="1" customWidth="1" outlineLevel="1" collapsed="1"/>
    <col min="579" max="585" width="10.28515625" hidden="1" customWidth="1" outlineLevel="1"/>
    <col min="586" max="586" width="10.28515625" hidden="1" customWidth="1" outlineLevel="1" collapsed="1"/>
    <col min="587" max="587" width="10.28515625" hidden="1" customWidth="1" outlineLevel="1"/>
    <col min="588" max="588" width="10.28515625" hidden="1" customWidth="1" outlineLevel="1" collapsed="1"/>
    <col min="589" max="590" width="10.28515625" hidden="1" customWidth="1" outlineLevel="1"/>
    <col min="591" max="591" width="9.28515625" hidden="1" customWidth="1" outlineLevel="1" collapsed="1"/>
    <col min="592" max="597" width="9.28515625" hidden="1" customWidth="1" outlineLevel="1"/>
    <col min="598" max="598" width="7.140625" hidden="1" customWidth="1" outlineLevel="1"/>
    <col min="599" max="619" width="9.28515625" hidden="1" customWidth="1" outlineLevel="1"/>
    <col min="620" max="620" width="6.85546875" hidden="1" customWidth="1" outlineLevel="1"/>
    <col min="621" max="633" width="9.28515625" hidden="1" customWidth="1" outlineLevel="1"/>
    <col min="634" max="634" width="9.28515625" hidden="1" customWidth="1" outlineLevel="1" collapsed="1"/>
    <col min="635" max="636" width="9.28515625" hidden="1" customWidth="1" outlineLevel="1"/>
    <col min="637" max="637" width="9.28515625" hidden="1" customWidth="1" outlineLevel="1" collapsed="1"/>
    <col min="638" max="639" width="9.28515625" hidden="1" customWidth="1" outlineLevel="1"/>
    <col min="640" max="640" width="9.28515625" hidden="1" customWidth="1" outlineLevel="1" collapsed="1"/>
    <col min="641" max="641" width="9.28515625" hidden="1" customWidth="1" outlineLevel="1"/>
    <col min="642" max="642" width="7" hidden="1" customWidth="1" outlineLevel="1"/>
    <col min="643" max="648" width="7.140625" hidden="1" customWidth="1" outlineLevel="1"/>
    <col min="649" max="649" width="0.28515625" hidden="1" customWidth="1" outlineLevel="1"/>
    <col min="650" max="662" width="7.140625" hidden="1" customWidth="1" outlineLevel="1"/>
    <col min="663" max="663" width="6.85546875" hidden="1" customWidth="1" outlineLevel="1"/>
    <col min="664" max="683" width="7.140625" hidden="1" customWidth="1" outlineLevel="1"/>
    <col min="684" max="684" width="6.85546875" hidden="1" customWidth="1" outlineLevel="1"/>
    <col min="685" max="707" width="7.140625" hidden="1" customWidth="1" outlineLevel="1"/>
    <col min="708" max="711" width="7.28515625" hidden="1" customWidth="1" outlineLevel="1"/>
    <col min="712" max="712" width="7.28515625" hidden="1" customWidth="1" outlineLevel="1" collapsed="1"/>
    <col min="713" max="722" width="7.28515625" hidden="1" customWidth="1" outlineLevel="1"/>
    <col min="723" max="723" width="7.28515625" hidden="1" customWidth="1" outlineLevel="1" collapsed="1"/>
    <col min="724" max="726" width="7.28515625" hidden="1" customWidth="1" outlineLevel="1"/>
    <col min="727" max="727" width="7.28515625" hidden="1" customWidth="1" outlineLevel="1" collapsed="1"/>
    <col min="728" max="733" width="7.28515625" hidden="1" customWidth="1" outlineLevel="1"/>
    <col min="734" max="734" width="7.28515625" hidden="1" customWidth="1" outlineLevel="1" collapsed="1"/>
    <col min="735" max="743" width="7.28515625" hidden="1" customWidth="1" outlineLevel="1"/>
    <col min="744" max="776" width="7.7109375" hidden="1" customWidth="1" outlineLevel="1"/>
    <col min="777" max="777" width="7.7109375" hidden="1" customWidth="1" outlineLevel="1" collapsed="1"/>
    <col min="778" max="808" width="7.7109375" hidden="1" customWidth="1" outlineLevel="1"/>
    <col min="809" max="809" width="7.7109375" hidden="1" customWidth="1" outlineLevel="1" collapsed="1"/>
    <col min="810" max="813" width="7.7109375" hidden="1" customWidth="1" outlineLevel="1"/>
    <col min="814" max="814" width="7" hidden="1" customWidth="1" outlineLevel="1" collapsed="1"/>
    <col min="815" max="815" width="7" hidden="1" customWidth="1" outlineLevel="1"/>
    <col min="816" max="816" width="9.85546875" customWidth="1" collapsed="1"/>
    <col min="817" max="835" width="7" hidden="1" customWidth="1" outlineLevel="1"/>
    <col min="836" max="836" width="7" hidden="1" customWidth="1" outlineLevel="1" collapsed="1"/>
    <col min="837" max="842" width="7" hidden="1" customWidth="1" outlineLevel="1"/>
    <col min="843" max="843" width="7" hidden="1" customWidth="1" outlineLevel="1" collapsed="1"/>
    <col min="844" max="849" width="7" hidden="1" customWidth="1" outlineLevel="1"/>
    <col min="850" max="850" width="7" hidden="1" customWidth="1" outlineLevel="1" collapsed="1"/>
    <col min="851" max="855" width="7" hidden="1" customWidth="1" outlineLevel="1"/>
    <col min="856" max="856" width="7" hidden="1" customWidth="1" outlineLevel="1" collapsed="1"/>
    <col min="857" max="860" width="7" hidden="1" customWidth="1" outlineLevel="2"/>
    <col min="861" max="864" width="8.28515625" hidden="1" customWidth="1" outlineLevel="2"/>
    <col min="865" max="865" width="8.28515625" hidden="1" customWidth="1" outlineLevel="2" collapsed="1"/>
    <col min="866" max="868" width="8.28515625" hidden="1" customWidth="1" outlineLevel="2"/>
    <col min="869" max="869" width="8.28515625" hidden="1" customWidth="1" outlineLevel="2" collapsed="1"/>
    <col min="870" max="872" width="8.28515625" hidden="1" customWidth="1" outlineLevel="2"/>
    <col min="873" max="873" width="8.28515625" hidden="1" customWidth="1" outlineLevel="1" collapsed="1"/>
    <col min="874" max="877" width="8.28515625" hidden="1" customWidth="1" outlineLevel="1"/>
    <col min="878" max="878" width="8.28515625" hidden="1" customWidth="1" outlineLevel="1" collapsed="1"/>
    <col min="879" max="898" width="8.28515625" hidden="1" customWidth="1" outlineLevel="1"/>
    <col min="899" max="899" width="8.28515625" hidden="1" customWidth="1" outlineLevel="1" collapsed="1"/>
    <col min="900" max="918" width="8.28515625" hidden="1" customWidth="1" outlineLevel="1"/>
    <col min="919" max="919" width="8.28515625" hidden="1" customWidth="1" outlineLevel="1" collapsed="1"/>
    <col min="920" max="939" width="8.28515625" hidden="1" customWidth="1" outlineLevel="1"/>
    <col min="940" max="940" width="8.28515625" hidden="1" customWidth="1" outlineLevel="1" collapsed="1"/>
    <col min="941" max="959" width="8.28515625" hidden="1" customWidth="1" outlineLevel="1"/>
    <col min="960" max="960" width="8.28515625" hidden="1" customWidth="1" outlineLevel="1" collapsed="1"/>
    <col min="961" max="963" width="8.28515625" hidden="1" customWidth="1" outlineLevel="1"/>
    <col min="964" max="982" width="8.7109375" hidden="1" customWidth="1" outlineLevel="1"/>
    <col min="983" max="983" width="8.7109375" hidden="1" customWidth="1" outlineLevel="1" collapsed="1"/>
    <col min="984" max="991" width="8.7109375" hidden="1" customWidth="1" outlineLevel="1"/>
    <col min="992" max="1004" width="12.85546875" hidden="1" customWidth="1" outlineLevel="1"/>
    <col min="1005" max="1005" width="12.85546875" hidden="1" customWidth="1" collapsed="1"/>
    <col min="1006" max="1025" width="12.85546875" hidden="1" customWidth="1" outlineLevel="1"/>
    <col min="1026" max="1026" width="12.85546875" hidden="1" customWidth="1" outlineLevel="1" collapsed="1"/>
    <col min="1027" max="1046" width="12.85546875" hidden="1" customWidth="1" outlineLevel="1"/>
    <col min="1047" max="1047" width="12.85546875" hidden="1" customWidth="1" outlineLevel="1" collapsed="1"/>
    <col min="1048" max="1068" width="12.85546875" hidden="1" customWidth="1" outlineLevel="1"/>
    <col min="1069" max="1069" width="12.85546875" customWidth="1" collapsed="1"/>
    <col min="1070" max="1089" width="12.85546875" hidden="1" customWidth="1" outlineLevel="1"/>
    <col min="1090" max="1090" width="12.85546875" customWidth="1" collapsed="1"/>
    <col min="1091" max="1110" width="12.85546875" customWidth="1"/>
    <col min="1111" max="1111" width="6.7109375" style="130" customWidth="1"/>
    <col min="1112" max="1112" width="5.42578125" style="130" customWidth="1"/>
    <col min="1113" max="1113" width="11.5703125" style="130" customWidth="1"/>
    <col min="1114" max="1114" width="8.7109375" style="130" customWidth="1"/>
    <col min="1115" max="1115" width="6.7109375" customWidth="1"/>
  </cols>
  <sheetData>
    <row r="1" spans="1:1128" ht="29.25" customHeight="1" thickBot="1" x14ac:dyDescent="0.35">
      <c r="B1" s="928" t="s">
        <v>182</v>
      </c>
      <c r="C1" s="928"/>
      <c r="D1" s="928"/>
      <c r="E1" s="928"/>
      <c r="F1" s="928"/>
      <c r="G1" s="928"/>
      <c r="H1" s="928"/>
      <c r="I1" s="928"/>
      <c r="J1" s="928"/>
      <c r="K1" s="928"/>
      <c r="L1" s="928"/>
      <c r="M1" s="928"/>
      <c r="N1" s="928"/>
      <c r="O1" s="928"/>
      <c r="P1" s="928"/>
      <c r="Q1" s="928"/>
      <c r="R1" s="928"/>
      <c r="S1" s="928"/>
      <c r="T1" s="928"/>
      <c r="U1" s="928"/>
      <c r="V1" s="928"/>
      <c r="W1" s="928"/>
      <c r="X1" s="928"/>
      <c r="Y1" s="928"/>
      <c r="Z1" s="928"/>
      <c r="AA1" s="928"/>
      <c r="AB1" s="928"/>
      <c r="AC1" s="928"/>
      <c r="AD1" s="928"/>
      <c r="AE1" s="928"/>
      <c r="AF1" s="928"/>
      <c r="AG1" s="928"/>
      <c r="AH1" s="928"/>
      <c r="AI1" s="928"/>
      <c r="AJ1" s="928"/>
      <c r="AK1" s="928"/>
      <c r="AL1" s="928"/>
      <c r="AM1" s="928"/>
      <c r="AN1" s="928"/>
      <c r="AO1" s="928"/>
      <c r="AP1" s="928"/>
      <c r="AQ1" s="928"/>
      <c r="AR1" s="928"/>
      <c r="AS1" s="928"/>
      <c r="AT1" s="928"/>
      <c r="AU1" s="928"/>
      <c r="AV1" s="928"/>
      <c r="AW1" s="928"/>
      <c r="AX1" s="928"/>
      <c r="AY1" s="928"/>
      <c r="AZ1" s="928"/>
      <c r="BA1" s="928"/>
      <c r="BB1" s="928"/>
      <c r="BC1" s="928"/>
      <c r="BD1" s="928"/>
      <c r="BE1" s="928"/>
      <c r="BF1" s="928"/>
      <c r="BG1" s="928"/>
      <c r="BH1" s="928"/>
      <c r="BI1" s="928"/>
      <c r="BJ1" s="928"/>
      <c r="BK1" s="928"/>
      <c r="BL1" s="928"/>
      <c r="BM1" s="928"/>
      <c r="BN1" s="928"/>
      <c r="BO1" s="928"/>
      <c r="BP1" s="928"/>
      <c r="BQ1" s="928"/>
      <c r="BR1" s="928"/>
      <c r="BS1" s="928"/>
      <c r="BT1" s="928"/>
      <c r="BU1" s="928"/>
      <c r="BV1" s="928"/>
      <c r="BW1" s="928"/>
      <c r="BX1" s="928"/>
      <c r="BY1" s="928"/>
      <c r="BZ1" s="928"/>
      <c r="CA1" s="928"/>
      <c r="CB1" s="928"/>
      <c r="CC1" s="928"/>
      <c r="CD1" s="928"/>
      <c r="CE1" s="928"/>
      <c r="CF1" s="928"/>
      <c r="CG1" s="928"/>
      <c r="CH1" s="928"/>
      <c r="CI1" s="928"/>
      <c r="CJ1" s="928"/>
      <c r="CK1" s="928"/>
      <c r="CL1" s="928"/>
      <c r="CM1" s="928"/>
      <c r="CN1" s="928"/>
      <c r="CO1" s="928"/>
      <c r="CP1" s="928"/>
      <c r="CQ1" s="928"/>
      <c r="CR1" s="928"/>
      <c r="CS1" s="928"/>
      <c r="CT1" s="928"/>
      <c r="CU1" s="928"/>
      <c r="CV1" s="928"/>
      <c r="CW1" s="928"/>
      <c r="CX1" s="928"/>
      <c r="CY1" s="928"/>
      <c r="CZ1" s="928"/>
      <c r="DA1" s="928"/>
      <c r="DB1" s="928"/>
      <c r="DC1" s="928"/>
      <c r="DD1" s="928"/>
      <c r="DE1" s="928"/>
      <c r="DF1" s="928"/>
      <c r="DG1" s="928"/>
      <c r="DH1" s="928"/>
      <c r="DI1" s="928"/>
      <c r="DJ1" s="928"/>
      <c r="DK1" s="928"/>
      <c r="DL1" s="928"/>
      <c r="DM1" s="928"/>
      <c r="DN1" s="928"/>
      <c r="DO1" s="928"/>
      <c r="DP1" s="928"/>
      <c r="DQ1" s="928"/>
      <c r="DR1" s="928"/>
      <c r="DS1" s="928"/>
      <c r="DT1" s="928"/>
      <c r="DU1" s="928"/>
      <c r="DV1" s="928"/>
      <c r="DW1" s="928"/>
      <c r="DX1" s="928"/>
      <c r="DY1" s="928"/>
      <c r="DZ1" s="928"/>
      <c r="EA1" s="928"/>
      <c r="EB1" s="928"/>
      <c r="EC1" s="928"/>
      <c r="ED1" s="928"/>
      <c r="EE1" s="928"/>
      <c r="EF1" s="928"/>
      <c r="EG1" s="928"/>
      <c r="EH1" s="928"/>
      <c r="EI1" s="928"/>
      <c r="EJ1" s="928"/>
      <c r="EK1" s="928"/>
      <c r="EL1" s="928"/>
      <c r="EM1" s="928"/>
      <c r="EN1" s="928"/>
      <c r="EO1" s="928"/>
      <c r="EP1" s="928"/>
      <c r="EQ1" s="928"/>
      <c r="ER1" s="928"/>
      <c r="ES1" s="928"/>
      <c r="ET1" s="928"/>
      <c r="EU1" s="928"/>
      <c r="EV1" s="928"/>
      <c r="EW1" s="928"/>
      <c r="EX1" s="928"/>
      <c r="EY1" s="928"/>
      <c r="EZ1" s="928"/>
      <c r="FA1" s="928"/>
      <c r="FB1" s="928"/>
      <c r="FC1" s="928"/>
      <c r="FD1" s="928"/>
      <c r="FE1" s="928"/>
      <c r="FF1" s="928"/>
      <c r="FG1" s="928"/>
      <c r="FH1" s="928"/>
      <c r="FI1" s="928"/>
      <c r="FJ1" s="928"/>
      <c r="FK1" s="928"/>
      <c r="FL1" s="928"/>
      <c r="FM1" s="928"/>
      <c r="FN1" s="928"/>
      <c r="FO1" s="928"/>
      <c r="FP1" s="928"/>
      <c r="FQ1" s="928"/>
      <c r="FR1" s="928"/>
      <c r="FS1" s="928"/>
      <c r="FT1" s="928"/>
      <c r="FU1" s="928"/>
      <c r="FV1" s="928"/>
      <c r="FW1" s="928"/>
      <c r="FX1" s="928"/>
      <c r="FY1" s="928"/>
      <c r="FZ1" s="928"/>
      <c r="GA1" s="928"/>
      <c r="GB1" s="928"/>
      <c r="GC1" s="928"/>
      <c r="GD1" s="928"/>
      <c r="GE1" s="928"/>
      <c r="GF1" s="928"/>
      <c r="GG1" s="928"/>
      <c r="GH1" s="928"/>
      <c r="GI1" s="928"/>
      <c r="GJ1" s="928"/>
      <c r="GK1" s="928"/>
      <c r="GL1" s="928"/>
      <c r="GM1" s="928"/>
      <c r="GN1" s="928"/>
      <c r="GO1" s="928"/>
      <c r="GP1" s="928"/>
      <c r="GQ1" s="928"/>
      <c r="GR1" s="928"/>
      <c r="GS1" s="928"/>
      <c r="GT1" s="928"/>
      <c r="GU1" s="928"/>
      <c r="GV1" s="928"/>
      <c r="GW1" s="928"/>
      <c r="GX1" s="928"/>
      <c r="GY1" s="928"/>
      <c r="GZ1" s="928"/>
      <c r="HA1" s="928"/>
      <c r="HB1" s="928"/>
      <c r="HC1" s="928"/>
      <c r="HD1" s="928"/>
      <c r="HE1" s="928"/>
      <c r="HF1" s="928"/>
      <c r="HG1" s="928"/>
      <c r="HH1" s="928"/>
      <c r="HI1" s="928"/>
      <c r="HJ1" s="928"/>
      <c r="HK1" s="928"/>
      <c r="HL1" s="928"/>
      <c r="HM1" s="928"/>
      <c r="HN1" s="928"/>
      <c r="HO1" s="928"/>
      <c r="HP1" s="928"/>
      <c r="HQ1" s="928"/>
      <c r="HR1" s="928"/>
      <c r="HS1" s="928"/>
      <c r="HT1" s="928"/>
      <c r="HU1" s="928"/>
      <c r="HV1" s="928"/>
      <c r="HW1" s="928"/>
      <c r="HX1" s="928"/>
      <c r="HY1" s="928"/>
      <c r="HZ1" s="928"/>
      <c r="IA1" s="928"/>
      <c r="IB1" s="928"/>
      <c r="IC1" s="928"/>
      <c r="ID1" s="928"/>
      <c r="IE1" s="928"/>
      <c r="IF1" s="928"/>
      <c r="IG1" s="928"/>
      <c r="IH1" s="928"/>
      <c r="II1" s="928"/>
      <c r="IJ1" s="928"/>
      <c r="IK1" s="928"/>
      <c r="IL1" s="928"/>
      <c r="IM1" s="928"/>
      <c r="IN1" s="928"/>
      <c r="IO1" s="928"/>
      <c r="IP1" s="928"/>
      <c r="IQ1" s="928"/>
      <c r="IR1" s="928"/>
      <c r="IS1" s="928"/>
      <c r="IT1" s="928"/>
      <c r="IU1" s="928"/>
      <c r="IV1" s="928"/>
      <c r="IW1" s="928"/>
      <c r="IX1" s="928"/>
      <c r="IY1" s="928"/>
      <c r="IZ1" s="928"/>
      <c r="JA1" s="928"/>
      <c r="JB1" s="928"/>
      <c r="JC1" s="928"/>
      <c r="JD1" s="928"/>
      <c r="JE1" s="928"/>
      <c r="JF1" s="928"/>
      <c r="JG1" s="928"/>
      <c r="JH1" s="928"/>
      <c r="JI1" s="928"/>
      <c r="JJ1" s="928"/>
      <c r="JK1" s="928"/>
      <c r="JL1" s="928"/>
      <c r="JM1" s="928"/>
      <c r="JN1" s="928"/>
      <c r="JO1" s="928"/>
      <c r="JP1" s="928"/>
      <c r="JQ1" s="928"/>
      <c r="JR1" s="928"/>
      <c r="JS1" s="928"/>
      <c r="JT1" s="928"/>
      <c r="JU1" s="928"/>
      <c r="JV1" s="928"/>
      <c r="JW1" s="928"/>
      <c r="JX1" s="928"/>
      <c r="JY1" s="928"/>
      <c r="JZ1" s="928"/>
      <c r="KA1" s="928"/>
      <c r="KB1" s="928"/>
      <c r="KC1" s="928"/>
      <c r="KD1" s="928"/>
      <c r="KE1" s="928"/>
      <c r="KF1" s="928"/>
      <c r="KG1" s="928"/>
      <c r="KH1" s="928"/>
      <c r="KI1" s="928"/>
      <c r="KJ1" s="928"/>
      <c r="KK1" s="928"/>
      <c r="KL1" s="928"/>
      <c r="KM1" s="928"/>
      <c r="KN1" s="928"/>
      <c r="KO1" s="928"/>
      <c r="KP1" s="928"/>
      <c r="KQ1" s="928"/>
      <c r="KR1" s="928"/>
      <c r="KS1" s="928"/>
      <c r="KT1" s="928"/>
      <c r="KU1" s="928"/>
      <c r="KV1" s="928"/>
      <c r="KW1" s="928"/>
      <c r="KX1" s="928"/>
      <c r="KY1" s="928"/>
      <c r="KZ1" s="928"/>
      <c r="LA1" s="928"/>
      <c r="LB1" s="928"/>
      <c r="LC1" s="928"/>
      <c r="LD1" s="928"/>
      <c r="LE1" s="928"/>
      <c r="LF1" s="928"/>
      <c r="LG1" s="928"/>
      <c r="LH1" s="928"/>
      <c r="LI1" s="928"/>
      <c r="LJ1" s="928"/>
      <c r="LK1" s="928"/>
      <c r="LL1" s="928"/>
      <c r="LM1" s="928"/>
      <c r="LN1" s="928"/>
      <c r="LO1" s="928"/>
      <c r="LP1" s="928"/>
      <c r="LQ1" s="928"/>
      <c r="LR1" s="928"/>
      <c r="LS1" s="928"/>
      <c r="LT1" s="928"/>
      <c r="LU1" s="928"/>
      <c r="LV1" s="928"/>
      <c r="LW1" s="928"/>
      <c r="LX1" s="928"/>
      <c r="LY1" s="928"/>
      <c r="LZ1" s="928"/>
      <c r="MA1" s="928"/>
      <c r="MB1" s="928"/>
      <c r="MC1" s="928"/>
      <c r="MD1" s="928"/>
      <c r="ME1" s="928"/>
      <c r="MF1" s="928"/>
      <c r="MG1" s="928"/>
      <c r="MH1" s="928"/>
      <c r="MI1" s="928"/>
      <c r="MJ1" s="928"/>
      <c r="MK1" s="928"/>
      <c r="ML1" s="928"/>
      <c r="MM1" s="928"/>
      <c r="MN1" s="928"/>
      <c r="MO1" s="928"/>
      <c r="MP1" s="928"/>
      <c r="MQ1" s="928"/>
      <c r="MR1" s="928"/>
      <c r="MS1" s="928"/>
      <c r="MT1" s="928"/>
      <c r="MU1" s="928"/>
      <c r="MV1" s="928"/>
      <c r="MW1" s="928"/>
      <c r="MX1" s="928"/>
      <c r="MY1" s="928"/>
      <c r="MZ1" s="928"/>
      <c r="NA1" s="928"/>
      <c r="NB1" s="928"/>
      <c r="NC1" s="928"/>
      <c r="ND1" s="928"/>
      <c r="NE1" s="928"/>
      <c r="NF1" s="928"/>
      <c r="NG1" s="928"/>
      <c r="NH1" s="928"/>
      <c r="NI1" s="928"/>
      <c r="NJ1" s="928"/>
      <c r="NK1" s="928"/>
      <c r="NL1" s="928"/>
      <c r="NM1" s="928"/>
      <c r="NN1" s="928"/>
      <c r="NO1" s="928"/>
      <c r="NP1" s="928"/>
      <c r="NQ1" s="928"/>
      <c r="NR1" s="928"/>
      <c r="NS1" s="928"/>
      <c r="NT1" s="928"/>
      <c r="NU1" s="928"/>
      <c r="NV1" s="928"/>
      <c r="NW1" s="928"/>
      <c r="NX1" s="928"/>
      <c r="NY1" s="928"/>
      <c r="NZ1" s="928"/>
      <c r="OA1" s="928"/>
      <c r="OB1" s="928"/>
      <c r="OC1" s="928"/>
      <c r="OD1" s="928"/>
      <c r="OE1" s="928"/>
      <c r="OF1" s="928"/>
      <c r="OG1" s="928"/>
      <c r="OH1" s="928"/>
      <c r="OI1" s="928"/>
      <c r="OJ1" s="928"/>
      <c r="OK1" s="928"/>
      <c r="OL1" s="928"/>
      <c r="OM1" s="928"/>
      <c r="ON1" s="928"/>
      <c r="OO1" s="928"/>
      <c r="OP1" s="928"/>
      <c r="OQ1" s="928"/>
      <c r="OR1" s="928"/>
      <c r="OS1" s="928"/>
      <c r="OT1" s="928"/>
      <c r="OU1" s="928"/>
      <c r="OV1" s="928"/>
      <c r="OW1" s="928"/>
      <c r="OX1" s="928"/>
      <c r="OY1" s="928"/>
      <c r="OZ1" s="928"/>
      <c r="PA1" s="928"/>
      <c r="PB1" s="928"/>
      <c r="PC1" s="928"/>
      <c r="PD1" s="928"/>
      <c r="PE1" s="928"/>
      <c r="PF1" s="928"/>
      <c r="PG1" s="928"/>
      <c r="PH1" s="928"/>
      <c r="PI1" s="928"/>
      <c r="PJ1" s="928"/>
      <c r="PK1" s="928"/>
      <c r="PL1" s="928"/>
      <c r="PM1" s="928"/>
      <c r="PN1" s="928"/>
      <c r="PO1" s="928"/>
      <c r="PP1" s="928"/>
      <c r="PQ1" s="928"/>
      <c r="PR1" s="928"/>
      <c r="PS1" s="928"/>
      <c r="PT1" s="928"/>
      <c r="PU1" s="928"/>
      <c r="PV1" s="928"/>
      <c r="PW1" s="928"/>
      <c r="PX1" s="928"/>
      <c r="PY1" s="928"/>
      <c r="PZ1" s="928"/>
      <c r="QA1" s="928"/>
      <c r="QB1" s="928"/>
      <c r="QC1" s="928"/>
      <c r="QD1" s="928"/>
      <c r="QE1" s="928"/>
      <c r="QF1" s="928"/>
      <c r="QG1" s="928"/>
      <c r="QH1" s="928"/>
      <c r="QI1" s="928"/>
      <c r="QJ1" s="928"/>
      <c r="QK1" s="928"/>
      <c r="QL1" s="928"/>
      <c r="QM1" s="928"/>
      <c r="QN1" s="928"/>
      <c r="QO1" s="928"/>
      <c r="QP1" s="928"/>
      <c r="QQ1" s="928"/>
      <c r="QR1" s="928"/>
      <c r="QS1" s="928"/>
      <c r="QT1" s="928"/>
      <c r="QU1" s="928"/>
      <c r="QV1" s="928"/>
      <c r="QW1" s="928"/>
      <c r="QX1" s="928"/>
      <c r="QY1" s="928"/>
      <c r="QZ1" s="928"/>
      <c r="RA1" s="928"/>
      <c r="RB1" s="928"/>
      <c r="RC1" s="928"/>
      <c r="RD1" s="928"/>
      <c r="RE1" s="928"/>
      <c r="RF1" s="928"/>
      <c r="RG1" s="928"/>
      <c r="RH1" s="928"/>
      <c r="RI1" s="928"/>
      <c r="RJ1" s="928"/>
      <c r="RK1" s="928"/>
      <c r="RL1" s="928"/>
      <c r="RM1" s="928"/>
      <c r="RN1" s="928"/>
      <c r="RO1" s="928"/>
      <c r="RP1" s="928"/>
      <c r="RQ1" s="928"/>
      <c r="RR1" s="928"/>
      <c r="RS1" s="928"/>
      <c r="RT1" s="928"/>
      <c r="RU1" s="928"/>
      <c r="RV1" s="928"/>
      <c r="RW1" s="928"/>
      <c r="RX1" s="928"/>
      <c r="RY1" s="928"/>
      <c r="RZ1" s="928"/>
      <c r="SA1" s="928"/>
      <c r="SB1" s="928"/>
      <c r="SC1" s="928"/>
      <c r="SD1" s="928"/>
      <c r="SE1" s="928"/>
      <c r="SF1" s="928"/>
      <c r="SG1" s="928"/>
      <c r="SH1" s="928"/>
      <c r="SI1" s="928"/>
      <c r="SJ1" s="928"/>
      <c r="SK1" s="928"/>
      <c r="SL1" s="928"/>
      <c r="SM1" s="928"/>
      <c r="SN1" s="928"/>
      <c r="SO1" s="928"/>
      <c r="SP1" s="928"/>
      <c r="SQ1" s="928"/>
      <c r="SR1" s="928"/>
      <c r="SS1" s="928"/>
      <c r="ST1" s="928"/>
      <c r="SU1" s="928"/>
      <c r="SV1" s="928"/>
      <c r="SW1" s="928"/>
      <c r="SX1" s="928"/>
      <c r="SY1" s="928"/>
      <c r="SZ1" s="928"/>
      <c r="TA1" s="928"/>
      <c r="TB1" s="928"/>
      <c r="TC1" s="928"/>
      <c r="TD1" s="928"/>
      <c r="TE1" s="928"/>
      <c r="TF1" s="928"/>
      <c r="TG1" s="928"/>
      <c r="TH1" s="928"/>
      <c r="TI1" s="928"/>
      <c r="TJ1" s="928"/>
      <c r="TK1" s="928"/>
      <c r="TL1" s="928"/>
      <c r="TM1" s="928"/>
      <c r="TN1" s="928"/>
      <c r="TO1" s="928"/>
      <c r="TP1" s="928"/>
      <c r="TQ1" s="928"/>
      <c r="TR1" s="928"/>
      <c r="TS1" s="928"/>
      <c r="TT1" s="928"/>
      <c r="TU1" s="928"/>
      <c r="TV1" s="928"/>
      <c r="TW1" s="928"/>
      <c r="TX1" s="928"/>
      <c r="TY1" s="928"/>
      <c r="TZ1" s="928"/>
      <c r="UA1" s="928"/>
      <c r="UB1" s="928"/>
      <c r="UC1" s="928"/>
      <c r="UD1" s="928"/>
      <c r="UE1" s="928"/>
      <c r="UF1" s="928"/>
      <c r="UG1" s="928"/>
      <c r="UH1" s="928"/>
      <c r="UI1" s="928"/>
      <c r="UJ1" s="928"/>
      <c r="UK1" s="928"/>
      <c r="UL1" s="928"/>
      <c r="UM1" s="928"/>
      <c r="UN1" s="928"/>
      <c r="UO1" s="928"/>
      <c r="UP1" s="928"/>
      <c r="UQ1" s="928"/>
      <c r="UR1" s="928"/>
      <c r="US1" s="928"/>
      <c r="UT1" s="928"/>
      <c r="UU1" s="928"/>
      <c r="UV1" s="928"/>
      <c r="UW1" s="928"/>
      <c r="UX1" s="928"/>
      <c r="UY1" s="928"/>
      <c r="UZ1" s="928"/>
      <c r="VA1" s="928"/>
      <c r="VB1" s="928"/>
      <c r="VC1" s="928"/>
      <c r="VD1" s="928"/>
      <c r="VE1" s="928"/>
      <c r="VF1" s="928"/>
      <c r="VG1" s="928"/>
      <c r="VH1" s="928"/>
      <c r="VI1" s="928"/>
      <c r="VJ1" s="928"/>
      <c r="VK1" s="928"/>
      <c r="VL1" s="928"/>
      <c r="VM1" s="928"/>
      <c r="VN1" s="928"/>
      <c r="VO1" s="928"/>
      <c r="VP1" s="928"/>
      <c r="VQ1" s="928"/>
      <c r="VR1" s="928"/>
      <c r="VS1" s="928"/>
      <c r="VT1" s="928"/>
      <c r="VU1" s="928"/>
      <c r="VV1" s="928"/>
      <c r="VW1" s="928"/>
      <c r="VX1" s="928"/>
      <c r="VY1" s="928"/>
      <c r="VZ1" s="928"/>
      <c r="WA1" s="928"/>
      <c r="WB1" s="928"/>
      <c r="WC1" s="928"/>
      <c r="WD1" s="928"/>
      <c r="WE1" s="928"/>
      <c r="WF1" s="928"/>
      <c r="WG1" s="928"/>
      <c r="WH1" s="928"/>
      <c r="WI1" s="928"/>
      <c r="WJ1" s="928"/>
      <c r="WK1" s="928"/>
      <c r="WL1" s="928"/>
      <c r="WM1" s="928"/>
      <c r="WN1" s="928"/>
      <c r="WO1" s="928"/>
      <c r="WP1" s="928"/>
      <c r="WQ1" s="928"/>
      <c r="WR1" s="928"/>
      <c r="WS1" s="928"/>
      <c r="WT1" s="928"/>
      <c r="WU1" s="928"/>
      <c r="WV1" s="928"/>
      <c r="WW1" s="928"/>
      <c r="WX1" s="928"/>
      <c r="WY1" s="928"/>
      <c r="WZ1" s="928"/>
      <c r="XA1" s="928"/>
      <c r="XB1" s="928"/>
      <c r="XC1" s="928"/>
      <c r="XD1" s="928"/>
      <c r="XE1" s="928"/>
      <c r="XF1" s="928"/>
      <c r="XG1" s="928"/>
      <c r="XH1" s="928"/>
      <c r="XI1" s="928"/>
      <c r="XJ1" s="928"/>
      <c r="XK1" s="928"/>
      <c r="XL1" s="928"/>
      <c r="XM1" s="928"/>
      <c r="XN1" s="928"/>
      <c r="XO1" s="928"/>
      <c r="XP1" s="928"/>
      <c r="XQ1" s="928"/>
      <c r="XR1" s="928"/>
      <c r="XS1" s="928"/>
      <c r="XT1" s="928"/>
      <c r="XU1" s="928"/>
      <c r="XV1" s="928"/>
      <c r="XW1" s="928"/>
      <c r="XX1" s="928"/>
      <c r="XY1" s="928"/>
      <c r="XZ1" s="928"/>
      <c r="YA1" s="928"/>
      <c r="YB1" s="928"/>
      <c r="YC1" s="928"/>
      <c r="YD1" s="928"/>
      <c r="YE1" s="928"/>
      <c r="YF1" s="928"/>
      <c r="YG1" s="928"/>
      <c r="YH1" s="928"/>
      <c r="YI1" s="928"/>
      <c r="YJ1" s="928"/>
      <c r="YK1" s="928"/>
      <c r="YL1" s="928"/>
      <c r="YM1" s="928"/>
      <c r="YN1" s="928"/>
      <c r="YO1" s="928"/>
      <c r="YP1" s="928"/>
      <c r="YQ1" s="928"/>
      <c r="YR1" s="928"/>
      <c r="YS1" s="928"/>
      <c r="YT1" s="928"/>
      <c r="YU1" s="928"/>
      <c r="YV1" s="928"/>
      <c r="YW1" s="928"/>
      <c r="YX1" s="928"/>
      <c r="YY1" s="928"/>
      <c r="YZ1" s="928"/>
      <c r="ZA1" s="928"/>
      <c r="ZB1" s="928"/>
      <c r="ZC1" s="928"/>
      <c r="ZD1" s="928"/>
      <c r="ZE1" s="928"/>
      <c r="ZF1" s="928"/>
      <c r="ZG1" s="928"/>
      <c r="ZH1" s="928"/>
      <c r="ZI1" s="928"/>
      <c r="ZJ1" s="928"/>
      <c r="ZK1" s="928"/>
      <c r="ZL1" s="928"/>
      <c r="ZM1" s="928"/>
      <c r="ZN1" s="928"/>
      <c r="ZO1" s="928"/>
      <c r="ZP1" s="928"/>
      <c r="ZQ1" s="928"/>
      <c r="ZR1" s="928"/>
      <c r="ZS1" s="928"/>
      <c r="ZT1" s="928"/>
      <c r="ZU1" s="928"/>
      <c r="ZV1" s="928"/>
      <c r="ZW1" s="928"/>
      <c r="ZX1" s="928"/>
      <c r="ZY1" s="928"/>
      <c r="ZZ1" s="928"/>
      <c r="AAA1" s="928"/>
      <c r="AAB1" s="928"/>
      <c r="AAC1" s="928"/>
      <c r="AAD1" s="928"/>
      <c r="AAE1" s="928"/>
      <c r="AAF1" s="928"/>
      <c r="AAG1" s="928"/>
      <c r="AAH1" s="928"/>
      <c r="AAI1" s="928"/>
      <c r="AAJ1" s="928"/>
      <c r="AAK1" s="928"/>
      <c r="AAL1" s="928"/>
      <c r="AAM1" s="928"/>
      <c r="AAN1" s="928"/>
      <c r="AAO1" s="928"/>
      <c r="AAP1" s="928"/>
      <c r="AAQ1" s="928"/>
      <c r="AAR1" s="928"/>
      <c r="AAS1" s="928"/>
      <c r="AAT1" s="928"/>
      <c r="AAU1" s="928"/>
      <c r="AAV1" s="928"/>
      <c r="AAW1" s="928"/>
      <c r="AAX1" s="928"/>
      <c r="AAY1" s="928"/>
      <c r="AAZ1" s="928"/>
      <c r="ABA1" s="928"/>
      <c r="ABB1" s="928"/>
      <c r="ABC1" s="928"/>
      <c r="ABD1" s="928"/>
      <c r="ABE1" s="928"/>
      <c r="ABF1" s="928"/>
      <c r="ABG1" s="928"/>
      <c r="ABH1" s="928"/>
      <c r="ABI1" s="928"/>
      <c r="ABJ1" s="928"/>
      <c r="ABK1" s="928"/>
      <c r="ABL1" s="928"/>
      <c r="ABM1" s="928"/>
      <c r="ABN1" s="928"/>
      <c r="ABO1" s="928"/>
      <c r="ABP1" s="928"/>
      <c r="ABQ1" s="928"/>
      <c r="ABR1" s="928"/>
      <c r="ABS1" s="928"/>
      <c r="ABT1" s="928"/>
      <c r="ABU1" s="928"/>
      <c r="ABV1" s="928"/>
      <c r="ABW1" s="928"/>
      <c r="ABX1" s="928"/>
      <c r="ABY1" s="928"/>
      <c r="ABZ1" s="928"/>
      <c r="ACA1" s="928"/>
      <c r="ACB1" s="928"/>
      <c r="ACC1" s="928"/>
      <c r="ACD1" s="928"/>
      <c r="ACE1" s="928"/>
      <c r="ACF1" s="928"/>
      <c r="ACG1" s="928"/>
      <c r="ACH1" s="928"/>
      <c r="ACI1" s="928"/>
      <c r="ACJ1" s="928"/>
      <c r="ACK1" s="928"/>
      <c r="ACL1" s="928"/>
      <c r="ACM1" s="928"/>
      <c r="ACN1" s="928"/>
      <c r="ACO1" s="928"/>
      <c r="ACP1" s="928"/>
      <c r="ACQ1" s="928"/>
      <c r="ACR1" s="928"/>
      <c r="ACS1" s="928"/>
      <c r="ACT1" s="928"/>
      <c r="ACU1" s="928"/>
      <c r="ACV1" s="928"/>
      <c r="ACW1" s="928"/>
      <c r="ACX1" s="928"/>
      <c r="ACY1" s="928"/>
      <c r="ACZ1" s="928"/>
      <c r="ADA1" s="928"/>
      <c r="ADB1" s="928"/>
      <c r="ADC1" s="928"/>
      <c r="ADD1" s="928"/>
      <c r="ADE1" s="928"/>
      <c r="ADF1" s="928"/>
      <c r="ADG1" s="928"/>
      <c r="ADH1" s="928"/>
      <c r="ADI1" s="928"/>
      <c r="ADJ1" s="928"/>
      <c r="ADK1" s="928"/>
      <c r="ADL1" s="928"/>
      <c r="ADM1" s="928"/>
      <c r="ADN1" s="928"/>
      <c r="ADO1" s="928"/>
      <c r="ADP1" s="928"/>
      <c r="ADQ1" s="928"/>
      <c r="ADR1" s="928"/>
      <c r="ADS1" s="928"/>
      <c r="ADT1" s="928"/>
      <c r="ADU1" s="928"/>
      <c r="ADV1" s="928"/>
      <c r="ADW1" s="928"/>
      <c r="ADX1" s="928"/>
      <c r="ADY1" s="928"/>
      <c r="ADZ1" s="928"/>
      <c r="AEA1" s="928"/>
      <c r="AEB1" s="928"/>
      <c r="AEC1" s="928"/>
      <c r="AED1" s="928"/>
      <c r="AEE1" s="928"/>
      <c r="AEF1" s="928"/>
      <c r="AEG1" s="928"/>
      <c r="AEH1" s="928"/>
      <c r="AEI1" s="928"/>
      <c r="AEJ1" s="928"/>
      <c r="AEK1" s="928"/>
      <c r="AEL1" s="928"/>
      <c r="AEM1" s="928"/>
      <c r="AEN1" s="928"/>
      <c r="AEO1" s="928"/>
      <c r="AEP1" s="928"/>
      <c r="AEQ1" s="928"/>
      <c r="AER1" s="928"/>
      <c r="AES1" s="928"/>
      <c r="AET1" s="928"/>
      <c r="AEU1" s="928"/>
      <c r="AEV1" s="928"/>
      <c r="AEW1" s="928"/>
      <c r="AEX1" s="928"/>
      <c r="AEY1" s="928"/>
      <c r="AEZ1" s="928"/>
      <c r="AFA1" s="928"/>
      <c r="AFB1" s="928"/>
      <c r="AFC1" s="928"/>
      <c r="AFD1" s="928"/>
      <c r="AFE1" s="928"/>
      <c r="AFF1" s="928"/>
      <c r="AFG1" s="928"/>
      <c r="AFH1" s="928"/>
      <c r="AFI1" s="928"/>
      <c r="AFJ1" s="928"/>
      <c r="AFK1" s="928"/>
      <c r="AFL1" s="928"/>
      <c r="AFM1" s="928"/>
      <c r="AFN1" s="928"/>
      <c r="AFO1" s="928"/>
      <c r="AFP1" s="928"/>
      <c r="AFQ1" s="928"/>
      <c r="AFR1" s="928"/>
      <c r="AFS1" s="928"/>
      <c r="AFT1" s="928"/>
      <c r="AFU1" s="928"/>
      <c r="AFV1" s="928"/>
      <c r="AFW1" s="928"/>
      <c r="AFX1" s="928"/>
      <c r="AFY1" s="928"/>
      <c r="AFZ1" s="928"/>
      <c r="AGA1" s="928"/>
      <c r="AGB1" s="928"/>
      <c r="AGC1" s="928"/>
      <c r="AGD1" s="928"/>
      <c r="AGE1" s="928"/>
      <c r="AGF1" s="928"/>
      <c r="AGG1" s="928"/>
      <c r="AGH1" s="928"/>
      <c r="AGI1" s="928"/>
      <c r="AGJ1" s="928"/>
      <c r="AGK1" s="928"/>
      <c r="AGL1" s="928"/>
      <c r="AGM1" s="928"/>
      <c r="AGN1" s="928"/>
      <c r="AGO1" s="928"/>
      <c r="AGP1" s="928"/>
      <c r="AGQ1" s="928"/>
      <c r="AGR1" s="928"/>
      <c r="AGS1" s="928"/>
      <c r="AGT1" s="928"/>
      <c r="AGU1" s="928"/>
      <c r="AGV1" s="928"/>
      <c r="AGW1" s="928"/>
      <c r="AGX1" s="928"/>
      <c r="AGY1" s="928"/>
      <c r="AGZ1" s="928"/>
      <c r="AHA1" s="928"/>
      <c r="AHB1" s="928"/>
      <c r="AHC1" s="928"/>
      <c r="AHD1" s="928"/>
      <c r="AHE1" s="928"/>
      <c r="AHF1" s="928"/>
      <c r="AHG1" s="928"/>
      <c r="AHH1" s="928"/>
      <c r="AHI1" s="928"/>
      <c r="AHJ1" s="928"/>
      <c r="AHK1" s="928"/>
      <c r="AHL1" s="928"/>
      <c r="AHM1" s="928"/>
      <c r="AHN1" s="928"/>
      <c r="AHO1" s="928"/>
      <c r="AHP1" s="928"/>
      <c r="AHQ1" s="928"/>
      <c r="AHR1" s="928"/>
      <c r="AHS1" s="928"/>
      <c r="AHT1" s="928"/>
      <c r="AHU1" s="928"/>
      <c r="AHV1" s="928"/>
      <c r="AHW1" s="928"/>
      <c r="AHX1" s="928"/>
      <c r="AHY1" s="928"/>
      <c r="AHZ1" s="928"/>
      <c r="AIA1" s="928"/>
      <c r="AIB1" s="928"/>
      <c r="AIC1" s="928"/>
      <c r="AID1" s="928"/>
      <c r="AIE1" s="928"/>
      <c r="AIF1" s="928"/>
      <c r="AIG1" s="928"/>
      <c r="AIH1" s="928"/>
      <c r="AII1" s="928"/>
      <c r="AIJ1" s="928"/>
      <c r="AIK1" s="928"/>
      <c r="AIL1" s="928"/>
      <c r="AIM1" s="928"/>
      <c r="AIN1" s="928"/>
      <c r="AIO1" s="928"/>
      <c r="AIP1" s="928"/>
      <c r="AIQ1" s="928"/>
      <c r="AIR1" s="928"/>
      <c r="AIS1" s="928"/>
      <c r="AIT1" s="928"/>
      <c r="AIU1" s="928"/>
      <c r="AIV1" s="928"/>
      <c r="AIW1" s="928"/>
      <c r="AIX1" s="928"/>
      <c r="AIY1" s="928"/>
      <c r="AIZ1" s="928"/>
      <c r="AJA1" s="928"/>
      <c r="AJB1" s="928"/>
      <c r="AJC1" s="928"/>
      <c r="AJD1" s="928"/>
      <c r="AJE1" s="928"/>
      <c r="AJF1" s="928"/>
      <c r="AJG1" s="928"/>
      <c r="AJH1" s="928"/>
      <c r="AJI1" s="928"/>
      <c r="AJJ1" s="928"/>
      <c r="AJK1" s="928"/>
      <c r="AJL1" s="928"/>
      <c r="AJM1" s="928"/>
      <c r="AJN1" s="928"/>
      <c r="AJO1" s="928"/>
      <c r="AJP1" s="928"/>
      <c r="AJQ1" s="928"/>
      <c r="AJR1" s="928"/>
      <c r="AJS1" s="928"/>
      <c r="AJT1" s="928"/>
      <c r="AJU1" s="928"/>
      <c r="AJV1" s="928"/>
      <c r="AJW1" s="928"/>
      <c r="AJX1" s="928"/>
      <c r="AJY1" s="928"/>
      <c r="AJZ1" s="928"/>
      <c r="AKA1" s="928"/>
      <c r="AKB1" s="928"/>
      <c r="AKC1" s="928"/>
      <c r="AKD1" s="928"/>
      <c r="AKE1" s="928"/>
      <c r="AKF1" s="928"/>
      <c r="AKG1" s="928"/>
      <c r="AKH1" s="928"/>
      <c r="AKI1" s="928"/>
      <c r="AKJ1" s="928"/>
      <c r="AKK1" s="928"/>
      <c r="AKL1" s="928"/>
      <c r="AKM1" s="928"/>
      <c r="AKN1" s="928"/>
      <c r="AKO1" s="928"/>
      <c r="AKP1" s="928"/>
      <c r="AKQ1" s="928"/>
      <c r="AKR1" s="928"/>
      <c r="AKS1" s="928"/>
      <c r="AKT1" s="928"/>
      <c r="AKU1" s="928"/>
      <c r="AKV1" s="928"/>
      <c r="AKW1" s="928"/>
      <c r="AKX1" s="928"/>
      <c r="AKY1" s="928"/>
      <c r="AKZ1" s="928"/>
      <c r="ALA1" s="928"/>
      <c r="ALB1" s="928"/>
      <c r="ALC1" s="928"/>
      <c r="ALD1" s="928"/>
      <c r="ALE1" s="928"/>
      <c r="ALF1" s="928"/>
      <c r="ALG1" s="928"/>
      <c r="ALH1" s="928"/>
      <c r="ALI1" s="928"/>
      <c r="ALJ1" s="928"/>
      <c r="ALK1" s="928"/>
      <c r="ALL1" s="928"/>
      <c r="ALM1" s="928"/>
      <c r="ALN1" s="928"/>
      <c r="ALO1" s="928"/>
      <c r="ALP1" s="928"/>
      <c r="ALQ1" s="928"/>
      <c r="ALR1" s="928"/>
      <c r="ALS1" s="928"/>
      <c r="ALT1" s="928"/>
      <c r="ALU1" s="928"/>
      <c r="ALV1" s="928"/>
      <c r="ALW1" s="928"/>
      <c r="ALX1" s="928"/>
      <c r="ALY1" s="928"/>
      <c r="ALZ1" s="928"/>
      <c r="AMA1" s="928"/>
      <c r="AMB1" s="928"/>
      <c r="AMC1" s="928"/>
      <c r="AMD1" s="928"/>
      <c r="AME1" s="928"/>
      <c r="AMF1" s="928"/>
      <c r="AMG1" s="928"/>
      <c r="AMH1" s="928"/>
      <c r="AMI1" s="928"/>
      <c r="AMJ1" s="928"/>
      <c r="AMK1" s="928"/>
      <c r="AML1" s="928"/>
      <c r="AMM1" s="928"/>
      <c r="AMN1" s="928"/>
      <c r="AMO1" s="928"/>
      <c r="AMP1" s="928"/>
      <c r="AMQ1" s="928"/>
      <c r="AMR1" s="928"/>
      <c r="AMS1" s="928"/>
      <c r="AMT1" s="928"/>
      <c r="AMU1" s="928"/>
      <c r="AMV1" s="928"/>
      <c r="AMW1" s="928"/>
      <c r="AMX1" s="928"/>
      <c r="AMY1" s="928"/>
      <c r="AMZ1" s="928"/>
      <c r="ANA1" s="928"/>
      <c r="ANB1" s="928"/>
      <c r="ANC1" s="928"/>
      <c r="AND1" s="928"/>
      <c r="ANE1" s="928"/>
      <c r="ANF1" s="928"/>
      <c r="ANG1" s="928"/>
      <c r="ANH1" s="928"/>
      <c r="ANI1" s="928"/>
      <c r="ANJ1" s="928"/>
      <c r="ANK1" s="928"/>
      <c r="ANL1" s="928"/>
      <c r="ANM1" s="928"/>
      <c r="ANN1" s="928"/>
      <c r="ANO1" s="928"/>
      <c r="ANP1" s="928"/>
      <c r="ANQ1" s="928"/>
      <c r="ANR1" s="928"/>
      <c r="ANS1" s="928"/>
      <c r="ANT1" s="928"/>
      <c r="ANU1" s="928"/>
      <c r="ANV1" s="928"/>
      <c r="ANW1" s="928"/>
      <c r="ANX1" s="928"/>
      <c r="ANY1" s="928"/>
      <c r="ANZ1" s="928"/>
      <c r="AOA1" s="928"/>
      <c r="AOB1" s="928"/>
      <c r="AOC1" s="928"/>
      <c r="AOD1" s="928"/>
      <c r="AOE1" s="928"/>
      <c r="AOF1" s="928"/>
      <c r="AOG1" s="928"/>
      <c r="AOH1" s="928"/>
      <c r="AOI1" s="928"/>
      <c r="AOJ1" s="928"/>
      <c r="AOK1" s="928"/>
      <c r="AOL1" s="928"/>
      <c r="AOM1" s="928"/>
      <c r="AON1" s="928"/>
      <c r="AOO1" s="928"/>
      <c r="AOP1" s="928"/>
      <c r="AOQ1" s="928"/>
      <c r="AOR1" s="928"/>
      <c r="AOS1" s="928"/>
      <c r="AOT1" s="928"/>
      <c r="AOU1" s="928"/>
      <c r="AOV1" s="928"/>
      <c r="AOW1" s="928"/>
      <c r="AOX1" s="928"/>
      <c r="AOY1" s="928"/>
      <c r="AOZ1" s="928"/>
      <c r="APA1" s="928"/>
      <c r="APB1" s="928"/>
      <c r="APC1" s="928"/>
      <c r="APD1" s="928"/>
      <c r="APE1" s="928"/>
      <c r="APF1" s="928"/>
      <c r="APG1" s="928"/>
      <c r="APH1" s="928"/>
      <c r="API1" s="928"/>
      <c r="APJ1" s="928"/>
      <c r="APK1" s="928"/>
      <c r="APL1" s="928"/>
      <c r="APM1" s="928"/>
      <c r="APN1" s="928"/>
      <c r="APO1" s="928"/>
      <c r="APP1" s="928"/>
      <c r="APQ1" s="928"/>
      <c r="APR1" s="928"/>
      <c r="APS1" s="928"/>
      <c r="APT1" s="928"/>
      <c r="APU1" s="928"/>
      <c r="APV1" s="928"/>
      <c r="APW1" s="370"/>
      <c r="APX1" s="449"/>
    </row>
    <row r="2" spans="1:1128" ht="57" customHeight="1" collapsed="1" x14ac:dyDescent="0.3"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1"/>
      <c r="AQ2" s="191"/>
      <c r="AR2" s="191"/>
      <c r="AS2" s="191"/>
      <c r="AT2" s="191"/>
      <c r="AU2" s="191"/>
      <c r="AV2" s="191"/>
      <c r="AW2" s="191"/>
      <c r="AX2" s="191"/>
      <c r="AY2" s="191"/>
      <c r="AZ2" s="191"/>
      <c r="BA2" s="191"/>
      <c r="BB2" s="191"/>
      <c r="BC2" s="191"/>
      <c r="BD2" s="191"/>
      <c r="BE2" s="191"/>
      <c r="BF2" s="191"/>
      <c r="BG2" s="191"/>
      <c r="BH2" s="191"/>
      <c r="BI2" s="191"/>
      <c r="BJ2" s="191"/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1"/>
      <c r="BW2" s="191"/>
      <c r="BX2" s="191"/>
      <c r="BY2" s="191"/>
      <c r="BZ2" s="191"/>
      <c r="CA2" s="191"/>
      <c r="CB2" s="191"/>
      <c r="CC2" s="191"/>
      <c r="CD2" s="191"/>
      <c r="CE2" s="191"/>
      <c r="CF2" s="191"/>
      <c r="CG2" s="191"/>
      <c r="CH2" s="191"/>
      <c r="CI2" s="191"/>
      <c r="CJ2" s="191"/>
      <c r="CK2" s="191"/>
      <c r="CL2" s="191"/>
      <c r="CM2" s="191"/>
      <c r="CN2" s="191"/>
      <c r="CO2" s="191"/>
      <c r="CP2" s="191"/>
      <c r="CQ2" s="191"/>
      <c r="CR2" s="191"/>
      <c r="CS2" s="191"/>
      <c r="CT2" s="191"/>
      <c r="CU2" s="191"/>
      <c r="CV2" s="191"/>
      <c r="CW2" s="191"/>
      <c r="CX2" s="191"/>
      <c r="CY2" s="191"/>
      <c r="CZ2" s="191"/>
      <c r="DA2" s="191"/>
      <c r="DB2" s="191"/>
      <c r="DC2" s="191"/>
      <c r="DD2" s="191"/>
      <c r="DE2" s="191"/>
      <c r="DF2" s="191"/>
      <c r="DG2" s="191"/>
      <c r="DH2" s="191"/>
      <c r="DI2" s="191"/>
      <c r="DJ2" s="191"/>
      <c r="DK2" s="191"/>
      <c r="DL2" s="191"/>
      <c r="DM2" s="191"/>
      <c r="DN2" s="191"/>
      <c r="DO2" s="191"/>
      <c r="DP2" s="191"/>
      <c r="DQ2" s="191"/>
      <c r="DR2" s="191"/>
      <c r="DS2" s="191"/>
      <c r="DT2" s="191"/>
      <c r="DU2" s="191"/>
      <c r="DV2" s="191"/>
      <c r="DW2" s="191"/>
      <c r="DX2" s="191"/>
      <c r="DY2" s="191"/>
      <c r="DZ2" s="191"/>
      <c r="EA2" s="191"/>
      <c r="EB2" s="191"/>
      <c r="EC2" s="191"/>
      <c r="ED2" s="191"/>
      <c r="EE2" s="191"/>
      <c r="EF2" s="191"/>
      <c r="EG2" s="191"/>
      <c r="EH2" s="191"/>
      <c r="EI2" s="191"/>
      <c r="EJ2" s="191"/>
      <c r="EK2" s="191"/>
      <c r="EL2" s="191"/>
      <c r="EM2" s="191"/>
      <c r="EN2" s="191"/>
      <c r="EO2" s="191"/>
      <c r="EP2" s="191"/>
      <c r="EQ2" s="191"/>
      <c r="ER2" s="191"/>
      <c r="ES2" s="191"/>
      <c r="ET2" s="191"/>
      <c r="EU2" s="191"/>
      <c r="EV2" s="191"/>
      <c r="EW2" s="191"/>
      <c r="EX2" s="191"/>
      <c r="EY2" s="191"/>
      <c r="EZ2" s="191"/>
      <c r="FA2" s="191"/>
      <c r="FB2" s="191"/>
      <c r="FC2" s="191"/>
      <c r="FD2" s="191"/>
      <c r="FE2" s="191"/>
      <c r="FF2" s="191"/>
      <c r="FG2" s="191"/>
      <c r="FH2" s="191"/>
      <c r="FI2" s="191"/>
      <c r="FJ2" s="191"/>
      <c r="FK2" s="191"/>
      <c r="FL2" s="191"/>
      <c r="FM2" s="191"/>
      <c r="FN2" s="191"/>
      <c r="FO2" s="191"/>
      <c r="FP2" s="191"/>
      <c r="FQ2" s="191"/>
      <c r="FR2" s="191"/>
      <c r="FS2" s="191"/>
      <c r="FT2" s="191"/>
      <c r="FU2" s="191"/>
      <c r="FV2" s="191"/>
      <c r="FW2" s="191"/>
      <c r="FX2" s="191"/>
      <c r="FY2" s="191"/>
      <c r="FZ2" s="191"/>
      <c r="GA2" s="191"/>
      <c r="GB2" s="191"/>
      <c r="GC2" s="191"/>
      <c r="GD2" s="191"/>
      <c r="GE2" s="191"/>
      <c r="GF2" s="191"/>
      <c r="GG2" s="191"/>
      <c r="GH2" s="191"/>
      <c r="GI2" s="191"/>
      <c r="GJ2" s="191"/>
      <c r="GK2" s="191"/>
      <c r="GL2" s="191"/>
      <c r="GM2" s="191"/>
      <c r="GN2" s="191"/>
      <c r="GO2" s="191"/>
      <c r="GP2" s="191"/>
      <c r="GQ2" s="191"/>
      <c r="GR2" s="191"/>
      <c r="GS2" s="191"/>
      <c r="GT2" s="191"/>
      <c r="GU2" s="191"/>
      <c r="GV2" s="191"/>
      <c r="GW2" s="191"/>
      <c r="GX2" s="191"/>
      <c r="GY2" s="191"/>
      <c r="GZ2" s="191"/>
      <c r="HA2" s="191"/>
      <c r="HB2" s="191"/>
      <c r="HC2" s="191"/>
      <c r="HD2" s="191"/>
      <c r="HE2" s="191"/>
      <c r="HF2" s="191"/>
      <c r="HG2" s="191"/>
      <c r="HH2" s="191"/>
      <c r="HI2" s="191"/>
      <c r="HJ2" s="191"/>
      <c r="HK2" s="191"/>
      <c r="HL2" s="191"/>
      <c r="HM2" s="191"/>
      <c r="HN2" s="191"/>
      <c r="HO2" s="191"/>
      <c r="HP2" s="191"/>
      <c r="HQ2" s="191"/>
      <c r="HR2" s="191"/>
      <c r="HS2" s="191"/>
      <c r="HT2" s="191"/>
      <c r="HU2" s="191"/>
      <c r="HV2" s="191"/>
      <c r="HW2" s="191"/>
      <c r="HX2" s="191"/>
      <c r="HY2" s="191"/>
      <c r="HZ2" s="191"/>
      <c r="IA2" s="191"/>
      <c r="IB2" s="191"/>
      <c r="IC2" s="191"/>
      <c r="ID2" s="191"/>
      <c r="IE2" s="191"/>
      <c r="IF2" s="191"/>
      <c r="IG2" s="191"/>
      <c r="IH2" s="191"/>
      <c r="II2" s="191"/>
      <c r="IJ2" s="191"/>
      <c r="IK2" s="191"/>
      <c r="IL2" s="191"/>
      <c r="IM2" s="191"/>
      <c r="IN2" s="191"/>
      <c r="IO2" s="191"/>
      <c r="IP2" s="191"/>
      <c r="IQ2" s="191"/>
      <c r="IR2" s="191"/>
      <c r="IS2" s="191"/>
      <c r="IT2" s="191"/>
      <c r="IU2" s="191"/>
      <c r="IV2" s="191"/>
      <c r="IW2" s="191"/>
      <c r="IX2" s="191"/>
      <c r="IY2" s="191"/>
      <c r="IZ2" s="716"/>
      <c r="JA2" s="191"/>
      <c r="JB2" s="191"/>
      <c r="JC2" s="191"/>
      <c r="JD2" s="191"/>
      <c r="JE2" s="191"/>
      <c r="JF2" s="191"/>
      <c r="JG2" s="191"/>
      <c r="JH2" s="191"/>
      <c r="JI2" s="191"/>
      <c r="JJ2" s="191"/>
      <c r="JK2" s="191"/>
      <c r="JL2" s="191"/>
      <c r="JM2" s="191"/>
      <c r="JN2" s="191"/>
      <c r="JO2" s="191"/>
      <c r="JP2" s="191"/>
      <c r="JQ2" s="191"/>
      <c r="JR2" s="191"/>
      <c r="JS2" s="191"/>
      <c r="JT2" s="191"/>
      <c r="JU2" s="191"/>
      <c r="JV2" s="191"/>
      <c r="JW2" s="191"/>
      <c r="JX2" s="191"/>
      <c r="JY2" s="191"/>
      <c r="JZ2" s="191"/>
      <c r="KA2" s="191"/>
      <c r="KB2" s="191"/>
      <c r="KC2" s="191"/>
      <c r="KD2" s="191"/>
      <c r="KE2" s="191"/>
      <c r="KF2" s="191"/>
      <c r="KG2" s="191"/>
      <c r="KH2" s="191"/>
      <c r="KI2" s="191"/>
      <c r="KJ2" s="191"/>
      <c r="KK2" s="191"/>
      <c r="KL2" s="191"/>
      <c r="KM2" s="191"/>
      <c r="KN2" s="191"/>
      <c r="KO2" s="191"/>
      <c r="KP2" s="191"/>
      <c r="KQ2" s="191"/>
      <c r="KR2" s="191"/>
      <c r="KS2" s="191"/>
      <c r="KT2" s="191"/>
      <c r="KU2" s="191"/>
      <c r="KV2" s="191"/>
      <c r="KW2" s="191"/>
      <c r="KX2" s="191"/>
      <c r="KY2" s="191"/>
      <c r="KZ2" s="191"/>
      <c r="LA2" s="191"/>
      <c r="LB2" s="191"/>
      <c r="LC2" s="191"/>
      <c r="LD2" s="191"/>
      <c r="LE2" s="191"/>
      <c r="LF2" s="191"/>
      <c r="LG2" s="191"/>
      <c r="LH2" s="191"/>
      <c r="LI2" s="191"/>
      <c r="LJ2" s="191"/>
      <c r="LK2" s="191"/>
      <c r="LL2" s="191"/>
      <c r="LM2" s="191"/>
      <c r="LN2" s="191"/>
      <c r="LO2" s="191"/>
      <c r="LP2" s="191"/>
      <c r="LQ2" s="191"/>
      <c r="LR2" s="191"/>
      <c r="LS2" s="191"/>
      <c r="LT2" s="191"/>
      <c r="LU2" s="191"/>
      <c r="LV2" s="191"/>
      <c r="LW2" s="191"/>
      <c r="LX2" s="191"/>
      <c r="LY2" s="191"/>
      <c r="LZ2" s="191"/>
      <c r="MA2" s="191"/>
      <c r="MB2" s="191"/>
      <c r="MC2" s="191"/>
      <c r="MD2" s="191"/>
      <c r="ME2" s="191"/>
      <c r="MF2" s="191"/>
      <c r="MG2" s="191"/>
      <c r="MH2" s="191"/>
      <c r="MI2" s="191"/>
      <c r="MJ2" s="191"/>
      <c r="MK2" s="191"/>
      <c r="ML2" s="191"/>
      <c r="MM2" s="191"/>
      <c r="MN2" s="191"/>
      <c r="MO2" s="191"/>
      <c r="MP2" s="191"/>
      <c r="MQ2" s="191"/>
      <c r="MR2" s="191"/>
      <c r="MS2" s="191"/>
      <c r="MT2" s="191"/>
      <c r="MU2" s="191"/>
      <c r="MV2" s="191"/>
      <c r="MW2" s="191"/>
      <c r="MX2" s="191"/>
      <c r="MY2" s="191"/>
      <c r="MZ2" s="191"/>
      <c r="NA2" s="191"/>
      <c r="NB2" s="191"/>
      <c r="NC2" s="191"/>
      <c r="ND2" s="191"/>
      <c r="NE2" s="191"/>
      <c r="NF2" s="191"/>
      <c r="NG2" s="191"/>
      <c r="NH2" s="191"/>
      <c r="NI2" s="191"/>
      <c r="NJ2" s="191"/>
      <c r="NK2" s="191"/>
      <c r="NL2" s="191"/>
      <c r="NM2" s="191"/>
      <c r="NN2" s="191"/>
      <c r="NO2" s="191"/>
      <c r="NP2" s="191"/>
      <c r="NQ2" s="191"/>
      <c r="NR2" s="191"/>
      <c r="NS2" s="191"/>
      <c r="NT2" s="191"/>
      <c r="NU2" s="191"/>
      <c r="NV2" s="191"/>
      <c r="NW2" s="191"/>
      <c r="NX2" s="191"/>
      <c r="NY2" s="191"/>
      <c r="NZ2" s="191"/>
      <c r="OA2" s="191"/>
      <c r="OB2" s="191"/>
      <c r="OC2" s="191"/>
      <c r="OD2" s="191"/>
      <c r="OE2" s="191"/>
      <c r="OF2" s="191"/>
      <c r="OG2" s="191"/>
      <c r="OH2" s="191"/>
      <c r="OI2" s="191"/>
      <c r="OJ2" s="191"/>
      <c r="OK2" s="191"/>
      <c r="OL2" s="191"/>
      <c r="OM2" s="191"/>
      <c r="ON2" s="191"/>
      <c r="OO2" s="191"/>
      <c r="OP2" s="191"/>
      <c r="OQ2" s="191"/>
      <c r="OR2" s="191"/>
      <c r="OS2" s="191"/>
      <c r="OT2" s="191"/>
      <c r="OU2" s="191"/>
      <c r="OV2" s="191"/>
      <c r="OW2" s="191"/>
      <c r="OX2" s="191"/>
      <c r="OY2" s="191"/>
      <c r="OZ2" s="191"/>
      <c r="PA2" s="191"/>
      <c r="PB2" s="191"/>
      <c r="PC2" s="191"/>
      <c r="PD2" s="191"/>
      <c r="PE2" s="191"/>
      <c r="PF2" s="191"/>
      <c r="PG2" s="191"/>
      <c r="PH2" s="191"/>
      <c r="PI2" s="191"/>
      <c r="PJ2" s="191"/>
      <c r="PK2" s="191"/>
      <c r="PL2" s="191"/>
      <c r="PM2" s="191"/>
      <c r="PN2" s="191"/>
      <c r="PO2" s="191"/>
      <c r="PP2" s="191"/>
      <c r="PQ2" s="191"/>
      <c r="PR2" s="191"/>
      <c r="PS2" s="191"/>
      <c r="PT2" s="191"/>
      <c r="PU2" s="191"/>
      <c r="PV2" s="191"/>
      <c r="PW2" s="191"/>
      <c r="PX2" s="191"/>
      <c r="PY2" s="191"/>
      <c r="PZ2" s="191"/>
      <c r="QA2" s="191"/>
      <c r="QB2" s="191"/>
      <c r="QC2" s="191"/>
      <c r="QD2" s="191"/>
      <c r="QE2" s="191"/>
      <c r="QF2" s="191"/>
      <c r="QG2" s="191"/>
      <c r="QH2" s="191"/>
      <c r="QI2" s="191"/>
      <c r="QJ2" s="191"/>
      <c r="QK2" s="191"/>
      <c r="QL2" s="191"/>
      <c r="QM2" s="191"/>
      <c r="QN2" s="191"/>
      <c r="QO2" s="191"/>
      <c r="QP2" s="191"/>
      <c r="QQ2" s="191"/>
      <c r="QR2" s="191"/>
      <c r="QS2" s="191"/>
      <c r="QT2" s="191"/>
      <c r="QU2" s="191"/>
      <c r="QV2" s="191"/>
      <c r="QW2" s="191"/>
      <c r="QX2" s="191"/>
      <c r="QY2" s="191"/>
      <c r="QZ2" s="191"/>
      <c r="RA2" s="191"/>
      <c r="RB2" s="191"/>
      <c r="RC2" s="191"/>
      <c r="RD2" s="191"/>
      <c r="RE2" s="191"/>
      <c r="RF2" s="191"/>
      <c r="RG2" s="191"/>
      <c r="RH2" s="191"/>
      <c r="RI2" s="191"/>
      <c r="RJ2" s="191"/>
      <c r="RK2" s="191"/>
      <c r="RL2" s="191"/>
      <c r="RM2" s="191"/>
      <c r="RN2" s="191"/>
      <c r="RO2" s="191"/>
      <c r="RP2" s="191"/>
      <c r="RQ2" s="191"/>
      <c r="RR2" s="191"/>
      <c r="RS2" s="191"/>
      <c r="RT2" s="191"/>
      <c r="RU2" s="191"/>
      <c r="RV2" s="191"/>
      <c r="RW2" s="191"/>
      <c r="RX2" s="191"/>
      <c r="RY2" s="191"/>
      <c r="RZ2" s="191"/>
      <c r="SA2" s="191"/>
      <c r="SB2" s="191"/>
      <c r="SC2" s="191"/>
      <c r="SD2" s="191"/>
      <c r="SE2" s="191"/>
      <c r="SF2" s="191"/>
      <c r="SG2" s="191"/>
      <c r="SH2" s="191"/>
      <c r="SI2" s="191"/>
      <c r="SJ2" s="191"/>
      <c r="SK2" s="191"/>
      <c r="SL2" s="191"/>
      <c r="SM2" s="191"/>
      <c r="SN2" s="191"/>
      <c r="SO2" s="191"/>
      <c r="SP2" s="191"/>
      <c r="SQ2" s="191"/>
      <c r="SR2" s="191"/>
      <c r="SS2" s="191"/>
      <c r="ST2" s="191"/>
      <c r="SU2" s="191"/>
      <c r="SV2" s="191"/>
      <c r="SW2" s="191"/>
      <c r="SX2" s="191"/>
      <c r="SY2" s="191"/>
      <c r="SZ2" s="191"/>
      <c r="TA2" s="191"/>
      <c r="TB2" s="191"/>
      <c r="TC2" s="191"/>
      <c r="TD2" s="191"/>
      <c r="TE2" s="191"/>
      <c r="TF2" s="191"/>
      <c r="TG2" s="191"/>
      <c r="TH2" s="191"/>
      <c r="TI2" s="191"/>
      <c r="TJ2" s="191"/>
      <c r="TK2" s="191"/>
      <c r="TL2" s="191"/>
      <c r="TM2" s="191"/>
      <c r="TN2" s="191"/>
      <c r="TO2" s="191"/>
      <c r="TP2" s="191"/>
      <c r="TQ2" s="191"/>
      <c r="TR2" s="191"/>
      <c r="TS2" s="191"/>
      <c r="TT2" s="191"/>
      <c r="TU2" s="191"/>
      <c r="TV2" s="191"/>
      <c r="TW2" s="191"/>
      <c r="TX2" s="191"/>
      <c r="TY2" s="191"/>
      <c r="TZ2" s="191"/>
      <c r="UA2" s="191"/>
      <c r="UB2" s="191"/>
      <c r="UC2" s="191"/>
      <c r="UD2" s="191"/>
      <c r="UE2" s="191"/>
      <c r="UF2" s="191"/>
      <c r="UG2" s="191"/>
      <c r="UH2" s="191"/>
      <c r="UI2" s="268" t="s">
        <v>252</v>
      </c>
      <c r="UJ2" s="191"/>
      <c r="UK2" s="369" t="s">
        <v>186</v>
      </c>
      <c r="UL2" s="368" t="s">
        <v>145</v>
      </c>
      <c r="UM2" s="191"/>
      <c r="UN2" s="191"/>
      <c r="UO2" s="191"/>
      <c r="UP2" s="191"/>
      <c r="UQ2" s="191"/>
      <c r="UR2" s="191"/>
      <c r="US2" s="191"/>
      <c r="UT2" s="191"/>
      <c r="UU2" s="191"/>
      <c r="UV2" s="191"/>
      <c r="UW2" s="191"/>
      <c r="UX2" s="191"/>
      <c r="UY2" s="191"/>
      <c r="UZ2" s="191"/>
      <c r="VA2" s="191"/>
      <c r="VB2" s="191"/>
      <c r="VC2" s="191"/>
      <c r="VD2" s="191"/>
      <c r="VE2" s="191"/>
      <c r="VF2" s="191"/>
      <c r="VG2" s="191"/>
      <c r="VH2" s="191"/>
      <c r="VI2" s="191"/>
      <c r="VJ2" s="191"/>
      <c r="VK2" s="191"/>
      <c r="VL2" s="191"/>
      <c r="VM2" s="191"/>
      <c r="VN2" s="191"/>
      <c r="VO2" s="191"/>
      <c r="VP2" s="191"/>
      <c r="VQ2" s="191"/>
      <c r="VR2" s="191"/>
      <c r="VS2" s="191"/>
      <c r="VT2" s="191"/>
      <c r="VU2" s="191"/>
      <c r="VV2" s="191"/>
      <c r="VW2" s="191"/>
      <c r="VX2" s="191"/>
      <c r="VY2" s="191"/>
      <c r="VZ2" s="191"/>
      <c r="WA2" s="191"/>
      <c r="WB2" s="191"/>
      <c r="WC2" s="191"/>
      <c r="WD2" s="191"/>
      <c r="WE2" s="191"/>
      <c r="WF2" s="191"/>
      <c r="WG2" s="191"/>
      <c r="WH2" s="191"/>
      <c r="WI2" s="191"/>
      <c r="WJ2" s="191"/>
      <c r="WK2" s="191"/>
      <c r="WL2" s="191"/>
      <c r="WM2" s="191"/>
      <c r="WN2" s="191"/>
      <c r="WO2" s="191"/>
      <c r="WP2" s="191"/>
      <c r="WQ2" s="191"/>
      <c r="WR2" s="191"/>
      <c r="WS2" s="191"/>
      <c r="WT2" s="191"/>
      <c r="WU2" s="191"/>
      <c r="WV2" s="191"/>
      <c r="WW2" s="191"/>
      <c r="WX2" s="191"/>
      <c r="WY2" s="191"/>
      <c r="WZ2" s="191"/>
      <c r="XA2" s="191"/>
      <c r="XB2" s="191"/>
      <c r="XC2" s="191"/>
      <c r="XD2" s="191"/>
      <c r="XE2" s="191"/>
      <c r="XF2" s="191"/>
      <c r="XG2" s="191"/>
      <c r="XH2" s="191"/>
      <c r="XI2" s="191"/>
      <c r="XJ2" s="191"/>
      <c r="XK2" s="191"/>
      <c r="XL2" s="191"/>
      <c r="XM2" s="191"/>
      <c r="XN2" s="191"/>
      <c r="XO2" s="191"/>
      <c r="XP2" s="191"/>
      <c r="XQ2" s="191"/>
      <c r="XR2" s="191"/>
      <c r="XS2" s="191"/>
      <c r="XT2" s="191"/>
      <c r="XU2" s="191"/>
      <c r="XV2" s="191"/>
      <c r="XW2" s="191"/>
      <c r="XX2" s="191"/>
      <c r="XY2" s="191"/>
      <c r="XZ2" s="191"/>
      <c r="YA2" s="191"/>
      <c r="YB2" s="191"/>
      <c r="YC2" s="191"/>
      <c r="YD2" s="191"/>
      <c r="YE2" s="191"/>
      <c r="YF2" s="191"/>
      <c r="YG2" s="191"/>
      <c r="YH2" s="191"/>
      <c r="YI2" s="191"/>
      <c r="YJ2" s="191"/>
      <c r="YK2" s="191"/>
      <c r="YL2" s="191"/>
      <c r="YM2" s="191"/>
      <c r="YN2" s="191"/>
      <c r="YO2" s="191"/>
      <c r="YP2" s="191"/>
      <c r="YQ2" s="191"/>
      <c r="YR2" s="191"/>
      <c r="YS2" s="191"/>
      <c r="YT2" s="191"/>
      <c r="YU2" s="191"/>
      <c r="YV2" s="191"/>
      <c r="YW2" s="191"/>
      <c r="YX2" s="191"/>
      <c r="YY2" s="191"/>
      <c r="YZ2" s="191"/>
      <c r="ZA2" s="191"/>
      <c r="ZB2" s="191"/>
      <c r="ZC2" s="191"/>
      <c r="ZD2" s="191"/>
      <c r="ZE2" s="191"/>
      <c r="ZF2" s="191"/>
      <c r="ZG2" s="191"/>
      <c r="ZH2" s="191"/>
      <c r="ZI2" s="191"/>
      <c r="ZJ2" s="191"/>
      <c r="ZK2" s="191"/>
      <c r="ZL2" s="191"/>
      <c r="ZM2" s="191"/>
      <c r="ZN2" s="191"/>
      <c r="ZO2" s="191"/>
      <c r="ZP2" s="191"/>
      <c r="ZQ2" s="191"/>
      <c r="ZR2" s="191"/>
      <c r="ZS2" s="191"/>
      <c r="ZT2" s="191"/>
      <c r="ZU2" s="191"/>
      <c r="ZV2" s="191"/>
      <c r="ZW2" s="191"/>
      <c r="ZX2" s="191"/>
      <c r="ZY2" s="191"/>
      <c r="ZZ2" s="191"/>
      <c r="AAA2" s="191"/>
      <c r="AAB2" s="191"/>
      <c r="AAC2" s="191"/>
      <c r="AAD2" s="191"/>
      <c r="AAE2" s="191"/>
      <c r="AAF2" s="191"/>
      <c r="AAG2" s="191"/>
      <c r="AAH2" s="191"/>
      <c r="AAI2" s="191"/>
      <c r="AAJ2" s="191"/>
      <c r="AAK2" s="191"/>
      <c r="AAL2" s="191"/>
      <c r="AAM2" s="191"/>
      <c r="AAN2" s="191"/>
      <c r="AAO2" s="191"/>
      <c r="AAP2" s="191"/>
      <c r="AAQ2" s="191"/>
      <c r="AAR2" s="191"/>
      <c r="AAS2" s="191"/>
      <c r="AAT2" s="191"/>
      <c r="AAU2" s="191"/>
      <c r="AAV2" s="191"/>
      <c r="AAW2" s="191"/>
      <c r="AAX2" s="191"/>
      <c r="AAY2" s="191"/>
      <c r="AAZ2" s="191"/>
      <c r="ABA2" s="191"/>
      <c r="ABB2" s="191"/>
      <c r="ABC2" s="191"/>
      <c r="ABD2" s="191"/>
      <c r="ABE2" s="191"/>
      <c r="ABF2" s="191"/>
      <c r="ABG2" s="191"/>
      <c r="ABH2" s="191"/>
      <c r="ABI2" s="191"/>
      <c r="ABJ2" s="191"/>
      <c r="ABK2" s="191"/>
      <c r="ABL2" s="191"/>
      <c r="ABM2" s="191"/>
      <c r="ABN2" s="191"/>
      <c r="ABO2" s="191"/>
      <c r="ABP2" s="191"/>
      <c r="ABQ2" s="191"/>
      <c r="ABR2" s="191"/>
      <c r="ABS2" s="191"/>
      <c r="ABT2" s="191"/>
      <c r="ABU2" s="191"/>
      <c r="ABV2" s="191"/>
      <c r="ABW2" s="191"/>
      <c r="ABX2" s="191"/>
      <c r="ABY2" s="191"/>
      <c r="ABZ2" s="191"/>
      <c r="ACA2" s="191"/>
      <c r="ACB2" s="191"/>
      <c r="ACC2" s="191"/>
      <c r="ACD2" s="191"/>
      <c r="ACE2" s="191"/>
      <c r="ACF2" s="191"/>
      <c r="ACG2" s="191"/>
      <c r="ACH2" s="191"/>
      <c r="ACI2" s="191"/>
      <c r="ACJ2" s="191"/>
      <c r="ACK2" s="191"/>
      <c r="ACL2" s="191"/>
      <c r="ACM2" s="191"/>
      <c r="ACN2" s="191"/>
      <c r="ACO2" s="191"/>
      <c r="ACP2" s="191"/>
      <c r="ACQ2" s="191"/>
      <c r="ACR2" s="191"/>
      <c r="ACS2" s="191"/>
      <c r="ACT2" s="191"/>
      <c r="ACU2" s="191"/>
      <c r="ACV2" s="191"/>
      <c r="ACW2" s="191"/>
      <c r="ACX2" s="191"/>
      <c r="ACY2" s="191"/>
      <c r="ACZ2" s="191"/>
      <c r="ADA2" s="191"/>
      <c r="ADB2" s="191"/>
      <c r="ADC2" s="191"/>
      <c r="ADD2" s="191"/>
      <c r="ADE2" s="191"/>
      <c r="ADF2" s="191"/>
      <c r="ADG2" s="191"/>
      <c r="ADH2" s="191"/>
      <c r="ADI2" s="191"/>
      <c r="ADJ2" s="191"/>
      <c r="ADK2" s="191"/>
      <c r="ADL2" s="191"/>
      <c r="ADM2" s="191"/>
      <c r="ADN2" s="191"/>
      <c r="ADO2" s="191"/>
      <c r="ADP2" s="191"/>
      <c r="ADQ2" s="191"/>
      <c r="ADR2" s="191"/>
      <c r="ADS2" s="191"/>
      <c r="ADT2" s="191"/>
      <c r="ADU2" s="191"/>
      <c r="ADV2" s="191"/>
      <c r="ADW2" s="191"/>
      <c r="ADX2" s="191"/>
      <c r="ADY2" s="191"/>
      <c r="ADZ2" s="191"/>
      <c r="AEA2" s="191"/>
      <c r="AEB2" s="191"/>
      <c r="AEC2" s="191"/>
      <c r="AED2" s="191"/>
      <c r="AEE2" s="191"/>
      <c r="AEF2" s="191"/>
      <c r="AEG2" s="191"/>
      <c r="AEH2" s="191"/>
      <c r="AEI2" s="191"/>
      <c r="AEJ2" s="716"/>
      <c r="AEK2" s="191"/>
      <c r="AEL2" s="191"/>
      <c r="AEM2" s="191"/>
      <c r="AEN2" s="191"/>
      <c r="AEO2" s="191"/>
      <c r="AEP2" s="191"/>
      <c r="AEQ2" s="191"/>
      <c r="AER2" s="191"/>
      <c r="AES2" s="191"/>
      <c r="AET2" s="191"/>
      <c r="AEU2" s="191"/>
      <c r="AEV2" s="191"/>
      <c r="AEW2" s="191"/>
      <c r="AEX2" s="191"/>
      <c r="AEY2" s="191"/>
      <c r="AEZ2" s="191"/>
      <c r="AFA2" s="191"/>
      <c r="AFB2" s="191"/>
      <c r="AFC2" s="191"/>
      <c r="AFD2" s="191"/>
      <c r="AFE2" s="191"/>
      <c r="AFF2" s="191"/>
      <c r="AFG2" s="191"/>
      <c r="AFH2" s="191"/>
      <c r="AFI2" s="191"/>
      <c r="AFJ2" s="191"/>
      <c r="AFK2" s="191"/>
      <c r="AFL2" s="191"/>
      <c r="AFM2" s="191"/>
      <c r="AFN2" s="191"/>
      <c r="AFO2" s="191"/>
      <c r="AFP2" s="191"/>
      <c r="AFQ2" s="191"/>
      <c r="AFR2" s="191"/>
      <c r="AFS2" s="191"/>
      <c r="AFT2" s="191"/>
      <c r="AFU2" s="191"/>
      <c r="AFV2" s="191"/>
      <c r="AFW2" s="191"/>
      <c r="AFX2" s="191"/>
      <c r="AFY2" s="191"/>
      <c r="AFZ2" s="191"/>
      <c r="AGA2" s="191"/>
      <c r="AGB2" s="191"/>
      <c r="AGC2" s="191"/>
      <c r="AGD2" s="191"/>
      <c r="AGE2" s="191"/>
      <c r="AGF2" s="191"/>
      <c r="AGG2" s="191"/>
      <c r="AGH2" s="191"/>
      <c r="AGI2" s="191"/>
      <c r="AGJ2" s="191"/>
      <c r="AGK2" s="191"/>
      <c r="AGL2" s="191"/>
      <c r="AGM2" s="191"/>
      <c r="AGN2" s="191"/>
      <c r="AGO2" s="191"/>
      <c r="AGP2" s="191"/>
      <c r="AGQ2" s="191"/>
      <c r="AGR2" s="191"/>
      <c r="AGS2" s="191"/>
      <c r="AGT2" s="191"/>
      <c r="AGU2" s="191"/>
      <c r="AGV2" s="191"/>
      <c r="AGW2" s="191"/>
      <c r="AGX2" s="191"/>
      <c r="AGY2" s="191"/>
      <c r="AGZ2" s="191"/>
      <c r="AHA2" s="191"/>
      <c r="AHB2" s="191"/>
      <c r="AHC2" s="191"/>
      <c r="AHD2" s="191"/>
      <c r="AHE2" s="191"/>
      <c r="AHF2" s="191"/>
      <c r="AHG2" s="191"/>
      <c r="AHH2" s="191"/>
      <c r="AHI2" s="191"/>
      <c r="AHJ2" s="191"/>
      <c r="AHK2" s="191"/>
      <c r="AHL2" s="191"/>
      <c r="AHM2" s="191"/>
      <c r="AHN2" s="191"/>
      <c r="AHO2" s="191"/>
      <c r="AHP2" s="191"/>
      <c r="AHQ2" s="191"/>
      <c r="AHR2" s="191"/>
      <c r="AHS2" s="191"/>
      <c r="AHT2" s="191"/>
      <c r="AHU2" s="191"/>
      <c r="AHV2" s="191"/>
      <c r="AHW2" s="191"/>
      <c r="AHX2" s="191"/>
      <c r="AHY2" s="191"/>
      <c r="AHZ2" s="191"/>
      <c r="AIA2" s="191"/>
      <c r="AIB2" s="191"/>
      <c r="AIC2" s="191"/>
      <c r="AID2" s="191"/>
      <c r="AIE2" s="191"/>
      <c r="AIF2" s="191"/>
      <c r="AIG2" s="191"/>
      <c r="AIH2" s="191"/>
      <c r="AII2" s="191"/>
      <c r="AIJ2" s="191"/>
      <c r="AIK2" s="191"/>
      <c r="AIL2" s="191"/>
      <c r="AIM2" s="191"/>
      <c r="AIN2" s="191"/>
      <c r="AIO2" s="191"/>
      <c r="AIP2" s="191"/>
      <c r="AIQ2" s="191"/>
      <c r="AIR2" s="191"/>
      <c r="AIS2" s="191"/>
      <c r="AIT2" s="191"/>
      <c r="AIU2" s="191"/>
      <c r="AIV2" s="191"/>
      <c r="AIW2" s="191"/>
      <c r="AIX2" s="191"/>
      <c r="AIY2" s="191"/>
      <c r="AIZ2" s="191"/>
      <c r="AJA2" s="191"/>
      <c r="AJB2" s="191"/>
      <c r="AJC2" s="191"/>
      <c r="AJD2" s="191"/>
      <c r="AJE2" s="191"/>
      <c r="AJF2" s="191"/>
      <c r="AJG2" s="191"/>
      <c r="AJH2" s="191"/>
      <c r="AJI2" s="191"/>
      <c r="AJJ2" s="191"/>
      <c r="AJK2" s="191"/>
      <c r="AJL2" s="191"/>
      <c r="AJM2" s="191"/>
      <c r="AJN2" s="191"/>
      <c r="AJO2" s="191"/>
      <c r="AJP2" s="191"/>
      <c r="AJQ2" s="191"/>
      <c r="AJR2" s="191"/>
      <c r="AJS2" s="191"/>
      <c r="AJT2" s="191"/>
      <c r="AJU2" s="191"/>
      <c r="AJV2" s="191"/>
      <c r="AJW2" s="191"/>
      <c r="AJX2" s="191"/>
      <c r="AJY2" s="191"/>
      <c r="AJZ2" s="191"/>
      <c r="AKA2" s="191"/>
      <c r="AKB2" s="191"/>
      <c r="AKC2" s="191"/>
      <c r="AKD2" s="191"/>
      <c r="AKE2" s="191"/>
      <c r="AKF2" s="191"/>
      <c r="AKG2" s="191"/>
      <c r="AKH2" s="191"/>
      <c r="AKI2" s="191"/>
      <c r="AKJ2" s="191"/>
      <c r="AKK2" s="191"/>
      <c r="AKL2" s="191"/>
      <c r="AKM2" s="191"/>
      <c r="AKN2" s="191"/>
      <c r="AKO2" s="191"/>
      <c r="AKP2" s="191"/>
      <c r="AKQ2" s="191"/>
      <c r="AKR2" s="191"/>
      <c r="AKS2" s="191"/>
      <c r="AKT2" s="191"/>
      <c r="AKU2" s="191"/>
      <c r="AKV2" s="191"/>
      <c r="AKW2" s="191"/>
      <c r="AKX2" s="191"/>
      <c r="AKY2" s="191"/>
      <c r="AKZ2" s="191"/>
      <c r="ALA2" s="191"/>
      <c r="ALB2" s="191"/>
      <c r="ALC2" s="191"/>
      <c r="ALD2" s="191"/>
      <c r="ALE2" s="191"/>
      <c r="ALF2" s="191"/>
      <c r="ALG2" s="191"/>
      <c r="ALH2" s="191"/>
      <c r="ALI2" s="191"/>
      <c r="ALJ2" s="191"/>
      <c r="ALK2" s="191"/>
      <c r="ALL2" s="191"/>
      <c r="ALM2" s="191"/>
      <c r="ALN2" s="191"/>
      <c r="ALO2" s="191"/>
      <c r="ALP2" s="191"/>
      <c r="ALQ2" s="191"/>
      <c r="ALR2" s="191"/>
      <c r="ALS2" s="191"/>
      <c r="ALT2" s="191"/>
      <c r="ALU2" s="191"/>
      <c r="ALV2" s="191"/>
      <c r="ALW2" s="191"/>
      <c r="ALX2" s="191"/>
      <c r="ALY2" s="191"/>
      <c r="ALZ2" s="191"/>
      <c r="AMA2" s="191"/>
      <c r="AMB2" s="191"/>
      <c r="AMC2" s="191"/>
      <c r="AMD2" s="191"/>
      <c r="AME2" s="191"/>
      <c r="AMF2" s="191"/>
      <c r="AMG2" s="191"/>
      <c r="AMH2" s="191"/>
      <c r="AMI2" s="191"/>
      <c r="AMJ2" s="191"/>
      <c r="AMK2" s="191"/>
      <c r="AML2" s="191"/>
      <c r="AMM2" s="191"/>
      <c r="AMN2" s="191"/>
      <c r="AMO2" s="191"/>
      <c r="AMP2" s="191"/>
      <c r="AMQ2" s="191"/>
      <c r="AMR2" s="191"/>
      <c r="AMS2" s="191"/>
      <c r="AMT2" s="191"/>
      <c r="AMU2" s="191"/>
      <c r="AMV2" s="191"/>
      <c r="AMW2" s="191"/>
      <c r="AMX2" s="191"/>
      <c r="AMY2" s="191"/>
      <c r="AMZ2" s="191"/>
      <c r="ANA2" s="191"/>
      <c r="ANB2" s="191"/>
      <c r="ANC2" s="191"/>
      <c r="AND2" s="191"/>
      <c r="ANE2" s="191"/>
      <c r="ANF2" s="191"/>
      <c r="ANG2" s="191"/>
      <c r="ANH2" s="191"/>
      <c r="ANI2" s="191"/>
      <c r="ANJ2" s="191"/>
      <c r="ANK2" s="191"/>
      <c r="ANL2" s="191"/>
      <c r="ANM2" s="191"/>
      <c r="ANN2" s="191"/>
      <c r="ANO2" s="191"/>
      <c r="ANP2" s="191"/>
      <c r="ANQ2" s="191"/>
      <c r="ANR2" s="191"/>
      <c r="ANS2" s="191"/>
      <c r="ANT2" s="191"/>
      <c r="ANU2" s="191"/>
      <c r="ANV2" s="191"/>
      <c r="ANW2" s="191"/>
      <c r="ANX2" s="191"/>
      <c r="ANY2" s="191"/>
      <c r="ANZ2" s="191"/>
      <c r="AOA2" s="191"/>
      <c r="AOB2" s="191"/>
      <c r="AOC2" s="191"/>
      <c r="AOD2" s="191"/>
      <c r="AOE2" s="191"/>
      <c r="AOF2" s="191"/>
      <c r="AOG2" s="191"/>
      <c r="AOH2" s="191"/>
      <c r="AOI2" s="191"/>
      <c r="AOJ2" s="191"/>
      <c r="AOK2" s="191"/>
      <c r="AOL2" s="191"/>
      <c r="AOM2" s="191"/>
      <c r="AON2" s="191"/>
      <c r="AOO2" s="191"/>
      <c r="AOP2" s="191"/>
      <c r="AOQ2" s="191"/>
      <c r="AOR2" s="191"/>
      <c r="AOS2" s="191"/>
      <c r="AOT2" s="191"/>
      <c r="AOU2" s="191"/>
      <c r="AOV2" s="191"/>
      <c r="AOW2" s="191"/>
      <c r="AOX2" s="191"/>
      <c r="AOY2" s="191"/>
      <c r="AOZ2" s="191"/>
      <c r="APA2" s="191"/>
      <c r="APB2" s="191"/>
      <c r="APC2" s="191"/>
      <c r="APD2" s="191"/>
      <c r="APE2" s="191"/>
      <c r="APF2" s="191"/>
      <c r="APG2" s="191"/>
      <c r="APH2" s="191"/>
      <c r="API2" s="191"/>
      <c r="APJ2" s="191"/>
      <c r="APK2" s="191"/>
      <c r="APL2" s="191"/>
      <c r="APM2" s="191"/>
      <c r="APN2" s="191"/>
      <c r="APO2" s="191"/>
      <c r="APP2" s="191"/>
      <c r="APQ2" s="191"/>
      <c r="APR2" s="191"/>
      <c r="APS2" s="268" t="s">
        <v>253</v>
      </c>
      <c r="APT2" s="191"/>
      <c r="APU2" s="369" t="s">
        <v>186</v>
      </c>
      <c r="APV2" s="368" t="s">
        <v>145</v>
      </c>
      <c r="APW2" s="191"/>
      <c r="APX2" s="450"/>
      <c r="APY2" s="191"/>
      <c r="APZ2" s="191"/>
      <c r="AQA2" s="191"/>
      <c r="AQB2" s="191"/>
      <c r="AQC2" s="191"/>
      <c r="AQD2" s="191"/>
      <c r="AQE2" s="191"/>
      <c r="AQF2" s="191"/>
      <c r="AQG2" s="191"/>
    </row>
    <row r="3" spans="1:1128" ht="33" customHeight="1" x14ac:dyDescent="0.25">
      <c r="B3" s="192" t="s">
        <v>129</v>
      </c>
      <c r="C3" s="56">
        <v>44197</v>
      </c>
      <c r="D3" s="56">
        <v>44201</v>
      </c>
      <c r="E3" s="56">
        <v>44202</v>
      </c>
      <c r="F3" s="56">
        <v>44207</v>
      </c>
      <c r="G3" s="56">
        <v>44208</v>
      </c>
      <c r="H3" s="56">
        <v>44209</v>
      </c>
      <c r="I3" s="56">
        <v>44210</v>
      </c>
      <c r="J3" s="56">
        <v>44211</v>
      </c>
      <c r="K3" s="56">
        <v>44212</v>
      </c>
      <c r="L3" s="56">
        <v>44214</v>
      </c>
      <c r="M3" s="56">
        <v>44215</v>
      </c>
      <c r="N3" s="56">
        <v>44216</v>
      </c>
      <c r="O3" s="56">
        <v>44217</v>
      </c>
      <c r="P3" s="56">
        <v>44218</v>
      </c>
      <c r="Q3" s="56">
        <v>44221</v>
      </c>
      <c r="R3" s="56">
        <v>44222</v>
      </c>
      <c r="S3" s="56">
        <v>44223</v>
      </c>
      <c r="T3" s="56">
        <v>44224</v>
      </c>
      <c r="U3" s="56">
        <v>44225</v>
      </c>
      <c r="V3" s="56">
        <v>44228</v>
      </c>
      <c r="W3" s="56">
        <v>44229</v>
      </c>
      <c r="X3" s="56">
        <v>44230</v>
      </c>
      <c r="Y3" s="56">
        <v>44231</v>
      </c>
      <c r="Z3" s="56">
        <v>44232</v>
      </c>
      <c r="AA3" s="56">
        <v>44235</v>
      </c>
      <c r="AB3" s="56">
        <v>44236</v>
      </c>
      <c r="AC3" s="56">
        <v>44237</v>
      </c>
      <c r="AD3" s="56">
        <v>44238</v>
      </c>
      <c r="AE3" s="56">
        <v>44239</v>
      </c>
      <c r="AF3" s="56">
        <v>44242</v>
      </c>
      <c r="AG3" s="56">
        <v>44243</v>
      </c>
      <c r="AH3" s="56">
        <v>44244</v>
      </c>
      <c r="AI3" s="56">
        <v>44245</v>
      </c>
      <c r="AJ3" s="56">
        <v>44246</v>
      </c>
      <c r="AK3" s="56">
        <v>44249</v>
      </c>
      <c r="AL3" s="56">
        <v>44250</v>
      </c>
      <c r="AM3" s="56">
        <v>44251</v>
      </c>
      <c r="AN3" s="56">
        <v>44252</v>
      </c>
      <c r="AO3" s="56">
        <v>44253</v>
      </c>
      <c r="AP3" s="56">
        <v>44256</v>
      </c>
      <c r="AQ3" s="56">
        <v>44257</v>
      </c>
      <c r="AR3" s="56">
        <v>44258</v>
      </c>
      <c r="AS3" s="56">
        <v>44259</v>
      </c>
      <c r="AT3" s="56">
        <v>44260</v>
      </c>
      <c r="AU3" s="56">
        <v>44264</v>
      </c>
      <c r="AV3" s="56">
        <v>44265</v>
      </c>
      <c r="AW3" s="56">
        <v>44266</v>
      </c>
      <c r="AX3" s="56">
        <v>44267</v>
      </c>
      <c r="AY3" s="56">
        <v>44270</v>
      </c>
      <c r="AZ3" s="56">
        <v>44271</v>
      </c>
      <c r="BA3" s="56">
        <v>44272</v>
      </c>
      <c r="BB3" s="56">
        <v>44273</v>
      </c>
      <c r="BC3" s="56">
        <v>44274</v>
      </c>
      <c r="BD3" s="56">
        <v>44277</v>
      </c>
      <c r="BE3" s="56">
        <v>44278</v>
      </c>
      <c r="BF3" s="56">
        <v>44279</v>
      </c>
      <c r="BG3" s="56">
        <v>44280</v>
      </c>
      <c r="BH3" s="56">
        <v>44281</v>
      </c>
      <c r="BI3" s="56">
        <v>44284</v>
      </c>
      <c r="BJ3" s="56">
        <v>44285</v>
      </c>
      <c r="BK3" s="56">
        <v>44286</v>
      </c>
      <c r="BL3" s="56">
        <v>44287</v>
      </c>
      <c r="BM3" s="56">
        <v>44288</v>
      </c>
      <c r="BN3" s="56">
        <v>44291</v>
      </c>
      <c r="BO3" s="56">
        <v>44292</v>
      </c>
      <c r="BP3" s="56">
        <v>44293</v>
      </c>
      <c r="BQ3" s="56">
        <v>44294</v>
      </c>
      <c r="BR3" s="56">
        <v>44295</v>
      </c>
      <c r="BS3" s="56">
        <v>44298</v>
      </c>
      <c r="BT3" s="56">
        <v>44299</v>
      </c>
      <c r="BU3" s="56">
        <v>44300</v>
      </c>
      <c r="BV3" s="56">
        <v>44301</v>
      </c>
      <c r="BW3" s="56">
        <v>44302</v>
      </c>
      <c r="BX3" s="56">
        <v>44305</v>
      </c>
      <c r="BY3" s="56">
        <v>44306</v>
      </c>
      <c r="BZ3" s="56">
        <v>44307</v>
      </c>
      <c r="CA3" s="56">
        <v>44308</v>
      </c>
      <c r="CB3" s="56">
        <v>44309</v>
      </c>
      <c r="CC3" s="56">
        <v>44312</v>
      </c>
      <c r="CD3" s="56">
        <v>44313</v>
      </c>
      <c r="CE3" s="56">
        <v>44314</v>
      </c>
      <c r="CF3" s="56">
        <v>44315</v>
      </c>
      <c r="CG3" s="56">
        <v>44316</v>
      </c>
      <c r="CH3" s="56">
        <v>44317</v>
      </c>
      <c r="CI3" s="56">
        <v>44320</v>
      </c>
      <c r="CJ3" s="56">
        <v>44321</v>
      </c>
      <c r="CK3" s="56">
        <v>44322</v>
      </c>
      <c r="CL3" s="56">
        <v>44323</v>
      </c>
      <c r="CM3" s="56">
        <v>44328</v>
      </c>
      <c r="CN3" s="56">
        <v>44329</v>
      </c>
      <c r="CO3" s="56">
        <v>44330</v>
      </c>
      <c r="CP3" s="56">
        <v>44331</v>
      </c>
      <c r="CQ3" s="56">
        <v>44333</v>
      </c>
      <c r="CR3" s="56">
        <v>44334</v>
      </c>
      <c r="CS3" s="56">
        <v>44335</v>
      </c>
      <c r="CT3" s="56">
        <v>44336</v>
      </c>
      <c r="CU3" s="56">
        <v>44337</v>
      </c>
      <c r="CV3" s="56">
        <v>44340</v>
      </c>
      <c r="CW3" s="56">
        <v>44341</v>
      </c>
      <c r="CX3" s="56">
        <v>44342</v>
      </c>
      <c r="CY3" s="56">
        <v>44343</v>
      </c>
      <c r="CZ3" s="56">
        <v>44344</v>
      </c>
      <c r="DA3" s="56">
        <v>44347</v>
      </c>
      <c r="DB3" s="56">
        <v>44348</v>
      </c>
      <c r="DC3" s="56">
        <v>44349</v>
      </c>
      <c r="DD3" s="56">
        <v>44350</v>
      </c>
      <c r="DE3" s="56">
        <v>44351</v>
      </c>
      <c r="DF3" s="56">
        <v>44354</v>
      </c>
      <c r="DG3" s="56">
        <v>44355</v>
      </c>
      <c r="DH3" s="56">
        <v>44356</v>
      </c>
      <c r="DI3" s="56">
        <v>44357</v>
      </c>
      <c r="DJ3" s="56">
        <v>44358</v>
      </c>
      <c r="DK3" s="56">
        <v>44361</v>
      </c>
      <c r="DL3" s="56">
        <v>44362</v>
      </c>
      <c r="DM3" s="56">
        <v>44363</v>
      </c>
      <c r="DN3" s="56">
        <v>44364</v>
      </c>
      <c r="DO3" s="56">
        <v>44365</v>
      </c>
      <c r="DP3" s="56">
        <v>44368</v>
      </c>
      <c r="DQ3" s="56">
        <v>44369</v>
      </c>
      <c r="DR3" s="56">
        <v>44370</v>
      </c>
      <c r="DS3" s="56">
        <v>44371</v>
      </c>
      <c r="DT3" s="56">
        <v>44372</v>
      </c>
      <c r="DU3" s="56">
        <v>44375</v>
      </c>
      <c r="DV3" s="56">
        <v>44376</v>
      </c>
      <c r="DW3" s="56">
        <v>44377</v>
      </c>
      <c r="DX3" s="56">
        <v>44378</v>
      </c>
      <c r="DY3" s="56">
        <v>44379</v>
      </c>
      <c r="DZ3" s="56">
        <v>44382</v>
      </c>
      <c r="EA3" s="56">
        <v>44383</v>
      </c>
      <c r="EB3" s="56">
        <v>44384</v>
      </c>
      <c r="EC3" s="56">
        <v>44385</v>
      </c>
      <c r="ED3" s="56">
        <v>44386</v>
      </c>
      <c r="EE3" s="56">
        <v>44389</v>
      </c>
      <c r="EF3" s="56">
        <v>44390</v>
      </c>
      <c r="EG3" s="56">
        <v>44391</v>
      </c>
      <c r="EH3" s="56">
        <v>44392</v>
      </c>
      <c r="EI3" s="56">
        <v>44393</v>
      </c>
      <c r="EJ3" s="56">
        <v>44396</v>
      </c>
      <c r="EK3" s="56">
        <v>44397</v>
      </c>
      <c r="EL3" s="56">
        <v>44398</v>
      </c>
      <c r="EM3" s="56">
        <v>44399</v>
      </c>
      <c r="EN3" s="56">
        <v>44400</v>
      </c>
      <c r="EO3" s="56">
        <v>44403</v>
      </c>
      <c r="EP3" s="56">
        <v>44404</v>
      </c>
      <c r="EQ3" s="56">
        <v>44405</v>
      </c>
      <c r="ER3" s="56">
        <v>44406</v>
      </c>
      <c r="ES3" s="56">
        <v>44407</v>
      </c>
      <c r="ET3" s="56">
        <v>44410</v>
      </c>
      <c r="EU3" s="56">
        <v>44411</v>
      </c>
      <c r="EV3" s="56">
        <v>44412</v>
      </c>
      <c r="EW3" s="56">
        <v>44413</v>
      </c>
      <c r="EX3" s="56">
        <v>44414</v>
      </c>
      <c r="EY3" s="56">
        <v>44417</v>
      </c>
      <c r="EZ3" s="56">
        <v>44418</v>
      </c>
      <c r="FA3" s="56">
        <v>44419</v>
      </c>
      <c r="FB3" s="56">
        <v>44420</v>
      </c>
      <c r="FC3" s="56">
        <v>44421</v>
      </c>
      <c r="FD3" s="56">
        <v>44424</v>
      </c>
      <c r="FE3" s="56">
        <v>44425</v>
      </c>
      <c r="FF3" s="56">
        <v>44426</v>
      </c>
      <c r="FG3" s="56">
        <v>44427</v>
      </c>
      <c r="FH3" s="56">
        <v>44428</v>
      </c>
      <c r="FI3" s="56">
        <v>44431</v>
      </c>
      <c r="FJ3" s="56">
        <v>44432</v>
      </c>
      <c r="FK3" s="56">
        <v>44433</v>
      </c>
      <c r="FL3" s="56">
        <v>44434</v>
      </c>
      <c r="FM3" s="56">
        <v>44435</v>
      </c>
      <c r="FN3" s="56">
        <v>44438</v>
      </c>
      <c r="FO3" s="56">
        <v>44439</v>
      </c>
      <c r="FP3" s="294">
        <v>44440</v>
      </c>
      <c r="FQ3" s="56">
        <v>44441</v>
      </c>
      <c r="FR3" s="56">
        <v>44442</v>
      </c>
      <c r="FS3" s="56">
        <v>44445</v>
      </c>
      <c r="FT3" s="56">
        <v>44446</v>
      </c>
      <c r="FU3" s="56">
        <v>44447</v>
      </c>
      <c r="FV3" s="56">
        <v>44448</v>
      </c>
      <c r="FW3" s="56">
        <v>44449</v>
      </c>
      <c r="FX3" s="56">
        <v>44452</v>
      </c>
      <c r="FY3" s="56">
        <v>44453</v>
      </c>
      <c r="FZ3" s="56">
        <v>44454</v>
      </c>
      <c r="GA3" s="56">
        <v>44455</v>
      </c>
      <c r="GB3" s="56">
        <v>44456</v>
      </c>
      <c r="GC3" s="56">
        <v>44459</v>
      </c>
      <c r="GD3" s="56">
        <v>44460</v>
      </c>
      <c r="GE3" s="56">
        <v>44461</v>
      </c>
      <c r="GF3" s="56">
        <v>44462</v>
      </c>
      <c r="GG3" s="56">
        <v>44463</v>
      </c>
      <c r="GH3" s="56">
        <v>44466</v>
      </c>
      <c r="GI3" s="56">
        <v>44467</v>
      </c>
      <c r="GJ3" s="56">
        <v>44468</v>
      </c>
      <c r="GK3" s="56">
        <v>44469</v>
      </c>
      <c r="GL3" s="56">
        <v>44470</v>
      </c>
      <c r="GM3" s="56">
        <v>44473</v>
      </c>
      <c r="GN3" s="56">
        <v>44474</v>
      </c>
      <c r="GO3" s="56">
        <v>44475</v>
      </c>
      <c r="GP3" s="56">
        <v>44476</v>
      </c>
      <c r="GQ3" s="56">
        <v>44477</v>
      </c>
      <c r="GR3" s="56">
        <v>44480</v>
      </c>
      <c r="GS3" s="56">
        <v>44481</v>
      </c>
      <c r="GT3" s="56">
        <v>44482</v>
      </c>
      <c r="GU3" s="56">
        <v>44483</v>
      </c>
      <c r="GV3" s="56">
        <v>44484</v>
      </c>
      <c r="GW3" s="56">
        <v>44487</v>
      </c>
      <c r="GX3" s="56">
        <v>44488</v>
      </c>
      <c r="GY3" s="56">
        <v>44489</v>
      </c>
      <c r="GZ3" s="56">
        <v>44490</v>
      </c>
      <c r="HA3" s="56">
        <v>44491</v>
      </c>
      <c r="HB3" s="56">
        <v>44494</v>
      </c>
      <c r="HC3" s="56">
        <v>44495</v>
      </c>
      <c r="HD3" s="56">
        <v>44496</v>
      </c>
      <c r="HE3" s="56">
        <v>44497</v>
      </c>
      <c r="HF3" s="56">
        <v>44498</v>
      </c>
      <c r="HG3" s="56">
        <v>44501</v>
      </c>
      <c r="HH3" s="56">
        <v>44502</v>
      </c>
      <c r="HI3" s="56">
        <v>44503</v>
      </c>
      <c r="HJ3" s="56">
        <v>44504</v>
      </c>
      <c r="HK3" s="56">
        <v>44505</v>
      </c>
      <c r="HL3" s="56">
        <v>44508</v>
      </c>
      <c r="HM3" s="56">
        <v>44509</v>
      </c>
      <c r="HN3" s="56">
        <v>44510</v>
      </c>
      <c r="HO3" s="56">
        <v>44511</v>
      </c>
      <c r="HP3" s="56">
        <v>44512</v>
      </c>
      <c r="HQ3" s="56">
        <v>44515</v>
      </c>
      <c r="HR3" s="56">
        <v>44516</v>
      </c>
      <c r="HS3" s="56">
        <v>44517</v>
      </c>
      <c r="HT3" s="56">
        <v>44518</v>
      </c>
      <c r="HU3" s="56">
        <v>44519</v>
      </c>
      <c r="HV3" s="56">
        <v>44522</v>
      </c>
      <c r="HW3" s="56">
        <v>44523</v>
      </c>
      <c r="HX3" s="56">
        <v>44524</v>
      </c>
      <c r="HY3" s="56">
        <v>44525</v>
      </c>
      <c r="HZ3" s="56">
        <v>44526</v>
      </c>
      <c r="IA3" s="56">
        <v>44529</v>
      </c>
      <c r="IB3" s="56">
        <v>44530</v>
      </c>
      <c r="IC3" s="56">
        <v>44531</v>
      </c>
      <c r="ID3" s="56">
        <v>44532</v>
      </c>
      <c r="IE3" s="56">
        <v>44533</v>
      </c>
      <c r="IF3" s="56">
        <v>44536</v>
      </c>
      <c r="IG3" s="56">
        <v>44537</v>
      </c>
      <c r="IH3" s="56">
        <v>44538</v>
      </c>
      <c r="II3" s="56">
        <v>44539</v>
      </c>
      <c r="IJ3" s="56">
        <v>44540</v>
      </c>
      <c r="IK3" s="56">
        <v>44543</v>
      </c>
      <c r="IL3" s="56">
        <v>44544</v>
      </c>
      <c r="IM3" s="56">
        <v>44545</v>
      </c>
      <c r="IN3" s="56">
        <v>44546</v>
      </c>
      <c r="IO3" s="56">
        <v>44547</v>
      </c>
      <c r="IP3" s="56">
        <v>44550</v>
      </c>
      <c r="IQ3" s="56">
        <v>44551</v>
      </c>
      <c r="IR3" s="56">
        <v>44552</v>
      </c>
      <c r="IS3" s="56">
        <v>44553</v>
      </c>
      <c r="IT3" s="56">
        <v>44554</v>
      </c>
      <c r="IU3" s="56">
        <v>44557</v>
      </c>
      <c r="IV3" s="56">
        <v>44558</v>
      </c>
      <c r="IW3" s="56">
        <v>44559</v>
      </c>
      <c r="IX3" s="56">
        <v>44560</v>
      </c>
      <c r="IY3" s="56">
        <v>44561</v>
      </c>
      <c r="IZ3" s="56">
        <v>44562</v>
      </c>
      <c r="JA3" s="56">
        <v>44565</v>
      </c>
      <c r="JB3" s="56">
        <v>44566</v>
      </c>
      <c r="JC3" s="56">
        <v>44567</v>
      </c>
      <c r="JD3" s="56">
        <v>44571</v>
      </c>
      <c r="JE3" s="56">
        <v>44572</v>
      </c>
      <c r="JF3" s="56">
        <v>44573</v>
      </c>
      <c r="JG3" s="56">
        <v>44574</v>
      </c>
      <c r="JH3" s="56">
        <v>44575</v>
      </c>
      <c r="JI3" s="56">
        <v>44578</v>
      </c>
      <c r="JJ3" s="56">
        <v>44579</v>
      </c>
      <c r="JK3" s="56">
        <v>44580</v>
      </c>
      <c r="JL3" s="56">
        <v>44581</v>
      </c>
      <c r="JM3" s="56">
        <v>44582</v>
      </c>
      <c r="JN3" s="56">
        <v>44585</v>
      </c>
      <c r="JO3" s="56">
        <v>44586</v>
      </c>
      <c r="JP3" s="56">
        <v>44587</v>
      </c>
      <c r="JQ3" s="56">
        <v>44588</v>
      </c>
      <c r="JR3" s="56">
        <v>44589</v>
      </c>
      <c r="JS3" s="56">
        <v>44592</v>
      </c>
      <c r="JT3" s="56">
        <v>44593</v>
      </c>
      <c r="JU3" s="56">
        <v>44594</v>
      </c>
      <c r="JV3" s="56">
        <v>44595</v>
      </c>
      <c r="JW3" s="56">
        <v>44596</v>
      </c>
      <c r="JX3" s="56">
        <v>44599</v>
      </c>
      <c r="JY3" s="56">
        <v>44600</v>
      </c>
      <c r="JZ3" s="56">
        <v>44601</v>
      </c>
      <c r="KA3" s="56">
        <v>44602</v>
      </c>
      <c r="KB3" s="56">
        <v>44603</v>
      </c>
      <c r="KC3" s="56">
        <v>44606</v>
      </c>
      <c r="KD3" s="56">
        <v>44607</v>
      </c>
      <c r="KE3" s="56">
        <v>44608</v>
      </c>
      <c r="KF3" s="56">
        <v>44609</v>
      </c>
      <c r="KG3" s="56">
        <v>44610</v>
      </c>
      <c r="KH3" s="56">
        <v>44613</v>
      </c>
      <c r="KI3" s="56">
        <v>44614</v>
      </c>
      <c r="KJ3" s="56">
        <v>44615</v>
      </c>
      <c r="KK3" s="56">
        <v>44616</v>
      </c>
      <c r="KL3" s="56">
        <v>44617</v>
      </c>
      <c r="KM3" s="56">
        <v>44620</v>
      </c>
      <c r="KN3" s="56">
        <v>44621</v>
      </c>
      <c r="KO3" s="56">
        <v>44622</v>
      </c>
      <c r="KP3" s="56">
        <v>44623</v>
      </c>
      <c r="KQ3" s="56">
        <v>44624</v>
      </c>
      <c r="KR3" s="56">
        <v>44629</v>
      </c>
      <c r="KS3" s="56">
        <v>44630</v>
      </c>
      <c r="KT3" s="56">
        <v>44631</v>
      </c>
      <c r="KU3" s="56">
        <v>44632</v>
      </c>
      <c r="KV3" s="56">
        <v>44634</v>
      </c>
      <c r="KW3" s="56">
        <v>44635</v>
      </c>
      <c r="KX3" s="56">
        <v>44636</v>
      </c>
      <c r="KY3" s="56">
        <v>44637</v>
      </c>
      <c r="KZ3" s="56">
        <v>44638</v>
      </c>
      <c r="LA3" s="56">
        <v>44641</v>
      </c>
      <c r="LB3" s="56">
        <v>44642</v>
      </c>
      <c r="LC3" s="56">
        <v>44643</v>
      </c>
      <c r="LD3" s="56">
        <v>44643</v>
      </c>
      <c r="LE3" s="56">
        <v>44645</v>
      </c>
      <c r="LF3" s="56">
        <v>44648</v>
      </c>
      <c r="LG3" s="56">
        <v>44649</v>
      </c>
      <c r="LH3" s="56">
        <v>44650</v>
      </c>
      <c r="LI3" s="56">
        <v>44651</v>
      </c>
      <c r="LJ3" s="56">
        <v>44652</v>
      </c>
      <c r="LK3" s="56">
        <v>44655</v>
      </c>
      <c r="LL3" s="56">
        <v>44656</v>
      </c>
      <c r="LM3" s="56">
        <v>44657</v>
      </c>
      <c r="LN3" s="56">
        <v>44658</v>
      </c>
      <c r="LO3" s="56">
        <v>44659</v>
      </c>
      <c r="LP3" s="56">
        <v>44662</v>
      </c>
      <c r="LQ3" s="56">
        <v>44663</v>
      </c>
      <c r="LR3" s="56">
        <v>44664</v>
      </c>
      <c r="LS3" s="56">
        <v>44665</v>
      </c>
      <c r="LT3" s="56">
        <v>44666</v>
      </c>
      <c r="LU3" s="56">
        <v>44669</v>
      </c>
      <c r="LV3" s="56">
        <v>44670</v>
      </c>
      <c r="LW3" s="56">
        <v>44671</v>
      </c>
      <c r="LX3" s="56">
        <v>44672</v>
      </c>
      <c r="LY3" s="56">
        <v>44673</v>
      </c>
      <c r="LZ3" s="56">
        <v>44676</v>
      </c>
      <c r="MA3" s="56">
        <v>44677</v>
      </c>
      <c r="MB3" s="56">
        <v>44678</v>
      </c>
      <c r="MC3" s="56">
        <v>44679</v>
      </c>
      <c r="MD3" s="56">
        <v>44680</v>
      </c>
      <c r="ME3" s="56">
        <v>44685</v>
      </c>
      <c r="MF3" s="56">
        <v>44686</v>
      </c>
      <c r="MG3" s="56">
        <v>44687</v>
      </c>
      <c r="MH3" s="56">
        <v>44691</v>
      </c>
      <c r="MI3" s="56">
        <v>44692</v>
      </c>
      <c r="MJ3" s="56">
        <v>44693</v>
      </c>
      <c r="MK3" s="56">
        <v>44694</v>
      </c>
      <c r="ML3" s="56">
        <v>44695</v>
      </c>
      <c r="MM3" s="56">
        <v>44697</v>
      </c>
      <c r="MN3" s="56">
        <v>44698</v>
      </c>
      <c r="MO3" s="56">
        <v>44699</v>
      </c>
      <c r="MP3" s="56">
        <v>44700</v>
      </c>
      <c r="MQ3" s="56">
        <v>44701</v>
      </c>
      <c r="MR3" s="56">
        <v>44704</v>
      </c>
      <c r="MS3" s="56">
        <v>44705</v>
      </c>
      <c r="MT3" s="56">
        <v>44706</v>
      </c>
      <c r="MU3" s="56">
        <v>44707</v>
      </c>
      <c r="MV3" s="56">
        <v>44708</v>
      </c>
      <c r="MW3" s="56">
        <v>44711</v>
      </c>
      <c r="MX3" s="56">
        <v>44712</v>
      </c>
      <c r="MY3" s="56">
        <v>44713</v>
      </c>
      <c r="MZ3" s="56">
        <v>44714</v>
      </c>
      <c r="NA3" s="56">
        <v>44715</v>
      </c>
      <c r="NB3" s="56">
        <v>44719</v>
      </c>
      <c r="NC3" s="56">
        <v>44720</v>
      </c>
      <c r="ND3" s="56">
        <v>44721</v>
      </c>
      <c r="NE3" s="56">
        <v>44722</v>
      </c>
      <c r="NF3" s="56">
        <v>44725</v>
      </c>
      <c r="NG3" s="56">
        <v>44726</v>
      </c>
      <c r="NH3" s="56">
        <v>44727</v>
      </c>
      <c r="NI3" s="56">
        <v>44728</v>
      </c>
      <c r="NJ3" s="56">
        <v>44729</v>
      </c>
      <c r="NK3" s="56">
        <v>44732</v>
      </c>
      <c r="NL3" s="56">
        <v>44733</v>
      </c>
      <c r="NM3" s="56">
        <v>44734</v>
      </c>
      <c r="NN3" s="56">
        <v>44735</v>
      </c>
      <c r="NO3" s="56">
        <v>44736</v>
      </c>
      <c r="NP3" s="56">
        <v>44739</v>
      </c>
      <c r="NQ3" s="56">
        <v>44740</v>
      </c>
      <c r="NR3" s="56">
        <v>44741</v>
      </c>
      <c r="NS3" s="56">
        <v>44742</v>
      </c>
      <c r="NT3" s="56">
        <v>44743</v>
      </c>
      <c r="NU3" s="56">
        <v>44746</v>
      </c>
      <c r="NV3" s="56">
        <v>44747</v>
      </c>
      <c r="NW3" s="56">
        <v>44748</v>
      </c>
      <c r="NX3" s="56">
        <v>44749</v>
      </c>
      <c r="NY3" s="56">
        <v>44750</v>
      </c>
      <c r="NZ3" s="56">
        <v>44753</v>
      </c>
      <c r="OA3" s="56">
        <v>44754</v>
      </c>
      <c r="OB3" s="56">
        <v>44755</v>
      </c>
      <c r="OC3" s="56">
        <v>44756</v>
      </c>
      <c r="OD3" s="56">
        <v>44757</v>
      </c>
      <c r="OE3" s="56">
        <v>44760</v>
      </c>
      <c r="OF3" s="56">
        <v>44761</v>
      </c>
      <c r="OG3" s="56">
        <v>44762</v>
      </c>
      <c r="OH3" s="56">
        <v>44763</v>
      </c>
      <c r="OI3" s="56">
        <v>44764</v>
      </c>
      <c r="OJ3" s="56">
        <v>44768</v>
      </c>
      <c r="OK3" s="56">
        <v>44769</v>
      </c>
      <c r="OL3" s="56">
        <v>44770</v>
      </c>
      <c r="OM3" s="56">
        <v>44771</v>
      </c>
      <c r="ON3" s="56">
        <v>44774</v>
      </c>
      <c r="OO3" s="56">
        <v>44775</v>
      </c>
      <c r="OP3" s="56">
        <v>44776</v>
      </c>
      <c r="OQ3" s="56">
        <v>44777</v>
      </c>
      <c r="OR3" s="56">
        <v>44778</v>
      </c>
      <c r="OS3" s="56">
        <v>44781</v>
      </c>
      <c r="OT3" s="56">
        <v>44782</v>
      </c>
      <c r="OU3" s="56">
        <v>44783</v>
      </c>
      <c r="OV3" s="56">
        <v>44784</v>
      </c>
      <c r="OW3" s="56">
        <v>44785</v>
      </c>
      <c r="OX3" s="56">
        <v>44788</v>
      </c>
      <c r="OY3" s="56">
        <v>44789</v>
      </c>
      <c r="OZ3" s="56">
        <v>44790</v>
      </c>
      <c r="PA3" s="56">
        <v>44791</v>
      </c>
      <c r="PB3" s="56">
        <v>44792</v>
      </c>
      <c r="PC3" s="56">
        <v>44795</v>
      </c>
      <c r="PD3" s="56">
        <v>44796</v>
      </c>
      <c r="PE3" s="56">
        <v>44797</v>
      </c>
      <c r="PF3" s="56">
        <v>44798</v>
      </c>
      <c r="PG3" s="56">
        <v>44799</v>
      </c>
      <c r="PH3" s="56">
        <v>44802</v>
      </c>
      <c r="PI3" s="56">
        <v>44803</v>
      </c>
      <c r="PJ3" s="56">
        <v>44804</v>
      </c>
      <c r="PK3" s="584">
        <v>44805</v>
      </c>
      <c r="PL3" s="56">
        <v>44806</v>
      </c>
      <c r="PM3" s="56">
        <v>44809</v>
      </c>
      <c r="PN3" s="56">
        <v>44810</v>
      </c>
      <c r="PO3" s="56">
        <v>44811</v>
      </c>
      <c r="PP3" s="56">
        <v>44812</v>
      </c>
      <c r="PQ3" s="56">
        <v>44813</v>
      </c>
      <c r="PR3" s="56">
        <v>44816</v>
      </c>
      <c r="PS3" s="56">
        <v>44817</v>
      </c>
      <c r="PT3" s="56">
        <v>44818</v>
      </c>
      <c r="PU3" s="56">
        <v>44819</v>
      </c>
      <c r="PV3" s="56">
        <v>44820</v>
      </c>
      <c r="PW3" s="56">
        <v>44823</v>
      </c>
      <c r="PX3" s="56">
        <v>44824</v>
      </c>
      <c r="PY3" s="56">
        <v>44825</v>
      </c>
      <c r="PZ3" s="56">
        <v>44826</v>
      </c>
      <c r="QA3" s="56">
        <v>44827</v>
      </c>
      <c r="QB3" s="56">
        <v>44830</v>
      </c>
      <c r="QC3" s="56">
        <v>44831</v>
      </c>
      <c r="QD3" s="56">
        <v>44832</v>
      </c>
      <c r="QE3" s="56">
        <v>44833</v>
      </c>
      <c r="QF3" s="56">
        <v>44834</v>
      </c>
      <c r="QG3" s="56">
        <v>44835</v>
      </c>
      <c r="QH3" s="56">
        <v>44838</v>
      </c>
      <c r="QI3" s="56">
        <v>44839</v>
      </c>
      <c r="QJ3" s="56">
        <v>44840</v>
      </c>
      <c r="QK3" s="56">
        <v>44841</v>
      </c>
      <c r="QL3" s="56">
        <v>44844</v>
      </c>
      <c r="QM3" s="56">
        <v>44845</v>
      </c>
      <c r="QN3" s="56">
        <v>44846</v>
      </c>
      <c r="QO3" s="56">
        <v>44847</v>
      </c>
      <c r="QP3" s="56">
        <v>44848</v>
      </c>
      <c r="QQ3" s="56">
        <v>44851</v>
      </c>
      <c r="QR3" s="56">
        <v>44852</v>
      </c>
      <c r="QS3" s="56">
        <v>44853</v>
      </c>
      <c r="QT3" s="56">
        <v>44854</v>
      </c>
      <c r="QU3" s="56">
        <v>44855</v>
      </c>
      <c r="QV3" s="56">
        <v>44858</v>
      </c>
      <c r="QW3" s="56">
        <v>44859</v>
      </c>
      <c r="QX3" s="56">
        <v>44860</v>
      </c>
      <c r="QY3" s="56">
        <v>44861</v>
      </c>
      <c r="QZ3" s="56">
        <v>44862</v>
      </c>
      <c r="RA3" s="56">
        <v>44865</v>
      </c>
      <c r="RB3" s="56">
        <v>44866</v>
      </c>
      <c r="RC3" s="56">
        <v>44867</v>
      </c>
      <c r="RD3" s="56">
        <v>44868</v>
      </c>
      <c r="RE3" s="56">
        <v>44869</v>
      </c>
      <c r="RF3" s="56">
        <v>44873</v>
      </c>
      <c r="RG3" s="56">
        <v>44874</v>
      </c>
      <c r="RH3" s="56">
        <v>44875</v>
      </c>
      <c r="RI3" s="56">
        <v>44876</v>
      </c>
      <c r="RJ3" s="56">
        <v>44879</v>
      </c>
      <c r="RK3" s="56">
        <v>44880</v>
      </c>
      <c r="RL3" s="56">
        <v>44881</v>
      </c>
      <c r="RM3" s="56">
        <v>44882</v>
      </c>
      <c r="RN3" s="56">
        <v>44883</v>
      </c>
      <c r="RO3" s="56">
        <v>44886</v>
      </c>
      <c r="RP3" s="56">
        <v>44887</v>
      </c>
      <c r="RQ3" s="56">
        <v>44888</v>
      </c>
      <c r="RR3" s="56">
        <v>44889</v>
      </c>
      <c r="RS3" s="56">
        <v>44890</v>
      </c>
      <c r="RT3" s="56">
        <v>44893</v>
      </c>
      <c r="RU3" s="56">
        <v>44894</v>
      </c>
      <c r="RV3" s="56">
        <v>44895</v>
      </c>
      <c r="RW3" s="56">
        <v>44896</v>
      </c>
      <c r="RX3" s="56">
        <v>44897</v>
      </c>
      <c r="RY3" s="56">
        <v>44900</v>
      </c>
      <c r="RZ3" s="56">
        <v>44901</v>
      </c>
      <c r="SA3" s="56">
        <v>44902</v>
      </c>
      <c r="SB3" s="56">
        <v>44903</v>
      </c>
      <c r="SC3" s="56">
        <v>44904</v>
      </c>
      <c r="SD3" s="56">
        <v>44907</v>
      </c>
      <c r="SE3" s="56">
        <v>44908</v>
      </c>
      <c r="SF3" s="56">
        <v>44909</v>
      </c>
      <c r="SG3" s="56">
        <v>44910</v>
      </c>
      <c r="SH3" s="56">
        <v>44911</v>
      </c>
      <c r="SI3" s="56">
        <v>44914</v>
      </c>
      <c r="SJ3" s="56">
        <v>44915</v>
      </c>
      <c r="SK3" s="56">
        <v>44916</v>
      </c>
      <c r="SL3" s="56">
        <v>44917</v>
      </c>
      <c r="SM3" s="56">
        <v>44918</v>
      </c>
      <c r="SN3" s="56">
        <v>44921</v>
      </c>
      <c r="SO3" s="56">
        <v>44922</v>
      </c>
      <c r="SP3" s="56">
        <v>44923</v>
      </c>
      <c r="SQ3" s="56">
        <v>44924</v>
      </c>
      <c r="SR3" s="56">
        <v>44925</v>
      </c>
      <c r="SS3" s="775" t="s">
        <v>601</v>
      </c>
      <c r="ST3" s="56">
        <v>44930</v>
      </c>
      <c r="SU3" s="56">
        <v>44931</v>
      </c>
      <c r="SV3" s="56">
        <v>44932</v>
      </c>
      <c r="SW3" s="56">
        <v>44935</v>
      </c>
      <c r="SX3" s="56">
        <v>44936</v>
      </c>
      <c r="SY3" s="56">
        <v>44937</v>
      </c>
      <c r="SZ3" s="56">
        <v>44938</v>
      </c>
      <c r="TA3" s="56">
        <v>44939</v>
      </c>
      <c r="TB3" s="56">
        <v>44942</v>
      </c>
      <c r="TC3" s="56">
        <v>44943</v>
      </c>
      <c r="TD3" s="56">
        <v>44944</v>
      </c>
      <c r="TE3" s="56">
        <v>44945</v>
      </c>
      <c r="TF3" s="56">
        <v>44946</v>
      </c>
      <c r="TG3" s="56">
        <v>44949</v>
      </c>
      <c r="TH3" s="56">
        <v>44950</v>
      </c>
      <c r="TI3" s="56">
        <v>44951</v>
      </c>
      <c r="TJ3" s="56">
        <v>44952</v>
      </c>
      <c r="TK3" s="56">
        <v>44953</v>
      </c>
      <c r="TL3" s="56">
        <v>44956</v>
      </c>
      <c r="TM3" s="56">
        <v>44957</v>
      </c>
      <c r="TN3" s="56">
        <v>44958</v>
      </c>
      <c r="TO3" s="56">
        <v>44959</v>
      </c>
      <c r="TP3" s="56">
        <v>44960</v>
      </c>
      <c r="TQ3" s="56">
        <v>44963</v>
      </c>
      <c r="TR3" s="56">
        <v>44964</v>
      </c>
      <c r="TS3" s="56">
        <v>44965</v>
      </c>
      <c r="TT3" s="56">
        <v>44966</v>
      </c>
      <c r="TU3" s="56">
        <v>44967</v>
      </c>
      <c r="TV3" s="56">
        <v>44970</v>
      </c>
      <c r="TW3" s="56">
        <v>44971</v>
      </c>
      <c r="TX3" s="56">
        <v>44972</v>
      </c>
      <c r="TY3" s="56">
        <v>44973</v>
      </c>
      <c r="TZ3" s="56">
        <v>44974</v>
      </c>
      <c r="UA3" s="56">
        <v>44977</v>
      </c>
      <c r="UB3" s="56">
        <v>44978</v>
      </c>
      <c r="UC3" s="56">
        <v>44979</v>
      </c>
      <c r="UD3" s="56">
        <v>44980</v>
      </c>
      <c r="UE3" s="56">
        <v>44981</v>
      </c>
      <c r="UF3" s="56">
        <v>44984</v>
      </c>
      <c r="UG3" s="56">
        <v>44985</v>
      </c>
      <c r="UH3" s="56">
        <v>44986</v>
      </c>
      <c r="UK3" s="347"/>
      <c r="UL3" s="269"/>
      <c r="UM3" s="197">
        <v>44197</v>
      </c>
      <c r="UN3" s="197">
        <v>44201</v>
      </c>
      <c r="UO3" s="197">
        <v>44202</v>
      </c>
      <c r="UP3" s="197">
        <v>44207</v>
      </c>
      <c r="UQ3" s="197">
        <v>44208</v>
      </c>
      <c r="UR3" s="197">
        <v>44209</v>
      </c>
      <c r="US3" s="197">
        <v>44210</v>
      </c>
      <c r="UT3" s="197">
        <v>44211</v>
      </c>
      <c r="UU3" s="197">
        <v>44212</v>
      </c>
      <c r="UV3" s="197">
        <v>44214</v>
      </c>
      <c r="UW3" s="197">
        <v>44215</v>
      </c>
      <c r="UX3" s="197">
        <v>44216</v>
      </c>
      <c r="UY3" s="197">
        <v>44217</v>
      </c>
      <c r="UZ3" s="197">
        <v>44218</v>
      </c>
      <c r="VA3" s="197">
        <v>44221</v>
      </c>
      <c r="VB3" s="197">
        <v>44222</v>
      </c>
      <c r="VC3" s="197">
        <v>44223</v>
      </c>
      <c r="VD3" s="197">
        <v>44224</v>
      </c>
      <c r="VE3" s="197">
        <v>44225</v>
      </c>
      <c r="VF3" s="197">
        <v>44228</v>
      </c>
      <c r="VG3" s="197">
        <v>44229</v>
      </c>
      <c r="VH3" s="197">
        <v>44230</v>
      </c>
      <c r="VI3" s="197">
        <v>44231</v>
      </c>
      <c r="VJ3" s="197">
        <v>44232</v>
      </c>
      <c r="VK3" s="197">
        <v>44235</v>
      </c>
      <c r="VL3" s="197">
        <v>44236</v>
      </c>
      <c r="VM3" s="197">
        <v>44237</v>
      </c>
      <c r="VN3" s="197">
        <v>44238</v>
      </c>
      <c r="VO3" s="197">
        <v>44239</v>
      </c>
      <c r="VP3" s="197">
        <v>44242</v>
      </c>
      <c r="VQ3" s="197">
        <v>44243</v>
      </c>
      <c r="VR3" s="197">
        <v>44244</v>
      </c>
      <c r="VS3" s="197">
        <v>44245</v>
      </c>
      <c r="VT3" s="197">
        <v>44246</v>
      </c>
      <c r="VU3" s="197">
        <v>44249</v>
      </c>
      <c r="VV3" s="197">
        <v>44250</v>
      </c>
      <c r="VW3" s="197">
        <v>44251</v>
      </c>
      <c r="VX3" s="197">
        <v>44252</v>
      </c>
      <c r="VY3" s="197">
        <v>44253</v>
      </c>
      <c r="VZ3" s="197">
        <v>44256</v>
      </c>
      <c r="WA3" s="197">
        <v>44257</v>
      </c>
      <c r="WB3" s="197">
        <f t="shared" ref="WB3:XJ3" si="0">AR3</f>
        <v>44258</v>
      </c>
      <c r="WC3" s="197">
        <f t="shared" si="0"/>
        <v>44259</v>
      </c>
      <c r="WD3" s="197">
        <f t="shared" si="0"/>
        <v>44260</v>
      </c>
      <c r="WE3" s="197">
        <f t="shared" si="0"/>
        <v>44264</v>
      </c>
      <c r="WF3" s="197">
        <f t="shared" si="0"/>
        <v>44265</v>
      </c>
      <c r="WG3" s="197">
        <f t="shared" si="0"/>
        <v>44266</v>
      </c>
      <c r="WH3" s="197">
        <f t="shared" si="0"/>
        <v>44267</v>
      </c>
      <c r="WI3" s="197">
        <f t="shared" si="0"/>
        <v>44270</v>
      </c>
      <c r="WJ3" s="197">
        <f t="shared" si="0"/>
        <v>44271</v>
      </c>
      <c r="WK3" s="197">
        <f t="shared" si="0"/>
        <v>44272</v>
      </c>
      <c r="WL3" s="197">
        <f t="shared" si="0"/>
        <v>44273</v>
      </c>
      <c r="WM3" s="197">
        <f t="shared" si="0"/>
        <v>44274</v>
      </c>
      <c r="WN3" s="197">
        <f t="shared" si="0"/>
        <v>44277</v>
      </c>
      <c r="WO3" s="197">
        <f t="shared" si="0"/>
        <v>44278</v>
      </c>
      <c r="WP3" s="197">
        <f t="shared" si="0"/>
        <v>44279</v>
      </c>
      <c r="WQ3" s="197">
        <f t="shared" si="0"/>
        <v>44280</v>
      </c>
      <c r="WR3" s="197">
        <f t="shared" si="0"/>
        <v>44281</v>
      </c>
      <c r="WS3" s="197">
        <f t="shared" si="0"/>
        <v>44284</v>
      </c>
      <c r="WT3" s="197">
        <f t="shared" si="0"/>
        <v>44285</v>
      </c>
      <c r="WU3" s="197">
        <f t="shared" si="0"/>
        <v>44286</v>
      </c>
      <c r="WV3" s="197">
        <f t="shared" si="0"/>
        <v>44287</v>
      </c>
      <c r="WW3" s="197">
        <f t="shared" si="0"/>
        <v>44288</v>
      </c>
      <c r="WX3" s="197">
        <f t="shared" si="0"/>
        <v>44291</v>
      </c>
      <c r="WY3" s="197">
        <f t="shared" si="0"/>
        <v>44292</v>
      </c>
      <c r="WZ3" s="197">
        <f t="shared" si="0"/>
        <v>44293</v>
      </c>
      <c r="XA3" s="197">
        <f t="shared" si="0"/>
        <v>44294</v>
      </c>
      <c r="XB3" s="197">
        <f t="shared" si="0"/>
        <v>44295</v>
      </c>
      <c r="XC3" s="197">
        <f t="shared" si="0"/>
        <v>44298</v>
      </c>
      <c r="XD3" s="197">
        <f t="shared" si="0"/>
        <v>44299</v>
      </c>
      <c r="XE3" s="197">
        <f t="shared" si="0"/>
        <v>44300</v>
      </c>
      <c r="XF3" s="197">
        <f t="shared" si="0"/>
        <v>44301</v>
      </c>
      <c r="XG3" s="197">
        <f t="shared" si="0"/>
        <v>44302</v>
      </c>
      <c r="XH3" s="197">
        <f t="shared" si="0"/>
        <v>44305</v>
      </c>
      <c r="XI3" s="197">
        <f t="shared" si="0"/>
        <v>44306</v>
      </c>
      <c r="XJ3" s="197">
        <f t="shared" si="0"/>
        <v>44307</v>
      </c>
      <c r="XK3" s="197">
        <v>44308</v>
      </c>
      <c r="XL3" s="197">
        <v>44309</v>
      </c>
      <c r="XM3" s="197">
        <v>44312</v>
      </c>
      <c r="XN3" s="197">
        <v>44313</v>
      </c>
      <c r="XO3" s="197">
        <v>44314</v>
      </c>
      <c r="XP3" s="197">
        <v>44315</v>
      </c>
      <c r="XQ3" s="197">
        <v>44316</v>
      </c>
      <c r="XR3" s="197">
        <v>44317</v>
      </c>
      <c r="XS3" s="197">
        <v>44320</v>
      </c>
      <c r="XT3" s="197">
        <v>44321</v>
      </c>
      <c r="XU3" s="197">
        <v>44322</v>
      </c>
      <c r="XV3" s="197">
        <v>44323</v>
      </c>
      <c r="XW3" s="197">
        <v>44328</v>
      </c>
      <c r="XX3" s="197">
        <v>44329</v>
      </c>
      <c r="XY3" s="197">
        <v>44330</v>
      </c>
      <c r="XZ3" s="197">
        <v>44331</v>
      </c>
      <c r="YA3" s="197">
        <v>44333</v>
      </c>
      <c r="YB3" s="197">
        <v>44334</v>
      </c>
      <c r="YC3" s="197">
        <v>44335</v>
      </c>
      <c r="YD3" s="197">
        <v>44336</v>
      </c>
      <c r="YE3" s="197">
        <v>44337</v>
      </c>
      <c r="YF3" s="197">
        <v>44340</v>
      </c>
      <c r="YG3" s="197">
        <v>44341</v>
      </c>
      <c r="YH3" s="197">
        <v>44342</v>
      </c>
      <c r="YI3" s="197">
        <v>44343</v>
      </c>
      <c r="YJ3" s="197">
        <v>44344</v>
      </c>
      <c r="YK3" s="197">
        <v>44347</v>
      </c>
      <c r="YL3" s="197">
        <v>44348</v>
      </c>
      <c r="YM3" s="197">
        <v>44349</v>
      </c>
      <c r="YN3" s="197">
        <v>44350</v>
      </c>
      <c r="YO3" s="197">
        <v>44351</v>
      </c>
      <c r="YP3" s="197">
        <v>44354</v>
      </c>
      <c r="YQ3" s="197">
        <v>44355</v>
      </c>
      <c r="YR3" s="197">
        <v>44356</v>
      </c>
      <c r="YS3" s="197">
        <v>44357</v>
      </c>
      <c r="YT3" s="197">
        <v>44358</v>
      </c>
      <c r="YU3" s="197">
        <v>44361</v>
      </c>
      <c r="YV3" s="197">
        <v>44362</v>
      </c>
      <c r="YW3" s="197">
        <v>44363</v>
      </c>
      <c r="YX3" s="197">
        <v>44364</v>
      </c>
      <c r="YY3" s="197">
        <v>44365</v>
      </c>
      <c r="YZ3" s="197">
        <v>44368</v>
      </c>
      <c r="ZA3" s="197">
        <v>44369</v>
      </c>
      <c r="ZB3" s="197">
        <v>44370</v>
      </c>
      <c r="ZC3" s="197">
        <v>44371</v>
      </c>
      <c r="ZD3" s="197">
        <v>44372</v>
      </c>
      <c r="ZE3" s="197">
        <v>44375</v>
      </c>
      <c r="ZF3" s="197">
        <v>44376</v>
      </c>
      <c r="ZG3" s="197">
        <v>44377</v>
      </c>
      <c r="ZH3" s="197">
        <v>44378</v>
      </c>
      <c r="ZI3" s="197">
        <v>44379</v>
      </c>
      <c r="ZJ3" s="197">
        <v>44382</v>
      </c>
      <c r="ZK3" s="197">
        <v>44383</v>
      </c>
      <c r="ZL3" s="197">
        <v>44384</v>
      </c>
      <c r="ZM3" s="197">
        <v>44385</v>
      </c>
      <c r="ZN3" s="197">
        <v>44386</v>
      </c>
      <c r="ZO3" s="197">
        <v>44389</v>
      </c>
      <c r="ZP3" s="197">
        <v>44390</v>
      </c>
      <c r="ZQ3" s="197">
        <v>44391</v>
      </c>
      <c r="ZR3" s="197">
        <v>44392</v>
      </c>
      <c r="ZS3" s="197">
        <v>44393</v>
      </c>
      <c r="ZT3" s="197">
        <v>44396</v>
      </c>
      <c r="ZU3" s="197">
        <v>44397</v>
      </c>
      <c r="ZV3" s="197">
        <v>44398</v>
      </c>
      <c r="ZW3" s="197">
        <v>44399</v>
      </c>
      <c r="ZX3" s="197">
        <v>44400</v>
      </c>
      <c r="ZY3" s="197">
        <v>44403</v>
      </c>
      <c r="ZZ3" s="197">
        <v>44404</v>
      </c>
      <c r="AAA3" s="197">
        <v>44405</v>
      </c>
      <c r="AAB3" s="197">
        <v>44406</v>
      </c>
      <c r="AAC3" s="197">
        <v>44407</v>
      </c>
      <c r="AAD3" s="197">
        <v>44410</v>
      </c>
      <c r="AAE3" s="197">
        <v>44411</v>
      </c>
      <c r="AAF3" s="197">
        <v>44412</v>
      </c>
      <c r="AAG3" s="197">
        <v>44413</v>
      </c>
      <c r="AAH3" s="197">
        <v>44414</v>
      </c>
      <c r="AAI3" s="197">
        <v>44417</v>
      </c>
      <c r="AAJ3" s="197">
        <v>44418</v>
      </c>
      <c r="AAK3" s="197">
        <v>44419</v>
      </c>
      <c r="AAL3" s="197">
        <v>44420</v>
      </c>
      <c r="AAM3" s="197">
        <v>44421</v>
      </c>
      <c r="AAN3" s="197">
        <v>44424</v>
      </c>
      <c r="AAO3" s="197">
        <v>44425</v>
      </c>
      <c r="AAP3" s="197">
        <v>44426</v>
      </c>
      <c r="AAQ3" s="197">
        <v>44427</v>
      </c>
      <c r="AAR3" s="197">
        <v>44428</v>
      </c>
      <c r="AAS3" s="197">
        <v>44431</v>
      </c>
      <c r="AAT3" s="197">
        <v>44432</v>
      </c>
      <c r="AAU3" s="197">
        <v>44433</v>
      </c>
      <c r="AAV3" s="197">
        <v>44434</v>
      </c>
      <c r="AAW3" s="197">
        <v>44435</v>
      </c>
      <c r="AAX3" s="197">
        <v>44438</v>
      </c>
      <c r="AAY3" s="197">
        <v>44439</v>
      </c>
      <c r="AAZ3" s="297">
        <v>44440</v>
      </c>
      <c r="ABA3" s="197">
        <v>44441</v>
      </c>
      <c r="ABB3" s="197">
        <v>44442</v>
      </c>
      <c r="ABC3" s="197">
        <v>44445</v>
      </c>
      <c r="ABD3" s="197">
        <v>44446</v>
      </c>
      <c r="ABE3" s="197">
        <v>44447</v>
      </c>
      <c r="ABF3" s="197">
        <v>44448</v>
      </c>
      <c r="ABG3" s="197">
        <v>44449</v>
      </c>
      <c r="ABH3" s="197">
        <v>44452</v>
      </c>
      <c r="ABI3" s="197">
        <v>44453</v>
      </c>
      <c r="ABJ3" s="197">
        <v>44454</v>
      </c>
      <c r="ABK3" s="197">
        <v>44455</v>
      </c>
      <c r="ABL3" s="197">
        <v>44456</v>
      </c>
      <c r="ABM3" s="197">
        <v>44459</v>
      </c>
      <c r="ABN3" s="197">
        <v>44460</v>
      </c>
      <c r="ABO3" s="197">
        <v>44461</v>
      </c>
      <c r="ABP3" s="197">
        <v>44462</v>
      </c>
      <c r="ABQ3" s="197">
        <v>44463</v>
      </c>
      <c r="ABR3" s="197">
        <v>44466</v>
      </c>
      <c r="ABS3" s="197">
        <v>44467</v>
      </c>
      <c r="ABT3" s="197">
        <v>44468</v>
      </c>
      <c r="ABU3" s="197">
        <v>44469</v>
      </c>
      <c r="ABV3" s="197">
        <v>44470</v>
      </c>
      <c r="ABW3" s="197">
        <v>44473</v>
      </c>
      <c r="ABX3" s="197">
        <v>44474</v>
      </c>
      <c r="ABY3" s="197">
        <v>44475</v>
      </c>
      <c r="ABZ3" s="197">
        <v>44476</v>
      </c>
      <c r="ACA3" s="197">
        <v>44477</v>
      </c>
      <c r="ACB3" s="197">
        <v>44480</v>
      </c>
      <c r="ACC3" s="197">
        <v>44481</v>
      </c>
      <c r="ACD3" s="197">
        <v>44482</v>
      </c>
      <c r="ACE3" s="197">
        <v>44483</v>
      </c>
      <c r="ACF3" s="197">
        <v>44484</v>
      </c>
      <c r="ACG3" s="197">
        <v>44487</v>
      </c>
      <c r="ACH3" s="197">
        <v>44488</v>
      </c>
      <c r="ACI3" s="197">
        <v>44489</v>
      </c>
      <c r="ACJ3" s="197">
        <v>44490</v>
      </c>
      <c r="ACK3" s="197">
        <v>44491</v>
      </c>
      <c r="ACL3" s="197">
        <v>44494</v>
      </c>
      <c r="ACM3" s="197">
        <v>44495</v>
      </c>
      <c r="ACN3" s="197">
        <v>44496</v>
      </c>
      <c r="ACO3" s="197">
        <v>44497</v>
      </c>
      <c r="ACP3" s="197">
        <v>44498</v>
      </c>
      <c r="ACQ3" s="197">
        <v>44501</v>
      </c>
      <c r="ACR3" s="197">
        <v>44502</v>
      </c>
      <c r="ACS3" s="197">
        <v>44503</v>
      </c>
      <c r="ACT3" s="197">
        <v>44504</v>
      </c>
      <c r="ACU3" s="197">
        <v>44505</v>
      </c>
      <c r="ACV3" s="197">
        <v>44508</v>
      </c>
      <c r="ACW3" s="197">
        <v>44509</v>
      </c>
      <c r="ACX3" s="197">
        <v>44510</v>
      </c>
      <c r="ACY3" s="197">
        <v>44511</v>
      </c>
      <c r="ACZ3" s="197">
        <v>44512</v>
      </c>
      <c r="ADA3" s="197">
        <v>44515</v>
      </c>
      <c r="ADB3" s="197">
        <v>44516</v>
      </c>
      <c r="ADC3" s="197">
        <v>44517</v>
      </c>
      <c r="ADD3" s="197">
        <v>44518</v>
      </c>
      <c r="ADE3" s="197">
        <v>44519</v>
      </c>
      <c r="ADF3" s="197">
        <v>44522</v>
      </c>
      <c r="ADG3" s="197">
        <v>44523</v>
      </c>
      <c r="ADH3" s="197">
        <v>44524</v>
      </c>
      <c r="ADI3" s="197">
        <v>44525</v>
      </c>
      <c r="ADJ3" s="197">
        <v>44526</v>
      </c>
      <c r="ADK3" s="197">
        <v>44529</v>
      </c>
      <c r="ADL3" s="197">
        <v>44530</v>
      </c>
      <c r="ADM3" s="197">
        <v>44531</v>
      </c>
      <c r="ADN3" s="197">
        <v>44532</v>
      </c>
      <c r="ADO3" s="197">
        <v>44533</v>
      </c>
      <c r="ADP3" s="197">
        <v>44536</v>
      </c>
      <c r="ADQ3" s="197">
        <v>44537</v>
      </c>
      <c r="ADR3" s="197">
        <v>44538</v>
      </c>
      <c r="ADS3" s="197">
        <v>44539</v>
      </c>
      <c r="ADT3" s="197">
        <v>44540</v>
      </c>
      <c r="ADU3" s="197">
        <v>44543</v>
      </c>
      <c r="ADV3" s="197">
        <v>44544</v>
      </c>
      <c r="ADW3" s="197">
        <v>44545</v>
      </c>
      <c r="ADX3" s="197">
        <v>44546</v>
      </c>
      <c r="ADY3" s="197">
        <v>44547</v>
      </c>
      <c r="ADZ3" s="197">
        <v>44550</v>
      </c>
      <c r="AEA3" s="197">
        <v>44551</v>
      </c>
      <c r="AEB3" s="197">
        <v>44552</v>
      </c>
      <c r="AEC3" s="197">
        <v>44553</v>
      </c>
      <c r="AED3" s="197">
        <v>44554</v>
      </c>
      <c r="AEE3" s="197">
        <v>44557</v>
      </c>
      <c r="AEF3" s="197">
        <v>44558</v>
      </c>
      <c r="AEG3" s="197">
        <v>44559</v>
      </c>
      <c r="AEH3" s="197">
        <v>44560</v>
      </c>
      <c r="AEI3" s="197">
        <v>44561</v>
      </c>
      <c r="AEJ3" s="197">
        <v>44562</v>
      </c>
      <c r="AEK3" s="197">
        <v>44565</v>
      </c>
      <c r="AEL3" s="197">
        <v>44566</v>
      </c>
      <c r="AEM3" s="197">
        <v>44567</v>
      </c>
      <c r="AEN3" s="197">
        <v>44571</v>
      </c>
      <c r="AEO3" s="197">
        <v>44572</v>
      </c>
      <c r="AEP3" s="197">
        <v>44573</v>
      </c>
      <c r="AEQ3" s="197">
        <v>44574</v>
      </c>
      <c r="AER3" s="197">
        <v>44575</v>
      </c>
      <c r="AES3" s="197">
        <v>44578</v>
      </c>
      <c r="AET3" s="197">
        <v>44579</v>
      </c>
      <c r="AEU3" s="197">
        <v>44580</v>
      </c>
      <c r="AEV3" s="197">
        <v>44581</v>
      </c>
      <c r="AEW3" s="197">
        <v>44582</v>
      </c>
      <c r="AEX3" s="197">
        <v>44585</v>
      </c>
      <c r="AEY3" s="197">
        <v>44586</v>
      </c>
      <c r="AEZ3" s="197">
        <v>44587</v>
      </c>
      <c r="AFA3" s="197">
        <v>44588</v>
      </c>
      <c r="AFB3" s="197">
        <v>44589</v>
      </c>
      <c r="AFC3" s="197">
        <v>44592</v>
      </c>
      <c r="AFD3" s="197">
        <v>44593</v>
      </c>
      <c r="AFE3" s="197">
        <v>44594</v>
      </c>
      <c r="AFF3" s="197">
        <v>44595</v>
      </c>
      <c r="AFG3" s="197">
        <v>44596</v>
      </c>
      <c r="AFH3" s="197">
        <v>44599</v>
      </c>
      <c r="AFI3" s="197">
        <v>44600</v>
      </c>
      <c r="AFJ3" s="197">
        <v>44601</v>
      </c>
      <c r="AFK3" s="197">
        <v>44602</v>
      </c>
      <c r="AFL3" s="197">
        <v>44603</v>
      </c>
      <c r="AFM3" s="197">
        <v>44606</v>
      </c>
      <c r="AFN3" s="197">
        <v>44607</v>
      </c>
      <c r="AFO3" s="197">
        <v>44608</v>
      </c>
      <c r="AFP3" s="197">
        <v>44609</v>
      </c>
      <c r="AFQ3" s="197">
        <v>44610</v>
      </c>
      <c r="AFR3" s="197">
        <v>44613</v>
      </c>
      <c r="AFS3" s="197">
        <v>44614</v>
      </c>
      <c r="AFT3" s="197">
        <v>44615</v>
      </c>
      <c r="AFU3" s="197">
        <v>44616</v>
      </c>
      <c r="AFV3" s="197">
        <v>44617</v>
      </c>
      <c r="AFW3" s="197">
        <v>44620</v>
      </c>
      <c r="AFX3" s="197">
        <v>44621</v>
      </c>
      <c r="AFY3" s="197">
        <v>44622</v>
      </c>
      <c r="AFZ3" s="197">
        <v>44623</v>
      </c>
      <c r="AGA3" s="197">
        <v>44624</v>
      </c>
      <c r="AGB3" s="197">
        <v>44629</v>
      </c>
      <c r="AGC3" s="197">
        <v>44630</v>
      </c>
      <c r="AGD3" s="197">
        <v>44631</v>
      </c>
      <c r="AGE3" s="197">
        <v>44632</v>
      </c>
      <c r="AGF3" s="197">
        <v>44634</v>
      </c>
      <c r="AGG3" s="197">
        <v>44635</v>
      </c>
      <c r="AGH3" s="197">
        <v>44636</v>
      </c>
      <c r="AGI3" s="197">
        <v>44637</v>
      </c>
      <c r="AGJ3" s="197">
        <v>44638</v>
      </c>
      <c r="AGK3" s="197">
        <v>44641</v>
      </c>
      <c r="AGL3" s="197">
        <v>44642</v>
      </c>
      <c r="AGM3" s="197">
        <v>44643</v>
      </c>
      <c r="AGN3" s="197">
        <v>44643</v>
      </c>
      <c r="AGO3" s="197">
        <v>44645</v>
      </c>
      <c r="AGP3" s="197">
        <v>44648</v>
      </c>
      <c r="AGQ3" s="197">
        <v>44649</v>
      </c>
      <c r="AGR3" s="197">
        <v>44650</v>
      </c>
      <c r="AGS3" s="197">
        <v>44651</v>
      </c>
      <c r="AGT3" s="197">
        <v>44652</v>
      </c>
      <c r="AGU3" s="197">
        <v>44655</v>
      </c>
      <c r="AGV3" s="197">
        <v>44656</v>
      </c>
      <c r="AGW3" s="197">
        <v>44657</v>
      </c>
      <c r="AGX3" s="197">
        <v>44658</v>
      </c>
      <c r="AGY3" s="197">
        <v>44659</v>
      </c>
      <c r="AGZ3" s="197">
        <v>44662</v>
      </c>
      <c r="AHA3" s="197">
        <v>44663</v>
      </c>
      <c r="AHB3" s="197">
        <v>44664</v>
      </c>
      <c r="AHC3" s="197">
        <v>44665</v>
      </c>
      <c r="AHD3" s="197">
        <v>44666</v>
      </c>
      <c r="AHE3" s="197">
        <v>44669</v>
      </c>
      <c r="AHF3" s="197">
        <v>44670</v>
      </c>
      <c r="AHG3" s="197">
        <v>44671</v>
      </c>
      <c r="AHH3" s="197">
        <v>44672</v>
      </c>
      <c r="AHI3" s="197">
        <v>44673</v>
      </c>
      <c r="AHJ3" s="197">
        <v>44676</v>
      </c>
      <c r="AHK3" s="197">
        <v>44677</v>
      </c>
      <c r="AHL3" s="197">
        <v>44678</v>
      </c>
      <c r="AHM3" s="197">
        <v>44679</v>
      </c>
      <c r="AHN3" s="197">
        <v>44680</v>
      </c>
      <c r="AHO3" s="197">
        <v>44685</v>
      </c>
      <c r="AHP3" s="197">
        <v>44686</v>
      </c>
      <c r="AHQ3" s="197">
        <v>44687</v>
      </c>
      <c r="AHR3" s="197">
        <v>44691</v>
      </c>
      <c r="AHS3" s="197">
        <v>44692</v>
      </c>
      <c r="AHT3" s="197">
        <v>44693</v>
      </c>
      <c r="AHU3" s="197">
        <v>44694</v>
      </c>
      <c r="AHV3" s="197">
        <v>44695</v>
      </c>
      <c r="AHW3" s="197">
        <v>44697</v>
      </c>
      <c r="AHX3" s="197">
        <v>44698</v>
      </c>
      <c r="AHY3" s="197">
        <v>44699</v>
      </c>
      <c r="AHZ3" s="197">
        <v>44700</v>
      </c>
      <c r="AIA3" s="197">
        <v>44701</v>
      </c>
      <c r="AIB3" s="197">
        <v>44704</v>
      </c>
      <c r="AIC3" s="197">
        <v>44705</v>
      </c>
      <c r="AID3" s="197">
        <v>44706</v>
      </c>
      <c r="AIE3" s="197">
        <v>44707</v>
      </c>
      <c r="AIF3" s="197">
        <v>44708</v>
      </c>
      <c r="AIG3" s="197">
        <v>44711</v>
      </c>
      <c r="AIH3" s="197">
        <v>44712</v>
      </c>
      <c r="AII3" s="197">
        <v>44713</v>
      </c>
      <c r="AIJ3" s="197">
        <v>44714</v>
      </c>
      <c r="AIK3" s="197">
        <v>44715</v>
      </c>
      <c r="AIL3" s="197">
        <v>44719</v>
      </c>
      <c r="AIM3" s="197">
        <v>44720</v>
      </c>
      <c r="AIN3" s="197">
        <v>44721</v>
      </c>
      <c r="AIO3" s="197">
        <v>44722</v>
      </c>
      <c r="AIP3" s="197">
        <v>44725</v>
      </c>
      <c r="AIQ3" s="197">
        <v>44726</v>
      </c>
      <c r="AIR3" s="197">
        <v>44727</v>
      </c>
      <c r="AIS3" s="197">
        <v>44728</v>
      </c>
      <c r="AIT3" s="197">
        <v>44729</v>
      </c>
      <c r="AIU3" s="197">
        <v>44732</v>
      </c>
      <c r="AIV3" s="197">
        <v>44733</v>
      </c>
      <c r="AIW3" s="197">
        <v>44734</v>
      </c>
      <c r="AIX3" s="197">
        <v>44735</v>
      </c>
      <c r="AIY3" s="197">
        <v>44736</v>
      </c>
      <c r="AIZ3" s="197">
        <v>44739</v>
      </c>
      <c r="AJA3" s="197">
        <v>44740</v>
      </c>
      <c r="AJB3" s="197">
        <v>44741</v>
      </c>
      <c r="AJC3" s="197">
        <v>44742</v>
      </c>
      <c r="AJD3" s="197">
        <v>44743</v>
      </c>
      <c r="AJE3" s="197">
        <v>44746</v>
      </c>
      <c r="AJF3" s="197">
        <v>44747</v>
      </c>
      <c r="AJG3" s="197">
        <v>44748</v>
      </c>
      <c r="AJH3" s="197">
        <v>44749</v>
      </c>
      <c r="AJI3" s="197">
        <v>44750</v>
      </c>
      <c r="AJJ3" s="197">
        <v>44753</v>
      </c>
      <c r="AJK3" s="197">
        <v>44754</v>
      </c>
      <c r="AJL3" s="197">
        <v>44755</v>
      </c>
      <c r="AJM3" s="197">
        <v>44756</v>
      </c>
      <c r="AJN3" s="197">
        <v>44757</v>
      </c>
      <c r="AJO3" s="197">
        <v>44760</v>
      </c>
      <c r="AJP3" s="197">
        <v>44761</v>
      </c>
      <c r="AJQ3" s="197">
        <v>44762</v>
      </c>
      <c r="AJR3" s="197">
        <v>44763</v>
      </c>
      <c r="AJS3" s="197">
        <v>44764</v>
      </c>
      <c r="AJT3" s="197">
        <v>44768</v>
      </c>
      <c r="AJU3" s="197">
        <v>44769</v>
      </c>
      <c r="AJV3" s="197">
        <v>44770</v>
      </c>
      <c r="AJW3" s="197">
        <v>44771</v>
      </c>
      <c r="AJX3" s="197">
        <v>44774</v>
      </c>
      <c r="AJY3" s="197">
        <v>44775</v>
      </c>
      <c r="AJZ3" s="197">
        <v>44776</v>
      </c>
      <c r="AKA3" s="197">
        <v>44777</v>
      </c>
      <c r="AKB3" s="197">
        <v>44778</v>
      </c>
      <c r="AKC3" s="197">
        <v>44781</v>
      </c>
      <c r="AKD3" s="197">
        <v>44782</v>
      </c>
      <c r="AKE3" s="197">
        <v>44783</v>
      </c>
      <c r="AKF3" s="197">
        <v>44784</v>
      </c>
      <c r="AKG3" s="197">
        <v>44785</v>
      </c>
      <c r="AKH3" s="197">
        <v>44788</v>
      </c>
      <c r="AKI3" s="197">
        <v>44789</v>
      </c>
      <c r="AKJ3" s="197">
        <v>44790</v>
      </c>
      <c r="AKK3" s="197">
        <v>44791</v>
      </c>
      <c r="AKL3" s="197">
        <v>44792</v>
      </c>
      <c r="AKM3" s="197">
        <v>44795</v>
      </c>
      <c r="AKN3" s="197">
        <v>44796</v>
      </c>
      <c r="AKO3" s="197">
        <v>44797</v>
      </c>
      <c r="AKP3" s="197">
        <v>44798</v>
      </c>
      <c r="AKQ3" s="197">
        <v>44799</v>
      </c>
      <c r="AKR3" s="197">
        <v>44802</v>
      </c>
      <c r="AKS3" s="197">
        <v>44803</v>
      </c>
      <c r="AKT3" s="197">
        <v>44804</v>
      </c>
      <c r="AKU3" s="584">
        <v>44805</v>
      </c>
      <c r="AKV3" s="197">
        <v>44806</v>
      </c>
      <c r="AKW3" s="197">
        <v>44809</v>
      </c>
      <c r="AKX3" s="197">
        <v>44810</v>
      </c>
      <c r="AKY3" s="197">
        <v>44811</v>
      </c>
      <c r="AKZ3" s="197">
        <v>44812</v>
      </c>
      <c r="ALA3" s="197">
        <v>44813</v>
      </c>
      <c r="ALB3" s="197">
        <v>44816</v>
      </c>
      <c r="ALC3" s="197">
        <v>44817</v>
      </c>
      <c r="ALD3" s="197">
        <v>44818</v>
      </c>
      <c r="ALE3" s="197">
        <v>44819</v>
      </c>
      <c r="ALF3" s="197">
        <v>44820</v>
      </c>
      <c r="ALG3" s="197">
        <v>44823</v>
      </c>
      <c r="ALH3" s="197">
        <v>44824</v>
      </c>
      <c r="ALI3" s="197">
        <v>44825</v>
      </c>
      <c r="ALJ3" s="197">
        <v>44826</v>
      </c>
      <c r="ALK3" s="197">
        <v>44827</v>
      </c>
      <c r="ALL3" s="197">
        <v>44830</v>
      </c>
      <c r="ALM3" s="197">
        <v>44831</v>
      </c>
      <c r="ALN3" s="197">
        <v>44832</v>
      </c>
      <c r="ALO3" s="197">
        <v>44833</v>
      </c>
      <c r="ALP3" s="197">
        <v>44834</v>
      </c>
      <c r="ALQ3" s="197">
        <v>44835</v>
      </c>
      <c r="ALR3" s="197">
        <v>44838</v>
      </c>
      <c r="ALS3" s="197">
        <v>44839</v>
      </c>
      <c r="ALT3" s="197">
        <v>44840</v>
      </c>
      <c r="ALU3" s="197">
        <v>44841</v>
      </c>
      <c r="ALV3" s="197">
        <v>44844</v>
      </c>
      <c r="ALW3" s="197">
        <v>44845</v>
      </c>
      <c r="ALX3" s="197">
        <v>44846</v>
      </c>
      <c r="ALY3" s="197">
        <v>44847</v>
      </c>
      <c r="ALZ3" s="197">
        <v>44848</v>
      </c>
      <c r="AMA3" s="197">
        <v>44851</v>
      </c>
      <c r="AMB3" s="197">
        <v>44852</v>
      </c>
      <c r="AMC3" s="197">
        <v>44853</v>
      </c>
      <c r="AMD3" s="197">
        <v>44854</v>
      </c>
      <c r="AME3" s="197">
        <v>44855</v>
      </c>
      <c r="AMF3" s="197">
        <v>44858</v>
      </c>
      <c r="AMG3" s="197">
        <v>44859</v>
      </c>
      <c r="AMH3" s="197">
        <v>44860</v>
      </c>
      <c r="AMI3" s="197">
        <v>44861</v>
      </c>
      <c r="AMJ3" s="197">
        <v>44862</v>
      </c>
      <c r="AMK3" s="197">
        <v>44865</v>
      </c>
      <c r="AML3" s="197">
        <v>44866</v>
      </c>
      <c r="AMM3" s="197">
        <v>44867</v>
      </c>
      <c r="AMN3" s="197">
        <v>44868</v>
      </c>
      <c r="AMO3" s="197">
        <v>44869</v>
      </c>
      <c r="AMP3" s="197">
        <v>44873</v>
      </c>
      <c r="AMQ3" s="197">
        <v>44874</v>
      </c>
      <c r="AMR3" s="197">
        <v>44875</v>
      </c>
      <c r="AMS3" s="197">
        <v>44876</v>
      </c>
      <c r="AMT3" s="197">
        <v>44879</v>
      </c>
      <c r="AMU3" s="197">
        <v>44880</v>
      </c>
      <c r="AMV3" s="197">
        <v>44881</v>
      </c>
      <c r="AMW3" s="197">
        <v>44882</v>
      </c>
      <c r="AMX3" s="197">
        <v>44883</v>
      </c>
      <c r="AMY3" s="197">
        <v>44886</v>
      </c>
      <c r="AMZ3" s="197">
        <v>44887</v>
      </c>
      <c r="ANA3" s="197">
        <v>44888</v>
      </c>
      <c r="ANB3" s="197">
        <v>44889</v>
      </c>
      <c r="ANC3" s="197">
        <v>44890</v>
      </c>
      <c r="AND3" s="197">
        <v>44893</v>
      </c>
      <c r="ANE3" s="197">
        <v>44894</v>
      </c>
      <c r="ANF3" s="197">
        <v>44895</v>
      </c>
      <c r="ANG3" s="197">
        <v>44896</v>
      </c>
      <c r="ANH3" s="197">
        <v>44897</v>
      </c>
      <c r="ANI3" s="197">
        <v>44900</v>
      </c>
      <c r="ANJ3" s="197">
        <v>44901</v>
      </c>
      <c r="ANK3" s="197">
        <v>44902</v>
      </c>
      <c r="ANL3" s="197">
        <v>44903</v>
      </c>
      <c r="ANM3" s="197">
        <v>44904</v>
      </c>
      <c r="ANN3" s="197">
        <v>44907</v>
      </c>
      <c r="ANO3" s="197">
        <v>44908</v>
      </c>
      <c r="ANP3" s="197">
        <v>44909</v>
      </c>
      <c r="ANQ3" s="197">
        <v>44910</v>
      </c>
      <c r="ANR3" s="197">
        <v>44911</v>
      </c>
      <c r="ANS3" s="197">
        <v>44914</v>
      </c>
      <c r="ANT3" s="197">
        <v>44915</v>
      </c>
      <c r="ANU3" s="197">
        <v>44916</v>
      </c>
      <c r="ANV3" s="197">
        <v>44917</v>
      </c>
      <c r="ANW3" s="197">
        <v>44918</v>
      </c>
      <c r="ANX3" s="197">
        <v>44921</v>
      </c>
      <c r="ANY3" s="197">
        <v>44922</v>
      </c>
      <c r="ANZ3" s="197">
        <v>44923</v>
      </c>
      <c r="AOA3" s="197">
        <v>44924</v>
      </c>
      <c r="AOB3" s="197">
        <v>44925</v>
      </c>
      <c r="AOC3" s="774" t="s">
        <v>601</v>
      </c>
      <c r="AOD3" s="197">
        <v>44930</v>
      </c>
      <c r="AOE3" s="197">
        <v>44931</v>
      </c>
      <c r="AOF3" s="197">
        <v>44932</v>
      </c>
      <c r="AOG3" s="197">
        <v>44935</v>
      </c>
      <c r="AOH3" s="197">
        <v>44936</v>
      </c>
      <c r="AOI3" s="197">
        <v>44937</v>
      </c>
      <c r="AOJ3" s="197">
        <v>44938</v>
      </c>
      <c r="AOK3" s="197">
        <v>44939</v>
      </c>
      <c r="AOL3" s="197">
        <v>44942</v>
      </c>
      <c r="AOM3" s="197">
        <v>44943</v>
      </c>
      <c r="AON3" s="197">
        <v>44944</v>
      </c>
      <c r="AOO3" s="197">
        <v>44945</v>
      </c>
      <c r="AOP3" s="197">
        <v>44946</v>
      </c>
      <c r="AOQ3" s="197">
        <v>44949</v>
      </c>
      <c r="AOR3" s="197">
        <v>44950</v>
      </c>
      <c r="AOS3" s="197">
        <v>44951</v>
      </c>
      <c r="AOT3" s="197">
        <v>44952</v>
      </c>
      <c r="AOU3" s="197">
        <v>44953</v>
      </c>
      <c r="AOV3" s="197">
        <v>44956</v>
      </c>
      <c r="AOW3" s="197">
        <v>44957</v>
      </c>
      <c r="AOX3" s="197">
        <v>44958</v>
      </c>
      <c r="AOY3" s="197">
        <v>44959</v>
      </c>
      <c r="AOZ3" s="197">
        <v>44960</v>
      </c>
      <c r="APA3" s="197">
        <v>44963</v>
      </c>
      <c r="APB3" s="197">
        <v>44964</v>
      </c>
      <c r="APC3" s="197">
        <v>44965</v>
      </c>
      <c r="APD3" s="197">
        <v>44966</v>
      </c>
      <c r="APE3" s="197">
        <v>44967</v>
      </c>
      <c r="APF3" s="197">
        <v>44970</v>
      </c>
      <c r="APG3" s="197">
        <v>44971</v>
      </c>
      <c r="APH3" s="197">
        <v>44972</v>
      </c>
      <c r="API3" s="197">
        <v>44973</v>
      </c>
      <c r="APJ3" s="197">
        <v>44974</v>
      </c>
      <c r="APK3" s="197">
        <v>44977</v>
      </c>
      <c r="APL3" s="197">
        <v>44978</v>
      </c>
      <c r="APM3" s="197">
        <v>44979</v>
      </c>
      <c r="APN3" s="197">
        <v>44980</v>
      </c>
      <c r="APO3" s="197">
        <v>44981</v>
      </c>
      <c r="APP3" s="197">
        <v>44984</v>
      </c>
      <c r="APQ3" s="197">
        <v>44985</v>
      </c>
      <c r="APR3" s="197">
        <v>44986</v>
      </c>
      <c r="APU3" s="348"/>
      <c r="APV3" s="270"/>
    </row>
    <row r="4" spans="1:1128" ht="13.9" customHeight="1" x14ac:dyDescent="0.25">
      <c r="A4">
        <v>1</v>
      </c>
      <c r="B4" s="193" t="s">
        <v>6</v>
      </c>
      <c r="C4" s="55">
        <v>193338</v>
      </c>
      <c r="D4" s="55">
        <v>191077</v>
      </c>
      <c r="E4" s="55">
        <v>191171</v>
      </c>
      <c r="F4" s="55">
        <v>191534</v>
      </c>
      <c r="G4" s="55">
        <v>189824</v>
      </c>
      <c r="H4" s="55">
        <v>189818</v>
      </c>
      <c r="I4" s="55">
        <v>190012</v>
      </c>
      <c r="J4" s="55">
        <v>189925</v>
      </c>
      <c r="K4" s="55">
        <v>189766</v>
      </c>
      <c r="L4" s="55">
        <v>189558</v>
      </c>
      <c r="M4" s="55">
        <v>188843</v>
      </c>
      <c r="N4" s="55">
        <v>188839</v>
      </c>
      <c r="O4" s="55">
        <v>188835</v>
      </c>
      <c r="P4" s="55">
        <v>188136</v>
      </c>
      <c r="Q4" s="55">
        <v>187887</v>
      </c>
      <c r="R4" s="55">
        <v>187267</v>
      </c>
      <c r="S4" s="55">
        <v>187226</v>
      </c>
      <c r="T4" s="55">
        <v>187793</v>
      </c>
      <c r="U4" s="55">
        <v>187168</v>
      </c>
      <c r="V4" s="55">
        <v>188350</v>
      </c>
      <c r="W4" s="55">
        <v>187578</v>
      </c>
      <c r="X4" s="55">
        <v>187602</v>
      </c>
      <c r="Y4" s="55">
        <v>186896</v>
      </c>
      <c r="Z4" s="55">
        <v>186630</v>
      </c>
      <c r="AA4" s="55">
        <v>186743</v>
      </c>
      <c r="AB4" s="55">
        <v>185515</v>
      </c>
      <c r="AC4" s="55">
        <v>185429</v>
      </c>
      <c r="AD4" s="55">
        <v>185339</v>
      </c>
      <c r="AE4" s="55">
        <v>185248</v>
      </c>
      <c r="AF4" s="55">
        <v>184649</v>
      </c>
      <c r="AG4" s="55">
        <v>183880</v>
      </c>
      <c r="AH4" s="55">
        <v>183890</v>
      </c>
      <c r="AI4" s="55">
        <v>183260</v>
      </c>
      <c r="AJ4" s="55">
        <v>182881</v>
      </c>
      <c r="AK4" s="55">
        <v>182139</v>
      </c>
      <c r="AL4" s="55">
        <v>181576</v>
      </c>
      <c r="AM4" s="55">
        <v>181491</v>
      </c>
      <c r="AN4" s="55">
        <v>181458</v>
      </c>
      <c r="AO4" s="55">
        <v>181062</v>
      </c>
      <c r="AP4" s="55">
        <v>180890</v>
      </c>
      <c r="AQ4" s="55">
        <v>171815</v>
      </c>
      <c r="AR4" s="55">
        <v>171558</v>
      </c>
      <c r="AS4" s="55">
        <v>171489</v>
      </c>
      <c r="AT4" s="55">
        <v>171289</v>
      </c>
      <c r="AU4" s="55">
        <v>170895</v>
      </c>
      <c r="AV4" s="55">
        <v>169747</v>
      </c>
      <c r="AW4" s="55">
        <v>169933</v>
      </c>
      <c r="AX4" s="55">
        <v>169851</v>
      </c>
      <c r="AY4" s="55">
        <v>169815</v>
      </c>
      <c r="AZ4" s="55">
        <v>168034</v>
      </c>
      <c r="BA4" s="55">
        <v>167490</v>
      </c>
      <c r="BB4" s="55">
        <v>167189</v>
      </c>
      <c r="BC4" s="55">
        <v>166601</v>
      </c>
      <c r="BD4" s="55">
        <v>166148</v>
      </c>
      <c r="BE4" s="55">
        <v>163760</v>
      </c>
      <c r="BF4" s="55">
        <v>163422</v>
      </c>
      <c r="BG4" s="55">
        <v>163253</v>
      </c>
      <c r="BH4" s="55">
        <v>162941</v>
      </c>
      <c r="BI4" s="55">
        <v>162309</v>
      </c>
      <c r="BJ4" s="55">
        <v>161510</v>
      </c>
      <c r="BK4" s="55">
        <v>161209</v>
      </c>
      <c r="BL4" s="55">
        <v>161236</v>
      </c>
      <c r="BM4" s="55">
        <v>161724</v>
      </c>
      <c r="BN4" s="55">
        <v>161656</v>
      </c>
      <c r="BO4" s="55">
        <v>161390</v>
      </c>
      <c r="BP4" s="55">
        <v>161530</v>
      </c>
      <c r="BQ4" s="55">
        <v>161318</v>
      </c>
      <c r="BR4" s="55">
        <v>161500</v>
      </c>
      <c r="BS4" s="55">
        <v>160828</v>
      </c>
      <c r="BT4" s="55">
        <v>160684</v>
      </c>
      <c r="BU4" s="55">
        <v>160856</v>
      </c>
      <c r="BV4" s="55">
        <v>161004</v>
      </c>
      <c r="BW4" s="55">
        <v>159617</v>
      </c>
      <c r="BX4" s="55">
        <v>160398</v>
      </c>
      <c r="BY4" s="55">
        <v>161009</v>
      </c>
      <c r="BZ4" s="55">
        <v>159717</v>
      </c>
      <c r="CA4" s="55">
        <v>159746</v>
      </c>
      <c r="CB4" s="55">
        <v>159859</v>
      </c>
      <c r="CC4" s="55">
        <v>160144</v>
      </c>
      <c r="CD4" s="55">
        <v>159179</v>
      </c>
      <c r="CE4" s="55">
        <v>158274</v>
      </c>
      <c r="CF4" s="55">
        <v>158280</v>
      </c>
      <c r="CG4" s="55">
        <v>158260</v>
      </c>
      <c r="CH4" s="55">
        <v>159055</v>
      </c>
      <c r="CI4" s="55">
        <v>157442</v>
      </c>
      <c r="CJ4" s="55">
        <v>157320</v>
      </c>
      <c r="CK4" s="55">
        <v>156709</v>
      </c>
      <c r="CL4" s="55">
        <v>156693</v>
      </c>
      <c r="CM4" s="55">
        <v>156808</v>
      </c>
      <c r="CN4" s="55">
        <v>155922</v>
      </c>
      <c r="CO4" s="55">
        <v>155691</v>
      </c>
      <c r="CP4" s="55">
        <v>155364</v>
      </c>
      <c r="CQ4" s="55">
        <v>155177</v>
      </c>
      <c r="CR4" s="55">
        <v>155005</v>
      </c>
      <c r="CS4" s="55">
        <v>155179</v>
      </c>
      <c r="CT4" s="55">
        <v>155057</v>
      </c>
      <c r="CU4" s="55">
        <v>154944</v>
      </c>
      <c r="CV4" s="55">
        <v>154818</v>
      </c>
      <c r="CW4" s="55">
        <v>154126</v>
      </c>
      <c r="CX4" s="55">
        <v>154603</v>
      </c>
      <c r="CY4" s="55">
        <v>154401</v>
      </c>
      <c r="CZ4" s="55">
        <v>154506</v>
      </c>
      <c r="DA4" s="55">
        <v>154443</v>
      </c>
      <c r="DB4" s="55">
        <v>154539</v>
      </c>
      <c r="DC4" s="55">
        <v>154519</v>
      </c>
      <c r="DD4" s="55">
        <v>154122</v>
      </c>
      <c r="DE4" s="55">
        <v>154120</v>
      </c>
      <c r="DF4" s="55">
        <v>153876</v>
      </c>
      <c r="DG4" s="55">
        <v>152893</v>
      </c>
      <c r="DH4" s="55">
        <v>152826</v>
      </c>
      <c r="DI4" s="55">
        <v>152680</v>
      </c>
      <c r="DJ4" s="55">
        <v>152523</v>
      </c>
      <c r="DK4" s="55">
        <v>152262</v>
      </c>
      <c r="DL4" s="55">
        <v>151086</v>
      </c>
      <c r="DM4" s="55">
        <v>150676</v>
      </c>
      <c r="DN4" s="55">
        <v>150674</v>
      </c>
      <c r="DO4" s="55">
        <v>150598</v>
      </c>
      <c r="DP4" s="55">
        <v>150197</v>
      </c>
      <c r="DQ4" s="55">
        <v>148901</v>
      </c>
      <c r="DR4" s="55">
        <v>148872</v>
      </c>
      <c r="DS4" s="55">
        <v>148882</v>
      </c>
      <c r="DT4" s="55">
        <v>148660</v>
      </c>
      <c r="DU4" s="55">
        <v>148037</v>
      </c>
      <c r="DV4" s="55">
        <v>147169</v>
      </c>
      <c r="DW4" s="55">
        <v>146996</v>
      </c>
      <c r="DX4" s="55">
        <v>147521</v>
      </c>
      <c r="DY4" s="55">
        <v>147578</v>
      </c>
      <c r="DZ4" s="55">
        <v>147409</v>
      </c>
      <c r="EA4" s="55">
        <v>146785</v>
      </c>
      <c r="EB4" s="55">
        <v>146729</v>
      </c>
      <c r="EC4" s="55">
        <v>146511</v>
      </c>
      <c r="ED4" s="55">
        <v>146659</v>
      </c>
      <c r="EE4" s="55">
        <v>146408</v>
      </c>
      <c r="EF4" s="55">
        <v>146129</v>
      </c>
      <c r="EG4" s="55">
        <v>146178</v>
      </c>
      <c r="EH4" s="55">
        <v>146278</v>
      </c>
      <c r="EI4" s="55">
        <v>146438</v>
      </c>
      <c r="EJ4" s="55">
        <v>146340</v>
      </c>
      <c r="EK4" s="55">
        <v>146002</v>
      </c>
      <c r="EL4" s="55">
        <v>145992</v>
      </c>
      <c r="EM4" s="55">
        <v>146013</v>
      </c>
      <c r="EN4" s="55">
        <v>146663</v>
      </c>
      <c r="EO4" s="55">
        <v>146311</v>
      </c>
      <c r="EP4" s="55">
        <v>145520</v>
      </c>
      <c r="EQ4" s="55">
        <v>145928</v>
      </c>
      <c r="ER4" s="55">
        <v>145928</v>
      </c>
      <c r="ES4" s="55">
        <v>145849</v>
      </c>
      <c r="ET4" s="55">
        <v>146441</v>
      </c>
      <c r="EU4" s="55">
        <v>146207</v>
      </c>
      <c r="EV4" s="55">
        <v>146415</v>
      </c>
      <c r="EW4" s="55">
        <v>146630</v>
      </c>
      <c r="EX4" s="55">
        <v>146153</v>
      </c>
      <c r="EY4" s="55">
        <v>146333</v>
      </c>
      <c r="EZ4" s="55">
        <v>145992</v>
      </c>
      <c r="FA4" s="55">
        <v>146073</v>
      </c>
      <c r="FB4" s="55">
        <v>146200</v>
      </c>
      <c r="FC4" s="55">
        <v>146387</v>
      </c>
      <c r="FD4" s="55">
        <v>146317</v>
      </c>
      <c r="FE4" s="55">
        <v>145506</v>
      </c>
      <c r="FF4" s="55">
        <v>145422</v>
      </c>
      <c r="FG4" s="55">
        <v>145495</v>
      </c>
      <c r="FH4" s="55">
        <v>145475</v>
      </c>
      <c r="FI4" s="55">
        <v>145250</v>
      </c>
      <c r="FJ4" s="55">
        <v>144823</v>
      </c>
      <c r="FK4" s="55">
        <v>144869</v>
      </c>
      <c r="FL4" s="55">
        <v>144930</v>
      </c>
      <c r="FM4" s="55">
        <v>144865</v>
      </c>
      <c r="FN4" s="55">
        <v>144576</v>
      </c>
      <c r="FO4" s="55">
        <v>144629</v>
      </c>
      <c r="FP4" s="295">
        <v>145710</v>
      </c>
      <c r="FQ4" s="55">
        <v>145661</v>
      </c>
      <c r="FR4" s="55">
        <v>145625</v>
      </c>
      <c r="FS4" s="55">
        <v>145638</v>
      </c>
      <c r="FT4" s="55">
        <v>144914</v>
      </c>
      <c r="FU4" s="55">
        <v>145124</v>
      </c>
      <c r="FV4" s="55">
        <v>144904</v>
      </c>
      <c r="FW4" s="55">
        <v>144714</v>
      </c>
      <c r="FX4" s="55">
        <v>144414</v>
      </c>
      <c r="FY4" s="55">
        <v>143963</v>
      </c>
      <c r="FZ4" s="55">
        <v>143844</v>
      </c>
      <c r="GA4" s="55">
        <v>143471</v>
      </c>
      <c r="GB4" s="55">
        <v>143369</v>
      </c>
      <c r="GC4" s="55">
        <v>142760</v>
      </c>
      <c r="GD4" s="55">
        <v>142091</v>
      </c>
      <c r="GE4" s="55">
        <v>142323</v>
      </c>
      <c r="GF4" s="55">
        <v>142137</v>
      </c>
      <c r="GG4" s="55">
        <v>142062</v>
      </c>
      <c r="GH4" s="55">
        <v>141969</v>
      </c>
      <c r="GI4" s="55">
        <v>141802</v>
      </c>
      <c r="GJ4" s="55">
        <v>142078</v>
      </c>
      <c r="GK4" s="55">
        <v>141836</v>
      </c>
      <c r="GL4" s="55">
        <v>142635</v>
      </c>
      <c r="GM4" s="55">
        <v>142962</v>
      </c>
      <c r="GN4" s="55">
        <v>142403</v>
      </c>
      <c r="GO4" s="55">
        <v>142748</v>
      </c>
      <c r="GP4" s="55">
        <v>142597</v>
      </c>
      <c r="GQ4" s="55">
        <v>142595</v>
      </c>
      <c r="GR4" s="55">
        <v>142512</v>
      </c>
      <c r="GS4" s="55">
        <v>141972</v>
      </c>
      <c r="GT4" s="55">
        <v>142165</v>
      </c>
      <c r="GU4" s="55">
        <v>142278</v>
      </c>
      <c r="GV4" s="55">
        <v>142219</v>
      </c>
      <c r="GW4" s="55">
        <v>141901</v>
      </c>
      <c r="GX4" s="55">
        <v>141336</v>
      </c>
      <c r="GY4" s="55">
        <v>141488</v>
      </c>
      <c r="GZ4" s="55">
        <v>142031</v>
      </c>
      <c r="HA4" s="55">
        <v>142182</v>
      </c>
      <c r="HB4" s="55">
        <v>142027</v>
      </c>
      <c r="HC4" s="55">
        <v>141879</v>
      </c>
      <c r="HD4" s="55">
        <v>142041</v>
      </c>
      <c r="HE4" s="55">
        <v>142062</v>
      </c>
      <c r="HF4" s="55">
        <v>141893</v>
      </c>
      <c r="HG4" s="55">
        <v>142787</v>
      </c>
      <c r="HH4" s="55">
        <v>143602</v>
      </c>
      <c r="HI4" s="55">
        <v>144165</v>
      </c>
      <c r="HJ4" s="55">
        <v>144292</v>
      </c>
      <c r="HK4" s="55">
        <v>144421</v>
      </c>
      <c r="HL4" s="55">
        <v>144568</v>
      </c>
      <c r="HM4" s="55">
        <v>144683</v>
      </c>
      <c r="HN4" s="55">
        <v>144924</v>
      </c>
      <c r="HO4" s="55">
        <v>145114</v>
      </c>
      <c r="HP4" s="55">
        <v>145251</v>
      </c>
      <c r="HQ4" s="55">
        <v>145369</v>
      </c>
      <c r="HR4" s="55">
        <v>145718</v>
      </c>
      <c r="HS4" s="55">
        <v>146121</v>
      </c>
      <c r="HT4" s="55">
        <v>146299</v>
      </c>
      <c r="HU4" s="55">
        <v>146653</v>
      </c>
      <c r="HV4" s="55">
        <v>146972</v>
      </c>
      <c r="HW4" s="55">
        <v>147242</v>
      </c>
      <c r="HX4" s="55">
        <v>147309</v>
      </c>
      <c r="HY4" s="55">
        <v>147351</v>
      </c>
      <c r="HZ4" s="55">
        <v>147411</v>
      </c>
      <c r="IA4" s="55">
        <v>147494</v>
      </c>
      <c r="IB4" s="55">
        <v>147605</v>
      </c>
      <c r="IC4" s="55">
        <v>148171</v>
      </c>
      <c r="ID4" s="55">
        <v>148690</v>
      </c>
      <c r="IE4" s="55">
        <v>148715</v>
      </c>
      <c r="IF4" s="55">
        <v>148764</v>
      </c>
      <c r="IG4" s="55">
        <v>149127</v>
      </c>
      <c r="IH4" s="55">
        <v>149338</v>
      </c>
      <c r="II4" s="55">
        <v>149631</v>
      </c>
      <c r="IJ4" s="55">
        <v>149730</v>
      </c>
      <c r="IK4" s="55">
        <v>149691</v>
      </c>
      <c r="IL4" s="55">
        <v>149304</v>
      </c>
      <c r="IM4" s="55">
        <v>149365</v>
      </c>
      <c r="IN4" s="55">
        <v>149251</v>
      </c>
      <c r="IO4" s="55">
        <v>149687</v>
      </c>
      <c r="IP4" s="55">
        <v>149734</v>
      </c>
      <c r="IQ4" s="55">
        <v>149765</v>
      </c>
      <c r="IR4" s="55">
        <v>149611</v>
      </c>
      <c r="IS4" s="55">
        <v>149921</v>
      </c>
      <c r="IT4" s="55">
        <v>150227</v>
      </c>
      <c r="IU4" s="55">
        <v>150530</v>
      </c>
      <c r="IV4" s="55">
        <v>150964</v>
      </c>
      <c r="IW4" s="55">
        <v>151235</v>
      </c>
      <c r="IX4" s="55">
        <v>151884</v>
      </c>
      <c r="IY4" s="55">
        <v>152122</v>
      </c>
      <c r="IZ4" s="55">
        <v>153074</v>
      </c>
      <c r="JA4" s="55">
        <v>153488</v>
      </c>
      <c r="JB4" s="55">
        <v>153802</v>
      </c>
      <c r="JC4" s="55">
        <v>153828</v>
      </c>
      <c r="JD4" s="55">
        <v>153902</v>
      </c>
      <c r="JE4" s="55">
        <v>153907</v>
      </c>
      <c r="JF4" s="55">
        <v>154055</v>
      </c>
      <c r="JG4" s="55">
        <v>154169</v>
      </c>
      <c r="JH4" s="55">
        <v>154654</v>
      </c>
      <c r="JI4" s="55">
        <v>155049</v>
      </c>
      <c r="JJ4" s="55">
        <v>155203</v>
      </c>
      <c r="JK4" s="55">
        <v>155617</v>
      </c>
      <c r="JL4" s="55">
        <v>155874</v>
      </c>
      <c r="JM4" s="55">
        <v>156323</v>
      </c>
      <c r="JN4" s="55">
        <v>156555</v>
      </c>
      <c r="JO4" s="55">
        <v>156476</v>
      </c>
      <c r="JP4" s="55">
        <v>156711</v>
      </c>
      <c r="JQ4" s="55">
        <v>156828</v>
      </c>
      <c r="JR4" s="55">
        <v>156874</v>
      </c>
      <c r="JS4" s="55">
        <v>157218</v>
      </c>
      <c r="JT4" s="55">
        <v>158042</v>
      </c>
      <c r="JU4" s="55">
        <v>158290</v>
      </c>
      <c r="JV4" s="55">
        <v>158414</v>
      </c>
      <c r="JW4" s="55">
        <v>158422</v>
      </c>
      <c r="JX4" s="55">
        <v>158624</v>
      </c>
      <c r="JY4" s="55">
        <v>158548</v>
      </c>
      <c r="JZ4" s="55">
        <v>158659</v>
      </c>
      <c r="KA4" s="55">
        <v>158709</v>
      </c>
      <c r="KB4" s="55">
        <v>158634</v>
      </c>
      <c r="KC4" s="55">
        <v>158670</v>
      </c>
      <c r="KD4" s="55">
        <v>158641</v>
      </c>
      <c r="KE4" s="55">
        <v>158860</v>
      </c>
      <c r="KF4" s="55">
        <v>158853</v>
      </c>
      <c r="KG4" s="55">
        <v>159128</v>
      </c>
      <c r="KH4" s="55">
        <v>159032</v>
      </c>
      <c r="KI4" s="55">
        <v>159362</v>
      </c>
      <c r="KJ4" s="55">
        <v>159583</v>
      </c>
      <c r="KK4" s="55">
        <v>159675</v>
      </c>
      <c r="KL4" s="55">
        <v>159537</v>
      </c>
      <c r="KM4" s="55">
        <v>158816</v>
      </c>
      <c r="KN4" s="55">
        <v>151981</v>
      </c>
      <c r="KO4" s="55">
        <v>149972</v>
      </c>
      <c r="KP4" s="55">
        <v>149560</v>
      </c>
      <c r="KQ4" s="55">
        <v>149884</v>
      </c>
      <c r="KR4" s="55">
        <v>150435</v>
      </c>
      <c r="KS4" s="55">
        <v>146596</v>
      </c>
      <c r="KT4" s="55">
        <v>146713</v>
      </c>
      <c r="KU4" s="55">
        <v>145915</v>
      </c>
      <c r="KV4" s="55">
        <v>145268</v>
      </c>
      <c r="KW4" s="55">
        <v>144412</v>
      </c>
      <c r="KX4" s="55">
        <v>145837</v>
      </c>
      <c r="KY4" s="55">
        <v>146492</v>
      </c>
      <c r="KZ4" s="55">
        <v>149126</v>
      </c>
      <c r="LA4" s="55">
        <v>150717</v>
      </c>
      <c r="LB4" s="55">
        <v>152252</v>
      </c>
      <c r="LC4" s="55">
        <v>153389</v>
      </c>
      <c r="LD4" s="55">
        <v>154892</v>
      </c>
      <c r="LE4" s="55">
        <v>156325</v>
      </c>
      <c r="LF4" s="55">
        <v>157580</v>
      </c>
      <c r="LG4" s="55">
        <v>159223</v>
      </c>
      <c r="LH4" s="55">
        <v>161502</v>
      </c>
      <c r="LI4" s="55">
        <v>162936</v>
      </c>
      <c r="LJ4" s="55">
        <v>165436</v>
      </c>
      <c r="LK4" s="55">
        <v>168911</v>
      </c>
      <c r="LL4" s="55">
        <v>172148</v>
      </c>
      <c r="LM4" s="55">
        <v>173861</v>
      </c>
      <c r="LN4" s="55">
        <v>175119</v>
      </c>
      <c r="LO4" s="55">
        <v>175691</v>
      </c>
      <c r="LP4" s="55">
        <v>175691</v>
      </c>
      <c r="LQ4" s="55">
        <v>178805</v>
      </c>
      <c r="LR4" s="55">
        <v>179316</v>
      </c>
      <c r="LS4" s="55">
        <v>179866</v>
      </c>
      <c r="LT4" s="55">
        <v>180397</v>
      </c>
      <c r="LU4" s="55">
        <v>180981</v>
      </c>
      <c r="LV4" s="55">
        <v>182522</v>
      </c>
      <c r="LW4" s="55">
        <v>182361</v>
      </c>
      <c r="LX4" s="55">
        <v>182265</v>
      </c>
      <c r="LY4" s="55">
        <v>182197</v>
      </c>
      <c r="LZ4" s="55">
        <v>182145</v>
      </c>
      <c r="MA4" s="55">
        <v>182815</v>
      </c>
      <c r="MB4" s="55">
        <v>182819</v>
      </c>
      <c r="MC4" s="55">
        <v>182443</v>
      </c>
      <c r="MD4" s="55">
        <v>182378</v>
      </c>
      <c r="ME4" s="55">
        <v>184038</v>
      </c>
      <c r="MF4" s="55">
        <v>182110</v>
      </c>
      <c r="MG4" s="55">
        <v>182296</v>
      </c>
      <c r="MH4" s="55">
        <v>180734</v>
      </c>
      <c r="MI4" s="55">
        <v>179009</v>
      </c>
      <c r="MJ4" s="55">
        <v>178963</v>
      </c>
      <c r="MK4" s="55">
        <v>179328</v>
      </c>
      <c r="ML4" s="55">
        <v>179433</v>
      </c>
      <c r="MM4" s="55">
        <v>179229</v>
      </c>
      <c r="MN4" s="55">
        <v>179438</v>
      </c>
      <c r="MO4" s="55">
        <v>179373</v>
      </c>
      <c r="MP4" s="55">
        <v>179402</v>
      </c>
      <c r="MQ4" s="55">
        <v>179507</v>
      </c>
      <c r="MR4" s="55">
        <v>179709</v>
      </c>
      <c r="MS4" s="55">
        <v>179150</v>
      </c>
      <c r="MT4" s="55">
        <v>179082</v>
      </c>
      <c r="MU4" s="55">
        <v>178739</v>
      </c>
      <c r="MV4" s="55">
        <v>178539</v>
      </c>
      <c r="MW4" s="55">
        <v>178187</v>
      </c>
      <c r="MX4" s="55">
        <v>177389</v>
      </c>
      <c r="MY4" s="55">
        <v>178646</v>
      </c>
      <c r="MZ4" s="55">
        <v>178444</v>
      </c>
      <c r="NA4" s="55">
        <v>178444</v>
      </c>
      <c r="NB4" s="55">
        <v>177363</v>
      </c>
      <c r="NC4" s="55">
        <v>176856</v>
      </c>
      <c r="ND4" s="55">
        <v>176674</v>
      </c>
      <c r="NE4" s="55">
        <v>176915</v>
      </c>
      <c r="NF4" s="55">
        <v>175529</v>
      </c>
      <c r="NG4" s="55">
        <v>171730</v>
      </c>
      <c r="NH4" s="55">
        <v>171281</v>
      </c>
      <c r="NI4" s="55">
        <v>170233</v>
      </c>
      <c r="NJ4" s="55">
        <v>170010</v>
      </c>
      <c r="NK4" s="55">
        <v>169647</v>
      </c>
      <c r="NL4" s="55">
        <v>167812</v>
      </c>
      <c r="NM4" s="55">
        <v>167394</v>
      </c>
      <c r="NN4" s="55">
        <v>166924</v>
      </c>
      <c r="NO4" s="55">
        <v>166609</v>
      </c>
      <c r="NP4" s="55">
        <v>163998</v>
      </c>
      <c r="NQ4" s="55">
        <v>163998</v>
      </c>
      <c r="NR4" s="55">
        <v>163323</v>
      </c>
      <c r="NS4" s="55">
        <v>162700</v>
      </c>
      <c r="NT4" s="55">
        <v>163538</v>
      </c>
      <c r="NU4" s="55">
        <v>162950</v>
      </c>
      <c r="NV4" s="55">
        <v>161369</v>
      </c>
      <c r="NW4" s="55">
        <v>160485</v>
      </c>
      <c r="NX4" s="55">
        <v>160051</v>
      </c>
      <c r="NY4" s="55">
        <v>160030</v>
      </c>
      <c r="NZ4" s="55">
        <v>158918</v>
      </c>
      <c r="OA4" s="55">
        <v>157743</v>
      </c>
      <c r="OB4" s="55">
        <v>157473</v>
      </c>
      <c r="OC4" s="55">
        <v>157294</v>
      </c>
      <c r="OD4" s="55">
        <v>157143</v>
      </c>
      <c r="OE4" s="55">
        <v>156692</v>
      </c>
      <c r="OF4" s="55">
        <v>155852</v>
      </c>
      <c r="OG4" s="55">
        <v>155845</v>
      </c>
      <c r="OH4" s="55">
        <v>155692</v>
      </c>
      <c r="OI4" s="55">
        <v>155036</v>
      </c>
      <c r="OJ4" s="55">
        <v>154025</v>
      </c>
      <c r="OK4" s="55">
        <v>153744</v>
      </c>
      <c r="OL4" s="55">
        <v>153395</v>
      </c>
      <c r="OM4" s="55">
        <v>153201</v>
      </c>
      <c r="ON4" s="55">
        <v>154111</v>
      </c>
      <c r="OO4" s="55">
        <v>151975</v>
      </c>
      <c r="OP4" s="55">
        <v>151851</v>
      </c>
      <c r="OQ4" s="55">
        <v>151645</v>
      </c>
      <c r="OR4" s="55">
        <v>151080</v>
      </c>
      <c r="OS4" s="55">
        <v>150848</v>
      </c>
      <c r="OT4" s="55">
        <v>149461</v>
      </c>
      <c r="OU4" s="55">
        <v>149235</v>
      </c>
      <c r="OV4" s="55">
        <v>149098</v>
      </c>
      <c r="OW4" s="55">
        <v>148310</v>
      </c>
      <c r="OX4" s="55">
        <v>148310</v>
      </c>
      <c r="OY4" s="55">
        <v>146873</v>
      </c>
      <c r="OZ4" s="55">
        <v>146569</v>
      </c>
      <c r="PA4" s="55">
        <v>146579</v>
      </c>
      <c r="PB4" s="55">
        <v>146244</v>
      </c>
      <c r="PC4" s="55">
        <v>146211</v>
      </c>
      <c r="PD4" s="55">
        <v>144674</v>
      </c>
      <c r="PE4" s="55">
        <v>144650</v>
      </c>
      <c r="PF4" s="55">
        <v>144551</v>
      </c>
      <c r="PG4" s="55">
        <v>144335</v>
      </c>
      <c r="PH4" s="55">
        <v>144245</v>
      </c>
      <c r="PI4" s="55">
        <v>144137</v>
      </c>
      <c r="PJ4" s="55">
        <v>143918</v>
      </c>
      <c r="PK4" s="55">
        <v>144893</v>
      </c>
      <c r="PL4" s="55">
        <v>144563</v>
      </c>
      <c r="PM4" s="55">
        <v>144372</v>
      </c>
      <c r="PN4" s="55">
        <v>143517</v>
      </c>
      <c r="PO4" s="55">
        <v>143678</v>
      </c>
      <c r="PP4" s="55">
        <v>143380</v>
      </c>
      <c r="PQ4" s="55">
        <v>143328</v>
      </c>
      <c r="PR4" s="55">
        <v>143214</v>
      </c>
      <c r="PS4" s="55">
        <v>142490</v>
      </c>
      <c r="PT4" s="55">
        <v>142551</v>
      </c>
      <c r="PU4" s="55">
        <v>142566</v>
      </c>
      <c r="PV4" s="55">
        <v>142394</v>
      </c>
      <c r="PW4" s="55">
        <v>142106</v>
      </c>
      <c r="PX4" s="55">
        <v>141705</v>
      </c>
      <c r="PY4" s="55">
        <v>141652</v>
      </c>
      <c r="PZ4" s="55">
        <v>141476</v>
      </c>
      <c r="QA4" s="55">
        <v>141292</v>
      </c>
      <c r="QB4" s="55">
        <v>140986</v>
      </c>
      <c r="QC4" s="55">
        <v>140568</v>
      </c>
      <c r="QD4" s="55">
        <v>140319</v>
      </c>
      <c r="QE4" s="55">
        <v>140191</v>
      </c>
      <c r="QF4" s="55">
        <v>139822</v>
      </c>
      <c r="QG4" s="55">
        <v>140279</v>
      </c>
      <c r="QH4" s="55">
        <v>139328</v>
      </c>
      <c r="QI4" s="55">
        <v>138845</v>
      </c>
      <c r="QJ4" s="55">
        <v>138556</v>
      </c>
      <c r="QK4" s="55">
        <v>138178</v>
      </c>
      <c r="QL4" s="55">
        <v>137679</v>
      </c>
      <c r="QM4" s="55">
        <v>136917</v>
      </c>
      <c r="QN4" s="55">
        <v>136556</v>
      </c>
      <c r="QO4" s="55">
        <v>136330</v>
      </c>
      <c r="QP4" s="55">
        <v>136015</v>
      </c>
      <c r="QQ4" s="55">
        <v>135724</v>
      </c>
      <c r="QR4" s="55">
        <v>134697</v>
      </c>
      <c r="QS4" s="55">
        <v>134258</v>
      </c>
      <c r="QT4" s="55">
        <v>133787</v>
      </c>
      <c r="QU4" s="55">
        <v>133660</v>
      </c>
      <c r="QV4" s="55">
        <v>133324</v>
      </c>
      <c r="QW4" s="55">
        <v>132344</v>
      </c>
      <c r="QX4" s="55">
        <v>131918</v>
      </c>
      <c r="QY4" s="55">
        <v>131586</v>
      </c>
      <c r="QZ4" s="55">
        <v>132502</v>
      </c>
      <c r="RA4" s="55">
        <v>132654</v>
      </c>
      <c r="RB4" s="55">
        <v>133927</v>
      </c>
      <c r="RC4" s="55">
        <v>138472</v>
      </c>
      <c r="RD4" s="55">
        <v>138387</v>
      </c>
      <c r="RE4" s="55">
        <v>148534</v>
      </c>
      <c r="RF4" s="55">
        <v>148670</v>
      </c>
      <c r="RG4" s="55">
        <v>149050</v>
      </c>
      <c r="RH4" s="55">
        <v>149262</v>
      </c>
      <c r="RI4" s="55">
        <v>149191</v>
      </c>
      <c r="RJ4" s="55">
        <v>149457</v>
      </c>
      <c r="RK4" s="55">
        <v>149913</v>
      </c>
      <c r="RL4" s="55">
        <v>150170</v>
      </c>
      <c r="RM4" s="55">
        <v>150113</v>
      </c>
      <c r="RN4" s="55">
        <v>150185</v>
      </c>
      <c r="RO4" s="55">
        <v>150280</v>
      </c>
      <c r="RP4" s="55">
        <v>150838</v>
      </c>
      <c r="RQ4" s="55">
        <v>151350</v>
      </c>
      <c r="RR4" s="55">
        <v>151595</v>
      </c>
      <c r="RS4" s="55">
        <v>151798</v>
      </c>
      <c r="RT4" s="55">
        <v>151825</v>
      </c>
      <c r="RU4" s="55">
        <v>151966</v>
      </c>
      <c r="RV4" s="55">
        <v>152265</v>
      </c>
      <c r="RW4" s="55">
        <v>153452</v>
      </c>
      <c r="RX4" s="55">
        <v>153568</v>
      </c>
      <c r="RY4" s="55">
        <v>153572</v>
      </c>
      <c r="RZ4" s="55">
        <v>153317</v>
      </c>
      <c r="SA4" s="55">
        <v>153336</v>
      </c>
      <c r="SB4" s="55">
        <v>153445</v>
      </c>
      <c r="SC4" s="55">
        <v>153606</v>
      </c>
      <c r="SD4" s="55">
        <v>153548</v>
      </c>
      <c r="SE4" s="55">
        <v>153375</v>
      </c>
      <c r="SF4" s="55">
        <v>153605</v>
      </c>
      <c r="SG4" s="55">
        <v>153563</v>
      </c>
      <c r="SH4" s="55">
        <v>153531</v>
      </c>
      <c r="SI4" s="55">
        <v>153579</v>
      </c>
      <c r="SJ4" s="55">
        <v>153375</v>
      </c>
      <c r="SK4" s="55">
        <v>152840</v>
      </c>
      <c r="SL4" s="55">
        <v>152876</v>
      </c>
      <c r="SM4" s="55">
        <v>152840</v>
      </c>
      <c r="SN4" s="55">
        <v>153034</v>
      </c>
      <c r="SO4" s="55">
        <v>152825</v>
      </c>
      <c r="SP4" s="55">
        <v>152734</v>
      </c>
      <c r="SQ4" s="55">
        <v>152833</v>
      </c>
      <c r="SR4" s="55">
        <v>152880</v>
      </c>
      <c r="SS4" s="55">
        <v>153731</v>
      </c>
      <c r="ST4" s="55">
        <v>152878</v>
      </c>
      <c r="SU4" s="55">
        <v>152983</v>
      </c>
      <c r="SV4" s="55">
        <v>151883</v>
      </c>
      <c r="SW4" s="55">
        <v>151649</v>
      </c>
      <c r="SX4" s="55">
        <v>151893</v>
      </c>
      <c r="SY4" s="55">
        <v>152116</v>
      </c>
      <c r="SZ4" s="55">
        <v>152204</v>
      </c>
      <c r="TA4" s="55">
        <v>152666</v>
      </c>
      <c r="TB4" s="55">
        <v>152744</v>
      </c>
      <c r="TC4" s="55">
        <v>153707</v>
      </c>
      <c r="TD4" s="55">
        <v>154256</v>
      </c>
      <c r="TE4" s="55">
        <v>154250</v>
      </c>
      <c r="TF4" s="55">
        <v>154026</v>
      </c>
      <c r="TG4" s="55">
        <v>154061</v>
      </c>
      <c r="TH4" s="55">
        <v>153565</v>
      </c>
      <c r="TI4" s="55">
        <v>153322</v>
      </c>
      <c r="TJ4" s="55">
        <v>153293</v>
      </c>
      <c r="TK4" s="55">
        <v>152888</v>
      </c>
      <c r="TL4" s="55">
        <v>153029</v>
      </c>
      <c r="TM4" s="55">
        <v>152350</v>
      </c>
      <c r="TN4" s="55">
        <v>153333</v>
      </c>
      <c r="TO4" s="55">
        <v>153452</v>
      </c>
      <c r="TP4" s="55">
        <v>153233</v>
      </c>
      <c r="TQ4" s="55">
        <v>153270</v>
      </c>
      <c r="TR4" s="55">
        <v>153144</v>
      </c>
      <c r="TS4" s="55">
        <v>153139</v>
      </c>
      <c r="TT4" s="55">
        <v>153149</v>
      </c>
      <c r="TU4" s="55">
        <v>153281</v>
      </c>
      <c r="TV4" s="55">
        <v>153273</v>
      </c>
      <c r="TW4" s="55">
        <v>152948</v>
      </c>
      <c r="TX4" s="55">
        <v>152952</v>
      </c>
      <c r="TY4" s="55">
        <v>153155</v>
      </c>
      <c r="TZ4" s="55">
        <v>153225</v>
      </c>
      <c r="UA4" s="55">
        <v>153231</v>
      </c>
      <c r="UB4" s="55">
        <v>152948</v>
      </c>
      <c r="UC4" s="55">
        <v>153091</v>
      </c>
      <c r="UD4" s="55">
        <v>153162</v>
      </c>
      <c r="UE4" s="55">
        <v>153140</v>
      </c>
      <c r="UF4" s="55">
        <v>153043</v>
      </c>
      <c r="UG4" s="55">
        <v>152573</v>
      </c>
      <c r="UH4" s="55">
        <f>'0091'!B25</f>
        <v>153576</v>
      </c>
      <c r="UI4" s="452">
        <f>(UH4-TN4)/1000</f>
        <v>0.24299999999999999</v>
      </c>
      <c r="UJ4" s="204"/>
      <c r="UK4" s="347">
        <f>UH4-SS4</f>
        <v>-155</v>
      </c>
      <c r="UL4" s="271"/>
      <c r="UM4" s="195">
        <v>70.680522703478204</v>
      </c>
      <c r="UN4" s="195">
        <v>70.361394392958204</v>
      </c>
      <c r="UO4" s="195">
        <v>70.115526264780001</v>
      </c>
      <c r="UP4" s="195">
        <v>70.198288215018806</v>
      </c>
      <c r="UQ4" s="195">
        <v>69.441824205807805</v>
      </c>
      <c r="UR4" s="195">
        <v>69.308566331872697</v>
      </c>
      <c r="US4" s="195">
        <v>69.236762539731799</v>
      </c>
      <c r="UT4" s="195">
        <v>69.222836239103358</v>
      </c>
      <c r="UU4" s="195">
        <v>68.989541619688183</v>
      </c>
      <c r="UV4" s="195">
        <v>68.680359937402187</v>
      </c>
      <c r="UW4" s="195">
        <v>68.348670756646214</v>
      </c>
      <c r="UX4" s="195">
        <v>68.242756460454189</v>
      </c>
      <c r="UY4" s="195">
        <v>68.217099847112777</v>
      </c>
      <c r="UZ4" s="195">
        <v>68.107991020440295</v>
      </c>
      <c r="VA4" s="195">
        <v>67.387277313574003</v>
      </c>
      <c r="VB4" s="195">
        <v>66.810206084396498</v>
      </c>
      <c r="VC4" s="195">
        <v>66.635634656757304</v>
      </c>
      <c r="VD4" s="195">
        <v>66.562718175471304</v>
      </c>
      <c r="VE4" s="195">
        <v>66.599659152529199</v>
      </c>
      <c r="VF4" s="195">
        <v>66.514030806771402</v>
      </c>
      <c r="VG4" s="195">
        <v>66.381844490137794</v>
      </c>
      <c r="VH4" s="195">
        <v>66.361519373926299</v>
      </c>
      <c r="VI4" s="195">
        <v>66.244627847716103</v>
      </c>
      <c r="VJ4" s="195">
        <v>66.205499166792904</v>
      </c>
      <c r="VK4" s="195">
        <v>66.117812168108017</v>
      </c>
      <c r="VL4" s="195">
        <v>65.496537554219614</v>
      </c>
      <c r="VM4" s="195">
        <v>65.425621414913948</v>
      </c>
      <c r="VN4" s="195">
        <v>65.430241950994343</v>
      </c>
      <c r="VO4" s="195">
        <v>65.414808206958099</v>
      </c>
      <c r="VP4" s="195">
        <v>65.223706695665669</v>
      </c>
      <c r="VQ4" s="195">
        <v>64.811094800278141</v>
      </c>
      <c r="VR4" s="195">
        <v>64.61732222437513</v>
      </c>
      <c r="VS4" s="195">
        <v>64.561417109190273</v>
      </c>
      <c r="VT4" s="195">
        <v>64.502355030499572</v>
      </c>
      <c r="VU4" s="195">
        <v>64.46519524617996</v>
      </c>
      <c r="VV4" s="195">
        <v>64.191843191727429</v>
      </c>
      <c r="VW4" s="195">
        <v>63.933674844971691</v>
      </c>
      <c r="VX4" s="195">
        <v>63.971006690763666</v>
      </c>
      <c r="VY4" s="195">
        <v>63.921493316945757</v>
      </c>
      <c r="VZ4" s="195">
        <v>63.87240584166026</v>
      </c>
      <c r="WA4" s="195">
        <v>63.285873277814019</v>
      </c>
      <c r="WB4" s="195">
        <v>63.287597524885662</v>
      </c>
      <c r="WC4" s="195">
        <v>63.198139818556101</v>
      </c>
      <c r="WD4" s="195">
        <v>63.165726997276899</v>
      </c>
      <c r="WE4" s="195">
        <v>62.978911042944802</v>
      </c>
      <c r="WF4" s="195">
        <v>62.452786822447798</v>
      </c>
      <c r="WG4" s="195">
        <v>62.438949587885801</v>
      </c>
      <c r="WH4" s="195">
        <v>62.493089680589698</v>
      </c>
      <c r="WI4" s="195">
        <v>62.455267623014002</v>
      </c>
      <c r="WJ4" s="195">
        <v>62.053368295222299</v>
      </c>
      <c r="WK4" s="195">
        <v>61.252891287586699</v>
      </c>
      <c r="WL4" s="195">
        <v>61.192993286518998</v>
      </c>
      <c r="WM4" s="195">
        <v>61.1224057602711</v>
      </c>
      <c r="WN4" s="195">
        <v>60.698407814783501</v>
      </c>
      <c r="WO4" s="195">
        <v>59.815948558007001</v>
      </c>
      <c r="WP4" s="195">
        <v>59.435353768149298</v>
      </c>
      <c r="WQ4" s="195">
        <v>58.802141082011097</v>
      </c>
      <c r="WR4" s="195">
        <v>58.5958434835566</v>
      </c>
      <c r="WS4" s="195">
        <v>58.445146314547699</v>
      </c>
      <c r="WT4" s="195">
        <v>57.410326707790702</v>
      </c>
      <c r="WU4" s="195">
        <v>57.324996187280803</v>
      </c>
      <c r="WV4" s="195">
        <v>56.821507507049802</v>
      </c>
      <c r="WW4" s="195">
        <v>56.7953947619229</v>
      </c>
      <c r="WX4" s="195">
        <v>56.701650315613399</v>
      </c>
      <c r="WY4" s="195">
        <v>56.545778384114001</v>
      </c>
      <c r="WZ4" s="195">
        <v>56.5162699608316</v>
      </c>
      <c r="XA4" s="195">
        <v>56.498907556694</v>
      </c>
      <c r="XB4" s="195">
        <v>56.464237516869098</v>
      </c>
      <c r="XC4" s="195">
        <v>56.467450508996698</v>
      </c>
      <c r="XD4" s="195">
        <v>56.530612244898002</v>
      </c>
      <c r="XE4" s="195">
        <v>56.5317241118384</v>
      </c>
      <c r="XF4" s="195">
        <v>56.502765361012202</v>
      </c>
      <c r="XG4" s="195">
        <v>56.506406578695703</v>
      </c>
      <c r="XH4" s="195">
        <v>56.476781133953502</v>
      </c>
      <c r="XI4" s="195">
        <v>56.467552474484897</v>
      </c>
      <c r="XJ4" s="195">
        <v>56.463020030816601</v>
      </c>
      <c r="XK4" s="195">
        <v>56.499381379523697</v>
      </c>
      <c r="XL4" s="195">
        <v>56.533487297921482</v>
      </c>
      <c r="XM4" s="195">
        <v>56.272786834701506</v>
      </c>
      <c r="XN4" s="195">
        <v>56.271654922723549</v>
      </c>
      <c r="XO4" s="195">
        <v>56.338473550653916</v>
      </c>
      <c r="XP4" s="195">
        <v>56.257506043827497</v>
      </c>
      <c r="XQ4" s="195">
        <v>56.265361058011159</v>
      </c>
      <c r="XR4" s="195">
        <v>56.339787632729546</v>
      </c>
      <c r="XS4" s="195">
        <v>56.269094034457162</v>
      </c>
      <c r="XT4" s="195">
        <v>56.253507951356404</v>
      </c>
      <c r="XU4" s="195">
        <v>56.248831775700936</v>
      </c>
      <c r="XV4" s="195">
        <v>56.260781329274472</v>
      </c>
      <c r="XW4" s="195">
        <v>56.273248057757201</v>
      </c>
      <c r="XX4" s="195">
        <v>56.275143961505087</v>
      </c>
      <c r="XY4" s="195">
        <v>56.275633173969737</v>
      </c>
      <c r="XZ4" s="195">
        <v>56.239981047893544</v>
      </c>
      <c r="YA4" s="195">
        <v>56.221095977193535</v>
      </c>
      <c r="YB4" s="195">
        <v>56.161808447352762</v>
      </c>
      <c r="YC4" s="195">
        <v>56.1664019062748</v>
      </c>
      <c r="YD4" s="195">
        <v>56.190135527204802</v>
      </c>
      <c r="YE4" s="195">
        <v>56.151981240809199</v>
      </c>
      <c r="YF4" s="195">
        <v>55.925911188922498</v>
      </c>
      <c r="YG4" s="195">
        <v>55.851275917065401</v>
      </c>
      <c r="YH4" s="195">
        <v>55.799856527977099</v>
      </c>
      <c r="YI4" s="195">
        <v>55.753424657534303</v>
      </c>
      <c r="YJ4" s="195">
        <v>55.586545367488597</v>
      </c>
      <c r="YK4" s="195">
        <v>55.615613235585499</v>
      </c>
      <c r="YL4" s="195">
        <v>55.620829878795099</v>
      </c>
      <c r="YM4" s="195">
        <v>55.067119393556503</v>
      </c>
      <c r="YN4" s="195">
        <v>55.0588653603034</v>
      </c>
      <c r="YO4" s="195">
        <v>55.0691407635031</v>
      </c>
      <c r="YP4" s="195">
        <v>54.668558366832201</v>
      </c>
      <c r="YQ4" s="195">
        <v>54.567906097368798</v>
      </c>
      <c r="YR4" s="195">
        <v>54.576773989399598</v>
      </c>
      <c r="YS4" s="195">
        <v>54.573784791055402</v>
      </c>
      <c r="YT4" s="195">
        <v>54.488343263886101</v>
      </c>
      <c r="YU4" s="195">
        <v>54.492713004484301</v>
      </c>
      <c r="YV4" s="195">
        <v>54.503829101168897</v>
      </c>
      <c r="YW4" s="195">
        <v>54.461674433553</v>
      </c>
      <c r="YX4" s="195">
        <v>54.3613769806161</v>
      </c>
      <c r="YY4" s="195">
        <v>54.3435922096658</v>
      </c>
      <c r="YZ4" s="195">
        <v>54.292458444083003</v>
      </c>
      <c r="ZA4" s="195">
        <v>52.422375064604601</v>
      </c>
      <c r="ZB4" s="195">
        <v>52.385466034755098</v>
      </c>
      <c r="ZC4" s="195">
        <v>52.1294544307789</v>
      </c>
      <c r="ZD4" s="195">
        <v>52.138238309281597</v>
      </c>
      <c r="ZE4" s="195">
        <v>52.1247286362739</v>
      </c>
      <c r="ZF4" s="195">
        <v>51.829610594979201</v>
      </c>
      <c r="ZG4" s="195">
        <v>51.8087885985748</v>
      </c>
      <c r="ZH4" s="195">
        <v>51.831147281921602</v>
      </c>
      <c r="ZI4" s="195">
        <v>51.876085926393898</v>
      </c>
      <c r="ZJ4" s="195">
        <v>51.172985781990498</v>
      </c>
      <c r="ZK4" s="195">
        <v>51.033587666168501</v>
      </c>
      <c r="ZL4" s="195">
        <v>51.148355548544799</v>
      </c>
      <c r="ZM4" s="195">
        <v>51.157063930544602</v>
      </c>
      <c r="ZN4" s="195">
        <v>51.147072636192902</v>
      </c>
      <c r="ZO4" s="195">
        <v>51.082519964507497</v>
      </c>
      <c r="ZP4" s="195">
        <v>51.067863108417797</v>
      </c>
      <c r="ZQ4" s="195">
        <v>51.109165888577699</v>
      </c>
      <c r="ZR4" s="195">
        <v>51.211471768694203</v>
      </c>
      <c r="ZS4" s="195">
        <v>51.2520985437083</v>
      </c>
      <c r="ZT4" s="195">
        <v>51.318292587060803</v>
      </c>
      <c r="ZU4" s="195">
        <v>51.375404530744298</v>
      </c>
      <c r="ZV4" s="195">
        <v>51.583264324303002</v>
      </c>
      <c r="ZW4" s="195">
        <v>51.666403661038302</v>
      </c>
      <c r="ZX4" s="195">
        <v>51.561574604177402</v>
      </c>
      <c r="ZY4" s="195">
        <v>51.6176236678861</v>
      </c>
      <c r="ZZ4" s="195">
        <v>51.704726288987899</v>
      </c>
      <c r="AAA4" s="195">
        <v>51.7741040279099</v>
      </c>
      <c r="AAB4" s="195">
        <v>51.7741040279099</v>
      </c>
      <c r="AAC4" s="195">
        <v>51.7964784263959</v>
      </c>
      <c r="AAD4" s="195">
        <v>51.8008364867556</v>
      </c>
      <c r="AAE4" s="195">
        <v>51.712605512661497</v>
      </c>
      <c r="AAF4" s="195">
        <v>51.732217238064699</v>
      </c>
      <c r="AAG4" s="195">
        <v>51.5780014378145</v>
      </c>
      <c r="AAH4" s="195">
        <v>51.565307258128598</v>
      </c>
      <c r="AAI4" s="195">
        <v>51.552994296577999</v>
      </c>
      <c r="AAJ4" s="195">
        <v>51.494828957836098</v>
      </c>
      <c r="AAK4" s="195">
        <v>51.4515616307717</v>
      </c>
      <c r="AAL4" s="195">
        <v>51.494947887660103</v>
      </c>
      <c r="AAM4" s="195">
        <v>51.32936271590232</v>
      </c>
      <c r="AAN4" s="195">
        <v>51.376701966717093</v>
      </c>
      <c r="AAO4" s="195">
        <v>51.324275724275722</v>
      </c>
      <c r="AAP4" s="195">
        <v>51.304992387210511</v>
      </c>
      <c r="AAQ4" s="195">
        <v>51.302310680389247</v>
      </c>
      <c r="AAR4" s="195">
        <v>51.294877932024882</v>
      </c>
      <c r="AAS4" s="195">
        <v>51.20122265888611</v>
      </c>
      <c r="AAT4" s="195">
        <v>51.179672600127148</v>
      </c>
      <c r="AAU4" s="195">
        <v>51.181426175836457</v>
      </c>
      <c r="AAV4" s="195">
        <v>51.314582086574909</v>
      </c>
      <c r="AAW4" s="195">
        <v>51.550403064889451</v>
      </c>
      <c r="AAX4" s="195">
        <v>51.638620360424873</v>
      </c>
      <c r="AAY4" s="195">
        <v>51.884011916583908</v>
      </c>
      <c r="AAZ4" s="298">
        <v>52.261358650125651</v>
      </c>
      <c r="ABA4" s="195">
        <v>52.700371390918882</v>
      </c>
      <c r="ABB4" s="195">
        <v>53.189531548757159</v>
      </c>
      <c r="ABC4" s="195">
        <v>53.493717194210262</v>
      </c>
      <c r="ABD4" s="195">
        <v>54.003104724754202</v>
      </c>
      <c r="ABE4" s="195">
        <v>54.045953251709335</v>
      </c>
      <c r="ABF4" s="195">
        <v>54.311926605504581</v>
      </c>
      <c r="ABG4" s="195">
        <v>54.76422957847106</v>
      </c>
      <c r="ABH4" s="195">
        <v>55.011950286806879</v>
      </c>
      <c r="ABI4" s="195">
        <v>55.57822312892516</v>
      </c>
      <c r="ABJ4" s="195">
        <v>55.720046312931679</v>
      </c>
      <c r="ABK4" s="195">
        <v>55.957727873183615</v>
      </c>
      <c r="ABL4" s="195">
        <v>56.353715294495302</v>
      </c>
      <c r="ABM4" s="195">
        <v>56.772635814889298</v>
      </c>
      <c r="ABN4" s="195">
        <v>57.393055667445402</v>
      </c>
      <c r="ABO4" s="195">
        <v>57.553902156086302</v>
      </c>
      <c r="ABP4" s="195">
        <v>58.178186176588099</v>
      </c>
      <c r="ABQ4" s="195">
        <v>58.3703940277057</v>
      </c>
      <c r="ABR4" s="195">
        <v>58.6628046344387</v>
      </c>
      <c r="ABS4" s="195">
        <v>59.1584673226142</v>
      </c>
      <c r="ABT4" s="195">
        <v>59.775862068965502</v>
      </c>
      <c r="ABU4" s="195">
        <v>59.983199999999997</v>
      </c>
      <c r="ABV4" s="195">
        <v>60.131563210142303</v>
      </c>
      <c r="ABW4" s="195">
        <v>61.084102482503198</v>
      </c>
      <c r="ABX4" s="195">
        <v>61.402385685892597</v>
      </c>
      <c r="ABY4" s="195">
        <v>61.542591267008703</v>
      </c>
      <c r="ABZ4" s="195">
        <v>61.810158933000601</v>
      </c>
      <c r="ACA4" s="195">
        <v>61.960289820271399</v>
      </c>
      <c r="ACB4" s="195">
        <v>62.282202675029097</v>
      </c>
      <c r="ACC4" s="195">
        <v>62.541271442994898</v>
      </c>
      <c r="ACD4" s="195">
        <v>62.777508090614901</v>
      </c>
      <c r="ACE4" s="195">
        <v>62.868567735681395</v>
      </c>
      <c r="ACF4" s="195">
        <v>62.971652398643187</v>
      </c>
      <c r="ACG4" s="195">
        <v>63.094958493622187</v>
      </c>
      <c r="ACH4" s="195">
        <v>62.940600522193208</v>
      </c>
      <c r="ACI4" s="195">
        <v>63.146301593788316</v>
      </c>
      <c r="ACJ4" s="195">
        <v>63.269475325101531</v>
      </c>
      <c r="ACK4" s="195">
        <v>63.595422665190107</v>
      </c>
      <c r="ACL4" s="195">
        <v>63.74681881618914</v>
      </c>
      <c r="ACM4" s="195">
        <v>63.50672867196181</v>
      </c>
      <c r="ACN4" s="195">
        <v>63.745818016603998</v>
      </c>
      <c r="ACO4" s="195">
        <v>64.081725594104498</v>
      </c>
      <c r="ACP4" s="195">
        <v>64.290023968923094</v>
      </c>
      <c r="ACQ4" s="195">
        <v>64.549942405792294</v>
      </c>
      <c r="ACR4" s="195">
        <v>64.559976884339093</v>
      </c>
      <c r="ACS4" s="195">
        <v>64.634506522274194</v>
      </c>
      <c r="ACT4" s="195">
        <v>64.750592853054201</v>
      </c>
      <c r="ACU4" s="195">
        <v>64.9890324153059</v>
      </c>
      <c r="ACV4" s="195">
        <v>65.170773359355948</v>
      </c>
      <c r="ACW4" s="195">
        <v>65.263587400032634</v>
      </c>
      <c r="ACX4" s="195">
        <v>65.348960673010154</v>
      </c>
      <c r="ACY4" s="195">
        <v>65.513854213563619</v>
      </c>
      <c r="ACZ4" s="195">
        <v>65.744969199178641</v>
      </c>
      <c r="ADA4" s="195">
        <v>65.788439495660711</v>
      </c>
      <c r="ADB4" s="195">
        <v>65.877769164864759</v>
      </c>
      <c r="ADC4" s="195">
        <v>65.88005692213865</v>
      </c>
      <c r="ADD4" s="195">
        <v>65.77413995704849</v>
      </c>
      <c r="ADE4" s="195">
        <v>65.932871860914403</v>
      </c>
      <c r="ADF4" s="195">
        <v>66.034995977473798</v>
      </c>
      <c r="ADG4" s="195">
        <v>66.059069692580096</v>
      </c>
      <c r="ADH4" s="195">
        <v>66.214348839077701</v>
      </c>
      <c r="ADI4" s="195">
        <v>66.263626959497103</v>
      </c>
      <c r="ADJ4" s="195">
        <v>66.721940794681004</v>
      </c>
      <c r="ADK4" s="195">
        <v>66.721940794681004</v>
      </c>
      <c r="ADL4" s="195">
        <v>67.096862423318896</v>
      </c>
      <c r="ADM4" s="195">
        <v>67.218395303326801</v>
      </c>
      <c r="ADN4" s="195">
        <v>67.121140702333307</v>
      </c>
      <c r="ADO4" s="195">
        <v>67.296137339055804</v>
      </c>
      <c r="ADP4" s="195">
        <v>67.178630395471302</v>
      </c>
      <c r="ADQ4" s="195">
        <v>66.064916692863903</v>
      </c>
      <c r="ADR4" s="195">
        <v>65.899351287595806</v>
      </c>
      <c r="ADS4" s="195">
        <v>66.103743231578093</v>
      </c>
      <c r="ADT4" s="195">
        <v>66.267279296261407</v>
      </c>
      <c r="ADU4" s="195">
        <v>66.046392362617894</v>
      </c>
      <c r="ADV4" s="195">
        <v>65.797072706358307</v>
      </c>
      <c r="ADW4" s="195">
        <v>65.646001511114704</v>
      </c>
      <c r="ADX4" s="195">
        <v>65.609998410427593</v>
      </c>
      <c r="ADY4" s="195">
        <v>66.055122163703302</v>
      </c>
      <c r="ADZ4" s="195">
        <v>65.782951854775106</v>
      </c>
      <c r="AEA4" s="195">
        <v>65.046404170451396</v>
      </c>
      <c r="AEB4" s="195">
        <v>64.224402932135305</v>
      </c>
      <c r="AEC4" s="195">
        <v>64.149883274640899</v>
      </c>
      <c r="AED4" s="195">
        <v>64.222178296105895</v>
      </c>
      <c r="AEE4" s="195">
        <v>63.643484830410799</v>
      </c>
      <c r="AEF4" s="195">
        <v>62.5713604198139</v>
      </c>
      <c r="AEG4" s="195">
        <v>62.747130545295697</v>
      </c>
      <c r="AEH4" s="195">
        <v>62.759004090060799</v>
      </c>
      <c r="AEI4" s="195">
        <v>62.847637530199201</v>
      </c>
      <c r="AEJ4" s="195">
        <v>62.229504336564496</v>
      </c>
      <c r="AEK4" s="195">
        <v>61.389270436796046</v>
      </c>
      <c r="AEL4" s="195">
        <v>61.381008206330584</v>
      </c>
      <c r="AEM4" s="195">
        <v>61.469639874130756</v>
      </c>
      <c r="AEN4" s="195">
        <v>61.565711195240674</v>
      </c>
      <c r="AEO4" s="195">
        <v>61.239138792772003</v>
      </c>
      <c r="AEP4" s="195">
        <v>61.674474427968597</v>
      </c>
      <c r="AEQ4" s="195">
        <v>61.524016450686702</v>
      </c>
      <c r="AER4" s="195">
        <v>62.234419401300201</v>
      </c>
      <c r="AES4" s="195">
        <v>62.313832909411097</v>
      </c>
      <c r="AET4" s="195">
        <v>62.528623724589103</v>
      </c>
      <c r="AEU4" s="195">
        <v>61.864643023075701</v>
      </c>
      <c r="AEV4" s="195">
        <v>62.034317514298998</v>
      </c>
      <c r="AEW4" s="195">
        <v>62.189246482944696</v>
      </c>
      <c r="AEX4" s="195">
        <v>62.368850547913297</v>
      </c>
      <c r="AEY4" s="195">
        <v>62.492621932277103</v>
      </c>
      <c r="AEZ4" s="195">
        <v>62.576985413290103</v>
      </c>
      <c r="AFA4" s="195">
        <v>62.552793370756497</v>
      </c>
      <c r="AFB4" s="195">
        <v>62.655791439570102</v>
      </c>
      <c r="AFC4" s="195">
        <v>62.671053132012297</v>
      </c>
      <c r="AFD4" s="195">
        <v>62.6945581092967</v>
      </c>
      <c r="AFE4" s="195">
        <v>62.614869545139697</v>
      </c>
      <c r="AFF4" s="195">
        <v>62.5975228614423</v>
      </c>
      <c r="AFG4" s="195">
        <v>63.0023531227096</v>
      </c>
      <c r="AFH4" s="195">
        <v>62.951988286066602</v>
      </c>
      <c r="AFI4" s="195">
        <v>62.660440241822997</v>
      </c>
      <c r="AFJ4" s="195">
        <v>62.648547620901802</v>
      </c>
      <c r="AFK4" s="195">
        <v>63.432638456751697</v>
      </c>
      <c r="AFL4" s="195">
        <v>63.5078125</v>
      </c>
      <c r="AFM4" s="195">
        <v>63.444487881157201</v>
      </c>
      <c r="AFN4" s="195">
        <v>63.196625263651299</v>
      </c>
      <c r="AFO4" s="195">
        <v>63.068937675420102</v>
      </c>
      <c r="AFP4" s="195">
        <v>63.180762980731998</v>
      </c>
      <c r="AFQ4" s="195">
        <v>63.591626308389301</v>
      </c>
      <c r="AFR4" s="195">
        <v>63.615384615384599</v>
      </c>
      <c r="AFS4" s="195">
        <v>63.4857454432155</v>
      </c>
      <c r="AFT4" s="195">
        <v>63.357557015848499</v>
      </c>
      <c r="AFU4" s="195">
        <v>63.313749858773001</v>
      </c>
      <c r="AFV4" s="195">
        <v>63.266588440137802</v>
      </c>
      <c r="AFW4" s="195">
        <v>62.829824498695402</v>
      </c>
      <c r="AFX4" s="195">
        <v>62.535420516722802</v>
      </c>
      <c r="AFY4" s="195">
        <v>60.112542284673403</v>
      </c>
      <c r="AFZ4" s="195">
        <v>60.019724536643402</v>
      </c>
      <c r="AGA4" s="195">
        <v>59.520581113801398</v>
      </c>
      <c r="AGB4" s="195">
        <v>58.846265526697898</v>
      </c>
      <c r="AGC4" s="195">
        <v>57.708494706945501</v>
      </c>
      <c r="AGD4" s="195">
        <v>57.632527020072096</v>
      </c>
      <c r="AGE4" s="195">
        <v>57.087302307296902</v>
      </c>
      <c r="AGF4" s="195">
        <v>54.573763519261199</v>
      </c>
      <c r="AGG4" s="195">
        <v>54.449811641754799</v>
      </c>
      <c r="AGH4" s="195" t="e">
        <f>'0091'!#REF!</f>
        <v>#REF!</v>
      </c>
      <c r="AGI4" s="195">
        <v>54.4747702967314</v>
      </c>
      <c r="AGJ4" s="195">
        <v>54.708085414841896</v>
      </c>
      <c r="AGK4" s="195">
        <v>54.935710819990298</v>
      </c>
      <c r="AGL4" s="195">
        <v>55.077646914111803</v>
      </c>
      <c r="AGM4" s="195">
        <v>55.223757412728503</v>
      </c>
      <c r="AGN4" s="195">
        <v>55.566991361882003</v>
      </c>
      <c r="AGO4" s="195">
        <v>55.90344065559681</v>
      </c>
      <c r="AGP4" s="195">
        <v>56.987356034051103</v>
      </c>
      <c r="AGQ4" s="195">
        <v>57.608505041648399</v>
      </c>
      <c r="AGR4" s="195">
        <v>58.3170353492199</v>
      </c>
      <c r="AGS4" s="195">
        <v>59.333246004715697</v>
      </c>
      <c r="AGT4" s="195">
        <v>60.246199381138169</v>
      </c>
      <c r="AGU4" s="195">
        <v>61.074001087252</v>
      </c>
      <c r="AGV4" s="195">
        <v>61.693844272319602</v>
      </c>
      <c r="AGW4" s="195">
        <v>62.066157760814299</v>
      </c>
      <c r="AGX4" s="195">
        <v>62.492439430493697</v>
      </c>
      <c r="AGY4" s="195">
        <v>62.950179868322799</v>
      </c>
      <c r="AGZ4" s="195">
        <v>62.950179868322799</v>
      </c>
      <c r="AHA4" s="195">
        <v>66.132072065566703</v>
      </c>
      <c r="AHB4" s="195">
        <v>66.069683450180605</v>
      </c>
      <c r="AHC4" s="195">
        <v>66.418374558303896</v>
      </c>
      <c r="AHD4" s="195">
        <v>66.713538722442095</v>
      </c>
      <c r="AHE4" s="195">
        <v>66.835052269697599</v>
      </c>
      <c r="AHF4" s="195">
        <v>68.231133743546195</v>
      </c>
      <c r="AHG4" s="195">
        <v>68.832093404050795</v>
      </c>
      <c r="AHH4" s="195">
        <v>69.137197411234695</v>
      </c>
      <c r="AHI4" s="195">
        <v>70.533815551537103</v>
      </c>
      <c r="AHJ4" s="195">
        <v>71.1976577173793</v>
      </c>
      <c r="AHK4" s="195">
        <v>72.910998688401705</v>
      </c>
      <c r="AHL4" s="195">
        <v>73.321956342359897</v>
      </c>
      <c r="AHM4" s="195">
        <v>73.885108462724205</v>
      </c>
      <c r="AHN4" s="195">
        <v>74.519992491083201</v>
      </c>
      <c r="AHO4" s="195">
        <v>75.215949348006305</v>
      </c>
      <c r="AHP4" s="195">
        <v>76.329508321301006</v>
      </c>
      <c r="AHQ4" s="195">
        <v>78.320352963744497</v>
      </c>
      <c r="AHR4" s="195">
        <v>80.416126879440995</v>
      </c>
      <c r="AHS4" s="195">
        <v>81.001843643353098</v>
      </c>
      <c r="AHT4" s="195">
        <v>80.756321927562396</v>
      </c>
      <c r="AHU4" s="195">
        <v>81.110425900944307</v>
      </c>
      <c r="AHV4" s="195">
        <v>82.350534927627393</v>
      </c>
      <c r="AHW4" s="195">
        <v>83.857165706973802</v>
      </c>
      <c r="AHX4" s="195">
        <v>85.595009596929003</v>
      </c>
      <c r="AHY4" s="195">
        <v>85.684063745019898</v>
      </c>
      <c r="AHZ4" s="195">
        <v>86.180914512922499</v>
      </c>
      <c r="AIA4" s="195">
        <v>86.324270688628701</v>
      </c>
      <c r="AIB4" s="195">
        <v>86.495627520664399</v>
      </c>
      <c r="AIC4" s="195">
        <v>87.751169166263495</v>
      </c>
      <c r="AID4" s="195">
        <v>88.270643132481197</v>
      </c>
      <c r="AIE4" s="195">
        <v>88.678188899707905</v>
      </c>
      <c r="AIF4" s="195">
        <v>89.215032334160298</v>
      </c>
      <c r="AIG4" s="195">
        <v>87.370242214532894</v>
      </c>
      <c r="AIH4" s="195">
        <v>85.812925300834294</v>
      </c>
      <c r="AII4" s="195">
        <v>86.999304589707904</v>
      </c>
      <c r="AIJ4" s="195">
        <v>87.915536613715602</v>
      </c>
      <c r="AIK4" s="195">
        <v>87.915536613715602</v>
      </c>
      <c r="AIL4" s="195">
        <v>88.127465624880301</v>
      </c>
      <c r="AIM4" s="195">
        <v>88.294987516804298</v>
      </c>
      <c r="AIN4" s="195">
        <v>89.158986175115203</v>
      </c>
      <c r="AIO4" s="195">
        <v>89.373336932628902</v>
      </c>
      <c r="AIP4" s="195">
        <v>89.990239331589393</v>
      </c>
      <c r="AIQ4" s="195">
        <v>89.832791635665899</v>
      </c>
      <c r="AIR4" s="195">
        <v>89.783459942047202</v>
      </c>
      <c r="AIS4" s="195">
        <v>89.941376480243903</v>
      </c>
      <c r="AIT4" s="195">
        <v>90.2869895462198</v>
      </c>
      <c r="AIU4" s="195">
        <v>89.977771711578214</v>
      </c>
      <c r="AIV4" s="195">
        <v>89.362900387187594</v>
      </c>
      <c r="AIW4" s="195">
        <v>89.400862068965495</v>
      </c>
      <c r="AIX4" s="195">
        <v>89.310806026513504</v>
      </c>
      <c r="AIY4" s="195">
        <v>89.969205258794304</v>
      </c>
      <c r="AIZ4" s="195">
        <v>89.053130555006902</v>
      </c>
      <c r="AJA4" s="474">
        <v>89.053130555006902</v>
      </c>
      <c r="AJB4" s="474">
        <v>88.913765822784796</v>
      </c>
      <c r="AJC4" s="474">
        <v>88.930653027239202</v>
      </c>
      <c r="AJD4" s="474">
        <v>90.438676441450397</v>
      </c>
      <c r="AJE4" s="474">
        <v>89.3741963137591</v>
      </c>
      <c r="AJF4" s="474">
        <v>88.248585395896697</v>
      </c>
      <c r="AJG4" s="474">
        <v>87.267319937468997</v>
      </c>
      <c r="AJH4" s="474">
        <v>86.308996773467399</v>
      </c>
      <c r="AJI4" s="474">
        <v>84.404022478556598</v>
      </c>
      <c r="AJJ4" s="474">
        <v>84.142656619385406</v>
      </c>
      <c r="AJK4" s="474">
        <v>83.240112464854704</v>
      </c>
      <c r="AJL4" s="474">
        <v>82.944536299413798</v>
      </c>
      <c r="AJM4" s="474">
        <v>83.199085540102899</v>
      </c>
      <c r="AJN4" s="474">
        <v>83.450820617288699</v>
      </c>
      <c r="AJO4" s="474">
        <v>83.425728775502293</v>
      </c>
      <c r="AJP4" s="474">
        <v>82.642621679270903</v>
      </c>
      <c r="AJQ4" s="474">
        <v>82.9194353792317</v>
      </c>
      <c r="AJR4" s="474">
        <v>83.229848142421005</v>
      </c>
      <c r="AJS4" s="474">
        <v>83.736211411792695</v>
      </c>
      <c r="AJT4" s="474">
        <v>82.658311860701204</v>
      </c>
      <c r="AJU4" s="474">
        <v>82.376388077147894</v>
      </c>
      <c r="AJV4" s="474">
        <v>82.025605322193897</v>
      </c>
      <c r="AJW4" s="474">
        <v>81.378431819910304</v>
      </c>
      <c r="AJX4" s="474">
        <v>81.303782957585</v>
      </c>
      <c r="AJY4" s="474">
        <v>80.086128395811201</v>
      </c>
      <c r="AJZ4" s="474">
        <v>79.574283886024006</v>
      </c>
      <c r="AKA4" s="474">
        <v>79.923837365849906</v>
      </c>
      <c r="AKB4" s="195">
        <v>79.875745335641497</v>
      </c>
      <c r="AKC4" s="195">
        <v>79.723720715166493</v>
      </c>
      <c r="AKD4" s="195">
        <v>79.343200740055494</v>
      </c>
      <c r="AKE4" s="195">
        <v>79.053902410710805</v>
      </c>
      <c r="AKF4" s="195">
        <v>78.919431646598795</v>
      </c>
      <c r="AKG4" s="195">
        <v>78.892851604900002</v>
      </c>
      <c r="AKH4" s="195">
        <v>78.892851604900002</v>
      </c>
      <c r="AKI4" s="195">
        <v>78.216459278210607</v>
      </c>
      <c r="AKJ4" s="195">
        <v>77.916006645288405</v>
      </c>
      <c r="AKK4" s="195">
        <v>77.601372186247303</v>
      </c>
      <c r="AKL4" s="195">
        <v>77.813142081798802</v>
      </c>
      <c r="AKM4" s="195">
        <v>77.251896518187095</v>
      </c>
      <c r="AKN4" s="195">
        <v>77.541930162221604</v>
      </c>
      <c r="AKO4" s="195">
        <v>77.357559619375806</v>
      </c>
      <c r="AKP4" s="195">
        <v>77.287830811930704</v>
      </c>
      <c r="AKQ4" s="195">
        <v>77.2566337097972</v>
      </c>
      <c r="AKR4" s="195">
        <v>77.296957801766396</v>
      </c>
      <c r="AKS4" s="195">
        <v>77.204326357865</v>
      </c>
      <c r="AKT4" s="195">
        <v>77.128507777690899</v>
      </c>
      <c r="AKU4" s="195">
        <v>77.420111862948303</v>
      </c>
      <c r="AKV4" s="195">
        <v>77.497455570343703</v>
      </c>
      <c r="AKW4" s="195">
        <v>77.492651957518504</v>
      </c>
      <c r="AKX4" s="195">
        <v>77.401784316794505</v>
      </c>
      <c r="AKY4" s="195">
        <v>77.202128899421197</v>
      </c>
      <c r="AKZ4" s="195">
        <v>77.1146521570152</v>
      </c>
      <c r="ALA4" s="195">
        <v>76.954181029474398</v>
      </c>
      <c r="ALB4" s="195">
        <v>77.047874407398794</v>
      </c>
      <c r="ALC4" s="195">
        <v>76.992930515955194</v>
      </c>
      <c r="ALD4" s="195">
        <v>77.037848839484894</v>
      </c>
      <c r="ALE4" s="195">
        <v>77.122104436592096</v>
      </c>
      <c r="ALF4" s="195">
        <v>77.226708686232001</v>
      </c>
      <c r="ALG4" s="195">
        <v>77.173492358121706</v>
      </c>
      <c r="ALH4" s="195">
        <v>76.820351015578794</v>
      </c>
      <c r="ALI4" s="195">
        <v>76.731413261888804</v>
      </c>
      <c r="ALJ4" s="195">
        <v>76.711019860228205</v>
      </c>
      <c r="ALK4" s="195">
        <v>76.404696673189804</v>
      </c>
      <c r="ALL4" s="195">
        <v>76.437215150086502</v>
      </c>
      <c r="ALM4" s="195">
        <v>76.555559985646497</v>
      </c>
      <c r="ALN4" s="195">
        <v>76.583146247594598</v>
      </c>
      <c r="ALO4" s="195">
        <v>76.523136246786606</v>
      </c>
      <c r="ALP4" s="195">
        <v>76.248200287953907</v>
      </c>
      <c r="ALQ4" s="195">
        <v>76.590734991734905</v>
      </c>
      <c r="ALR4" s="195">
        <v>76.992840095465397</v>
      </c>
      <c r="ALS4" s="195">
        <v>76.5168768621689</v>
      </c>
      <c r="ALT4" s="195">
        <v>75.791230893000801</v>
      </c>
      <c r="ALU4" s="195">
        <v>75.806425638135096</v>
      </c>
      <c r="ALV4" s="195">
        <v>75.197830248883207</v>
      </c>
      <c r="ALW4" s="195">
        <v>74.440020499073597</v>
      </c>
      <c r="ALX4" s="195">
        <v>74.280392156862803</v>
      </c>
      <c r="ALY4" s="195">
        <v>73.696451375720798</v>
      </c>
      <c r="ALZ4" s="195">
        <v>73.621370499419299</v>
      </c>
      <c r="AMA4" s="195">
        <v>73.473778400249003</v>
      </c>
      <c r="AMB4" s="195">
        <v>73.522705011166394</v>
      </c>
      <c r="AMC4" s="195">
        <v>73.674189837769205</v>
      </c>
      <c r="AMD4" s="195">
        <v>73.661108679215204</v>
      </c>
      <c r="AME4" s="195">
        <v>73.661348224970098</v>
      </c>
      <c r="AMF4" s="195">
        <v>73.665572983354707</v>
      </c>
      <c r="AMG4" s="195">
        <v>73.474225561493</v>
      </c>
      <c r="AMH4" s="195">
        <v>73.548751007252207</v>
      </c>
      <c r="AMI4" s="195">
        <v>73.383801679586597</v>
      </c>
      <c r="AMJ4" s="195">
        <v>73.407227942660995</v>
      </c>
      <c r="AMK4" s="195">
        <v>73.393679786632205</v>
      </c>
      <c r="AML4" s="195">
        <v>73.451398997250493</v>
      </c>
      <c r="AMM4" s="195">
        <v>73.266970883980093</v>
      </c>
      <c r="AMN4" s="195">
        <v>73.255607193372398</v>
      </c>
      <c r="AMO4" s="195">
        <v>73.160766246362797</v>
      </c>
      <c r="AMP4" s="195">
        <v>72.902437069103698</v>
      </c>
      <c r="AMQ4" s="195">
        <v>72.452376178063005</v>
      </c>
      <c r="AMR4" s="195">
        <v>72.886074921871796</v>
      </c>
      <c r="AMS4" s="195">
        <v>72.87109375</v>
      </c>
      <c r="AMT4" s="195">
        <v>72.719394605150697</v>
      </c>
      <c r="AMU4" s="195">
        <v>72.6932586121642</v>
      </c>
      <c r="AMV4" s="195">
        <v>72.641805206055906</v>
      </c>
      <c r="AMW4" s="195">
        <v>72.698163163991396</v>
      </c>
      <c r="AMX4" s="195">
        <v>72.6251758669205</v>
      </c>
      <c r="AMY4" s="195">
        <v>72.553658738708904</v>
      </c>
      <c r="AMZ4" s="195">
        <v>72.066287328155497</v>
      </c>
      <c r="ANA4" s="195">
        <v>71.732628273981703</v>
      </c>
      <c r="ANB4" s="195">
        <v>71.770247933884306</v>
      </c>
      <c r="ANC4" s="195">
        <v>71.184281282316405</v>
      </c>
      <c r="AND4" s="195">
        <v>71.1875284667302</v>
      </c>
      <c r="ANE4" s="195">
        <v>70.884069367989696</v>
      </c>
      <c r="ANF4" s="195">
        <v>70.979590150388404</v>
      </c>
      <c r="ANG4" s="195">
        <v>71.124892192697899</v>
      </c>
      <c r="ANH4" s="195">
        <v>71.049126413155193</v>
      </c>
      <c r="ANI4" s="195">
        <v>70.881410256410305</v>
      </c>
      <c r="ANJ4" s="195">
        <v>69.643995749203</v>
      </c>
      <c r="ANK4" s="195">
        <v>69.498206424262193</v>
      </c>
      <c r="ANL4" s="195">
        <v>69.193893623036203</v>
      </c>
      <c r="ANM4" s="195">
        <v>69.257170480180505</v>
      </c>
      <c r="ANN4" s="195">
        <v>69.141577205585605</v>
      </c>
      <c r="ANO4" s="195">
        <v>69.033536955378494</v>
      </c>
      <c r="ANP4" s="195">
        <v>68.792013846958895</v>
      </c>
      <c r="ANQ4" s="195">
        <v>68.741907121732893</v>
      </c>
      <c r="ANR4" s="195">
        <v>68.688400303259996</v>
      </c>
      <c r="ANS4" s="195">
        <v>68.415740486195702</v>
      </c>
      <c r="ANT4" s="195">
        <v>68.148220647535496</v>
      </c>
      <c r="ANU4" s="195">
        <v>67.768990393889098</v>
      </c>
      <c r="ANV4" s="195">
        <v>67.129535626997594</v>
      </c>
      <c r="ANW4" s="195">
        <v>66.891364902506993</v>
      </c>
      <c r="ANX4" s="195">
        <v>66.299232736572904</v>
      </c>
      <c r="ANY4" s="195">
        <v>66.557218734910705</v>
      </c>
      <c r="ANZ4" s="195">
        <v>66.546027932121902</v>
      </c>
      <c r="AOA4" s="195">
        <v>66.220076068312295</v>
      </c>
      <c r="AOB4" s="195">
        <v>65.747822235346206</v>
      </c>
      <c r="AOC4" s="195">
        <v>65.623812308142107</v>
      </c>
      <c r="AOD4" s="195">
        <v>65.108902207279598</v>
      </c>
      <c r="AOE4" s="195">
        <v>65.250295333727095</v>
      </c>
      <c r="AOF4" s="195">
        <v>65.053530835227704</v>
      </c>
      <c r="AOG4" s="195">
        <v>64.998350863048302</v>
      </c>
      <c r="AOH4" s="195">
        <v>64.732737790144199</v>
      </c>
      <c r="AOI4" s="195">
        <v>64.689125862514302</v>
      </c>
      <c r="AOJ4" s="195">
        <v>64.984734529749105</v>
      </c>
      <c r="AOK4" s="195">
        <v>64.600164264914497</v>
      </c>
      <c r="AOL4" s="195">
        <v>64.630236100533097</v>
      </c>
      <c r="AOM4" s="195">
        <v>64.511226252158906</v>
      </c>
      <c r="AON4" s="195">
        <v>64.453023469153706</v>
      </c>
      <c r="AOO4" s="195">
        <v>64.461626139817596</v>
      </c>
      <c r="AOP4" s="195">
        <v>64.466004699461806</v>
      </c>
      <c r="AOQ4" s="195">
        <v>64.471800310594304</v>
      </c>
      <c r="AOR4" s="195">
        <v>64.066823779838799</v>
      </c>
      <c r="AOS4" s="195">
        <v>64.295608493797104</v>
      </c>
      <c r="AOT4" s="195">
        <v>64.452613134237396</v>
      </c>
      <c r="AOU4" s="195">
        <v>64.192455559362003</v>
      </c>
      <c r="AOV4" s="195">
        <v>64.094714908126505</v>
      </c>
      <c r="AOW4" s="195">
        <v>63.910030671362001</v>
      </c>
      <c r="AOX4" s="195">
        <v>64.180519873054294</v>
      </c>
      <c r="AOY4" s="195">
        <v>64.168037690697005</v>
      </c>
      <c r="AOZ4" s="195">
        <v>64.092233009708707</v>
      </c>
      <c r="APA4" s="195">
        <v>64.340610047846894</v>
      </c>
      <c r="APB4" s="195">
        <v>64.285076293263899</v>
      </c>
      <c r="APC4" s="195">
        <v>64.235743135583803</v>
      </c>
      <c r="APD4" s="195">
        <v>64.127849173325501</v>
      </c>
      <c r="APE4" s="195">
        <v>63.9902524826853</v>
      </c>
      <c r="APF4" s="195">
        <v>63.751354475185998</v>
      </c>
      <c r="APG4" s="195">
        <v>63.574478865083996</v>
      </c>
      <c r="APH4" s="195">
        <v>63.326238320285697</v>
      </c>
      <c r="API4" s="195">
        <v>63.377044455652403</v>
      </c>
      <c r="APJ4" s="195">
        <v>63.320250612127303</v>
      </c>
      <c r="APK4" s="195">
        <v>63.096276177542698</v>
      </c>
      <c r="APL4" s="195">
        <v>62.6225019557642</v>
      </c>
      <c r="APM4" s="195">
        <v>62.836859089279301</v>
      </c>
      <c r="APN4" s="195">
        <v>62.651144520229998</v>
      </c>
      <c r="APO4" s="195">
        <v>62.860869875987298</v>
      </c>
      <c r="APP4" s="195">
        <v>62.843813677474699</v>
      </c>
      <c r="APQ4" s="195">
        <v>62.874544545259702</v>
      </c>
      <c r="APR4" s="195">
        <f>'0091'!B55</f>
        <v>63.139601139601098</v>
      </c>
      <c r="APS4" s="451">
        <f>APR4-AOX4</f>
        <v>-1.0409187334531964</v>
      </c>
      <c r="APT4" s="198"/>
      <c r="APU4" s="349">
        <f>APR4-AOC4</f>
        <v>-2.4842111685410089</v>
      </c>
      <c r="APV4" s="271"/>
      <c r="APW4" s="183"/>
    </row>
    <row r="5" spans="1:1128" ht="13.9" customHeight="1" x14ac:dyDescent="0.25">
      <c r="A5">
        <v>2</v>
      </c>
      <c r="B5" s="193" t="s">
        <v>7</v>
      </c>
      <c r="C5" s="55">
        <v>46052</v>
      </c>
      <c r="D5" s="55">
        <v>46608</v>
      </c>
      <c r="E5" s="55">
        <v>46874</v>
      </c>
      <c r="F5" s="55">
        <v>47159</v>
      </c>
      <c r="G5" s="55">
        <v>48051</v>
      </c>
      <c r="H5" s="55">
        <v>48645</v>
      </c>
      <c r="I5" s="55">
        <v>48830</v>
      </c>
      <c r="J5" s="55">
        <v>49251</v>
      </c>
      <c r="K5" s="55">
        <v>49649</v>
      </c>
      <c r="L5" s="55">
        <v>49948</v>
      </c>
      <c r="M5" s="55">
        <v>49982</v>
      </c>
      <c r="N5" s="55">
        <v>49510</v>
      </c>
      <c r="O5" s="55">
        <v>49706</v>
      </c>
      <c r="P5" s="55">
        <v>50203</v>
      </c>
      <c r="Q5" s="55">
        <v>50218</v>
      </c>
      <c r="R5" s="55">
        <v>49774</v>
      </c>
      <c r="S5" s="55">
        <v>49410</v>
      </c>
      <c r="T5" s="55">
        <v>49120</v>
      </c>
      <c r="U5" s="55">
        <v>49325</v>
      </c>
      <c r="V5" s="55">
        <v>49818</v>
      </c>
      <c r="W5" s="55">
        <v>49940.973685659999</v>
      </c>
      <c r="X5" s="55">
        <v>49689.182826839999</v>
      </c>
      <c r="Y5" s="55">
        <v>49389.905818439998</v>
      </c>
      <c r="Z5" s="55">
        <v>49103.545707520003</v>
      </c>
      <c r="AA5" s="55">
        <v>49074.379502479998</v>
      </c>
      <c r="AB5" s="55">
        <v>48713.256233580003</v>
      </c>
      <c r="AC5" s="55">
        <v>48405.548477279997</v>
      </c>
      <c r="AD5" s="55">
        <v>48233.923823500001</v>
      </c>
      <c r="AE5" s="55">
        <v>48135.646815100001</v>
      </c>
      <c r="AF5" s="55">
        <v>48150.425208380002</v>
      </c>
      <c r="AG5" s="55">
        <v>48234.981994939997</v>
      </c>
      <c r="AH5" s="55">
        <v>48042.843490740001</v>
      </c>
      <c r="AI5" s="55">
        <v>47873.274238640006</v>
      </c>
      <c r="AJ5" s="55">
        <v>47894.677285700003</v>
      </c>
      <c r="AK5" s="55">
        <v>47975.108033600001</v>
      </c>
      <c r="AL5" s="55">
        <v>48131.846260500002</v>
      </c>
      <c r="AM5" s="55">
        <v>48329.304709240001</v>
      </c>
      <c r="AN5" s="55">
        <v>48280.735457139999</v>
      </c>
      <c r="AO5" s="55">
        <v>48279.680055459998</v>
      </c>
      <c r="AP5" s="55">
        <v>48732</v>
      </c>
      <c r="AQ5" s="55">
        <v>49026</v>
      </c>
      <c r="AR5" s="55">
        <v>49045</v>
      </c>
      <c r="AS5" s="55">
        <v>48994</v>
      </c>
      <c r="AT5" s="55">
        <v>48971</v>
      </c>
      <c r="AU5" s="55">
        <v>48996</v>
      </c>
      <c r="AV5" s="55">
        <v>49147</v>
      </c>
      <c r="AW5" s="55">
        <v>49175</v>
      </c>
      <c r="AX5" s="55">
        <v>49261</v>
      </c>
      <c r="AY5" s="55">
        <v>49110</v>
      </c>
      <c r="AZ5" s="55">
        <v>49180</v>
      </c>
      <c r="BA5" s="55">
        <v>49193</v>
      </c>
      <c r="BB5" s="55">
        <v>49237</v>
      </c>
      <c r="BC5" s="55">
        <v>49243</v>
      </c>
      <c r="BD5" s="55">
        <v>49277</v>
      </c>
      <c r="BE5" s="55">
        <v>49344</v>
      </c>
      <c r="BF5" s="55">
        <v>49388</v>
      </c>
      <c r="BG5" s="55">
        <v>49417</v>
      </c>
      <c r="BH5" s="55">
        <v>49517</v>
      </c>
      <c r="BI5" s="55">
        <v>49515</v>
      </c>
      <c r="BJ5" s="55">
        <v>49628</v>
      </c>
      <c r="BK5" s="55">
        <v>49405</v>
      </c>
      <c r="BL5" s="55">
        <v>49752</v>
      </c>
      <c r="BM5" s="55">
        <v>49688</v>
      </c>
      <c r="BN5" s="55">
        <v>49649</v>
      </c>
      <c r="BO5" s="55">
        <v>49333</v>
      </c>
      <c r="BP5" s="55">
        <v>49388</v>
      </c>
      <c r="BQ5" s="55">
        <v>49339</v>
      </c>
      <c r="BR5" s="55">
        <v>49412</v>
      </c>
      <c r="BS5" s="55">
        <v>49369</v>
      </c>
      <c r="BT5" s="55">
        <v>49280</v>
      </c>
      <c r="BU5" s="55">
        <v>49250</v>
      </c>
      <c r="BV5" s="55">
        <v>49285</v>
      </c>
      <c r="BW5" s="55">
        <v>49348</v>
      </c>
      <c r="BX5" s="55">
        <v>49403</v>
      </c>
      <c r="BY5" s="55">
        <v>49437</v>
      </c>
      <c r="BZ5" s="55">
        <v>49378</v>
      </c>
      <c r="CA5" s="55">
        <v>49402</v>
      </c>
      <c r="CB5" s="55">
        <v>49420</v>
      </c>
      <c r="CC5" s="55">
        <v>49175</v>
      </c>
      <c r="CD5" s="55">
        <v>48748</v>
      </c>
      <c r="CE5" s="55">
        <v>48687</v>
      </c>
      <c r="CF5" s="55">
        <v>48743</v>
      </c>
      <c r="CG5" s="55">
        <v>48810</v>
      </c>
      <c r="CH5" s="55">
        <v>49154</v>
      </c>
      <c r="CI5" s="55">
        <v>49139</v>
      </c>
      <c r="CJ5" s="55">
        <v>49283</v>
      </c>
      <c r="CK5" s="55">
        <v>49316</v>
      </c>
      <c r="CL5" s="55">
        <v>49212</v>
      </c>
      <c r="CM5" s="55">
        <v>49271</v>
      </c>
      <c r="CN5" s="55">
        <v>49315</v>
      </c>
      <c r="CO5" s="55">
        <v>49414</v>
      </c>
      <c r="CP5" s="55">
        <v>49442</v>
      </c>
      <c r="CQ5" s="55">
        <v>49496</v>
      </c>
      <c r="CR5" s="55">
        <v>49425</v>
      </c>
      <c r="CS5" s="55">
        <v>49516</v>
      </c>
      <c r="CT5" s="55">
        <v>49577</v>
      </c>
      <c r="CU5" s="55">
        <v>49547</v>
      </c>
      <c r="CV5" s="55">
        <v>49581</v>
      </c>
      <c r="CW5" s="55">
        <v>49715</v>
      </c>
      <c r="CX5" s="55">
        <v>49787</v>
      </c>
      <c r="CY5" s="55">
        <v>49803</v>
      </c>
      <c r="CZ5" s="55">
        <v>49787</v>
      </c>
      <c r="DA5" s="55">
        <v>49791</v>
      </c>
      <c r="DB5" s="55">
        <v>50186</v>
      </c>
      <c r="DC5" s="55">
        <v>50217</v>
      </c>
      <c r="DD5" s="55">
        <v>50208</v>
      </c>
      <c r="DE5" s="55">
        <v>50270</v>
      </c>
      <c r="DF5" s="55">
        <v>50258</v>
      </c>
      <c r="DG5" s="55">
        <v>50203</v>
      </c>
      <c r="DH5" s="55">
        <v>50206</v>
      </c>
      <c r="DI5" s="55">
        <v>50183</v>
      </c>
      <c r="DJ5" s="55">
        <v>50199</v>
      </c>
      <c r="DK5" s="55">
        <v>50188</v>
      </c>
      <c r="DL5" s="55">
        <v>49982</v>
      </c>
      <c r="DM5" s="55">
        <v>49991</v>
      </c>
      <c r="DN5" s="55">
        <v>49967</v>
      </c>
      <c r="DO5" s="55">
        <v>49946</v>
      </c>
      <c r="DP5" s="55">
        <v>49932</v>
      </c>
      <c r="DQ5" s="55">
        <v>50082</v>
      </c>
      <c r="DR5" s="55">
        <v>50048</v>
      </c>
      <c r="DS5" s="55">
        <v>50031</v>
      </c>
      <c r="DT5" s="55">
        <v>49998</v>
      </c>
      <c r="DU5" s="55">
        <v>50026</v>
      </c>
      <c r="DV5" s="55">
        <v>49909</v>
      </c>
      <c r="DW5" s="55">
        <v>49914</v>
      </c>
      <c r="DX5" s="55">
        <v>50275</v>
      </c>
      <c r="DY5" s="55">
        <v>50242</v>
      </c>
      <c r="DZ5" s="55">
        <v>50214</v>
      </c>
      <c r="EA5" s="55">
        <v>50224</v>
      </c>
      <c r="EB5" s="55">
        <v>50233</v>
      </c>
      <c r="EC5" s="55">
        <v>50232</v>
      </c>
      <c r="ED5" s="55">
        <v>50180</v>
      </c>
      <c r="EE5" s="55">
        <v>50181</v>
      </c>
      <c r="EF5" s="55">
        <v>50102</v>
      </c>
      <c r="EG5" s="55">
        <v>50162</v>
      </c>
      <c r="EH5" s="55">
        <v>50150</v>
      </c>
      <c r="EI5" s="55">
        <v>50126</v>
      </c>
      <c r="EJ5" s="55">
        <v>50124</v>
      </c>
      <c r="EK5" s="55">
        <v>50141</v>
      </c>
      <c r="EL5" s="55">
        <v>50130</v>
      </c>
      <c r="EM5" s="55">
        <v>50202</v>
      </c>
      <c r="EN5" s="55">
        <v>50151</v>
      </c>
      <c r="EO5" s="55">
        <v>50136</v>
      </c>
      <c r="EP5" s="55">
        <v>50121</v>
      </c>
      <c r="EQ5" s="55">
        <v>50126</v>
      </c>
      <c r="ER5" s="55">
        <v>50126</v>
      </c>
      <c r="ES5" s="55">
        <v>50100</v>
      </c>
      <c r="ET5" s="55">
        <v>50517</v>
      </c>
      <c r="EU5" s="55">
        <v>50463</v>
      </c>
      <c r="EV5" s="55">
        <v>50457</v>
      </c>
      <c r="EW5" s="55">
        <v>50454</v>
      </c>
      <c r="EX5" s="55">
        <v>50440</v>
      </c>
      <c r="EY5" s="55">
        <v>50119</v>
      </c>
      <c r="EZ5" s="55">
        <v>50040</v>
      </c>
      <c r="FA5" s="55">
        <v>50003</v>
      </c>
      <c r="FB5" s="55">
        <v>49958</v>
      </c>
      <c r="FC5" s="55">
        <v>49996</v>
      </c>
      <c r="FD5" s="55">
        <v>49967</v>
      </c>
      <c r="FE5" s="55">
        <v>49868</v>
      </c>
      <c r="FF5" s="55">
        <v>49742</v>
      </c>
      <c r="FG5" s="55">
        <v>49744</v>
      </c>
      <c r="FH5" s="55">
        <v>49729</v>
      </c>
      <c r="FI5" s="55">
        <v>49692</v>
      </c>
      <c r="FJ5" s="55">
        <v>49397</v>
      </c>
      <c r="FK5" s="55">
        <v>49297</v>
      </c>
      <c r="FL5" s="55">
        <v>49232</v>
      </c>
      <c r="FM5" s="55">
        <v>49238</v>
      </c>
      <c r="FN5" s="55">
        <v>49160</v>
      </c>
      <c r="FO5" s="55">
        <v>49128</v>
      </c>
      <c r="FP5" s="295">
        <v>49485</v>
      </c>
      <c r="FQ5" s="55">
        <v>49475</v>
      </c>
      <c r="FR5" s="55">
        <v>49445</v>
      </c>
      <c r="FS5" s="55">
        <v>49318</v>
      </c>
      <c r="FT5" s="55">
        <v>49378</v>
      </c>
      <c r="FU5" s="55">
        <v>49313</v>
      </c>
      <c r="FV5" s="55">
        <v>49256</v>
      </c>
      <c r="FW5" s="55">
        <v>49261</v>
      </c>
      <c r="FX5" s="55">
        <v>49110</v>
      </c>
      <c r="FY5" s="55">
        <v>48975</v>
      </c>
      <c r="FZ5" s="55">
        <v>49013</v>
      </c>
      <c r="GA5" s="55">
        <v>49003</v>
      </c>
      <c r="GB5" s="55">
        <v>49006</v>
      </c>
      <c r="GC5" s="55">
        <v>48922</v>
      </c>
      <c r="GD5" s="55">
        <v>48908</v>
      </c>
      <c r="GE5" s="55">
        <v>48952</v>
      </c>
      <c r="GF5" s="55">
        <v>48988</v>
      </c>
      <c r="GG5" s="55">
        <v>49040</v>
      </c>
      <c r="GH5" s="55">
        <v>49001</v>
      </c>
      <c r="GI5" s="55">
        <v>48815</v>
      </c>
      <c r="GJ5" s="55">
        <v>48776</v>
      </c>
      <c r="GK5" s="55">
        <v>48804</v>
      </c>
      <c r="GL5" s="55">
        <v>49291</v>
      </c>
      <c r="GM5" s="55">
        <v>49093</v>
      </c>
      <c r="GN5" s="55">
        <v>48619</v>
      </c>
      <c r="GO5" s="55">
        <v>48650</v>
      </c>
      <c r="GP5" s="55">
        <v>48640</v>
      </c>
      <c r="GQ5" s="55">
        <v>48473</v>
      </c>
      <c r="GR5" s="55">
        <v>48455</v>
      </c>
      <c r="GS5" s="55">
        <v>48361</v>
      </c>
      <c r="GT5" s="55">
        <v>48319</v>
      </c>
      <c r="GU5" s="55">
        <v>48435</v>
      </c>
      <c r="GV5" s="55">
        <v>48229</v>
      </c>
      <c r="GW5" s="55">
        <v>48238</v>
      </c>
      <c r="GX5" s="55">
        <v>48266</v>
      </c>
      <c r="GY5" s="55">
        <v>40809</v>
      </c>
      <c r="GZ5" s="55">
        <v>40937</v>
      </c>
      <c r="HA5" s="55">
        <v>40993</v>
      </c>
      <c r="HB5" s="55">
        <v>41201</v>
      </c>
      <c r="HC5" s="55">
        <v>41211</v>
      </c>
      <c r="HD5" s="55">
        <v>41268</v>
      </c>
      <c r="HE5" s="55">
        <v>41414</v>
      </c>
      <c r="HF5" s="55">
        <v>41502</v>
      </c>
      <c r="HG5" s="55">
        <v>42003</v>
      </c>
      <c r="HH5" s="55">
        <v>42168</v>
      </c>
      <c r="HI5" s="55">
        <v>42134</v>
      </c>
      <c r="HJ5" s="55">
        <v>42138</v>
      </c>
      <c r="HK5" s="55">
        <v>42117</v>
      </c>
      <c r="HL5" s="55">
        <v>41975</v>
      </c>
      <c r="HM5" s="55">
        <v>41712</v>
      </c>
      <c r="HN5" s="55">
        <v>41629</v>
      </c>
      <c r="HO5" s="55">
        <v>41591</v>
      </c>
      <c r="HP5" s="55">
        <v>41647</v>
      </c>
      <c r="HQ5" s="55">
        <v>41500</v>
      </c>
      <c r="HR5" s="55">
        <v>41410</v>
      </c>
      <c r="HS5" s="55">
        <v>41317</v>
      </c>
      <c r="HT5" s="55">
        <v>41245</v>
      </c>
      <c r="HU5" s="55">
        <v>41248</v>
      </c>
      <c r="HV5" s="55">
        <v>41215</v>
      </c>
      <c r="HW5" s="55">
        <v>41095</v>
      </c>
      <c r="HX5" s="55">
        <v>41010</v>
      </c>
      <c r="HY5" s="55">
        <v>41016</v>
      </c>
      <c r="HZ5" s="55">
        <v>41006</v>
      </c>
      <c r="IA5" s="55">
        <v>40942</v>
      </c>
      <c r="IB5" s="55">
        <v>40699</v>
      </c>
      <c r="IC5" s="55">
        <v>40215</v>
      </c>
      <c r="ID5" s="55">
        <v>39852.824428400003</v>
      </c>
      <c r="IE5" s="55">
        <v>39780.866413099997</v>
      </c>
      <c r="IF5" s="55">
        <v>39652.725191680001</v>
      </c>
      <c r="IG5" s="55">
        <v>39216.751909060004</v>
      </c>
      <c r="IH5" s="55">
        <v>39136.681298349999</v>
      </c>
      <c r="II5" s="55">
        <v>39089.948473869998</v>
      </c>
      <c r="IJ5" s="55">
        <v>38952.103053979998</v>
      </c>
      <c r="IK5" s="55">
        <v>38924.736641739997</v>
      </c>
      <c r="IL5" s="55">
        <v>38669.763359119999</v>
      </c>
      <c r="IM5" s="55">
        <v>38636.396946879999</v>
      </c>
      <c r="IN5" s="55">
        <v>38581.776717809997</v>
      </c>
      <c r="IO5" s="55">
        <v>38535.410305570003</v>
      </c>
      <c r="IP5" s="55">
        <v>38532.931297919997</v>
      </c>
      <c r="IQ5" s="55">
        <v>38294.015267319999</v>
      </c>
      <c r="IR5" s="55">
        <v>38246.353053550003</v>
      </c>
      <c r="IS5" s="55">
        <v>38172.986641310003</v>
      </c>
      <c r="IT5" s="55">
        <v>38051.507633660003</v>
      </c>
      <c r="IU5" s="55">
        <v>37823.620229070002</v>
      </c>
      <c r="IV5" s="55">
        <v>37405.774809180002</v>
      </c>
      <c r="IW5" s="55">
        <v>37251.591603059998</v>
      </c>
      <c r="IX5" s="55">
        <v>37036</v>
      </c>
      <c r="IY5" s="55">
        <v>36971</v>
      </c>
      <c r="IZ5" s="55">
        <v>37260</v>
      </c>
      <c r="JA5" s="55">
        <v>37075</v>
      </c>
      <c r="JB5" s="55">
        <v>36957</v>
      </c>
      <c r="JC5" s="55">
        <v>36816</v>
      </c>
      <c r="JD5" s="55">
        <v>36804</v>
      </c>
      <c r="JE5" s="55">
        <v>36581</v>
      </c>
      <c r="JF5" s="55">
        <v>36552</v>
      </c>
      <c r="JG5" s="55">
        <v>36526</v>
      </c>
      <c r="JH5" s="55">
        <v>36505</v>
      </c>
      <c r="JI5" s="55">
        <v>36426</v>
      </c>
      <c r="JJ5" s="55">
        <v>36075</v>
      </c>
      <c r="JK5" s="55">
        <v>35335</v>
      </c>
      <c r="JL5" s="55">
        <v>35159</v>
      </c>
      <c r="JM5" s="55">
        <v>35121</v>
      </c>
      <c r="JN5" s="55">
        <v>34515</v>
      </c>
      <c r="JO5" s="55">
        <v>33887</v>
      </c>
      <c r="JP5" s="55">
        <v>33702</v>
      </c>
      <c r="JQ5" s="55">
        <v>33637</v>
      </c>
      <c r="JR5" s="55">
        <v>33624</v>
      </c>
      <c r="JS5" s="55">
        <v>32682</v>
      </c>
      <c r="JT5" s="55">
        <v>32345</v>
      </c>
      <c r="JU5" s="55">
        <v>32198</v>
      </c>
      <c r="JV5" s="55">
        <v>32038</v>
      </c>
      <c r="JW5" s="55">
        <v>32030</v>
      </c>
      <c r="JX5" s="55">
        <v>31322</v>
      </c>
      <c r="JY5" s="55">
        <v>30639</v>
      </c>
      <c r="JZ5" s="55">
        <v>30359</v>
      </c>
      <c r="KA5" s="55">
        <v>29907</v>
      </c>
      <c r="KB5" s="55">
        <v>29901</v>
      </c>
      <c r="KC5" s="55">
        <v>28560</v>
      </c>
      <c r="KD5" s="55">
        <v>27051</v>
      </c>
      <c r="KE5" s="55">
        <v>26325</v>
      </c>
      <c r="KF5" s="55">
        <v>25829</v>
      </c>
      <c r="KG5" s="55">
        <v>25720</v>
      </c>
      <c r="KH5" s="55">
        <v>25568</v>
      </c>
      <c r="KI5" s="55">
        <v>24953</v>
      </c>
      <c r="KJ5" s="55">
        <v>24770</v>
      </c>
      <c r="KK5" s="55">
        <v>24665</v>
      </c>
      <c r="KL5" s="55">
        <v>24656</v>
      </c>
      <c r="KM5" s="55">
        <v>24266</v>
      </c>
      <c r="KN5" s="55">
        <v>23079</v>
      </c>
      <c r="KO5" s="55">
        <v>22496</v>
      </c>
      <c r="KP5" s="55">
        <v>22291</v>
      </c>
      <c r="KQ5" s="55">
        <v>21880</v>
      </c>
      <c r="KR5" s="55">
        <v>21651</v>
      </c>
      <c r="KS5" s="55">
        <v>20638</v>
      </c>
      <c r="KT5" s="55">
        <v>20436</v>
      </c>
      <c r="KU5" s="55">
        <v>20515</v>
      </c>
      <c r="KV5" s="55">
        <v>20590</v>
      </c>
      <c r="KW5" s="55">
        <v>20668</v>
      </c>
      <c r="KX5" s="55">
        <v>20191</v>
      </c>
      <c r="KY5" s="55">
        <v>20162</v>
      </c>
      <c r="KZ5" s="55">
        <v>20111</v>
      </c>
      <c r="LA5" s="55">
        <v>20080</v>
      </c>
      <c r="LB5" s="55">
        <v>20179</v>
      </c>
      <c r="LC5" s="55">
        <v>20036</v>
      </c>
      <c r="LD5" s="55">
        <v>19971</v>
      </c>
      <c r="LE5" s="55">
        <v>19637</v>
      </c>
      <c r="LF5" s="55">
        <v>18564</v>
      </c>
      <c r="LG5" s="55">
        <v>18022</v>
      </c>
      <c r="LH5" s="55">
        <v>18059</v>
      </c>
      <c r="LI5" s="55">
        <v>18094</v>
      </c>
      <c r="LJ5" s="55">
        <v>18280</v>
      </c>
      <c r="LK5" s="55">
        <v>17950</v>
      </c>
      <c r="LL5" s="55">
        <v>17907</v>
      </c>
      <c r="LM5" s="55">
        <v>17926</v>
      </c>
      <c r="LN5" s="55">
        <v>17869</v>
      </c>
      <c r="LO5" s="55">
        <v>17876</v>
      </c>
      <c r="LP5" s="55">
        <v>17876</v>
      </c>
      <c r="LQ5" s="55">
        <v>17822</v>
      </c>
      <c r="LR5" s="55">
        <v>17778</v>
      </c>
      <c r="LS5" s="55">
        <v>17794</v>
      </c>
      <c r="LT5" s="55">
        <v>17742</v>
      </c>
      <c r="LU5" s="55">
        <v>17638</v>
      </c>
      <c r="LV5" s="55">
        <v>17541</v>
      </c>
      <c r="LW5" s="55">
        <v>17499</v>
      </c>
      <c r="LX5" s="55">
        <v>17551</v>
      </c>
      <c r="LY5" s="55">
        <v>17562</v>
      </c>
      <c r="LZ5" s="55">
        <v>17514</v>
      </c>
      <c r="MA5" s="55">
        <v>17541</v>
      </c>
      <c r="MB5" s="55">
        <v>17446</v>
      </c>
      <c r="MC5" s="55">
        <v>17464</v>
      </c>
      <c r="MD5" s="55">
        <v>17485</v>
      </c>
      <c r="ME5" s="55">
        <v>17618</v>
      </c>
      <c r="MF5" s="55">
        <v>17641.506849329999</v>
      </c>
      <c r="MG5" s="55">
        <v>17564.602739739999</v>
      </c>
      <c r="MH5" s="55">
        <v>17640.712328779999</v>
      </c>
      <c r="MI5" s="55">
        <v>17647.97260275</v>
      </c>
      <c r="MJ5" s="55">
        <v>17435.123287679999</v>
      </c>
      <c r="MK5" s="55">
        <v>17347.287671239999</v>
      </c>
      <c r="ML5" s="55">
        <v>17275.38356165</v>
      </c>
      <c r="MM5" s="55">
        <v>17333.424657539999</v>
      </c>
      <c r="MN5" s="55">
        <v>17340.630136989999</v>
      </c>
      <c r="MO5" s="55">
        <v>17408.65753425</v>
      </c>
      <c r="MP5" s="55">
        <v>17411.712328770001</v>
      </c>
      <c r="MQ5" s="55">
        <v>17493.7260274</v>
      </c>
      <c r="MR5" s="55">
        <v>17521.767123289999</v>
      </c>
      <c r="MS5" s="55">
        <v>17449.890410960001</v>
      </c>
      <c r="MT5" s="55">
        <v>17173.904109589999</v>
      </c>
      <c r="MU5" s="55">
        <v>17138.93150685</v>
      </c>
      <c r="MV5" s="55">
        <v>16845.945205479999</v>
      </c>
      <c r="MW5" s="55">
        <v>16746.958904110001</v>
      </c>
      <c r="MX5" s="55">
        <v>16626</v>
      </c>
      <c r="MY5" s="55">
        <v>16746</v>
      </c>
      <c r="MZ5" s="55">
        <v>16691</v>
      </c>
      <c r="NA5" s="55">
        <v>16691</v>
      </c>
      <c r="NB5" s="55">
        <v>16222</v>
      </c>
      <c r="NC5" s="55">
        <v>16164</v>
      </c>
      <c r="ND5" s="55">
        <v>16119</v>
      </c>
      <c r="NE5" s="55">
        <v>16117</v>
      </c>
      <c r="NF5" s="55">
        <v>16209</v>
      </c>
      <c r="NG5" s="55">
        <v>15866</v>
      </c>
      <c r="NH5" s="55">
        <v>15841</v>
      </c>
      <c r="NI5" s="55">
        <v>15776</v>
      </c>
      <c r="NJ5" s="55">
        <v>15773</v>
      </c>
      <c r="NK5" s="55">
        <v>15721</v>
      </c>
      <c r="NL5" s="55">
        <v>15615</v>
      </c>
      <c r="NM5" s="55">
        <v>15609</v>
      </c>
      <c r="NN5" s="55">
        <v>15565</v>
      </c>
      <c r="NO5" s="55">
        <v>15551</v>
      </c>
      <c r="NP5" s="55">
        <v>15473</v>
      </c>
      <c r="NQ5" s="55">
        <v>15473</v>
      </c>
      <c r="NR5" s="55">
        <v>15497</v>
      </c>
      <c r="NS5" s="55">
        <v>15490</v>
      </c>
      <c r="NT5" s="55">
        <v>15595</v>
      </c>
      <c r="NU5" s="55">
        <v>15546</v>
      </c>
      <c r="NV5" s="55">
        <v>15490</v>
      </c>
      <c r="NW5" s="55">
        <v>15468</v>
      </c>
      <c r="NX5" s="55">
        <v>15341</v>
      </c>
      <c r="NY5" s="55">
        <v>15383</v>
      </c>
      <c r="NZ5" s="55">
        <v>15579</v>
      </c>
      <c r="OA5" s="55">
        <v>15588</v>
      </c>
      <c r="OB5" s="55">
        <v>15578</v>
      </c>
      <c r="OC5" s="55">
        <v>15561</v>
      </c>
      <c r="OD5" s="55">
        <v>15554</v>
      </c>
      <c r="OE5" s="55">
        <v>15520</v>
      </c>
      <c r="OF5" s="55">
        <v>15459</v>
      </c>
      <c r="OG5" s="55">
        <v>15447</v>
      </c>
      <c r="OH5" s="55">
        <v>15454</v>
      </c>
      <c r="OI5" s="55">
        <v>15425</v>
      </c>
      <c r="OJ5" s="55">
        <v>15511</v>
      </c>
      <c r="OK5" s="55">
        <v>15535</v>
      </c>
      <c r="OL5" s="55">
        <v>15592</v>
      </c>
      <c r="OM5" s="55">
        <v>15651</v>
      </c>
      <c r="ON5" s="55">
        <v>15816</v>
      </c>
      <c r="OO5" s="55">
        <v>15885</v>
      </c>
      <c r="OP5" s="55">
        <v>15856</v>
      </c>
      <c r="OQ5" s="55">
        <v>15871</v>
      </c>
      <c r="OR5" s="55">
        <v>15881</v>
      </c>
      <c r="OS5" s="55">
        <v>15834</v>
      </c>
      <c r="OT5" s="55">
        <v>15849</v>
      </c>
      <c r="OU5" s="55">
        <v>15919</v>
      </c>
      <c r="OV5" s="55">
        <v>16042</v>
      </c>
      <c r="OW5" s="55">
        <v>16062</v>
      </c>
      <c r="OX5" s="55">
        <v>16062</v>
      </c>
      <c r="OY5" s="55">
        <v>16164</v>
      </c>
      <c r="OZ5" s="55">
        <v>16209</v>
      </c>
      <c r="PA5" s="55">
        <v>16176</v>
      </c>
      <c r="PB5" s="55">
        <v>16182</v>
      </c>
      <c r="PC5" s="55">
        <v>16184</v>
      </c>
      <c r="PD5" s="55">
        <v>16173</v>
      </c>
      <c r="PE5" s="55">
        <v>16191</v>
      </c>
      <c r="PF5" s="55">
        <v>16166</v>
      </c>
      <c r="PG5" s="55">
        <v>16201</v>
      </c>
      <c r="PH5" s="55">
        <v>16180</v>
      </c>
      <c r="PI5" s="55">
        <v>16336</v>
      </c>
      <c r="PJ5" s="55">
        <v>16408</v>
      </c>
      <c r="PK5" s="55">
        <v>16822</v>
      </c>
      <c r="PL5" s="55">
        <v>16806</v>
      </c>
      <c r="PM5" s="55">
        <v>16797</v>
      </c>
      <c r="PN5" s="55">
        <v>16793</v>
      </c>
      <c r="PO5" s="55">
        <v>16793</v>
      </c>
      <c r="PP5" s="55">
        <v>16807</v>
      </c>
      <c r="PQ5" s="55">
        <v>16805</v>
      </c>
      <c r="PR5" s="55">
        <v>16704</v>
      </c>
      <c r="PS5" s="55">
        <v>16698</v>
      </c>
      <c r="PT5" s="55">
        <v>16736</v>
      </c>
      <c r="PU5" s="55">
        <v>16736</v>
      </c>
      <c r="PV5" s="55">
        <v>16720</v>
      </c>
      <c r="PW5" s="55">
        <v>16718</v>
      </c>
      <c r="PX5" s="55">
        <v>16657</v>
      </c>
      <c r="PY5" s="55">
        <v>16657</v>
      </c>
      <c r="PZ5" s="55">
        <v>16658</v>
      </c>
      <c r="QA5" s="55">
        <v>16658</v>
      </c>
      <c r="QB5" s="55">
        <v>16919</v>
      </c>
      <c r="QC5" s="55">
        <v>16917</v>
      </c>
      <c r="QD5" s="55">
        <v>16894</v>
      </c>
      <c r="QE5" s="55">
        <v>16896</v>
      </c>
      <c r="QF5" s="55">
        <v>16908</v>
      </c>
      <c r="QG5" s="55">
        <v>17042</v>
      </c>
      <c r="QH5" s="55">
        <v>17037</v>
      </c>
      <c r="QI5" s="55">
        <v>17059</v>
      </c>
      <c r="QJ5" s="55">
        <v>17045</v>
      </c>
      <c r="QK5" s="55">
        <v>16981</v>
      </c>
      <c r="QL5" s="55">
        <v>16968</v>
      </c>
      <c r="QM5" s="55">
        <v>16959</v>
      </c>
      <c r="QN5" s="55">
        <v>16926</v>
      </c>
      <c r="QO5" s="55">
        <v>16921</v>
      </c>
      <c r="QP5" s="55">
        <v>16570</v>
      </c>
      <c r="QQ5" s="55">
        <v>16499</v>
      </c>
      <c r="QR5" s="55">
        <v>16464</v>
      </c>
      <c r="QS5" s="55">
        <v>16465</v>
      </c>
      <c r="QT5" s="55">
        <v>16464</v>
      </c>
      <c r="QU5" s="55">
        <v>16423</v>
      </c>
      <c r="QV5" s="55">
        <v>16297</v>
      </c>
      <c r="QW5" s="55">
        <v>16272</v>
      </c>
      <c r="QX5" s="55">
        <v>16270</v>
      </c>
      <c r="QY5" s="55">
        <v>16241</v>
      </c>
      <c r="QZ5" s="55">
        <v>16185</v>
      </c>
      <c r="RA5" s="55">
        <v>16105</v>
      </c>
      <c r="RB5" s="55">
        <v>16057</v>
      </c>
      <c r="RC5" s="55">
        <v>16000</v>
      </c>
      <c r="RD5" s="55">
        <v>16001</v>
      </c>
      <c r="RE5" s="55">
        <v>16007</v>
      </c>
      <c r="RF5" s="55">
        <v>15831</v>
      </c>
      <c r="RG5" s="55">
        <v>15435</v>
      </c>
      <c r="RH5" s="55">
        <v>15333</v>
      </c>
      <c r="RI5" s="55">
        <v>15327</v>
      </c>
      <c r="RJ5" s="55">
        <v>15220</v>
      </c>
      <c r="RK5" s="55">
        <v>14908</v>
      </c>
      <c r="RL5" s="55">
        <v>14879</v>
      </c>
      <c r="RM5" s="55">
        <v>14856</v>
      </c>
      <c r="RN5" s="55">
        <v>14859</v>
      </c>
      <c r="RO5" s="55">
        <v>14574</v>
      </c>
      <c r="RP5" s="55">
        <v>14189</v>
      </c>
      <c r="RQ5" s="55">
        <v>14012</v>
      </c>
      <c r="RR5" s="55">
        <v>13997</v>
      </c>
      <c r="RS5" s="55">
        <v>13920</v>
      </c>
      <c r="RT5" s="55">
        <v>13771</v>
      </c>
      <c r="RU5" s="55">
        <v>13190</v>
      </c>
      <c r="RV5" s="55">
        <v>12920</v>
      </c>
      <c r="RW5" s="55">
        <v>13006</v>
      </c>
      <c r="RX5" s="55">
        <v>12794</v>
      </c>
      <c r="RY5" s="55">
        <v>12779</v>
      </c>
      <c r="RZ5" s="55">
        <v>12691</v>
      </c>
      <c r="SA5" s="55">
        <v>12686</v>
      </c>
      <c r="SB5" s="55">
        <v>12684</v>
      </c>
      <c r="SC5" s="55">
        <v>12653</v>
      </c>
      <c r="SD5" s="55">
        <v>12653</v>
      </c>
      <c r="SE5" s="55">
        <v>12461</v>
      </c>
      <c r="SF5" s="55">
        <v>12446</v>
      </c>
      <c r="SG5" s="55">
        <v>12446</v>
      </c>
      <c r="SH5" s="55">
        <v>12388</v>
      </c>
      <c r="SI5" s="55">
        <v>12248</v>
      </c>
      <c r="SJ5" s="55">
        <v>12245</v>
      </c>
      <c r="SK5" s="55">
        <v>12244</v>
      </c>
      <c r="SL5" s="55">
        <v>12256</v>
      </c>
      <c r="SM5" s="55">
        <v>12267</v>
      </c>
      <c r="SN5" s="55">
        <v>12268</v>
      </c>
      <c r="SO5" s="55">
        <v>12243</v>
      </c>
      <c r="SP5" s="55">
        <v>12238</v>
      </c>
      <c r="SQ5" s="55">
        <v>12244</v>
      </c>
      <c r="SR5" s="55">
        <v>12245</v>
      </c>
      <c r="SS5" s="55">
        <v>12349</v>
      </c>
      <c r="ST5" s="55">
        <v>12343</v>
      </c>
      <c r="SU5" s="55">
        <v>12339</v>
      </c>
      <c r="SV5" s="55">
        <v>12340</v>
      </c>
      <c r="SW5" s="55">
        <v>12340</v>
      </c>
      <c r="SX5" s="55">
        <v>12339</v>
      </c>
      <c r="SY5" s="55">
        <v>12338</v>
      </c>
      <c r="SZ5" s="55">
        <v>12373</v>
      </c>
      <c r="TA5" s="55">
        <v>12264</v>
      </c>
      <c r="TB5" s="55">
        <v>12262</v>
      </c>
      <c r="TC5" s="55">
        <v>12265</v>
      </c>
      <c r="TD5" s="55">
        <v>12350</v>
      </c>
      <c r="TE5" s="55">
        <v>12355</v>
      </c>
      <c r="TF5" s="55">
        <v>12359</v>
      </c>
      <c r="TG5" s="55">
        <v>12360</v>
      </c>
      <c r="TH5" s="55">
        <v>12372</v>
      </c>
      <c r="TI5" s="55">
        <v>12374</v>
      </c>
      <c r="TJ5" s="55">
        <v>12380</v>
      </c>
      <c r="TK5" s="55">
        <v>12381</v>
      </c>
      <c r="TL5" s="55">
        <v>12371</v>
      </c>
      <c r="TM5" s="55">
        <v>12381</v>
      </c>
      <c r="TN5" s="55">
        <v>12484</v>
      </c>
      <c r="TO5" s="55">
        <v>12480</v>
      </c>
      <c r="TP5" s="55">
        <v>12469</v>
      </c>
      <c r="TQ5" s="55">
        <v>12457</v>
      </c>
      <c r="TR5" s="55">
        <v>12455</v>
      </c>
      <c r="TS5" s="55">
        <v>12453</v>
      </c>
      <c r="TT5" s="55">
        <v>12458</v>
      </c>
      <c r="TU5" s="55">
        <v>12453</v>
      </c>
      <c r="TV5" s="55">
        <v>12356</v>
      </c>
      <c r="TW5" s="55">
        <v>12330</v>
      </c>
      <c r="TX5" s="55">
        <v>12323</v>
      </c>
      <c r="TY5" s="55">
        <v>12329</v>
      </c>
      <c r="TZ5" s="55">
        <v>12332</v>
      </c>
      <c r="UA5" s="55">
        <v>12346</v>
      </c>
      <c r="UB5" s="55">
        <v>12388</v>
      </c>
      <c r="UC5" s="55">
        <v>12394</v>
      </c>
      <c r="UD5" s="55">
        <v>12399</v>
      </c>
      <c r="UE5" s="55">
        <v>12406</v>
      </c>
      <c r="UF5" s="55">
        <v>12399</v>
      </c>
      <c r="UG5" s="55">
        <v>12406</v>
      </c>
      <c r="UH5" s="55">
        <f>'0091'!C25</f>
        <v>12538</v>
      </c>
      <c r="UI5" s="452">
        <f t="shared" ref="UI5:UI23" si="1">(UH5-TN5)/1000</f>
        <v>5.3999999999999999E-2</v>
      </c>
      <c r="UJ5" s="204"/>
      <c r="UK5" s="347">
        <f t="shared" ref="UK5:UK23" si="2">UH5-SS5</f>
        <v>189</v>
      </c>
      <c r="UL5" s="271"/>
      <c r="UM5" s="195">
        <v>11.604172321532401</v>
      </c>
      <c r="UN5" s="195">
        <v>11.6596223195936</v>
      </c>
      <c r="UO5" s="195">
        <v>11.690250048458999</v>
      </c>
      <c r="UP5" s="195">
        <v>11.7373455714341</v>
      </c>
      <c r="UQ5" s="195">
        <v>11.837458585071101</v>
      </c>
      <c r="UR5" s="195">
        <v>11.826501725675699</v>
      </c>
      <c r="US5" s="195">
        <v>11.8532444375533</v>
      </c>
      <c r="UT5" s="195">
        <v>12.196450809464508</v>
      </c>
      <c r="UU5" s="195">
        <v>12.253411609190934</v>
      </c>
      <c r="UV5" s="195">
        <v>12.263302034428794</v>
      </c>
      <c r="UW5" s="195">
        <v>12.286455875412928</v>
      </c>
      <c r="UX5" s="195">
        <v>12.272513703993734</v>
      </c>
      <c r="UY5" s="195">
        <v>12.319573483868439</v>
      </c>
      <c r="UZ5" s="195">
        <v>12.5130951912095</v>
      </c>
      <c r="VA5" s="195">
        <v>12.529560145041801</v>
      </c>
      <c r="VB5" s="195">
        <v>12.662610402355201</v>
      </c>
      <c r="VC5" s="195">
        <v>12.682964991198901</v>
      </c>
      <c r="VD5" s="195">
        <v>12.7216662787992</v>
      </c>
      <c r="VE5" s="195">
        <v>12.7705476799132</v>
      </c>
      <c r="VF5" s="195">
        <v>12.773371968888201</v>
      </c>
      <c r="VG5" s="195">
        <v>12.7683457314028</v>
      </c>
      <c r="VH5" s="195">
        <v>12.870259459496101</v>
      </c>
      <c r="VI5" s="195">
        <v>12.9305354897577</v>
      </c>
      <c r="VJ5" s="195">
        <v>12.929809601685351</v>
      </c>
      <c r="VK5" s="195">
        <v>12.942230570361099</v>
      </c>
      <c r="VL5" s="195">
        <v>13.025579804052201</v>
      </c>
      <c r="VM5" s="195">
        <v>13.071109553544932</v>
      </c>
      <c r="VN5" s="195">
        <v>13.085609504823633</v>
      </c>
      <c r="VO5" s="195">
        <v>13.1327526279564</v>
      </c>
      <c r="VP5" s="195">
        <v>13.1741819356183</v>
      </c>
      <c r="VQ5" s="195">
        <v>13.332618331584639</v>
      </c>
      <c r="VR5" s="195">
        <v>13.36699219543112</v>
      </c>
      <c r="VS5" s="195">
        <v>13.411699374607542</v>
      </c>
      <c r="VT5" s="195">
        <v>13.397247611659333</v>
      </c>
      <c r="VU5" s="195">
        <v>13.425858745801818</v>
      </c>
      <c r="VV5" s="195">
        <v>13.496845847073351</v>
      </c>
      <c r="VW5" s="195">
        <v>13.480636052020186</v>
      </c>
      <c r="VX5" s="195">
        <v>13.554713408801813</v>
      </c>
      <c r="VY5" s="195">
        <v>13.569437582935166</v>
      </c>
      <c r="VZ5" s="195">
        <v>13.710991544965413</v>
      </c>
      <c r="WA5" s="195">
        <v>13.703602970691175</v>
      </c>
      <c r="WB5" s="195">
        <v>13.755288080956223</v>
      </c>
      <c r="WC5" s="195">
        <v>13.695746088941799</v>
      </c>
      <c r="WD5" s="195">
        <v>13.7571267294212</v>
      </c>
      <c r="WE5" s="195">
        <v>13.722581577269899</v>
      </c>
      <c r="WF5" s="195">
        <v>13.7423615332427</v>
      </c>
      <c r="WG5" s="195">
        <v>13.7842060376462</v>
      </c>
      <c r="WH5" s="195">
        <v>13.861911565690299</v>
      </c>
      <c r="WI5" s="195">
        <v>13.907929769474</v>
      </c>
      <c r="WJ5" s="195">
        <v>13.854335894543601</v>
      </c>
      <c r="WK5" s="195">
        <v>13.8809236476446</v>
      </c>
      <c r="WL5" s="195">
        <v>13.8936847649819</v>
      </c>
      <c r="WM5" s="195">
        <v>13.888640562847</v>
      </c>
      <c r="WN5" s="195">
        <v>13.9192581618491</v>
      </c>
      <c r="WO5" s="195">
        <v>14.068741109784</v>
      </c>
      <c r="WP5" s="195">
        <v>14.082326010686</v>
      </c>
      <c r="WQ5" s="195">
        <v>14.0966534511336</v>
      </c>
      <c r="WR5" s="195">
        <v>14.0843726279347</v>
      </c>
      <c r="WS5" s="195">
        <v>14.1141077545226</v>
      </c>
      <c r="WT5" s="195">
        <v>14.369811895514401</v>
      </c>
      <c r="WU5" s="195">
        <v>14.4730822022266</v>
      </c>
      <c r="WV5" s="195">
        <v>14.5328099992379</v>
      </c>
      <c r="WW5" s="195">
        <v>14.5530097975678</v>
      </c>
      <c r="WX5" s="195">
        <v>14.581336983801</v>
      </c>
      <c r="WY5" s="195">
        <v>14.545626800060599</v>
      </c>
      <c r="WZ5" s="195">
        <v>14.5702771919253</v>
      </c>
      <c r="XA5" s="195">
        <v>14.5920289309124</v>
      </c>
      <c r="XB5" s="195">
        <v>14.567776278302601</v>
      </c>
      <c r="XC5" s="195">
        <v>14.6301791818489</v>
      </c>
      <c r="XD5" s="195">
        <v>14.7124304267161</v>
      </c>
      <c r="XE5" s="195">
        <v>14.718323181113099</v>
      </c>
      <c r="XF5" s="195">
        <v>14.757936207288401</v>
      </c>
      <c r="XG5" s="195">
        <v>14.8705297379996</v>
      </c>
      <c r="XH5" s="195">
        <v>15.0652731518701</v>
      </c>
      <c r="XI5" s="195">
        <v>15.1704217215482</v>
      </c>
      <c r="XJ5" s="195">
        <v>15.1502311248074</v>
      </c>
      <c r="XK5" s="195">
        <v>15.275286111970299</v>
      </c>
      <c r="XL5" s="195">
        <v>15.260969976905312</v>
      </c>
      <c r="XM5" s="195">
        <v>15.306971904266389</v>
      </c>
      <c r="XN5" s="195">
        <v>15.385992914703934</v>
      </c>
      <c r="XO5" s="195">
        <v>15.442904548116335</v>
      </c>
      <c r="XP5" s="195">
        <v>15.482726351087889</v>
      </c>
      <c r="XQ5" s="195">
        <v>15.494869894276908</v>
      </c>
      <c r="XR5" s="195">
        <v>15.576983135540289</v>
      </c>
      <c r="XS5" s="195">
        <v>15.550037204555222</v>
      </c>
      <c r="XT5" s="195">
        <v>15.532855091674463</v>
      </c>
      <c r="XU5" s="195">
        <v>15.566620481035827</v>
      </c>
      <c r="XV5" s="195">
        <v>15.588107160246654</v>
      </c>
      <c r="XW5" s="195">
        <v>15.627430655026288</v>
      </c>
      <c r="XX5" s="195">
        <v>15.738757794273093</v>
      </c>
      <c r="XY5" s="195">
        <v>15.755150066102967</v>
      </c>
      <c r="XZ5" s="195">
        <v>15.744609346941996</v>
      </c>
      <c r="YA5" s="195">
        <v>15.770523789871712</v>
      </c>
      <c r="YB5" s="195">
        <v>15.80726680777315</v>
      </c>
      <c r="YC5" s="195">
        <v>15.845387627680701</v>
      </c>
      <c r="YD5" s="195">
        <v>15.8699371397003</v>
      </c>
      <c r="YE5" s="195">
        <v>15.9112709499622</v>
      </c>
      <c r="YF5" s="195">
        <v>15.912387246498501</v>
      </c>
      <c r="YG5" s="195">
        <v>15.945244983492801</v>
      </c>
      <c r="YH5" s="195">
        <v>15.9526292082337</v>
      </c>
      <c r="YI5" s="195">
        <v>15.9672260111426</v>
      </c>
      <c r="YJ5" s="195">
        <v>15.9695954033996</v>
      </c>
      <c r="YK5" s="195">
        <v>15.968694273825999</v>
      </c>
      <c r="YL5" s="195">
        <v>16.0412965375656</v>
      </c>
      <c r="YM5" s="195">
        <v>16.034428300694898</v>
      </c>
      <c r="YN5" s="195">
        <v>16.025600505688999</v>
      </c>
      <c r="YO5" s="195">
        <v>16.011503762360601</v>
      </c>
      <c r="YP5" s="195">
        <v>16.040435091038098</v>
      </c>
      <c r="YQ5" s="195">
        <v>15.9953521348669</v>
      </c>
      <c r="YR5" s="195">
        <v>16.0465944149988</v>
      </c>
      <c r="YS5" s="195">
        <v>16.0685116168424</v>
      </c>
      <c r="YT5" s="195">
        <v>16.113888111328802</v>
      </c>
      <c r="YU5" s="195">
        <v>16.092648942985299</v>
      </c>
      <c r="YV5" s="195">
        <v>16.099959693671899</v>
      </c>
      <c r="YW5" s="195">
        <v>16.059376506508102</v>
      </c>
      <c r="YX5" s="195">
        <v>16.086624306281699</v>
      </c>
      <c r="YY5" s="195">
        <v>16.067965055702501</v>
      </c>
      <c r="YZ5" s="195">
        <v>15.956281985162899</v>
      </c>
      <c r="ZA5" s="195">
        <v>15.9829841370811</v>
      </c>
      <c r="ZB5" s="195">
        <v>15.926935229067899</v>
      </c>
      <c r="ZC5" s="195">
        <v>15.938584042888699</v>
      </c>
      <c r="ZD5" s="195">
        <v>15.9837552243514</v>
      </c>
      <c r="ZE5" s="195">
        <v>16.018156700217101</v>
      </c>
      <c r="ZF5" s="195">
        <v>16.059695592014201</v>
      </c>
      <c r="ZG5" s="195">
        <v>16.055819477434699</v>
      </c>
      <c r="ZH5" s="195">
        <v>16.071033501896299</v>
      </c>
      <c r="ZI5" s="195">
        <v>15.997959016683801</v>
      </c>
      <c r="ZJ5" s="195">
        <v>15.9980776601382</v>
      </c>
      <c r="ZK5" s="195">
        <v>15.948972270007101</v>
      </c>
      <c r="ZL5" s="195">
        <v>15.9756822614954</v>
      </c>
      <c r="ZM5" s="195">
        <v>15.956069427920299</v>
      </c>
      <c r="ZN5" s="195">
        <v>15.908070979567199</v>
      </c>
      <c r="ZO5" s="195">
        <v>15.8302461911076</v>
      </c>
      <c r="ZP5" s="195">
        <v>15.8496829210115</v>
      </c>
      <c r="ZQ5" s="195">
        <v>15.840947742331901</v>
      </c>
      <c r="ZR5" s="195">
        <v>15.8329567581888</v>
      </c>
      <c r="ZS5" s="195">
        <v>15.474358059778201</v>
      </c>
      <c r="ZT5" s="195">
        <v>15.474781843082299</v>
      </c>
      <c r="ZU5" s="195">
        <v>15.483615928029099</v>
      </c>
      <c r="ZV5" s="195">
        <v>15.4702943222406</v>
      </c>
      <c r="ZW5" s="195">
        <v>15.456739154335599</v>
      </c>
      <c r="ZX5" s="195">
        <v>15.6411289375212</v>
      </c>
      <c r="ZY5" s="195">
        <v>15.6963173128599</v>
      </c>
      <c r="ZZ5" s="195">
        <v>15.7210594956835</v>
      </c>
      <c r="AAA5" s="195">
        <v>15.756893625785001</v>
      </c>
      <c r="AAB5" s="195">
        <v>15.756893625785001</v>
      </c>
      <c r="AAC5" s="195">
        <v>15.7737151015228</v>
      </c>
      <c r="AAD5" s="195">
        <v>16.144991037641901</v>
      </c>
      <c r="AAE5" s="195">
        <v>16.532457324814999</v>
      </c>
      <c r="AAF5" s="195">
        <v>16.5752182116629</v>
      </c>
      <c r="AAG5" s="195">
        <v>16.589842376771301</v>
      </c>
      <c r="AAH5" s="195">
        <v>17.098056226663498</v>
      </c>
      <c r="AAI5" s="195">
        <v>17.2227943247307</v>
      </c>
      <c r="AAJ5" s="195">
        <v>17.172790825473399</v>
      </c>
      <c r="AAK5" s="195">
        <v>17.1339177427005</v>
      </c>
      <c r="AAL5" s="195">
        <v>17.119373521919002</v>
      </c>
      <c r="AAM5" s="195">
        <v>17.075442690268016</v>
      </c>
      <c r="AAN5" s="195">
        <v>17.108648146922523</v>
      </c>
      <c r="AAO5" s="195">
        <v>16.900685787636363</v>
      </c>
      <c r="AAP5" s="195">
        <v>16.92427626237679</v>
      </c>
      <c r="AAQ5" s="195">
        <v>16.883356674414323</v>
      </c>
      <c r="AAR5" s="195">
        <v>16.871809162166905</v>
      </c>
      <c r="AAS5" s="195">
        <v>16.793795882545353</v>
      </c>
      <c r="AAT5" s="195">
        <v>16.767933976430388</v>
      </c>
      <c r="AAU5" s="195">
        <v>16.795639019372356</v>
      </c>
      <c r="AAV5" s="195">
        <v>16.802385295814883</v>
      </c>
      <c r="AAW5" s="195">
        <v>16.751208693415279</v>
      </c>
      <c r="AAX5" s="195">
        <v>16.718454367649279</v>
      </c>
      <c r="AAY5" s="195">
        <v>16.659781529294932</v>
      </c>
      <c r="AAZ5" s="298">
        <v>16.699908253221107</v>
      </c>
      <c r="ABA5" s="195">
        <v>16.719779561519104</v>
      </c>
      <c r="ABB5" s="195">
        <v>16.7176545570427</v>
      </c>
      <c r="ABC5" s="195">
        <v>16.740098616192142</v>
      </c>
      <c r="ABD5" s="195">
        <v>16.786211837758227</v>
      </c>
      <c r="ABE5" s="195">
        <v>16.77452695182064</v>
      </c>
      <c r="ABF5" s="195">
        <v>16.774296040351086</v>
      </c>
      <c r="ABG5" s="195">
        <v>16.757958244026355</v>
      </c>
      <c r="ABH5" s="195">
        <v>16.797323135755256</v>
      </c>
      <c r="ABI5" s="195">
        <v>16.768270730829233</v>
      </c>
      <c r="ABJ5" s="195">
        <v>16.743721803010338</v>
      </c>
      <c r="ABK5" s="195">
        <v>16.779552459869503</v>
      </c>
      <c r="ABL5" s="195">
        <v>16.9238484994383</v>
      </c>
      <c r="ABM5" s="195">
        <v>17.049899396378301</v>
      </c>
      <c r="ABN5" s="195">
        <v>17.290743575284001</v>
      </c>
      <c r="ABO5" s="195">
        <v>17.667106684267399</v>
      </c>
      <c r="ABP5" s="195">
        <v>17.777467039552501</v>
      </c>
      <c r="ABQ5" s="195">
        <v>18.012295900035902</v>
      </c>
      <c r="ABR5" s="195">
        <v>18.2117459049141</v>
      </c>
      <c r="ABS5" s="195">
        <v>18.467322614190898</v>
      </c>
      <c r="ABT5" s="195">
        <v>18.728548516439499</v>
      </c>
      <c r="ABU5" s="195">
        <v>18.806799999999999</v>
      </c>
      <c r="ABV5" s="195">
        <v>18.957062552326299</v>
      </c>
      <c r="ABW5" s="195">
        <v>19.3171241774109</v>
      </c>
      <c r="ABX5" s="195">
        <v>19.511082541773401</v>
      </c>
      <c r="ABY5" s="195">
        <v>19.719205965028198</v>
      </c>
      <c r="ABZ5" s="195">
        <v>19.993194079003299</v>
      </c>
      <c r="ACA5" s="195">
        <v>20.2755761393779</v>
      </c>
      <c r="ACB5" s="195">
        <v>20.7598328650922</v>
      </c>
      <c r="ACC5" s="195">
        <v>21.286484768516701</v>
      </c>
      <c r="ACD5" s="195">
        <v>21.554500871820402</v>
      </c>
      <c r="ACE5" s="195">
        <v>21.616118546037644</v>
      </c>
      <c r="ACF5" s="195">
        <v>21.814588288410594</v>
      </c>
      <c r="ACG5" s="195">
        <v>21.838338183348853</v>
      </c>
      <c r="ACH5" s="195">
        <v>21.971221740265992</v>
      </c>
      <c r="ACI5" s="195">
        <v>22.029554095169594</v>
      </c>
      <c r="ACJ5" s="195">
        <v>22.071038104746279</v>
      </c>
      <c r="ACK5" s="195">
        <v>22.144169350846969</v>
      </c>
      <c r="ACL5" s="195">
        <v>22.116886723356046</v>
      </c>
      <c r="ACM5" s="195">
        <v>22.158010322622332</v>
      </c>
      <c r="ACN5" s="195">
        <v>22.2583739965057</v>
      </c>
      <c r="ACO5" s="195">
        <v>22.3683612895835</v>
      </c>
      <c r="ACP5" s="195">
        <v>22.208583533672201</v>
      </c>
      <c r="ACQ5" s="195">
        <v>22.249053809445499</v>
      </c>
      <c r="ACR5" s="195">
        <v>22.286918648286999</v>
      </c>
      <c r="ACS5" s="195">
        <v>22.397941696583</v>
      </c>
      <c r="ACT5" s="195">
        <v>22.360401902886601</v>
      </c>
      <c r="ACU5" s="195">
        <v>22.461002360488301</v>
      </c>
      <c r="ACV5" s="195">
        <v>22.533432982646172</v>
      </c>
      <c r="ACW5" s="195">
        <v>22.749463409560143</v>
      </c>
      <c r="ACX5" s="195">
        <v>22.905395048380768</v>
      </c>
      <c r="ACY5" s="195">
        <v>23.016334286055745</v>
      </c>
      <c r="ACZ5" s="195">
        <v>23.163979519059545</v>
      </c>
      <c r="ADA5" s="195">
        <v>23.217351424484196</v>
      </c>
      <c r="ADB5" s="195">
        <v>23.262824082656763</v>
      </c>
      <c r="ADC5" s="195">
        <v>23.36608357728807</v>
      </c>
      <c r="ADD5" s="195">
        <v>23.532406383496088</v>
      </c>
      <c r="ADE5" s="195">
        <v>23.574128469083998</v>
      </c>
      <c r="ADF5" s="195">
        <v>23.700744308447302</v>
      </c>
      <c r="ADG5" s="195">
        <v>23.942348774907501</v>
      </c>
      <c r="ADH5" s="195">
        <v>23.9820414081907</v>
      </c>
      <c r="ADI5" s="195">
        <v>23.944686624902499</v>
      </c>
      <c r="ADJ5" s="195">
        <v>23.982215682958699</v>
      </c>
      <c r="ADK5" s="195">
        <v>23.982215682958699</v>
      </c>
      <c r="ADL5" s="195">
        <v>24.091353104364501</v>
      </c>
      <c r="ADM5" s="195">
        <v>24.166731898238702</v>
      </c>
      <c r="ADN5" s="195">
        <v>24.234512903370302</v>
      </c>
      <c r="ADO5" s="195">
        <v>24.3578104599362</v>
      </c>
      <c r="ADP5" s="195">
        <v>24.3847658294677</v>
      </c>
      <c r="ADQ5" s="195">
        <v>24.490640324151201</v>
      </c>
      <c r="ADR5" s="195">
        <v>24.534530085551399</v>
      </c>
      <c r="ADS5" s="195">
        <v>24.576696548693398</v>
      </c>
      <c r="ADT5" s="195">
        <v>24.639572867459901</v>
      </c>
      <c r="ADU5" s="195">
        <v>24.675561376582898</v>
      </c>
      <c r="ADV5" s="195">
        <v>24.842862260283201</v>
      </c>
      <c r="ADW5" s="195">
        <v>24.957162339960998</v>
      </c>
      <c r="ADX5" s="195">
        <v>24.957609347480499</v>
      </c>
      <c r="ADY5" s="195">
        <v>25.022549438007399</v>
      </c>
      <c r="ADZ5" s="195">
        <v>25.061404717955799</v>
      </c>
      <c r="AEA5" s="195">
        <v>25.020145833418901</v>
      </c>
      <c r="AEB5" s="195">
        <v>24.9699312708678</v>
      </c>
      <c r="AEC5" s="195">
        <v>24.998842951173199</v>
      </c>
      <c r="AED5" s="195">
        <v>24.995853679541401</v>
      </c>
      <c r="AEE5" s="195">
        <v>25.0430202887988</v>
      </c>
      <c r="AEF5" s="195">
        <v>25.026065002822602</v>
      </c>
      <c r="AEG5" s="195">
        <v>25.063046089995598</v>
      </c>
      <c r="AEH5" s="195">
        <v>25.036334034864801</v>
      </c>
      <c r="AEI5" s="195">
        <v>25.0350508931047</v>
      </c>
      <c r="AEJ5" s="195">
        <v>25.042188297162593</v>
      </c>
      <c r="AEK5" s="195">
        <v>25.017463992778936</v>
      </c>
      <c r="AEL5" s="195">
        <v>24.982805783509182</v>
      </c>
      <c r="AEM5" s="195">
        <v>24.945806301231496</v>
      </c>
      <c r="AEN5" s="195">
        <v>24.895310206289114</v>
      </c>
      <c r="AEO5" s="195">
        <v>24.689734717416378</v>
      </c>
      <c r="AEP5" s="195">
        <v>24.7311161872314</v>
      </c>
      <c r="AEQ5" s="195">
        <v>24.750523783657901</v>
      </c>
      <c r="AER5" s="195">
        <v>24.7623496438164</v>
      </c>
      <c r="AES5" s="195">
        <v>24.776756016435101</v>
      </c>
      <c r="AET5" s="195">
        <v>24.661578004517501</v>
      </c>
      <c r="AEU5" s="195">
        <v>24.584172216199502</v>
      </c>
      <c r="AEV5" s="195">
        <v>24.551708146545099</v>
      </c>
      <c r="AEW5" s="195">
        <v>24.501830795914401</v>
      </c>
      <c r="AEX5" s="195">
        <v>24.5519546125748</v>
      </c>
      <c r="AEY5" s="195">
        <v>24.4664492078285</v>
      </c>
      <c r="AEZ5" s="195">
        <v>24.412672686578698</v>
      </c>
      <c r="AFA5" s="195">
        <v>24.3525413373048</v>
      </c>
      <c r="AFB5" s="195">
        <v>24.428478865723999</v>
      </c>
      <c r="AFC5" s="195">
        <v>24.337656410451501</v>
      </c>
      <c r="AFD5" s="195">
        <v>24.3435695437684</v>
      </c>
      <c r="AFE5" s="195">
        <v>24.461633187100698</v>
      </c>
      <c r="AFF5" s="195">
        <v>24.526758498283002</v>
      </c>
      <c r="AFG5" s="195">
        <v>24.604405354318601</v>
      </c>
      <c r="AFH5" s="195">
        <v>24.660912453760801</v>
      </c>
      <c r="AFI5" s="195">
        <v>24.923655247248501</v>
      </c>
      <c r="AFJ5" s="195">
        <v>24.975858577992401</v>
      </c>
      <c r="AFK5" s="195">
        <v>25.0952862476665</v>
      </c>
      <c r="AFL5" s="195">
        <v>25.567578125000001</v>
      </c>
      <c r="AFM5" s="195">
        <v>25.683346364347099</v>
      </c>
      <c r="AFN5" s="195">
        <v>25.810874150457</v>
      </c>
      <c r="AFO5" s="195">
        <v>25.7314775654581</v>
      </c>
      <c r="AFP5" s="195">
        <v>25.887564806933401</v>
      </c>
      <c r="AFQ5" s="195">
        <v>25.9873457272301</v>
      </c>
      <c r="AFR5" s="195">
        <v>26.021756021756001</v>
      </c>
      <c r="AFS5" s="195">
        <v>26.198005919925201</v>
      </c>
      <c r="AFT5" s="195">
        <v>26.112872052570498</v>
      </c>
      <c r="AFU5" s="195">
        <v>25.901781342974399</v>
      </c>
      <c r="AFV5" s="195">
        <v>25.954048222869901</v>
      </c>
      <c r="AFW5" s="195">
        <v>25.5810129749437</v>
      </c>
      <c r="AFX5" s="195">
        <v>25.724172917346099</v>
      </c>
      <c r="AFY5" s="195">
        <v>24.925848133489499</v>
      </c>
      <c r="AFZ5" s="195">
        <v>25.290971923444999</v>
      </c>
      <c r="AGA5" s="195">
        <v>24.8213063961194</v>
      </c>
      <c r="AGB5" s="195">
        <v>24.653563339051502</v>
      </c>
      <c r="AGC5" s="195">
        <v>24.646167274331901</v>
      </c>
      <c r="AGD5" s="195">
        <v>24.043297286170599</v>
      </c>
      <c r="AGE5" s="195">
        <v>24.061703156255099</v>
      </c>
      <c r="AGF5" s="195">
        <v>24.200839448745299</v>
      </c>
      <c r="AGG5" s="195">
        <v>24.177942503982901</v>
      </c>
      <c r="AGH5" s="195">
        <f>'0091'!B55</f>
        <v>63.139601139601098</v>
      </c>
      <c r="AGI5" s="195">
        <v>24.186351107260101</v>
      </c>
      <c r="AGJ5" s="195">
        <v>24.197658626799399</v>
      </c>
      <c r="AGK5" s="195">
        <v>24.301256490180702</v>
      </c>
      <c r="AGL5" s="195">
        <v>24.261628877656101</v>
      </c>
      <c r="AGM5" s="195">
        <v>24.151260150018299</v>
      </c>
      <c r="AGN5" s="195">
        <v>24.1485860326809</v>
      </c>
      <c r="AGO5" s="195">
        <v>24.125998890445345</v>
      </c>
      <c r="AGP5" s="195">
        <v>24.347307044882999</v>
      </c>
      <c r="AGQ5" s="195">
        <v>24.236049826251001</v>
      </c>
      <c r="AGR5" s="195">
        <v>24.318491091490198</v>
      </c>
      <c r="AGS5" s="195">
        <v>24.544799580822598</v>
      </c>
      <c r="AGT5" s="195">
        <v>24.789116103861161</v>
      </c>
      <c r="AGU5" s="195">
        <v>24.836912204403401</v>
      </c>
      <c r="AGV5" s="195">
        <v>24.807038999864101</v>
      </c>
      <c r="AGW5" s="195">
        <v>24.774554707379099</v>
      </c>
      <c r="AGX5" s="195">
        <v>24.769445105168401</v>
      </c>
      <c r="AGY5" s="195">
        <v>24.744790606122301</v>
      </c>
      <c r="AGZ5" s="195">
        <v>24.744790606122301</v>
      </c>
      <c r="AHA5" s="195">
        <v>25.0749178611402</v>
      </c>
      <c r="AHB5" s="195">
        <v>24.8990864669641</v>
      </c>
      <c r="AHC5" s="195">
        <v>24.862190812720801</v>
      </c>
      <c r="AHD5" s="195">
        <v>24.840658564160499</v>
      </c>
      <c r="AHE5" s="195">
        <v>24.773381042587499</v>
      </c>
      <c r="AHF5" s="195">
        <v>24.6474290968244</v>
      </c>
      <c r="AHG5" s="195">
        <v>24.6061296408358</v>
      </c>
      <c r="AHH5" s="195">
        <v>24.5989916687525</v>
      </c>
      <c r="AHI5" s="195">
        <v>24.646654611211599</v>
      </c>
      <c r="AHJ5" s="195">
        <v>24.7445954406511</v>
      </c>
      <c r="AHK5" s="195">
        <v>24.778339891324698</v>
      </c>
      <c r="AHL5" s="195">
        <v>24.7528317455555</v>
      </c>
      <c r="AHM5" s="195">
        <v>24.745291176359999</v>
      </c>
      <c r="AHN5" s="195">
        <v>24.714097991364699</v>
      </c>
      <c r="AHO5" s="195">
        <v>24.744855656893002</v>
      </c>
      <c r="AHP5" s="195">
        <v>24.695660267413899</v>
      </c>
      <c r="AHQ5" s="195">
        <v>24.7653075625628</v>
      </c>
      <c r="AHR5" s="195">
        <v>25.006683956149601</v>
      </c>
      <c r="AHS5" s="195">
        <v>24.905931201600399</v>
      </c>
      <c r="AHT5" s="195">
        <v>24.683670346560898</v>
      </c>
      <c r="AHU5" s="195">
        <v>24.694246098562299</v>
      </c>
      <c r="AHV5" s="195">
        <v>24.858009541220898</v>
      </c>
      <c r="AHW5" s="195">
        <v>25.021141711700299</v>
      </c>
      <c r="AHX5" s="195">
        <v>24.892926552631199</v>
      </c>
      <c r="AHY5" s="195">
        <v>24.879044734302799</v>
      </c>
      <c r="AHZ5" s="195">
        <v>24.820074776636201</v>
      </c>
      <c r="AIA5" s="195">
        <v>24.752125365516999</v>
      </c>
      <c r="AIB5" s="195">
        <v>24.722303892728501</v>
      </c>
      <c r="AIC5" s="195">
        <v>24.8871282129011</v>
      </c>
      <c r="AID5" s="195">
        <v>24.963085662187101</v>
      </c>
      <c r="AIE5" s="195">
        <v>25.0681663460078</v>
      </c>
      <c r="AIF5" s="195">
        <v>25.1413415258633</v>
      </c>
      <c r="AIG5" s="195">
        <v>24.680917035553598</v>
      </c>
      <c r="AIH5" s="195">
        <v>24.312790742378201</v>
      </c>
      <c r="AII5" s="195">
        <v>24.484237366713</v>
      </c>
      <c r="AIJ5" s="195">
        <v>24.506005424254202</v>
      </c>
      <c r="AIK5" s="195">
        <v>24.506005424254202</v>
      </c>
      <c r="AIL5" s="195">
        <v>24.477000268106799</v>
      </c>
      <c r="AIM5" s="195">
        <v>24.488188976378002</v>
      </c>
      <c r="AIN5" s="195">
        <v>24.504224270353301</v>
      </c>
      <c r="AIO5" s="195">
        <v>24.546681578034001</v>
      </c>
      <c r="AIP5" s="195">
        <v>24.655448405106799</v>
      </c>
      <c r="AIQ5" s="195">
        <v>24.596859458824401</v>
      </c>
      <c r="AIR5" s="195">
        <v>24.582191244420098</v>
      </c>
      <c r="AIS5" s="195">
        <v>24.582795951068899</v>
      </c>
      <c r="AIT5" s="195">
        <v>24.6705297365021</v>
      </c>
      <c r="AIU5" s="195">
        <v>24.577467534999805</v>
      </c>
      <c r="AIV5" s="195">
        <v>24.538699206069801</v>
      </c>
      <c r="AIW5" s="195">
        <v>24.562695924764899</v>
      </c>
      <c r="AIX5" s="195">
        <v>24.663860587703098</v>
      </c>
      <c r="AIY5" s="195">
        <v>24.798847171226701</v>
      </c>
      <c r="AIZ5" s="195">
        <v>24.7971558364606</v>
      </c>
      <c r="AJA5" s="474">
        <v>24.7971558364606</v>
      </c>
      <c r="AJB5" s="474">
        <v>24.795490506329099</v>
      </c>
      <c r="AJC5" s="474">
        <v>24.797589310495201</v>
      </c>
      <c r="AJD5" s="474">
        <v>25.1008519912819</v>
      </c>
      <c r="AJE5" s="474">
        <v>24.815848913727901</v>
      </c>
      <c r="AJF5" s="474">
        <v>24.7034623754802</v>
      </c>
      <c r="AJG5" s="474">
        <v>24.516122704503001</v>
      </c>
      <c r="AJH5" s="474">
        <v>24.252262534145</v>
      </c>
      <c r="AJI5" s="474">
        <v>23.754143220264002</v>
      </c>
      <c r="AJJ5" s="474">
        <v>23.690437397894499</v>
      </c>
      <c r="AJK5" s="474">
        <v>23.7548235059419</v>
      </c>
      <c r="AJL5" s="474">
        <v>23.755879587411702</v>
      </c>
      <c r="AJM5" s="474">
        <v>23.726627534158901</v>
      </c>
      <c r="AJN5" s="474">
        <v>23.793288502417699</v>
      </c>
      <c r="AJO5" s="474">
        <v>23.6740583600983</v>
      </c>
      <c r="AJP5" s="474">
        <v>23.619459694407599</v>
      </c>
      <c r="AJQ5" s="474">
        <v>23.7601386966933</v>
      </c>
      <c r="AJR5" s="474">
        <v>23.8796751111534</v>
      </c>
      <c r="AJS5" s="474">
        <v>23.820363611479301</v>
      </c>
      <c r="AJT5" s="474">
        <v>23.594999667939401</v>
      </c>
      <c r="AJU5" s="474">
        <v>23.3638153709176</v>
      </c>
      <c r="AJV5" s="474">
        <v>23.289864653334099</v>
      </c>
      <c r="AJW5" s="474">
        <v>23.0904668329987</v>
      </c>
      <c r="AJX5" s="474">
        <v>23.160489109667601</v>
      </c>
      <c r="AJY5" s="474">
        <v>22.955759870742899</v>
      </c>
      <c r="AJZ5" s="474">
        <v>22.8669432260135</v>
      </c>
      <c r="AKA5" s="474">
        <v>22.995351528099398</v>
      </c>
      <c r="AKB5" s="195">
        <v>22.958545902208101</v>
      </c>
      <c r="AKC5" s="195">
        <v>23.002977480602599</v>
      </c>
      <c r="AKD5" s="195">
        <v>23.027648960480299</v>
      </c>
      <c r="AKE5" s="195">
        <v>22.971922672336799</v>
      </c>
      <c r="AKF5" s="195">
        <v>22.858915186306099</v>
      </c>
      <c r="AKG5" s="195">
        <v>22.859531683105899</v>
      </c>
      <c r="AKH5" s="195">
        <v>22.859531683105899</v>
      </c>
      <c r="AKI5" s="195">
        <v>22.751055314296199</v>
      </c>
      <c r="AKJ5" s="195">
        <v>22.686524825781401</v>
      </c>
      <c r="AKK5" s="195">
        <v>22.650685902567101</v>
      </c>
      <c r="AKL5" s="195">
        <v>22.703248458433801</v>
      </c>
      <c r="AKM5" s="195">
        <v>22.604209022151299</v>
      </c>
      <c r="AKN5" s="195">
        <v>22.600197985309698</v>
      </c>
      <c r="AKO5" s="195">
        <v>22.532378095982299</v>
      </c>
      <c r="AKP5" s="195">
        <v>22.486105480817798</v>
      </c>
      <c r="AKQ5" s="195">
        <v>22.4847151589824</v>
      </c>
      <c r="AKR5" s="195">
        <v>22.496137431634899</v>
      </c>
      <c r="AKS5" s="195">
        <v>22.332863077043701</v>
      </c>
      <c r="AKT5" s="195">
        <v>22.2531853357305</v>
      </c>
      <c r="AKU5" s="195">
        <v>22.3362146516995</v>
      </c>
      <c r="AKV5" s="195">
        <v>22.2809833241995</v>
      </c>
      <c r="AKW5" s="195">
        <v>22.281616177450299</v>
      </c>
      <c r="AKX5" s="195">
        <v>22.202222570042299</v>
      </c>
      <c r="AKY5" s="195">
        <v>22.037605376636499</v>
      </c>
      <c r="AKZ5" s="195">
        <v>22.034201321414699</v>
      </c>
      <c r="ALA5" s="195">
        <v>22.0024013323521</v>
      </c>
      <c r="ALB5" s="195">
        <v>22.021061630527701</v>
      </c>
      <c r="ALC5" s="195">
        <v>21.951724407295998</v>
      </c>
      <c r="ALD5" s="195">
        <v>21.9041841167952</v>
      </c>
      <c r="ALE5" s="195">
        <v>21.8888888888889</v>
      </c>
      <c r="ALF5" s="195">
        <v>22.284813866456599</v>
      </c>
      <c r="ALG5" s="195">
        <v>22.2234508905651</v>
      </c>
      <c r="ALH5" s="195">
        <v>22.008676789587899</v>
      </c>
      <c r="ALI5" s="195">
        <v>21.991253299712401</v>
      </c>
      <c r="ALJ5" s="195">
        <v>22.253721325068099</v>
      </c>
      <c r="ALK5" s="195">
        <v>22.1620352250489</v>
      </c>
      <c r="ALL5" s="195">
        <v>22.112211221122099</v>
      </c>
      <c r="ALM5" s="195">
        <v>22.1777441090866</v>
      </c>
      <c r="ALN5" s="195">
        <v>22.299550994227101</v>
      </c>
      <c r="ALO5" s="195">
        <v>22.3397332904884</v>
      </c>
      <c r="ALP5" s="195">
        <v>22.290833466645299</v>
      </c>
      <c r="ALQ5" s="195">
        <v>22.3497157601903</v>
      </c>
      <c r="ALR5" s="195">
        <v>22.428928170702001</v>
      </c>
      <c r="ALS5" s="195">
        <v>22.298411529660001</v>
      </c>
      <c r="ALT5" s="195">
        <v>22.173894372341099</v>
      </c>
      <c r="ALU5" s="195">
        <v>22.202758623955202</v>
      </c>
      <c r="ALV5" s="195">
        <v>22.0842447122766</v>
      </c>
      <c r="ALW5" s="195">
        <v>21.9887403949777</v>
      </c>
      <c r="ALX5" s="195">
        <v>21.914676481003902</v>
      </c>
      <c r="ALY5" s="195">
        <v>21.804556593367099</v>
      </c>
      <c r="ALZ5" s="195">
        <v>21.766485288037199</v>
      </c>
      <c r="AMA5" s="195">
        <v>21.7745830794351</v>
      </c>
      <c r="AMB5" s="195">
        <v>21.769787436539598</v>
      </c>
      <c r="AMC5" s="195">
        <v>21.728830631240299</v>
      </c>
      <c r="AMD5" s="195">
        <v>21.7441036812607</v>
      </c>
      <c r="AME5" s="195">
        <v>21.645377493761501</v>
      </c>
      <c r="AMF5" s="195">
        <v>21.656006339316601</v>
      </c>
      <c r="AMG5" s="195">
        <v>21.3409219774117</v>
      </c>
      <c r="AMH5" s="195">
        <v>21.315852997469801</v>
      </c>
      <c r="AMI5" s="195">
        <v>21.303616264446099</v>
      </c>
      <c r="AMJ5" s="195">
        <v>21.309700613712899</v>
      </c>
      <c r="AMK5" s="195">
        <v>21.241877627067002</v>
      </c>
      <c r="AML5" s="195">
        <v>21.190360666343199</v>
      </c>
      <c r="AMM5" s="195">
        <v>21.132334531357301</v>
      </c>
      <c r="AMN5" s="195">
        <v>21.102444938371399</v>
      </c>
      <c r="AMO5" s="195">
        <v>21.096831555124499</v>
      </c>
      <c r="AMP5" s="195">
        <v>21.025332691999399</v>
      </c>
      <c r="AMQ5" s="195">
        <v>20.9348305594546</v>
      </c>
      <c r="AMR5" s="195">
        <v>21.051584885750199</v>
      </c>
      <c r="AMS5" s="195">
        <v>21.0123697916667</v>
      </c>
      <c r="AMT5" s="195">
        <v>21.0761218926726</v>
      </c>
      <c r="AMU5" s="195">
        <v>21.166144717323199</v>
      </c>
      <c r="AMV5" s="195">
        <v>21.184357080978501</v>
      </c>
      <c r="AMW5" s="195">
        <v>21.203872248882998</v>
      </c>
      <c r="AMX5" s="195">
        <v>21.236034097492301</v>
      </c>
      <c r="AMY5" s="195">
        <v>21.255490179829302</v>
      </c>
      <c r="AMZ5" s="195">
        <v>21.222743697304502</v>
      </c>
      <c r="ANA5" s="195">
        <v>21.174502189539801</v>
      </c>
      <c r="ANB5" s="195">
        <v>21.2090909090909</v>
      </c>
      <c r="ANC5" s="195">
        <v>21.240124095139599</v>
      </c>
      <c r="AND5" s="195">
        <v>21.351910893958799</v>
      </c>
      <c r="ANE5" s="195">
        <v>21.325276271677499</v>
      </c>
      <c r="ANF5" s="195">
        <v>21.359279457940801</v>
      </c>
      <c r="ANG5" s="195">
        <v>21.3889687461497</v>
      </c>
      <c r="ANH5" s="195">
        <v>21.615765952246701</v>
      </c>
      <c r="ANI5" s="195">
        <v>21.645298401606698</v>
      </c>
      <c r="ANJ5" s="195">
        <v>21.6482863096338</v>
      </c>
      <c r="ANK5" s="195">
        <v>21.655517255910699</v>
      </c>
      <c r="ANL5" s="195">
        <v>21.618249469480201</v>
      </c>
      <c r="ANM5" s="195">
        <v>21.555391403468398</v>
      </c>
      <c r="ANN5" s="195">
        <v>21.553877527488101</v>
      </c>
      <c r="ANO5" s="195">
        <v>21.534697602880399</v>
      </c>
      <c r="ANP5" s="195">
        <v>21.513469293056399</v>
      </c>
      <c r="ANQ5" s="195">
        <v>21.238112813676</v>
      </c>
      <c r="ANR5" s="195">
        <v>21.454478222469199</v>
      </c>
      <c r="ANS5" s="195">
        <v>21.421528673589101</v>
      </c>
      <c r="ANT5" s="195">
        <v>21.310373617167102</v>
      </c>
      <c r="ANU5" s="195">
        <v>21.3069221290421</v>
      </c>
      <c r="ANV5" s="195">
        <v>21.203990475536798</v>
      </c>
      <c r="ANW5" s="195">
        <v>21.043381775253501</v>
      </c>
      <c r="ANX5" s="195">
        <v>20.961855385476799</v>
      </c>
      <c r="ANY5" s="195">
        <v>21.124014303907401</v>
      </c>
      <c r="ANZ5" s="195">
        <v>21.2354359662937</v>
      </c>
      <c r="AOA5" s="195">
        <v>21.210644805660401</v>
      </c>
      <c r="AOB5" s="195">
        <v>21.1830060534475</v>
      </c>
      <c r="AOC5" s="195">
        <v>21.289285192223399</v>
      </c>
      <c r="AOD5" s="195">
        <v>21.339177014241301</v>
      </c>
      <c r="AOE5" s="195">
        <v>21.3653037660625</v>
      </c>
      <c r="AOF5" s="195">
        <v>21.366842337665901</v>
      </c>
      <c r="AOG5" s="195">
        <v>21.517295541393299</v>
      </c>
      <c r="AOH5" s="195">
        <v>21.578553686168298</v>
      </c>
      <c r="AOI5" s="195">
        <v>21.760351799457599</v>
      </c>
      <c r="AOJ5" s="195">
        <v>22.3884178530196</v>
      </c>
      <c r="AOK5" s="195">
        <v>22.450944692171301</v>
      </c>
      <c r="AOL5" s="195">
        <v>22.606199749790601</v>
      </c>
      <c r="AOM5" s="195">
        <v>22.610428513985799</v>
      </c>
      <c r="AON5" s="195">
        <v>22.521023722356901</v>
      </c>
      <c r="AOO5" s="195">
        <v>22.4689522617515</v>
      </c>
      <c r="AOP5" s="195">
        <v>22.4625008531494</v>
      </c>
      <c r="AOQ5" s="195">
        <v>22.38109724693</v>
      </c>
      <c r="AOR5" s="195">
        <v>22.0300574399878</v>
      </c>
      <c r="AOS5" s="195">
        <v>21.985671478541001</v>
      </c>
      <c r="AOT5" s="195">
        <v>21.864599844320399</v>
      </c>
      <c r="AOU5" s="195">
        <v>21.8431806590918</v>
      </c>
      <c r="AOV5" s="195">
        <v>21.783946808793299</v>
      </c>
      <c r="AOW5" s="195">
        <v>21.784997538717899</v>
      </c>
      <c r="AOX5" s="195">
        <v>21.8452470908267</v>
      </c>
      <c r="AOY5" s="195">
        <v>21.815734370326101</v>
      </c>
      <c r="AOZ5" s="195">
        <v>21.8091859596714</v>
      </c>
      <c r="APA5" s="195">
        <v>21.8682715311005</v>
      </c>
      <c r="APB5" s="195">
        <v>21.871976181615199</v>
      </c>
      <c r="APC5" s="195">
        <v>21.836439767295399</v>
      </c>
      <c r="APD5" s="195">
        <v>21.817579261332298</v>
      </c>
      <c r="APE5" s="195">
        <v>21.818315072007</v>
      </c>
      <c r="APF5" s="195">
        <v>21.819331069854801</v>
      </c>
      <c r="APG5" s="195">
        <v>21.772944412275599</v>
      </c>
      <c r="APH5" s="195">
        <v>21.7248096973195</v>
      </c>
      <c r="API5" s="195">
        <v>21.702211974926101</v>
      </c>
      <c r="APJ5" s="195">
        <v>21.6541840702866</v>
      </c>
      <c r="APK5" s="195">
        <v>21.539203773854599</v>
      </c>
      <c r="APL5" s="195">
        <v>21.494915013157001</v>
      </c>
      <c r="APM5" s="195">
        <v>21.528504840444601</v>
      </c>
      <c r="APN5" s="195">
        <v>21.473413562832601</v>
      </c>
      <c r="APO5" s="195">
        <v>21.469926021228702</v>
      </c>
      <c r="APP5" s="195">
        <v>21.4356701104637</v>
      </c>
      <c r="APQ5" s="195">
        <v>21.402086161320302</v>
      </c>
      <c r="APR5" s="195">
        <f>'0091'!C55</f>
        <v>21.460826210826198</v>
      </c>
      <c r="APS5" s="451">
        <f t="shared" ref="APS5:APS23" si="3">APR5-AOX5</f>
        <v>-0.38442088000050134</v>
      </c>
      <c r="APT5" s="198"/>
      <c r="APU5" s="349">
        <f t="shared" ref="APU5:APU23" si="4">APR5-AOC5</f>
        <v>0.1715410186027988</v>
      </c>
      <c r="APV5" s="271"/>
      <c r="APW5" s="183"/>
    </row>
    <row r="6" spans="1:1128" ht="13.9" customHeight="1" x14ac:dyDescent="0.25">
      <c r="A6">
        <v>3</v>
      </c>
      <c r="B6" s="193" t="s">
        <v>8</v>
      </c>
      <c r="C6" s="55">
        <v>129545</v>
      </c>
      <c r="D6" s="55">
        <v>129302.40485582</v>
      </c>
      <c r="E6" s="55">
        <v>129358.26143406</v>
      </c>
      <c r="F6" s="55">
        <v>129622.26990388001</v>
      </c>
      <c r="G6" s="55">
        <v>129935.83963859999</v>
      </c>
      <c r="H6" s="55">
        <v>130152.49576509</v>
      </c>
      <c r="I6" s="55">
        <v>130373.95990965</v>
      </c>
      <c r="J6" s="55">
        <v>130576.19198193001</v>
      </c>
      <c r="K6" s="55">
        <v>130739</v>
      </c>
      <c r="L6" s="55">
        <v>130839</v>
      </c>
      <c r="M6" s="55">
        <v>131107</v>
      </c>
      <c r="N6" s="55">
        <v>131174</v>
      </c>
      <c r="O6" s="55">
        <v>131401</v>
      </c>
      <c r="P6" s="55">
        <v>131588</v>
      </c>
      <c r="Q6" s="55">
        <v>131426</v>
      </c>
      <c r="R6" s="55">
        <v>131540</v>
      </c>
      <c r="S6" s="55">
        <v>131885</v>
      </c>
      <c r="T6" s="55">
        <v>132055</v>
      </c>
      <c r="U6" s="55">
        <v>132197</v>
      </c>
      <c r="V6" s="55">
        <v>132433</v>
      </c>
      <c r="W6" s="55">
        <v>132675.70632498999</v>
      </c>
      <c r="X6" s="55">
        <v>132863.16415634999</v>
      </c>
      <c r="Y6" s="55">
        <v>132967.92921663</v>
      </c>
      <c r="Z6" s="55">
        <v>133016.69427691001</v>
      </c>
      <c r="AA6" s="55">
        <v>133254.76656610999</v>
      </c>
      <c r="AB6" s="55">
        <v>133439.77710836002</v>
      </c>
      <c r="AC6" s="55">
        <v>133505.35240958002</v>
      </c>
      <c r="AD6" s="55">
        <v>133800.23493972002</v>
      </c>
      <c r="AE6" s="55">
        <v>133901.98343371</v>
      </c>
      <c r="AF6" s="55">
        <v>133768.90512047001</v>
      </c>
      <c r="AG6" s="55">
        <v>134217</v>
      </c>
      <c r="AH6" s="55">
        <v>134331</v>
      </c>
      <c r="AI6" s="55">
        <v>134427</v>
      </c>
      <c r="AJ6" s="55">
        <v>134428</v>
      </c>
      <c r="AK6" s="55">
        <v>134757</v>
      </c>
      <c r="AL6" s="55">
        <v>135053</v>
      </c>
      <c r="AM6" s="55">
        <v>135192</v>
      </c>
      <c r="AN6" s="55">
        <v>135819</v>
      </c>
      <c r="AO6" s="55">
        <v>136013</v>
      </c>
      <c r="AP6" s="55">
        <v>136810</v>
      </c>
      <c r="AQ6" s="55">
        <v>137185.90775386</v>
      </c>
      <c r="AR6" s="55">
        <v>137689.94309146999</v>
      </c>
      <c r="AS6" s="55">
        <v>138448.68333951</v>
      </c>
      <c r="AT6" s="55">
        <v>138858.13859444001</v>
      </c>
      <c r="AU6" s="55">
        <v>138968.73887003999</v>
      </c>
      <c r="AV6" s="55">
        <v>139249.24460727</v>
      </c>
      <c r="AW6" s="55">
        <v>140042.39972439999</v>
      </c>
      <c r="AX6" s="55">
        <v>140721.12482775</v>
      </c>
      <c r="AY6" s="55">
        <v>140891.41991731999</v>
      </c>
      <c r="AZ6" s="55">
        <v>142012.85497933</v>
      </c>
      <c r="BA6" s="55">
        <v>142738</v>
      </c>
      <c r="BB6" s="55">
        <v>143443</v>
      </c>
      <c r="BC6" s="55">
        <v>144211</v>
      </c>
      <c r="BD6" s="55">
        <v>144784</v>
      </c>
      <c r="BE6" s="55">
        <v>145728</v>
      </c>
      <c r="BF6" s="55">
        <v>146313</v>
      </c>
      <c r="BG6" s="55">
        <v>147164</v>
      </c>
      <c r="BH6" s="55">
        <v>147850</v>
      </c>
      <c r="BI6" s="55">
        <v>148978</v>
      </c>
      <c r="BJ6" s="55">
        <v>150457</v>
      </c>
      <c r="BK6" s="55">
        <v>152501</v>
      </c>
      <c r="BL6" s="55">
        <v>153862</v>
      </c>
      <c r="BM6" s="55">
        <v>154656.14794970001</v>
      </c>
      <c r="BN6" s="55">
        <v>155959.70196800001</v>
      </c>
      <c r="BO6" s="55">
        <v>158352.32676890001</v>
      </c>
      <c r="BP6" s="55">
        <v>159276.8472586</v>
      </c>
      <c r="BQ6" s="55">
        <v>160879.13358125</v>
      </c>
      <c r="BR6" s="55">
        <v>162226.16338444999</v>
      </c>
      <c r="BS6" s="55">
        <v>163561.68759955</v>
      </c>
      <c r="BT6" s="55">
        <v>165842.73975514999</v>
      </c>
      <c r="BU6" s="55">
        <v>167451.4944119</v>
      </c>
      <c r="BV6" s="55">
        <v>169032</v>
      </c>
      <c r="BW6" s="55">
        <v>170274</v>
      </c>
      <c r="BX6" s="55">
        <v>170781</v>
      </c>
      <c r="BY6" s="55">
        <v>171440</v>
      </c>
      <c r="BZ6" s="55">
        <v>171654</v>
      </c>
      <c r="CA6" s="55">
        <v>172419</v>
      </c>
      <c r="CB6" s="55">
        <v>172972</v>
      </c>
      <c r="CC6" s="55">
        <v>173013</v>
      </c>
      <c r="CD6" s="55">
        <v>173614</v>
      </c>
      <c r="CE6" s="55">
        <v>174080</v>
      </c>
      <c r="CF6" s="55">
        <v>174378</v>
      </c>
      <c r="CG6" s="55">
        <v>174756</v>
      </c>
      <c r="CH6" s="55">
        <v>175608</v>
      </c>
      <c r="CI6" s="55">
        <v>175239.38501184</v>
      </c>
      <c r="CJ6" s="55">
        <v>175838.502568</v>
      </c>
      <c r="CK6" s="55">
        <v>176443.97484703999</v>
      </c>
      <c r="CL6" s="55">
        <v>176840.77464160003</v>
      </c>
      <c r="CM6" s="55">
        <v>176274.40143808001</v>
      </c>
      <c r="CN6" s="55">
        <v>176406.07289536</v>
      </c>
      <c r="CO6" s="55">
        <v>176901.94558528002</v>
      </c>
      <c r="CP6" s="55">
        <v>176659.84548256002</v>
      </c>
      <c r="CQ6" s="55">
        <v>176956.28182752003</v>
      </c>
      <c r="CR6" s="55">
        <v>177290</v>
      </c>
      <c r="CS6" s="55">
        <v>177552</v>
      </c>
      <c r="CT6" s="55">
        <v>177838</v>
      </c>
      <c r="CU6" s="55">
        <v>178400</v>
      </c>
      <c r="CV6" s="55">
        <v>178736</v>
      </c>
      <c r="CW6" s="55">
        <v>180266</v>
      </c>
      <c r="CX6" s="55">
        <v>180409</v>
      </c>
      <c r="CY6" s="55">
        <v>180774</v>
      </c>
      <c r="CZ6" s="55">
        <v>181104</v>
      </c>
      <c r="DA6" s="55">
        <v>181334</v>
      </c>
      <c r="DB6" s="55">
        <v>182882</v>
      </c>
      <c r="DC6" s="55">
        <v>183469.95872724001</v>
      </c>
      <c r="DD6" s="55">
        <v>184672.46345642</v>
      </c>
      <c r="DE6" s="55">
        <v>185394.63112626001</v>
      </c>
      <c r="DF6" s="55">
        <v>186170.34393798001</v>
      </c>
      <c r="DG6" s="55">
        <v>187439.26311258</v>
      </c>
      <c r="DH6" s="55">
        <v>187991.13241612</v>
      </c>
      <c r="DI6" s="55">
        <v>189370.24849524</v>
      </c>
      <c r="DJ6" s="55">
        <v>190256.81943248</v>
      </c>
      <c r="DK6" s="55">
        <v>191307.88392088001</v>
      </c>
      <c r="DL6" s="55">
        <v>193052.24677557999</v>
      </c>
      <c r="DM6" s="55">
        <v>193883</v>
      </c>
      <c r="DN6" s="55">
        <v>194691</v>
      </c>
      <c r="DO6" s="55">
        <v>195467</v>
      </c>
      <c r="DP6" s="55">
        <v>195819</v>
      </c>
      <c r="DQ6" s="55">
        <v>197781</v>
      </c>
      <c r="DR6" s="55">
        <v>198178</v>
      </c>
      <c r="DS6" s="55">
        <v>198547</v>
      </c>
      <c r="DT6" s="55">
        <v>198790</v>
      </c>
      <c r="DU6" s="55">
        <v>199377</v>
      </c>
      <c r="DV6" s="55">
        <v>200667</v>
      </c>
      <c r="DW6" s="55">
        <v>201894</v>
      </c>
      <c r="DX6" s="55">
        <v>203335</v>
      </c>
      <c r="DY6" s="55">
        <v>203102.3408258</v>
      </c>
      <c r="DZ6" s="55">
        <v>203204.04576377</v>
      </c>
      <c r="EA6" s="55">
        <v>204310.83821700999</v>
      </c>
      <c r="EB6" s="55">
        <v>204965.84504166999</v>
      </c>
      <c r="EC6" s="55">
        <v>205632.44921682001</v>
      </c>
      <c r="ED6" s="55">
        <v>205866.24126829</v>
      </c>
      <c r="EE6" s="55">
        <v>206250.77157749</v>
      </c>
      <c r="EF6" s="55">
        <v>207173.71136086</v>
      </c>
      <c r="EG6" s="55">
        <v>207488.61742269999</v>
      </c>
      <c r="EH6" s="55">
        <v>207860.26174227</v>
      </c>
      <c r="EI6" s="55">
        <v>207992.26174227</v>
      </c>
      <c r="EJ6" s="55">
        <v>208695</v>
      </c>
      <c r="EK6" s="55">
        <v>210122</v>
      </c>
      <c r="EL6" s="55">
        <v>210332</v>
      </c>
      <c r="EM6" s="55">
        <v>210495</v>
      </c>
      <c r="EN6" s="55">
        <v>210853</v>
      </c>
      <c r="EO6" s="55">
        <v>210788</v>
      </c>
      <c r="EP6" s="55">
        <v>210929</v>
      </c>
      <c r="EQ6" s="55">
        <v>211175</v>
      </c>
      <c r="ER6" s="55">
        <v>211175</v>
      </c>
      <c r="ES6" s="55">
        <v>211554</v>
      </c>
      <c r="ET6" s="55">
        <v>212521</v>
      </c>
      <c r="EU6" s="55">
        <v>211535.18169937999</v>
      </c>
      <c r="EV6" s="55">
        <v>211396.90012206999</v>
      </c>
      <c r="EW6" s="55">
        <v>211087.5887506</v>
      </c>
      <c r="EX6" s="55">
        <v>210935.37809238999</v>
      </c>
      <c r="EY6" s="55">
        <v>210814.19722834</v>
      </c>
      <c r="EZ6" s="55">
        <v>210725.36172809999</v>
      </c>
      <c r="FA6" s="55">
        <v>210812.03902585001</v>
      </c>
      <c r="FB6" s="55">
        <v>211043.30213977999</v>
      </c>
      <c r="FC6" s="55">
        <v>210713.56525371</v>
      </c>
      <c r="FD6" s="55">
        <v>210823.92908090001</v>
      </c>
      <c r="FE6" s="55">
        <v>209957</v>
      </c>
      <c r="FF6" s="55">
        <v>209899</v>
      </c>
      <c r="FG6" s="55">
        <v>209794</v>
      </c>
      <c r="FH6" s="55">
        <v>210029</v>
      </c>
      <c r="FI6" s="55">
        <v>210026</v>
      </c>
      <c r="FJ6" s="55">
        <v>209914</v>
      </c>
      <c r="FK6" s="55">
        <v>209237</v>
      </c>
      <c r="FL6" s="55">
        <v>208915</v>
      </c>
      <c r="FM6" s="55">
        <v>208681</v>
      </c>
      <c r="FN6" s="55">
        <v>208773</v>
      </c>
      <c r="FO6" s="55">
        <v>207656</v>
      </c>
      <c r="FP6" s="295">
        <v>208343</v>
      </c>
      <c r="FQ6" s="55">
        <v>207501.62750844</v>
      </c>
      <c r="FR6" s="55">
        <v>207433.24372916002</v>
      </c>
      <c r="FS6" s="55">
        <v>207818.76045156</v>
      </c>
      <c r="FT6" s="55">
        <v>207266.93979936</v>
      </c>
      <c r="FU6" s="55">
        <v>207658.24456523999</v>
      </c>
      <c r="FV6" s="55">
        <v>207811.58904684</v>
      </c>
      <c r="FW6" s="55">
        <v>208513.05936456</v>
      </c>
      <c r="FX6" s="55">
        <v>208681.4832776</v>
      </c>
      <c r="FY6" s="55">
        <v>208575.33110368002</v>
      </c>
      <c r="FZ6" s="55">
        <v>207630</v>
      </c>
      <c r="GA6" s="55">
        <v>208002</v>
      </c>
      <c r="GB6" s="55">
        <v>207998</v>
      </c>
      <c r="GC6" s="55">
        <v>208450</v>
      </c>
      <c r="GD6" s="55">
        <v>207890</v>
      </c>
      <c r="GE6" s="55">
        <v>207674</v>
      </c>
      <c r="GF6" s="55">
        <v>207733</v>
      </c>
      <c r="GG6" s="55">
        <v>207986</v>
      </c>
      <c r="GH6" s="55">
        <v>207971</v>
      </c>
      <c r="GI6" s="55">
        <v>206849</v>
      </c>
      <c r="GJ6" s="55">
        <v>206553</v>
      </c>
      <c r="GK6" s="55">
        <v>206425</v>
      </c>
      <c r="GL6" s="55">
        <v>207562</v>
      </c>
      <c r="GM6" s="55">
        <v>207291.28443388001</v>
      </c>
      <c r="GN6" s="55">
        <v>206697.71638160001</v>
      </c>
      <c r="GO6" s="55">
        <v>206905.24449891999</v>
      </c>
      <c r="GP6" s="55">
        <v>207130.82273849999</v>
      </c>
      <c r="GQ6" s="55">
        <v>206944.99388761999</v>
      </c>
      <c r="GR6" s="55">
        <v>206545.60554203999</v>
      </c>
      <c r="GS6" s="55">
        <v>206330.67644663999</v>
      </c>
      <c r="GT6" s="55">
        <v>205275.18581908001</v>
      </c>
      <c r="GU6" s="55">
        <v>205370.30480848</v>
      </c>
      <c r="GV6" s="55">
        <v>205312.57620212002</v>
      </c>
      <c r="GW6" s="55">
        <v>205027.28810106</v>
      </c>
      <c r="GX6" s="55">
        <v>204733</v>
      </c>
      <c r="GY6" s="55">
        <v>211631</v>
      </c>
      <c r="GZ6" s="55">
        <v>211965</v>
      </c>
      <c r="HA6" s="55">
        <v>212271</v>
      </c>
      <c r="HB6" s="55">
        <v>211572</v>
      </c>
      <c r="HC6" s="55">
        <v>210308</v>
      </c>
      <c r="HD6" s="55">
        <v>209970</v>
      </c>
      <c r="HE6" s="55">
        <v>210078</v>
      </c>
      <c r="HF6" s="55">
        <v>210065</v>
      </c>
      <c r="HG6" s="55">
        <v>231571</v>
      </c>
      <c r="HH6" s="55">
        <v>229857.16095845</v>
      </c>
      <c r="HI6" s="55">
        <v>231774.8082188</v>
      </c>
      <c r="HJ6" s="55">
        <v>231561.4246572</v>
      </c>
      <c r="HK6" s="55">
        <v>231465.9315066</v>
      </c>
      <c r="HL6" s="55">
        <v>231679.13356145</v>
      </c>
      <c r="HM6" s="55">
        <v>231372.04109580003</v>
      </c>
      <c r="HN6" s="55">
        <v>230558.98287665</v>
      </c>
      <c r="HO6" s="55">
        <v>230382.3835616</v>
      </c>
      <c r="HP6" s="55">
        <v>230145.33219175</v>
      </c>
      <c r="HQ6" s="55">
        <v>230562.0068493</v>
      </c>
      <c r="HR6" s="55">
        <v>230679.27397260003</v>
      </c>
      <c r="HS6" s="55">
        <v>230382.27397260003</v>
      </c>
      <c r="HT6" s="55">
        <v>230625.95547945</v>
      </c>
      <c r="HU6" s="55">
        <v>230636.95547945</v>
      </c>
      <c r="HV6" s="55">
        <v>231046.6369863</v>
      </c>
      <c r="HW6" s="55">
        <v>231604.6369863</v>
      </c>
      <c r="HX6" s="55">
        <v>230127.31849315</v>
      </c>
      <c r="HY6" s="55">
        <v>230406.31849315</v>
      </c>
      <c r="HZ6" s="55">
        <v>230576.31849315</v>
      </c>
      <c r="IA6" s="55">
        <v>230346.31849315</v>
      </c>
      <c r="IB6" s="55">
        <v>230442.31849315</v>
      </c>
      <c r="IC6" s="55">
        <v>232092</v>
      </c>
      <c r="ID6" s="55">
        <v>231926.90606949999</v>
      </c>
      <c r="IE6" s="55">
        <v>232153.04109838</v>
      </c>
      <c r="IF6" s="55">
        <v>232755.25049142999</v>
      </c>
      <c r="IG6" s="55">
        <v>233464.41291690001</v>
      </c>
      <c r="IH6" s="55">
        <v>233147.65557807</v>
      </c>
      <c r="II6" s="55">
        <v>233477.80626280999</v>
      </c>
      <c r="IJ6" s="55">
        <v>233729.99021567</v>
      </c>
      <c r="IK6" s="55">
        <v>234278.01565586001</v>
      </c>
      <c r="IL6" s="55">
        <v>234634.5831703</v>
      </c>
      <c r="IM6" s="55">
        <v>234757.77495108999</v>
      </c>
      <c r="IN6" s="55">
        <v>235049.77495108999</v>
      </c>
      <c r="IO6" s="55">
        <v>235069.51663406001</v>
      </c>
      <c r="IP6" s="55">
        <v>235008.51663406001</v>
      </c>
      <c r="IQ6" s="55">
        <v>234514.25831703001</v>
      </c>
      <c r="IR6" s="55">
        <v>234948.25831703001</v>
      </c>
      <c r="IS6" s="55">
        <v>235058.25831703001</v>
      </c>
      <c r="IT6" s="55">
        <v>235080.25831703001</v>
      </c>
      <c r="IU6" s="55">
        <v>235553.25831703001</v>
      </c>
      <c r="IV6" s="55">
        <v>235311.25831703001</v>
      </c>
      <c r="IW6" s="55">
        <v>235632.25831703001</v>
      </c>
      <c r="IX6" s="55">
        <v>235784.25831703001</v>
      </c>
      <c r="IY6" s="55">
        <v>237317.25831703001</v>
      </c>
      <c r="IZ6" s="55">
        <v>239090</v>
      </c>
      <c r="JA6" s="55">
        <v>239701.99999759998</v>
      </c>
      <c r="JB6" s="55">
        <v>240219.15927235002</v>
      </c>
      <c r="JC6" s="55">
        <v>241396.87499849999</v>
      </c>
      <c r="JD6" s="55">
        <v>241720.67136985002</v>
      </c>
      <c r="JE6" s="55">
        <v>242610.37499970003</v>
      </c>
      <c r="JF6" s="55">
        <v>242945.55645140001</v>
      </c>
      <c r="JG6" s="55">
        <v>243181.78830635</v>
      </c>
      <c r="JH6" s="55">
        <v>243558.89919349999</v>
      </c>
      <c r="JI6" s="55">
        <v>244024.96975804999</v>
      </c>
      <c r="JJ6" s="55">
        <v>244646.9798387</v>
      </c>
      <c r="JK6" s="55">
        <v>244746.9798387</v>
      </c>
      <c r="JL6" s="55">
        <v>244909.9798387</v>
      </c>
      <c r="JM6" s="55">
        <v>244977.9798387</v>
      </c>
      <c r="JN6" s="55">
        <v>244884.9798387</v>
      </c>
      <c r="JO6" s="55">
        <v>244114.98991934999</v>
      </c>
      <c r="JP6" s="55">
        <v>244171.98991934999</v>
      </c>
      <c r="JQ6" s="55">
        <v>244210.98991934999</v>
      </c>
      <c r="JR6" s="55">
        <v>244510.98991934999</v>
      </c>
      <c r="JS6" s="55">
        <v>244466.98991934999</v>
      </c>
      <c r="JT6" s="55">
        <v>244264</v>
      </c>
      <c r="JU6" s="55">
        <v>242880.99871463</v>
      </c>
      <c r="JV6" s="55">
        <v>242812.10778257999</v>
      </c>
      <c r="JW6" s="55">
        <v>242662.52010102</v>
      </c>
      <c r="JX6" s="55">
        <v>242648.54790295</v>
      </c>
      <c r="JY6" s="55">
        <v>241481.74422525999</v>
      </c>
      <c r="JZ6" s="55">
        <v>241555.56287379999</v>
      </c>
      <c r="KA6" s="55">
        <v>241451.34088932999</v>
      </c>
      <c r="KB6" s="55">
        <v>242115.54704855001</v>
      </c>
      <c r="KC6" s="55">
        <v>242072.60949515001</v>
      </c>
      <c r="KD6" s="55">
        <v>241914.04063301001</v>
      </c>
      <c r="KE6" s="55">
        <v>242006.69375534001</v>
      </c>
      <c r="KF6" s="55">
        <v>242130.69375534001</v>
      </c>
      <c r="KG6" s="55">
        <v>241997.69375534001</v>
      </c>
      <c r="KH6" s="55">
        <v>241727.69375534001</v>
      </c>
      <c r="KI6" s="55">
        <v>241106.69375534001</v>
      </c>
      <c r="KJ6" s="55">
        <v>240913.34687767</v>
      </c>
      <c r="KK6" s="55">
        <v>240969.34687767</v>
      </c>
      <c r="KL6" s="55">
        <v>240446.34687767</v>
      </c>
      <c r="KM6" s="55">
        <v>239600.34687767</v>
      </c>
      <c r="KN6" s="55">
        <v>239420</v>
      </c>
      <c r="KO6" s="55">
        <v>238358.93711329999</v>
      </c>
      <c r="KP6" s="55">
        <v>238328.15084143999</v>
      </c>
      <c r="KQ6" s="55">
        <v>238293.16687118</v>
      </c>
      <c r="KR6" s="55">
        <v>236618.07973622001</v>
      </c>
      <c r="KS6" s="55">
        <v>235172.56391272001</v>
      </c>
      <c r="KT6" s="55">
        <v>234856.86189882</v>
      </c>
      <c r="KU6" s="55">
        <v>234344.04069048</v>
      </c>
      <c r="KV6" s="55">
        <v>234317.78051786</v>
      </c>
      <c r="KW6" s="55">
        <v>233826.26017262001</v>
      </c>
      <c r="KX6" s="55">
        <v>233616.84011508001</v>
      </c>
      <c r="KY6" s="55">
        <v>233921.84011508001</v>
      </c>
      <c r="KZ6" s="55">
        <v>233843.84011508001</v>
      </c>
      <c r="LA6" s="55">
        <v>233523.84011508001</v>
      </c>
      <c r="LB6" s="55">
        <v>232920.42005754</v>
      </c>
      <c r="LC6" s="55">
        <v>233630.42005754</v>
      </c>
      <c r="LD6" s="55">
        <v>233619.42005754</v>
      </c>
      <c r="LE6" s="55">
        <v>233572.42005754</v>
      </c>
      <c r="LF6" s="55">
        <v>234025.42005754</v>
      </c>
      <c r="LG6" s="55">
        <v>234372.42005754</v>
      </c>
      <c r="LH6" s="55">
        <v>234853.42005754</v>
      </c>
      <c r="LI6" s="55">
        <v>235164.42005754</v>
      </c>
      <c r="LJ6" s="55">
        <v>236109</v>
      </c>
      <c r="LK6" s="55">
        <v>234797.9390015</v>
      </c>
      <c r="LL6" s="55">
        <v>234370.97995350001</v>
      </c>
      <c r="LM6" s="55">
        <v>233791.97568649999</v>
      </c>
      <c r="LN6" s="55">
        <v>234256.48592450001</v>
      </c>
      <c r="LO6" s="55">
        <v>234485.17875650001</v>
      </c>
      <c r="LP6" s="55">
        <v>234485.17875650001</v>
      </c>
      <c r="LQ6" s="55">
        <v>234859.03327700001</v>
      </c>
      <c r="LR6" s="55">
        <v>235206.365188</v>
      </c>
      <c r="LS6" s="55">
        <v>235555.83404449999</v>
      </c>
      <c r="LT6" s="55">
        <v>236049.0456485</v>
      </c>
      <c r="LU6" s="55">
        <v>236249.0456485</v>
      </c>
      <c r="LV6" s="55">
        <v>237167.69709900001</v>
      </c>
      <c r="LW6" s="55">
        <v>237471.69709900001</v>
      </c>
      <c r="LX6" s="55">
        <v>238000.69709900001</v>
      </c>
      <c r="LY6" s="55">
        <v>238539.69709900001</v>
      </c>
      <c r="LZ6" s="55">
        <v>238955.69709900001</v>
      </c>
      <c r="MA6" s="55">
        <v>239950.69709900001</v>
      </c>
      <c r="MB6" s="55">
        <v>239658.69709900001</v>
      </c>
      <c r="MC6" s="55">
        <v>239956.69709900001</v>
      </c>
      <c r="MD6" s="55">
        <v>240205.69709900001</v>
      </c>
      <c r="ME6" s="55">
        <v>241110</v>
      </c>
      <c r="MF6" s="55">
        <v>240877.20823635001</v>
      </c>
      <c r="MG6" s="55">
        <v>240965.73377670001</v>
      </c>
      <c r="MH6" s="55">
        <v>241138.59224965001</v>
      </c>
      <c r="MI6" s="55">
        <v>241079.61358229999</v>
      </c>
      <c r="MJ6" s="55">
        <v>241449.27944750001</v>
      </c>
      <c r="MK6" s="55">
        <v>241263.55649059999</v>
      </c>
      <c r="ML6" s="55">
        <v>241298.66706740001</v>
      </c>
      <c r="MM6" s="55">
        <v>241518.91676684999</v>
      </c>
      <c r="MN6" s="55">
        <v>241609.91676684999</v>
      </c>
      <c r="MO6" s="55">
        <v>241943.61117789999</v>
      </c>
      <c r="MP6" s="55">
        <v>242246.61117789999</v>
      </c>
      <c r="MQ6" s="55">
        <v>242509.61117789999</v>
      </c>
      <c r="MR6" s="55">
        <v>242454.61117789999</v>
      </c>
      <c r="MS6" s="55">
        <v>242694.61117789999</v>
      </c>
      <c r="MT6" s="55">
        <v>243037.61117789999</v>
      </c>
      <c r="MU6" s="55">
        <v>243528.61117789999</v>
      </c>
      <c r="MV6" s="55">
        <v>244282.61117789999</v>
      </c>
      <c r="MW6" s="55">
        <v>244597.61117789999</v>
      </c>
      <c r="MX6" s="55">
        <v>244853.61117789999</v>
      </c>
      <c r="MY6" s="55">
        <v>245821</v>
      </c>
      <c r="MZ6" s="55">
        <v>245661.30006512001</v>
      </c>
      <c r="NA6" s="55">
        <v>245661.30006512001</v>
      </c>
      <c r="NB6" s="55">
        <v>246377.05021366</v>
      </c>
      <c r="NC6" s="55">
        <v>246343.05263307999</v>
      </c>
      <c r="ND6" s="55">
        <v>247062.07501628</v>
      </c>
      <c r="NE6" s="55">
        <v>247342.87295906001</v>
      </c>
      <c r="NF6" s="55">
        <v>248165.24198478</v>
      </c>
      <c r="NG6" s="55">
        <v>248081.79552335999</v>
      </c>
      <c r="NH6" s="55">
        <v>248178.44888084001</v>
      </c>
      <c r="NI6" s="55">
        <v>248817.44888084001</v>
      </c>
      <c r="NJ6" s="55">
        <v>250550.44888084001</v>
      </c>
      <c r="NK6" s="55">
        <v>250592.44888084001</v>
      </c>
      <c r="NL6" s="55">
        <v>251073.44888084001</v>
      </c>
      <c r="NM6" s="55">
        <v>251286.44888084001</v>
      </c>
      <c r="NN6" s="55">
        <v>251751.44888084001</v>
      </c>
      <c r="NO6" s="55">
        <v>252272.44888084001</v>
      </c>
      <c r="NP6" s="55">
        <v>252077.44888084001</v>
      </c>
      <c r="NQ6" s="55">
        <v>252077.44888084001</v>
      </c>
      <c r="NR6" s="55">
        <v>252082.44888084001</v>
      </c>
      <c r="NS6" s="55">
        <v>252167.44888084001</v>
      </c>
      <c r="NT6" s="55">
        <v>253676</v>
      </c>
      <c r="NU6" s="55">
        <v>253383.54512642001</v>
      </c>
      <c r="NV6" s="55">
        <v>253375.5487365</v>
      </c>
      <c r="NW6" s="55">
        <v>253627.68351387</v>
      </c>
      <c r="NX6" s="55">
        <v>253781.60409148</v>
      </c>
      <c r="NY6" s="55">
        <v>253543.72081830999</v>
      </c>
      <c r="NZ6" s="55">
        <v>252052.0517449</v>
      </c>
      <c r="OA6" s="55">
        <v>251649.66907341001</v>
      </c>
      <c r="OB6" s="55">
        <v>251629.74969915999</v>
      </c>
      <c r="OC6" s="55">
        <v>251746.32129964</v>
      </c>
      <c r="OD6" s="55">
        <v>251223.10709988</v>
      </c>
      <c r="OE6" s="55">
        <v>250284.83032491</v>
      </c>
      <c r="OF6" s="55">
        <v>248795.55354994</v>
      </c>
      <c r="OG6" s="55">
        <v>248515.55354994</v>
      </c>
      <c r="OH6" s="55">
        <v>248008.55354994</v>
      </c>
      <c r="OI6" s="55">
        <v>245945.32129964</v>
      </c>
      <c r="OJ6" s="55">
        <v>244162.32129964</v>
      </c>
      <c r="OK6" s="55">
        <v>243698.32129964</v>
      </c>
      <c r="OL6" s="55">
        <v>243614.32129964</v>
      </c>
      <c r="OM6" s="55">
        <v>243339.32129964</v>
      </c>
      <c r="ON6" s="55">
        <v>241652</v>
      </c>
      <c r="OO6" s="55">
        <v>238694.67234031999</v>
      </c>
      <c r="OP6" s="55">
        <v>236782.94751763999</v>
      </c>
      <c r="OQ6" s="55">
        <v>236558.90212757999</v>
      </c>
      <c r="OR6" s="55">
        <v>235562.70921979999</v>
      </c>
      <c r="OS6" s="55">
        <v>233761.36453896001</v>
      </c>
      <c r="OT6" s="55">
        <v>233209.49219856001</v>
      </c>
      <c r="OU6" s="55">
        <v>231643.22127658001</v>
      </c>
      <c r="OV6" s="55">
        <v>231012.54893615999</v>
      </c>
      <c r="OW6" s="55">
        <v>231029.76737588001</v>
      </c>
      <c r="OX6" s="55">
        <v>231029.76737588001</v>
      </c>
      <c r="OY6" s="55">
        <v>229109.59858156001</v>
      </c>
      <c r="OZ6" s="55">
        <v>228535.59858156001</v>
      </c>
      <c r="PA6" s="55">
        <v>228776.59858156001</v>
      </c>
      <c r="PB6" s="55">
        <v>228698.59858156001</v>
      </c>
      <c r="PC6" s="55">
        <v>227722.59858156001</v>
      </c>
      <c r="PD6" s="55">
        <v>226932.59858156001</v>
      </c>
      <c r="PE6" s="55">
        <v>228015.59858156001</v>
      </c>
      <c r="PF6" s="55">
        <v>227875.59858156001</v>
      </c>
      <c r="PG6" s="55">
        <v>227694.59858156001</v>
      </c>
      <c r="PH6" s="55">
        <v>226588.59858156001</v>
      </c>
      <c r="PI6" s="55">
        <v>225295.59858156001</v>
      </c>
      <c r="PJ6" s="55">
        <v>223704.59858156001</v>
      </c>
      <c r="PK6" s="55">
        <v>224259</v>
      </c>
      <c r="PL6" s="55">
        <v>223623.39080503999</v>
      </c>
      <c r="PM6" s="55">
        <v>222494.47082265999</v>
      </c>
      <c r="PN6" s="55">
        <v>220790.80282956001</v>
      </c>
      <c r="PO6" s="55">
        <v>219420.57603905999</v>
      </c>
      <c r="PP6" s="55">
        <v>219728.89522558</v>
      </c>
      <c r="PQ6" s="55">
        <v>219516.90760398001</v>
      </c>
      <c r="PR6" s="55">
        <v>217287.26967292</v>
      </c>
      <c r="PS6" s="55">
        <v>215900.99381079999</v>
      </c>
      <c r="PT6" s="55">
        <v>215112.79752431999</v>
      </c>
      <c r="PU6" s="55">
        <v>214463.69938107999</v>
      </c>
      <c r="PV6" s="55">
        <v>213760.69938107999</v>
      </c>
      <c r="PW6" s="55">
        <v>211197.69938107999</v>
      </c>
      <c r="PX6" s="55">
        <v>210357.69938107999</v>
      </c>
      <c r="PY6" s="55">
        <v>208851.69938107999</v>
      </c>
      <c r="PZ6" s="55">
        <v>208367.69938107999</v>
      </c>
      <c r="QA6" s="55">
        <v>208274.69938107999</v>
      </c>
      <c r="QB6" s="55">
        <v>206755.69938107999</v>
      </c>
      <c r="QC6" s="55">
        <v>205682.69938107999</v>
      </c>
      <c r="QD6" s="55">
        <v>205172.69938107999</v>
      </c>
      <c r="QE6" s="55">
        <v>205138.69938107999</v>
      </c>
      <c r="QF6" s="55">
        <v>204924.69938107999</v>
      </c>
      <c r="QG6" s="55">
        <v>203999</v>
      </c>
      <c r="QH6" s="55">
        <v>202287.11087162999</v>
      </c>
      <c r="QI6" s="55">
        <v>201798.88484094999</v>
      </c>
      <c r="QJ6" s="55">
        <v>201413.26298788999</v>
      </c>
      <c r="QK6" s="55">
        <v>200529.52276312001</v>
      </c>
      <c r="QL6" s="55">
        <v>200310.66416664</v>
      </c>
      <c r="QM6" s="55">
        <v>199056.36743419999</v>
      </c>
      <c r="QN6" s="55">
        <v>198105.79325109001</v>
      </c>
      <c r="QO6" s="55">
        <v>197595.71023026001</v>
      </c>
      <c r="QP6" s="55">
        <v>196909.98232456</v>
      </c>
      <c r="QQ6" s="55">
        <v>196314.74558114001</v>
      </c>
      <c r="QR6" s="55">
        <v>193440.74558114001</v>
      </c>
      <c r="QS6" s="55">
        <v>192583.74558114001</v>
      </c>
      <c r="QT6" s="55">
        <v>192333.74558114001</v>
      </c>
      <c r="QU6" s="55">
        <v>191037.74558114001</v>
      </c>
      <c r="QV6" s="55">
        <v>190009.74558114001</v>
      </c>
      <c r="QW6" s="55">
        <v>189361.74558114001</v>
      </c>
      <c r="QX6" s="55">
        <v>189083.74558114001</v>
      </c>
      <c r="QY6" s="55">
        <v>188595.74558114001</v>
      </c>
      <c r="QZ6" s="55">
        <v>187533.74558114001</v>
      </c>
      <c r="RA6" s="55">
        <v>187480.74558114001</v>
      </c>
      <c r="RB6" s="55">
        <v>187404</v>
      </c>
      <c r="RC6" s="55">
        <v>186503.35398335999</v>
      </c>
      <c r="RD6" s="55">
        <v>186290.95354074001</v>
      </c>
      <c r="RE6" s="55">
        <v>186254.56416010001</v>
      </c>
      <c r="RF6" s="55">
        <v>185732.48672623999</v>
      </c>
      <c r="RG6" s="55">
        <v>184765.42256658</v>
      </c>
      <c r="RH6" s="55">
        <v>184674.17035413999</v>
      </c>
      <c r="RI6" s="55">
        <v>184373.03318594</v>
      </c>
      <c r="RJ6" s="55">
        <v>184005.07964608</v>
      </c>
      <c r="RK6" s="55">
        <v>183387.94247787999</v>
      </c>
      <c r="RL6" s="55">
        <v>182838.94247787999</v>
      </c>
      <c r="RM6" s="55">
        <v>181205.94247787999</v>
      </c>
      <c r="RN6" s="55">
        <v>183211.94247787999</v>
      </c>
      <c r="RO6" s="55">
        <v>181415.94247787999</v>
      </c>
      <c r="RP6" s="55">
        <v>171836.94247787999</v>
      </c>
      <c r="RQ6" s="55">
        <v>170831.94247787999</v>
      </c>
      <c r="RR6" s="55">
        <v>170271.94247787999</v>
      </c>
      <c r="RS6" s="55">
        <v>169557.94247787999</v>
      </c>
      <c r="RT6" s="55">
        <v>168884.94247787999</v>
      </c>
      <c r="RU6" s="55">
        <v>167855.94247787999</v>
      </c>
      <c r="RV6" s="55">
        <v>167096.94247787999</v>
      </c>
      <c r="RW6" s="55">
        <v>165746</v>
      </c>
      <c r="RX6" s="55">
        <v>164597.23692262001</v>
      </c>
      <c r="RY6" s="55">
        <v>163673.56883358999</v>
      </c>
      <c r="RZ6" s="55">
        <v>162622.90394685999</v>
      </c>
      <c r="SA6" s="55">
        <v>161547.93489713999</v>
      </c>
      <c r="SB6" s="55">
        <v>161355.52294453001</v>
      </c>
      <c r="SC6" s="55">
        <v>160665.03841966999</v>
      </c>
      <c r="SD6" s="55">
        <v>160278.11099192</v>
      </c>
      <c r="SE6" s="55">
        <v>159125.91355376001</v>
      </c>
      <c r="SF6" s="55">
        <v>158906.89967976999</v>
      </c>
      <c r="SG6" s="55">
        <v>158599.67129133001</v>
      </c>
      <c r="SH6" s="55">
        <v>158189.67129133001</v>
      </c>
      <c r="SI6" s="55">
        <v>157748.11419421999</v>
      </c>
      <c r="SJ6" s="55">
        <v>156402.11419421999</v>
      </c>
      <c r="SK6" s="55">
        <v>155747.11419421999</v>
      </c>
      <c r="SL6" s="55">
        <v>155656.11419421999</v>
      </c>
      <c r="SM6" s="55">
        <v>154524.11419421999</v>
      </c>
      <c r="SN6" s="55">
        <v>154279.11419421999</v>
      </c>
      <c r="SO6" s="55">
        <v>153948.11419421999</v>
      </c>
      <c r="SP6" s="55">
        <v>153917.11419421999</v>
      </c>
      <c r="SQ6" s="55">
        <v>153874.11419421999</v>
      </c>
      <c r="SR6" s="55">
        <v>153848.11419421999</v>
      </c>
      <c r="SS6" s="55">
        <v>154399</v>
      </c>
      <c r="ST6" s="55">
        <v>154023.784809</v>
      </c>
      <c r="SU6" s="55">
        <v>154030.16877543999</v>
      </c>
      <c r="SV6" s="55">
        <v>153940.46413424</v>
      </c>
      <c r="SW6" s="55">
        <v>153435.31118083</v>
      </c>
      <c r="SX6" s="55">
        <v>153408.48312210001</v>
      </c>
      <c r="SY6" s="55">
        <v>153339.67510532</v>
      </c>
      <c r="SZ6" s="55">
        <v>153398.28586487001</v>
      </c>
      <c r="TA6" s="55">
        <v>153192.88185648</v>
      </c>
      <c r="TB6" s="55">
        <v>153255.44831221001</v>
      </c>
      <c r="TC6" s="55">
        <v>153365.47784809</v>
      </c>
      <c r="TD6" s="55">
        <v>153358.47784809</v>
      </c>
      <c r="TE6" s="55">
        <v>153401.47784809</v>
      </c>
      <c r="TF6" s="55">
        <v>153395.47784809</v>
      </c>
      <c r="TG6" s="55">
        <v>153348.47784809</v>
      </c>
      <c r="TH6" s="55">
        <v>153142.47784809</v>
      </c>
      <c r="TI6" s="55">
        <v>153049.47784809</v>
      </c>
      <c r="TJ6" s="55">
        <v>152464.98523205999</v>
      </c>
      <c r="TK6" s="55">
        <v>152519.98523205999</v>
      </c>
      <c r="TL6" s="55">
        <v>152671.98523205999</v>
      </c>
      <c r="TM6" s="55">
        <v>152134.98523205999</v>
      </c>
      <c r="TN6" s="55">
        <v>152613</v>
      </c>
      <c r="TO6" s="55">
        <v>152985.85409492001</v>
      </c>
      <c r="TP6" s="55">
        <v>152770.81032411999</v>
      </c>
      <c r="TQ6" s="55">
        <v>152121.11447691999</v>
      </c>
      <c r="TR6" s="55">
        <v>151304.23120025999</v>
      </c>
      <c r="TS6" s="55">
        <v>150641.94837216</v>
      </c>
      <c r="TT6" s="55">
        <v>150365.56565619999</v>
      </c>
      <c r="TU6" s="55">
        <v>149547.66554406</v>
      </c>
      <c r="TV6" s="55">
        <v>150150.24803573999</v>
      </c>
      <c r="TW6" s="55">
        <v>149318.10437707999</v>
      </c>
      <c r="TX6" s="55">
        <v>149043.55218853999</v>
      </c>
      <c r="TY6" s="55">
        <v>148468.55218853999</v>
      </c>
      <c r="TZ6" s="55">
        <v>148696.55218853999</v>
      </c>
      <c r="UA6" s="55">
        <v>148286.55218853999</v>
      </c>
      <c r="UB6" s="55">
        <v>147975.55218853999</v>
      </c>
      <c r="UC6" s="55">
        <v>147818.55218853999</v>
      </c>
      <c r="UD6" s="55">
        <v>147691.55218853999</v>
      </c>
      <c r="UE6" s="55">
        <v>147651.55218853999</v>
      </c>
      <c r="UF6" s="55">
        <v>147126.55218853999</v>
      </c>
      <c r="UG6" s="55">
        <v>146805.55218853999</v>
      </c>
      <c r="UH6" s="55">
        <f>'0091'!D25</f>
        <v>147177</v>
      </c>
      <c r="UI6" s="452">
        <f t="shared" si="1"/>
        <v>-5.4359999999999999</v>
      </c>
      <c r="UJ6" s="204"/>
      <c r="UK6" s="347">
        <f t="shared" si="2"/>
        <v>-7222</v>
      </c>
      <c r="UL6" s="271"/>
      <c r="UM6" s="195">
        <v>6.46477180193106</v>
      </c>
      <c r="UN6" s="195">
        <v>6.4559477073713598</v>
      </c>
      <c r="UO6" s="195">
        <v>6.4602611136034103</v>
      </c>
      <c r="UP6" s="195">
        <v>6.5436054151814398</v>
      </c>
      <c r="UQ6" s="195">
        <v>6.6803475869888898</v>
      </c>
      <c r="UR6" s="195">
        <v>6.6633721016326097</v>
      </c>
      <c r="US6" s="195">
        <v>6.6527783698271197</v>
      </c>
      <c r="UT6" s="195">
        <v>6.677082711091221</v>
      </c>
      <c r="UU6" s="195">
        <v>6.6558188773453608</v>
      </c>
      <c r="UV6" s="195">
        <v>6.6756752074960861</v>
      </c>
      <c r="UW6" s="195">
        <v>6.6922391970898207</v>
      </c>
      <c r="UX6" s="195">
        <v>6.6722888920751764</v>
      </c>
      <c r="UY6" s="195">
        <v>6.7078387354894353</v>
      </c>
      <c r="UZ6" s="195">
        <v>6.7447599252884904</v>
      </c>
      <c r="VA6" s="195">
        <v>6.7687292788507003</v>
      </c>
      <c r="VB6" s="195">
        <v>6.80927180620216</v>
      </c>
      <c r="VC6" s="195">
        <v>6.8535207629024102</v>
      </c>
      <c r="VD6" s="195">
        <v>6.8336171493367504</v>
      </c>
      <c r="VE6" s="195">
        <v>6.8384196043148204</v>
      </c>
      <c r="VF6" s="195">
        <v>6.9120786945249302</v>
      </c>
      <c r="VG6" s="195">
        <v>6.9680287345594403</v>
      </c>
      <c r="VH6" s="195">
        <v>7.0389147023095999</v>
      </c>
      <c r="VI6" s="195">
        <v>7.0575579289925097</v>
      </c>
      <c r="VJ6" s="195">
        <v>7.0400079770868045</v>
      </c>
      <c r="VK6" s="195">
        <v>7.1428603636398105</v>
      </c>
      <c r="VL6" s="195">
        <v>7.0748173521041009</v>
      </c>
      <c r="VM6" s="195">
        <v>7.0591330274952195</v>
      </c>
      <c r="VN6" s="195">
        <v>6.8102599788052469</v>
      </c>
      <c r="VO6" s="195">
        <v>6.8257490094635997</v>
      </c>
      <c r="VP6" s="195">
        <v>6.8761956932965642</v>
      </c>
      <c r="VQ6" s="195">
        <v>7.0106732098817881</v>
      </c>
      <c r="VR6" s="195">
        <v>6.9740075850416599</v>
      </c>
      <c r="VS6" s="195">
        <v>7.0713696551029113</v>
      </c>
      <c r="VT6" s="195">
        <v>7.1256384337502894</v>
      </c>
      <c r="VU6" s="195">
        <v>7.1171587710680653</v>
      </c>
      <c r="VV6" s="195">
        <v>7.1016809712543889</v>
      </c>
      <c r="VW6" s="195">
        <v>7.0436492597927831</v>
      </c>
      <c r="VX6" s="195">
        <v>7.0593042271783446</v>
      </c>
      <c r="VY6" s="195">
        <v>7.0851239326701476</v>
      </c>
      <c r="VZ6" s="195">
        <v>7.1137586471944658</v>
      </c>
      <c r="WA6" s="195">
        <v>7.1172866750354986</v>
      </c>
      <c r="WB6" s="195">
        <v>7.1046211957185141</v>
      </c>
      <c r="WC6" s="195">
        <v>7.0738407750019103</v>
      </c>
      <c r="WD6" s="195">
        <v>7.0747942742914098</v>
      </c>
      <c r="WE6" s="195">
        <v>7.0625426040490797</v>
      </c>
      <c r="WF6" s="195">
        <v>7.0431377557402799</v>
      </c>
      <c r="WG6" s="195">
        <v>7.0813526293195297</v>
      </c>
      <c r="WH6" s="195">
        <v>7.0814297963682398</v>
      </c>
      <c r="WI6" s="195">
        <v>7.0928989494832599</v>
      </c>
      <c r="WJ6" s="195">
        <v>7.1075088798133699</v>
      </c>
      <c r="WK6" s="195">
        <v>7.1657296754124902</v>
      </c>
      <c r="WL6" s="195">
        <v>7.1683396782236297</v>
      </c>
      <c r="WM6" s="195">
        <v>7.1302232405452202</v>
      </c>
      <c r="WN6" s="195">
        <v>7.2124847234905003</v>
      </c>
      <c r="WO6" s="195">
        <v>7.1895201486350198</v>
      </c>
      <c r="WP6" s="195">
        <v>7.2835149335561198</v>
      </c>
      <c r="WQ6" s="195">
        <v>7.2819356826687098</v>
      </c>
      <c r="WR6" s="195">
        <v>7.2252990087545701</v>
      </c>
      <c r="WS6" s="195">
        <v>7.1974982137067602</v>
      </c>
      <c r="WT6" s="195">
        <v>7.2638434071281699</v>
      </c>
      <c r="WU6" s="195">
        <v>7.2696746904148304</v>
      </c>
      <c r="WV6" s="195">
        <v>7.2932703300053401</v>
      </c>
      <c r="WW6" s="195">
        <v>7.2551512412031602</v>
      </c>
      <c r="WX6" s="195">
        <v>7.2872413190356697</v>
      </c>
      <c r="WY6" s="195">
        <v>7.3444798464756698</v>
      </c>
      <c r="WZ6" s="195">
        <v>7.3531135962639302</v>
      </c>
      <c r="XA6" s="195">
        <v>7.3958363673623104</v>
      </c>
      <c r="XB6" s="195">
        <v>7.4089020920677804</v>
      </c>
      <c r="XC6" s="195">
        <v>7.4444939036099296</v>
      </c>
      <c r="XD6" s="195">
        <v>7.5151412733179397</v>
      </c>
      <c r="XE6" s="195">
        <v>7.5680979217434103</v>
      </c>
      <c r="XF6" s="195">
        <v>7.6090005367679403</v>
      </c>
      <c r="XG6" s="195">
        <v>7.59054963209792</v>
      </c>
      <c r="XH6" s="195">
        <v>7.59982083883465</v>
      </c>
      <c r="XI6" s="195">
        <v>7.8325123093395002</v>
      </c>
      <c r="XJ6" s="195">
        <v>7.8109084018489998</v>
      </c>
      <c r="XK6" s="195">
        <v>7.7604950546241902</v>
      </c>
      <c r="XL6" s="195">
        <v>7.8018160936104692</v>
      </c>
      <c r="XM6" s="195">
        <v>7.8759565303426218</v>
      </c>
      <c r="XN6" s="195">
        <v>7.8305643350177121</v>
      </c>
      <c r="XO6" s="195">
        <v>7.8357878615498722</v>
      </c>
      <c r="XP6" s="195">
        <v>7.8052603163690231</v>
      </c>
      <c r="XQ6" s="195">
        <v>7.8166311424179762</v>
      </c>
      <c r="XR6" s="195">
        <v>7.808791380387258</v>
      </c>
      <c r="XS6" s="195">
        <v>7.8840056382622974</v>
      </c>
      <c r="XT6" s="195">
        <v>7.8530126411989398</v>
      </c>
      <c r="XU6" s="195">
        <v>7.9055032356580996</v>
      </c>
      <c r="XV6" s="195">
        <v>7.8593355134371468</v>
      </c>
      <c r="XW6" s="195">
        <v>7.8151214246998348</v>
      </c>
      <c r="XX6" s="195">
        <v>7.7164398279955799</v>
      </c>
      <c r="XY6" s="195">
        <v>7.730413930542495</v>
      </c>
      <c r="XZ6" s="195">
        <v>7.7233405522999163</v>
      </c>
      <c r="YA6" s="195">
        <v>7.8415218933006008</v>
      </c>
      <c r="YB6" s="195">
        <v>7.8586348180527441</v>
      </c>
      <c r="YC6" s="195">
        <v>7.8802810538999202</v>
      </c>
      <c r="YD6" s="195">
        <v>7.92941090204285</v>
      </c>
      <c r="YE6" s="195">
        <v>7.9735267956877696</v>
      </c>
      <c r="YF6" s="195">
        <v>7.9843191033861203</v>
      </c>
      <c r="YG6" s="195">
        <v>8.0326291258134006</v>
      </c>
      <c r="YH6" s="195">
        <v>7.9460348998206598</v>
      </c>
      <c r="YI6" s="195">
        <v>8.00264940594273</v>
      </c>
      <c r="YJ6" s="195">
        <v>8.0128616421434806</v>
      </c>
      <c r="YK6" s="195">
        <v>7.9164615694987104</v>
      </c>
      <c r="YL6" s="195">
        <v>7.9742587547869999</v>
      </c>
      <c r="YM6" s="195">
        <v>7.9847970201160798</v>
      </c>
      <c r="YN6" s="195">
        <v>8.0115731244271498</v>
      </c>
      <c r="YO6" s="195">
        <v>7.9945321286609197</v>
      </c>
      <c r="YP6" s="195">
        <v>8.0013087815007502</v>
      </c>
      <c r="YQ6" s="195">
        <v>7.9713939347093099</v>
      </c>
      <c r="YR6" s="195">
        <v>7.9941361132188904</v>
      </c>
      <c r="YS6" s="195">
        <v>8.0050757002101296</v>
      </c>
      <c r="YT6" s="195">
        <v>8.0389606672931606</v>
      </c>
      <c r="YU6" s="195">
        <v>8.0060974298126197</v>
      </c>
      <c r="YV6" s="195">
        <v>8.0936247319468002</v>
      </c>
      <c r="YW6" s="195">
        <v>8.1003065080989902</v>
      </c>
      <c r="YX6" s="195">
        <v>8.1180258022842402</v>
      </c>
      <c r="YY6" s="195">
        <v>8.1366846838021996</v>
      </c>
      <c r="YZ6" s="195">
        <v>8.0869028247431292</v>
      </c>
      <c r="ZA6" s="195">
        <v>7.9597992128016504</v>
      </c>
      <c r="ZB6" s="195">
        <v>7.9429920814889403</v>
      </c>
      <c r="ZC6" s="195">
        <v>7.9366351112937599</v>
      </c>
      <c r="ZD6" s="195">
        <v>7.9467928200970004</v>
      </c>
      <c r="ZE6" s="195">
        <v>7.9205273141227499</v>
      </c>
      <c r="ZF6" s="195">
        <v>7.9364629215101798</v>
      </c>
      <c r="ZG6" s="195">
        <v>7.8409671258748999</v>
      </c>
      <c r="ZH6" s="195">
        <v>7.9326011378002503</v>
      </c>
      <c r="ZI6" s="195">
        <v>7.9081915644447998</v>
      </c>
      <c r="ZJ6" s="195">
        <v>7.8772902853278</v>
      </c>
      <c r="ZK6" s="195">
        <v>7.9300376073310801</v>
      </c>
      <c r="ZL6" s="195">
        <v>7.9887663145358498</v>
      </c>
      <c r="ZM6" s="195">
        <v>7.9874202537490202</v>
      </c>
      <c r="ZN6" s="195">
        <v>7.9721776397346602</v>
      </c>
      <c r="ZO6" s="195">
        <v>7.9886996277342703</v>
      </c>
      <c r="ZP6" s="195">
        <v>7.9185516739696196</v>
      </c>
      <c r="ZQ6" s="195">
        <v>7.9426266628929296</v>
      </c>
      <c r="ZR6" s="195">
        <v>7.9463537288313901</v>
      </c>
      <c r="ZS6" s="195">
        <v>8.0003678570452497</v>
      </c>
      <c r="ZT6" s="195">
        <v>8.0646005857243903</v>
      </c>
      <c r="ZU6" s="195">
        <v>8.07481127563344</v>
      </c>
      <c r="ZV6" s="195">
        <v>8.0756168658858805</v>
      </c>
      <c r="ZW6" s="195">
        <v>8.0152109871390191</v>
      </c>
      <c r="ZX6" s="195">
        <v>8.0205201674695008</v>
      </c>
      <c r="ZY6" s="195">
        <v>7.9841623302648301</v>
      </c>
      <c r="ZZ6" s="195">
        <v>7.9883718285128902</v>
      </c>
      <c r="AAA6" s="195">
        <v>7.9620882604464001</v>
      </c>
      <c r="AAB6" s="195">
        <v>7.9620882604464001</v>
      </c>
      <c r="AAC6" s="195">
        <v>7.9709594813412101</v>
      </c>
      <c r="AAD6" s="195">
        <v>7.97012547301334</v>
      </c>
      <c r="AAE6" s="195">
        <v>7.9114957210865304</v>
      </c>
      <c r="AAF6" s="195">
        <v>7.9446325444248602</v>
      </c>
      <c r="AAG6" s="195">
        <v>7.9068450103522601</v>
      </c>
      <c r="AAH6" s="195">
        <v>8.2391093170522307</v>
      </c>
      <c r="AAI6" s="195">
        <v>8.2942237396229395</v>
      </c>
      <c r="AAJ6" s="195">
        <v>8.3062217436913297</v>
      </c>
      <c r="AAK6" s="195">
        <v>8.3794967271874796</v>
      </c>
      <c r="AAL6" s="195">
        <v>8.4616283967061801</v>
      </c>
      <c r="AAM6" s="195">
        <v>8.4756170195116134</v>
      </c>
      <c r="AAN6" s="195">
        <v>8.5287977333227154</v>
      </c>
      <c r="AAO6" s="195">
        <v>8.5991715602317687</v>
      </c>
      <c r="AAP6" s="195">
        <v>8.6787510335283269</v>
      </c>
      <c r="AAQ6" s="195">
        <v>8.8015805652476864</v>
      </c>
      <c r="AAR6" s="195">
        <v>8.7300250636189549</v>
      </c>
      <c r="AAS6" s="195">
        <v>8.80490128596721</v>
      </c>
      <c r="AAT6" s="195">
        <v>8.8430624254609036</v>
      </c>
      <c r="AAU6" s="195">
        <v>8.8306394284117236</v>
      </c>
      <c r="AAV6" s="195">
        <v>8.8195569568721321</v>
      </c>
      <c r="AAW6" s="195">
        <v>8.8180299754170335</v>
      </c>
      <c r="AAX6" s="195">
        <v>8.8285075834029527</v>
      </c>
      <c r="AAY6" s="195">
        <v>8.8644367477259181</v>
      </c>
      <c r="AAZ6" s="298">
        <v>8.8786948023455263</v>
      </c>
      <c r="ABA6" s="195">
        <v>9.1119944243400806</v>
      </c>
      <c r="ABB6" s="195">
        <v>9.0548698366754294</v>
      </c>
      <c r="ABC6" s="195">
        <v>9.0569211221528541</v>
      </c>
      <c r="ABD6" s="195">
        <v>9.1071357492178464</v>
      </c>
      <c r="ABE6" s="195">
        <v>9.1389160211321361</v>
      </c>
      <c r="ABF6" s="195">
        <v>9.2857915105246427</v>
      </c>
      <c r="ABG6" s="195">
        <v>9.308444250357228</v>
      </c>
      <c r="ABH6" s="195">
        <v>9.3063633063854354</v>
      </c>
      <c r="ABI6" s="195">
        <v>9.3949234159486377</v>
      </c>
      <c r="ABJ6" s="195">
        <v>9.4587001833033888</v>
      </c>
      <c r="ABK6" s="195">
        <v>9.5653522073255672</v>
      </c>
      <c r="ABL6" s="195">
        <v>9.6200624501323997</v>
      </c>
      <c r="ABM6" s="195">
        <v>9.7485085113521102</v>
      </c>
      <c r="ABN6" s="195">
        <v>10.5215825957867</v>
      </c>
      <c r="ABO6" s="195">
        <v>10.468371115764601</v>
      </c>
      <c r="ABP6" s="195">
        <v>10.6260011795046</v>
      </c>
      <c r="ABQ6" s="195">
        <v>10.7117573365404</v>
      </c>
      <c r="ABR6" s="195">
        <v>10.8173715350779</v>
      </c>
      <c r="ABS6" s="195">
        <v>10.8746824063275</v>
      </c>
      <c r="ABT6" s="195">
        <v>10.889286668925401</v>
      </c>
      <c r="ABU6" s="195">
        <v>10.86195238092</v>
      </c>
      <c r="ABV6" s="195">
        <v>10.8336323406291</v>
      </c>
      <c r="ABW6" s="195">
        <v>10.9810221835137</v>
      </c>
      <c r="ABX6" s="195">
        <v>11.1127673838807</v>
      </c>
      <c r="ABY6" s="195">
        <v>11.071869315374199</v>
      </c>
      <c r="ABZ6" s="195">
        <v>11.1325688385233</v>
      </c>
      <c r="ACA6" s="195">
        <v>11.156092706625</v>
      </c>
      <c r="ACB6" s="195">
        <v>11.2860551453629</v>
      </c>
      <c r="ACC6" s="195">
        <v>11.461739822555</v>
      </c>
      <c r="ACD6" s="195">
        <v>11.786189486399699</v>
      </c>
      <c r="ACE6" s="195">
        <v>11.829839532825753</v>
      </c>
      <c r="ACF6" s="195">
        <v>12.01226498964626</v>
      </c>
      <c r="ACG6" s="195">
        <v>11.945344938388338</v>
      </c>
      <c r="ACH6" s="195">
        <v>11.996118484962466</v>
      </c>
      <c r="ACI6" s="195">
        <v>12.131016853420514</v>
      </c>
      <c r="ACJ6" s="195">
        <v>12.188665894203551</v>
      </c>
      <c r="ACK6" s="195">
        <v>12.130474898609574</v>
      </c>
      <c r="ACL6" s="195">
        <v>12.188371582916016</v>
      </c>
      <c r="ACM6" s="195">
        <v>12.243370984521995</v>
      </c>
      <c r="ACN6" s="195">
        <v>12.349827415344301</v>
      </c>
      <c r="ACO6" s="195">
        <v>12.349990542059301</v>
      </c>
      <c r="ACP6" s="195">
        <v>12.3915890384701</v>
      </c>
      <c r="ACQ6" s="195">
        <v>19.282129340134901</v>
      </c>
      <c r="ACR6" s="195">
        <v>19.383414448311701</v>
      </c>
      <c r="ACS6" s="195">
        <v>19.444687768676701</v>
      </c>
      <c r="ACT6" s="195">
        <v>19.5200320909927</v>
      </c>
      <c r="ACU6" s="195">
        <v>19.645352641896199</v>
      </c>
      <c r="ACV6" s="195">
        <v>19.727684685899</v>
      </c>
      <c r="ACW6" s="195">
        <v>19.437982005541045</v>
      </c>
      <c r="ACX6" s="195">
        <v>19.435323065512311</v>
      </c>
      <c r="ACY6" s="195">
        <v>19.4668176607539</v>
      </c>
      <c r="ACZ6" s="195">
        <v>19.516199130127312</v>
      </c>
      <c r="ADA6" s="195">
        <v>19.450472479613556</v>
      </c>
      <c r="ADB6" s="195">
        <v>19.570037171151728</v>
      </c>
      <c r="ADC6" s="195">
        <v>19.565746190640375</v>
      </c>
      <c r="ADD6" s="195">
        <v>19.497057174743706</v>
      </c>
      <c r="ADE6" s="195">
        <v>19.518185528634099</v>
      </c>
      <c r="ADF6" s="195">
        <v>19.614958729505201</v>
      </c>
      <c r="ADG6" s="195">
        <v>19.562661348877398</v>
      </c>
      <c r="ADH6" s="195">
        <v>20.191663045002802</v>
      </c>
      <c r="ADI6" s="195">
        <v>20.442478707818101</v>
      </c>
      <c r="ADJ6" s="195">
        <v>20.417574000407601</v>
      </c>
      <c r="ADK6" s="195">
        <v>20.417574000407601</v>
      </c>
      <c r="ADL6" s="195">
        <v>20.563419931192101</v>
      </c>
      <c r="ADM6" s="195">
        <v>20.681017612524499</v>
      </c>
      <c r="ADN6" s="195">
        <v>20.4216054195773</v>
      </c>
      <c r="ADO6" s="195">
        <v>20.415801179918901</v>
      </c>
      <c r="ADP6" s="195">
        <v>20.646096794504299</v>
      </c>
      <c r="ADQ6" s="195">
        <v>20.545662749253399</v>
      </c>
      <c r="ADR6" s="195">
        <v>20.974030333807701</v>
      </c>
      <c r="ADS6" s="195">
        <v>21.069659159350199</v>
      </c>
      <c r="ADT6" s="195">
        <v>21.035963290629901</v>
      </c>
      <c r="ADU6" s="195">
        <v>21.1163440423685</v>
      </c>
      <c r="ADV6" s="195">
        <v>21.223625422014202</v>
      </c>
      <c r="ADW6" s="195">
        <v>21.168954241428398</v>
      </c>
      <c r="ADX6" s="195">
        <v>21.130412188411999</v>
      </c>
      <c r="ADY6" s="195">
        <v>19.9711321427712</v>
      </c>
      <c r="ADZ6" s="195">
        <v>20.122770323654301</v>
      </c>
      <c r="AEA6" s="195">
        <v>20.281710022842699</v>
      </c>
      <c r="AEB6" s="195">
        <v>20.379253546480701</v>
      </c>
      <c r="AEC6" s="195">
        <v>20.471317824785299</v>
      </c>
      <c r="AED6" s="195">
        <v>20.542735211725599</v>
      </c>
      <c r="AEE6" s="195">
        <v>20.642112496743401</v>
      </c>
      <c r="AEF6" s="195">
        <v>20.626418187087499</v>
      </c>
      <c r="AEG6" s="195">
        <v>20.666703327296599</v>
      </c>
      <c r="AEH6" s="195">
        <v>20.683275347575702</v>
      </c>
      <c r="AEI6" s="195">
        <v>20.539701496217699</v>
      </c>
      <c r="AEJ6" s="195">
        <v>20.779796711275068</v>
      </c>
      <c r="AEK6" s="195">
        <v>20.848082885287077</v>
      </c>
      <c r="AEL6" s="195">
        <v>20.981633450566626</v>
      </c>
      <c r="AEM6" s="195">
        <v>20.970824754283047</v>
      </c>
      <c r="AEN6" s="195">
        <v>20.912462334852815</v>
      </c>
      <c r="AEO6" s="195">
        <v>20.789696270665129</v>
      </c>
      <c r="AEP6" s="195">
        <v>21.194393898331299</v>
      </c>
      <c r="AEQ6" s="195">
        <v>21.3882206875146</v>
      </c>
      <c r="AER6" s="195">
        <v>21.370625559577999</v>
      </c>
      <c r="AES6" s="195">
        <v>21.465857953433801</v>
      </c>
      <c r="AET6" s="195">
        <v>21.523483137315999</v>
      </c>
      <c r="AEU6" s="195">
        <v>21.537478705281099</v>
      </c>
      <c r="AEV6" s="195">
        <v>21.400139125058001</v>
      </c>
      <c r="AEW6" s="195">
        <v>21.2040855656196</v>
      </c>
      <c r="AEX6" s="195">
        <v>21.4688738633714</v>
      </c>
      <c r="AEY6" s="195">
        <v>21.4193072382728</v>
      </c>
      <c r="AEZ6" s="195">
        <v>21.432430346530801</v>
      </c>
      <c r="AFA6" s="195">
        <v>21.522893038530601</v>
      </c>
      <c r="AFB6" s="195">
        <v>21.487593856004899</v>
      </c>
      <c r="AFC6" s="195">
        <v>21.470353325980302</v>
      </c>
      <c r="AFD6" s="195">
        <v>21.460858923859401</v>
      </c>
      <c r="AFE6" s="195">
        <v>21.827224819175701</v>
      </c>
      <c r="AFF6" s="195">
        <v>21.8743725434155</v>
      </c>
      <c r="AFG6" s="195">
        <v>22.581018240527701</v>
      </c>
      <c r="AFH6" s="195">
        <v>22.5000581625347</v>
      </c>
      <c r="AFI6" s="195">
        <v>22.650861501658699</v>
      </c>
      <c r="AFJ6" s="195">
        <v>22.846219288750898</v>
      </c>
      <c r="AFK6" s="195">
        <v>23.049336041614801</v>
      </c>
      <c r="AFL6" s="195">
        <v>23.565949292456999</v>
      </c>
      <c r="AFM6" s="195">
        <v>23.689601250981202</v>
      </c>
      <c r="AFN6" s="195">
        <v>23.846788207882199</v>
      </c>
      <c r="AFO6" s="195">
        <v>24.042657222430702</v>
      </c>
      <c r="AFP6" s="195">
        <v>24.170522353741401</v>
      </c>
      <c r="AFQ6" s="195">
        <v>24.144944923113599</v>
      </c>
      <c r="AFR6" s="195">
        <v>24.3226532377506</v>
      </c>
      <c r="AFS6" s="195">
        <v>24.213846275946398</v>
      </c>
      <c r="AFT6" s="195">
        <v>24.212317027812102</v>
      </c>
      <c r="AFU6" s="195">
        <v>24.061254493507299</v>
      </c>
      <c r="AFV6" s="195">
        <v>23.8747270939248</v>
      </c>
      <c r="AFW6" s="195">
        <v>23.612273154298201</v>
      </c>
      <c r="AFX6" s="195">
        <v>23.363046707975499</v>
      </c>
      <c r="AFY6" s="195">
        <v>22.826910924108802</v>
      </c>
      <c r="AFZ6" s="195">
        <v>22.548381732201999</v>
      </c>
      <c r="AGA6" s="195">
        <v>22.218950057213899</v>
      </c>
      <c r="AGB6" s="195">
        <v>22.067689045917099</v>
      </c>
      <c r="AGC6" s="195">
        <v>21.535187959475898</v>
      </c>
      <c r="AGD6" s="195">
        <v>21.477626245878099</v>
      </c>
      <c r="AGE6" s="195">
        <v>21.4478418252381</v>
      </c>
      <c r="AGF6" s="195">
        <v>21.283803995254601</v>
      </c>
      <c r="AGG6" s="195">
        <v>21.005119257947499</v>
      </c>
      <c r="AGH6" s="195">
        <f>'0091'!C55</f>
        <v>21.460826210826198</v>
      </c>
      <c r="AGI6" s="195">
        <v>20.940976480970001</v>
      </c>
      <c r="AGJ6" s="195">
        <v>20.407953217463501</v>
      </c>
      <c r="AGK6" s="195">
        <v>21.036957947440602</v>
      </c>
      <c r="AGL6" s="195">
        <v>20.845331672542201</v>
      </c>
      <c r="AGM6" s="195">
        <v>20.8100305881091</v>
      </c>
      <c r="AGN6" s="195">
        <v>20.691985218728199</v>
      </c>
      <c r="AGO6" s="195">
        <v>20.564388804775788</v>
      </c>
      <c r="AGP6" s="195">
        <v>20.434281229538101</v>
      </c>
      <c r="AGQ6" s="195">
        <v>20.304257338454299</v>
      </c>
      <c r="AGR6" s="195">
        <v>20.439132689205401</v>
      </c>
      <c r="AGS6" s="195">
        <v>20.742204481399</v>
      </c>
      <c r="AGT6" s="195">
        <v>20.622225211892911</v>
      </c>
      <c r="AGU6" s="195">
        <v>20.872637885794401</v>
      </c>
      <c r="AGV6" s="195">
        <v>20.726282123067001</v>
      </c>
      <c r="AGW6" s="195">
        <v>20.794045555511499</v>
      </c>
      <c r="AGX6" s="195">
        <v>20.687180790152599</v>
      </c>
      <c r="AGY6" s="195">
        <v>20.703281699121</v>
      </c>
      <c r="AGZ6" s="195">
        <v>20.703281699121</v>
      </c>
      <c r="AHA6" s="195">
        <v>20.783514983200298</v>
      </c>
      <c r="AHB6" s="195">
        <v>20.834808677282101</v>
      </c>
      <c r="AHC6" s="195">
        <v>20.6948840066608</v>
      </c>
      <c r="AHD6" s="195">
        <v>20.6137248997527</v>
      </c>
      <c r="AHE6" s="195">
        <v>20.7615228727987</v>
      </c>
      <c r="AHF6" s="195">
        <v>20.778517841937202</v>
      </c>
      <c r="AHG6" s="195">
        <v>20.734062897650698</v>
      </c>
      <c r="AHH6" s="195">
        <v>20.733027486266</v>
      </c>
      <c r="AHI6" s="195">
        <v>20.758995728119299</v>
      </c>
      <c r="AHJ6" s="195">
        <v>21.611731054833701</v>
      </c>
      <c r="AHK6" s="195">
        <v>21.539294995518102</v>
      </c>
      <c r="AHL6" s="195">
        <v>21.677146761510802</v>
      </c>
      <c r="AHM6" s="195">
        <v>21.634876760607501</v>
      </c>
      <c r="AHN6" s="195">
        <v>21.609013964910801</v>
      </c>
      <c r="AHO6" s="195">
        <v>21.7720660284917</v>
      </c>
      <c r="AHP6" s="195">
        <v>21.025461311254698</v>
      </c>
      <c r="AHQ6" s="195">
        <v>21.157177918987099</v>
      </c>
      <c r="AHR6" s="195">
        <v>21.167730307666901</v>
      </c>
      <c r="AHS6" s="195">
        <v>20.756910310830399</v>
      </c>
      <c r="AHT6" s="195">
        <v>20.651172169662399</v>
      </c>
      <c r="AHU6" s="195">
        <v>20.708553397248</v>
      </c>
      <c r="AHV6" s="195">
        <v>20.733902283008199</v>
      </c>
      <c r="AHW6" s="195">
        <v>20.7207311818138</v>
      </c>
      <c r="AHX6" s="195">
        <v>20.8688338557102</v>
      </c>
      <c r="AHY6" s="195">
        <v>22.270305693147399</v>
      </c>
      <c r="AHZ6" s="195">
        <v>22.443550711777299</v>
      </c>
      <c r="AIA6" s="195">
        <v>22.8420440722842</v>
      </c>
      <c r="AIB6" s="195">
        <v>23.008574784107299</v>
      </c>
      <c r="AIC6" s="195">
        <v>23.039013045202399</v>
      </c>
      <c r="AID6" s="195">
        <v>23.139708561184801</v>
      </c>
      <c r="AIE6" s="195">
        <v>23.126280242113001</v>
      </c>
      <c r="AIF6" s="195">
        <v>23.274354553528301</v>
      </c>
      <c r="AIG6" s="195">
        <v>23.3098677024064</v>
      </c>
      <c r="AIH6" s="195">
        <v>23.520685687116998</v>
      </c>
      <c r="AII6" s="195">
        <v>23.466233966929401</v>
      </c>
      <c r="AIJ6" s="195">
        <v>23.6085158855327</v>
      </c>
      <c r="AIK6" s="195">
        <v>23.6085158855327</v>
      </c>
      <c r="AIL6" s="195">
        <v>23.912896952897501</v>
      </c>
      <c r="AIM6" s="195">
        <v>23.902932144029201</v>
      </c>
      <c r="AIN6" s="195">
        <v>23.890431883801799</v>
      </c>
      <c r="AIO6" s="195">
        <v>24.2032836460337</v>
      </c>
      <c r="AIP6" s="195">
        <v>24.196379415343799</v>
      </c>
      <c r="AIQ6" s="195">
        <v>24.263828470348901</v>
      </c>
      <c r="AIR6" s="195">
        <v>24.079446063145099</v>
      </c>
      <c r="AIS6" s="195">
        <v>23.9522569849494</v>
      </c>
      <c r="AIT6" s="195">
        <v>24.077831932469401</v>
      </c>
      <c r="AIU6" s="195">
        <v>24.010838090551026</v>
      </c>
      <c r="AIV6" s="195">
        <v>24.0136470283155</v>
      </c>
      <c r="AIW6" s="195">
        <v>24.174390547817399</v>
      </c>
      <c r="AIX6" s="195">
        <v>25.0857344189725</v>
      </c>
      <c r="AIY6" s="195">
        <v>25.085473590666801</v>
      </c>
      <c r="AIZ6" s="195">
        <v>25.2500678053052</v>
      </c>
      <c r="AJA6" s="474">
        <v>25.2500678053052</v>
      </c>
      <c r="AJB6" s="474">
        <v>25.215406111206502</v>
      </c>
      <c r="AJC6" s="474">
        <v>25.296993239415599</v>
      </c>
      <c r="AJD6" s="474">
        <v>25.446403804240099</v>
      </c>
      <c r="AJE6" s="474">
        <v>25.347087756193702</v>
      </c>
      <c r="AJF6" s="474">
        <v>25.511117804457399</v>
      </c>
      <c r="AJG6" s="474">
        <v>25.495767274960901</v>
      </c>
      <c r="AJH6" s="474">
        <v>25.348657142612701</v>
      </c>
      <c r="AJI6" s="474">
        <v>25.341829565113901</v>
      </c>
      <c r="AJJ6" s="474">
        <v>25.482785348537199</v>
      </c>
      <c r="AJK6" s="474">
        <v>25.529230351565101</v>
      </c>
      <c r="AJL6" s="474">
        <v>25.475589151751102</v>
      </c>
      <c r="AJM6" s="474">
        <v>25.387332344629499</v>
      </c>
      <c r="AJN6" s="474">
        <v>25.5876809879387</v>
      </c>
      <c r="AJO6" s="474">
        <v>25.4346241222717</v>
      </c>
      <c r="AJP6" s="474">
        <v>25.586850918580598</v>
      </c>
      <c r="AJQ6" s="474">
        <v>25.7237671566233</v>
      </c>
      <c r="AJR6" s="474">
        <v>25.837523859212599</v>
      </c>
      <c r="AJS6" s="474">
        <v>26.085770432870401</v>
      </c>
      <c r="AJT6" s="474">
        <v>25.9122466247833</v>
      </c>
      <c r="AJU6" s="474">
        <v>26.124481775445201</v>
      </c>
      <c r="AJV6" s="474">
        <v>26.114907742198501</v>
      </c>
      <c r="AJW6" s="474">
        <v>26.308267730124001</v>
      </c>
      <c r="AJX6" s="474">
        <v>26.3996943064578</v>
      </c>
      <c r="AJY6" s="474">
        <v>26.390990967847902</v>
      </c>
      <c r="AJZ6" s="474">
        <v>26.7436166505816</v>
      </c>
      <c r="AKA6" s="474">
        <v>26.7390904020425</v>
      </c>
      <c r="AKB6" s="195">
        <v>26.6684458551298</v>
      </c>
      <c r="AKC6" s="195">
        <v>26.730362470187298</v>
      </c>
      <c r="AKD6" s="195">
        <v>26.8370340612666</v>
      </c>
      <c r="AKE6" s="195">
        <v>26.868143129679201</v>
      </c>
      <c r="AKF6" s="195">
        <v>26.9573693339347</v>
      </c>
      <c r="AKG6" s="195">
        <v>26.906187368134599</v>
      </c>
      <c r="AKH6" s="195">
        <v>26.906187368134599</v>
      </c>
      <c r="AKI6" s="195">
        <v>26.957808884618402</v>
      </c>
      <c r="AKJ6" s="195">
        <v>26.963476189297999</v>
      </c>
      <c r="AKK6" s="195">
        <v>26.954368017017401</v>
      </c>
      <c r="AKL6" s="195">
        <v>27.1146576258732</v>
      </c>
      <c r="AKM6" s="195">
        <v>27.2526473085703</v>
      </c>
      <c r="AKN6" s="195">
        <v>27.188402243261699</v>
      </c>
      <c r="AKO6" s="195">
        <v>26.468833109695701</v>
      </c>
      <c r="AKP6" s="195">
        <v>26.4013503743403</v>
      </c>
      <c r="AKQ6" s="195">
        <v>26.434782505506298</v>
      </c>
      <c r="AKR6" s="195">
        <v>26.441138462692798</v>
      </c>
      <c r="AKS6" s="195">
        <v>26.4620268961948</v>
      </c>
      <c r="AKT6" s="195">
        <v>26.563276883338499</v>
      </c>
      <c r="AKU6" s="195">
        <v>26.699651895020899</v>
      </c>
      <c r="AKV6" s="195">
        <v>26.521926441376301</v>
      </c>
      <c r="AKW6" s="195">
        <v>26.695871749994101</v>
      </c>
      <c r="AKX6" s="195">
        <v>26.512839484958501</v>
      </c>
      <c r="AKY6" s="195">
        <v>26.559382965945399</v>
      </c>
      <c r="AKZ6" s="195">
        <v>26.208172006894699</v>
      </c>
      <c r="ALA6" s="195">
        <v>26.1391104345869</v>
      </c>
      <c r="ALB6" s="195">
        <v>26.2045792865237</v>
      </c>
      <c r="ALC6" s="195">
        <v>26.216085910034</v>
      </c>
      <c r="ALD6" s="195">
        <v>26.2443509757329</v>
      </c>
      <c r="ALE6" s="195">
        <v>26.342358622999601</v>
      </c>
      <c r="ALF6" s="195">
        <v>26.394902005688401</v>
      </c>
      <c r="ALG6" s="195">
        <v>26.720550647241399</v>
      </c>
      <c r="ALH6" s="195">
        <v>26.692423254174699</v>
      </c>
      <c r="ALI6" s="195">
        <v>26.709856472715799</v>
      </c>
      <c r="ALJ6" s="195">
        <v>26.499687306850401</v>
      </c>
      <c r="ALK6" s="195">
        <v>25.664922474817999</v>
      </c>
      <c r="ALL6" s="195">
        <v>25.690201437757299</v>
      </c>
      <c r="ALM6" s="195">
        <v>25.5607813900004</v>
      </c>
      <c r="ALN6" s="195">
        <v>25.468648093433298</v>
      </c>
      <c r="ALO6" s="195">
        <v>25.602504741428302</v>
      </c>
      <c r="ALP6" s="195">
        <v>25.4926490083507</v>
      </c>
      <c r="ALQ6" s="195">
        <v>25.9315405394509</v>
      </c>
      <c r="ALR6" s="195">
        <v>25.762626805999499</v>
      </c>
      <c r="ALS6" s="195">
        <v>25.714312217158501</v>
      </c>
      <c r="ALT6" s="195">
        <v>25.512042261697498</v>
      </c>
      <c r="ALU6" s="195">
        <v>25.7315657205612</v>
      </c>
      <c r="ALV6" s="195">
        <v>25.504103426754899</v>
      </c>
      <c r="ALW6" s="195">
        <v>25.339925970560198</v>
      </c>
      <c r="ALX6" s="195">
        <v>24.9564376798706</v>
      </c>
      <c r="ALY6" s="195">
        <v>25.170617084540101</v>
      </c>
      <c r="ALZ6" s="195">
        <v>25.107710717379</v>
      </c>
      <c r="AMA6" s="195">
        <v>24.8180604797463</v>
      </c>
      <c r="AMB6" s="195">
        <v>24.894710351686701</v>
      </c>
      <c r="AMC6" s="195">
        <v>24.6620203801</v>
      </c>
      <c r="AMD6" s="195">
        <v>24.339496310871901</v>
      </c>
      <c r="AME6" s="195">
        <v>24.513510422517001</v>
      </c>
      <c r="AMF6" s="195">
        <v>24.537060250844299</v>
      </c>
      <c r="AMG6" s="195">
        <v>24.440645135694499</v>
      </c>
      <c r="AMH6" s="195">
        <v>23.8010261293554</v>
      </c>
      <c r="AMI6" s="195">
        <v>23.718092711518899</v>
      </c>
      <c r="AMJ6" s="195">
        <v>23.652320625031301</v>
      </c>
      <c r="AMK6" s="195">
        <v>23.773457206304101</v>
      </c>
      <c r="AML6" s="195">
        <v>23.546417596635902</v>
      </c>
      <c r="AMM6" s="195">
        <v>23.565927660796302</v>
      </c>
      <c r="AMN6" s="195">
        <v>23.5624435912103</v>
      </c>
      <c r="AMO6" s="195">
        <v>23.746260372801501</v>
      </c>
      <c r="AMP6" s="195">
        <v>23.538790016486299</v>
      </c>
      <c r="AMQ6" s="195">
        <v>23.2385482253218</v>
      </c>
      <c r="AMR6" s="195">
        <v>23.362879986951601</v>
      </c>
      <c r="AMS6" s="195">
        <v>23.4061414930013</v>
      </c>
      <c r="AMT6" s="195">
        <v>23.124857262923602</v>
      </c>
      <c r="AMU6" s="195">
        <v>20.699912092698199</v>
      </c>
      <c r="AMV6" s="195">
        <v>20.691132103968499</v>
      </c>
      <c r="AMW6" s="195">
        <v>20.832450769444002</v>
      </c>
      <c r="AMX6" s="195">
        <v>19.6858616789042</v>
      </c>
      <c r="AMY6" s="195">
        <v>19.682058506633801</v>
      </c>
      <c r="AMZ6" s="195">
        <v>19.643421799476702</v>
      </c>
      <c r="ANA6" s="195">
        <v>19.560076014186599</v>
      </c>
      <c r="ANB6" s="195">
        <v>19.535515151491701</v>
      </c>
      <c r="ANC6" s="195">
        <v>19.175158910697</v>
      </c>
      <c r="AND6" s="195">
        <v>19.074964459695298</v>
      </c>
      <c r="ANE6" s="195">
        <v>19.1659175254667</v>
      </c>
      <c r="ANF6" s="195">
        <v>19.050476505238802</v>
      </c>
      <c r="ANG6" s="195">
        <v>19.011869070598401</v>
      </c>
      <c r="ANH6" s="195">
        <v>18.929147591037999</v>
      </c>
      <c r="ANI6" s="195">
        <v>18.3786594163379</v>
      </c>
      <c r="ANJ6" s="195">
        <v>18.372623067113501</v>
      </c>
      <c r="ANK6" s="195">
        <v>18.441269041317501</v>
      </c>
      <c r="ANL6" s="195">
        <v>18.321870210540801</v>
      </c>
      <c r="ANM6" s="195">
        <v>18.2377035339027</v>
      </c>
      <c r="ANN6" s="195">
        <v>18.139521374057601</v>
      </c>
      <c r="ANO6" s="195">
        <v>18.0142457791335</v>
      </c>
      <c r="ANP6" s="195">
        <v>18.0539444275812</v>
      </c>
      <c r="ANQ6" s="195">
        <v>17.8922174748941</v>
      </c>
      <c r="ANR6" s="195">
        <v>17.854729409744198</v>
      </c>
      <c r="ANS6" s="195">
        <v>17.88035085173</v>
      </c>
      <c r="ANT6" s="195">
        <v>17.732017153098699</v>
      </c>
      <c r="ANU6" s="195">
        <v>17.513877636757801</v>
      </c>
      <c r="ANV6" s="195">
        <v>17.455681082308701</v>
      </c>
      <c r="ANW6" s="195">
        <v>17.420321131468899</v>
      </c>
      <c r="ANX6" s="195">
        <v>17.417323582930202</v>
      </c>
      <c r="ANY6" s="195">
        <v>17.535209840864699</v>
      </c>
      <c r="ANZ6" s="195">
        <v>17.458719572968899</v>
      </c>
      <c r="AOA6" s="195">
        <v>17.4095926074129</v>
      </c>
      <c r="AOB6" s="195">
        <v>17.421764895378701</v>
      </c>
      <c r="AOC6" s="195">
        <v>17.3410320128636</v>
      </c>
      <c r="AOD6" s="195">
        <v>17.1948697380938</v>
      </c>
      <c r="AOE6" s="195">
        <v>17.186461525649701</v>
      </c>
      <c r="AOF6" s="195">
        <v>16.862701624272201</v>
      </c>
      <c r="AOG6" s="195">
        <v>17.1985929395243</v>
      </c>
      <c r="AOH6" s="195">
        <v>17.2068954116863</v>
      </c>
      <c r="AOI6" s="195">
        <v>17.201720331914</v>
      </c>
      <c r="AOJ6" s="195">
        <v>16.960254082791</v>
      </c>
      <c r="AOK6" s="195">
        <v>16.952763805808999</v>
      </c>
      <c r="AOL6" s="195">
        <v>16.9312626979893</v>
      </c>
      <c r="AOM6" s="195">
        <v>16.885668554335101</v>
      </c>
      <c r="AON6" s="195">
        <v>16.7848824318936</v>
      </c>
      <c r="AOO6" s="195">
        <v>16.7300947637994</v>
      </c>
      <c r="AOP6" s="195">
        <v>16.7070623996362</v>
      </c>
      <c r="AOQ6" s="195">
        <v>16.696678261065902</v>
      </c>
      <c r="AOR6" s="195">
        <v>16.6562228735594</v>
      </c>
      <c r="AOS6" s="195">
        <v>16.6387058131365</v>
      </c>
      <c r="AOT6" s="195">
        <v>16.613283230138698</v>
      </c>
      <c r="AOU6" s="195">
        <v>16.548357936797199</v>
      </c>
      <c r="AOV6" s="195">
        <v>16.5327490569275</v>
      </c>
      <c r="AOW6" s="195">
        <v>16.511488937771201</v>
      </c>
      <c r="AOX6" s="195">
        <v>16.559241348042899</v>
      </c>
      <c r="AOY6" s="195">
        <v>16.365128859168401</v>
      </c>
      <c r="AOZ6" s="195">
        <v>16.1335218179313</v>
      </c>
      <c r="APA6" s="195">
        <v>16.298434295910599</v>
      </c>
      <c r="APB6" s="195">
        <v>16.108516505694102</v>
      </c>
      <c r="APC6" s="195">
        <v>16.1546610778523</v>
      </c>
      <c r="APD6" s="195">
        <v>16.139518379051399</v>
      </c>
      <c r="APE6" s="195">
        <v>16.179752085353101</v>
      </c>
      <c r="APF6" s="195">
        <v>16.245911896593899</v>
      </c>
      <c r="APG6" s="195">
        <v>16.119272326226799</v>
      </c>
      <c r="APH6" s="195">
        <v>16.0191957486056</v>
      </c>
      <c r="API6" s="195">
        <v>16.051388464331001</v>
      </c>
      <c r="APJ6" s="195">
        <v>15.9183508927301</v>
      </c>
      <c r="APK6" s="195">
        <v>15.8953182413766</v>
      </c>
      <c r="APL6" s="195">
        <v>15.6886498534742</v>
      </c>
      <c r="APM6" s="195">
        <v>15.101874266450301</v>
      </c>
      <c r="APN6" s="195">
        <v>15.008794532417999</v>
      </c>
      <c r="APO6" s="195">
        <v>14.969489056549101</v>
      </c>
      <c r="APP6" s="195">
        <v>14.8790359736639</v>
      </c>
      <c r="APQ6" s="195">
        <v>14.670987616224901</v>
      </c>
      <c r="APR6" s="195">
        <f>'0091'!D55</f>
        <v>14.674857549857601</v>
      </c>
      <c r="APS6" s="451">
        <f t="shared" si="3"/>
        <v>-1.8843837981852989</v>
      </c>
      <c r="APT6" s="198"/>
      <c r="APU6" s="349">
        <f t="shared" si="4"/>
        <v>-2.6661744630059996</v>
      </c>
      <c r="APV6" s="271"/>
      <c r="APW6" s="183"/>
    </row>
    <row r="7" spans="1:1128" s="434" customFormat="1" ht="13.9" customHeight="1" x14ac:dyDescent="0.25">
      <c r="A7">
        <v>4</v>
      </c>
      <c r="B7" s="610" t="s">
        <v>9</v>
      </c>
      <c r="C7" s="611">
        <v>1</v>
      </c>
      <c r="D7" s="611">
        <v>0.95652172000000002</v>
      </c>
      <c r="E7" s="611">
        <v>0.95652172000000002</v>
      </c>
      <c r="F7" s="611">
        <v>0.95652172000000002</v>
      </c>
      <c r="G7" s="611">
        <v>0.91304346000000003</v>
      </c>
      <c r="H7" s="611">
        <v>0.82608694000000005</v>
      </c>
      <c r="I7" s="611">
        <v>0.82608694000000005</v>
      </c>
      <c r="J7" s="611">
        <v>0.82608694000000005</v>
      </c>
      <c r="K7" s="611">
        <v>0.78260868000000006</v>
      </c>
      <c r="L7" s="611">
        <v>0.78260868000000006</v>
      </c>
      <c r="M7" s="611">
        <v>0.78260868000000006</v>
      </c>
      <c r="N7" s="611">
        <v>0.78260868000000006</v>
      </c>
      <c r="O7" s="611">
        <v>0.78260868000000006</v>
      </c>
      <c r="P7" s="611">
        <v>0.78260867999999995</v>
      </c>
      <c r="Q7" s="611">
        <v>0.73913041999999995</v>
      </c>
      <c r="R7" s="611">
        <v>0.69565215999999996</v>
      </c>
      <c r="S7" s="611">
        <v>0.69565215999999996</v>
      </c>
      <c r="T7" s="611">
        <v>0.69565215999999996</v>
      </c>
      <c r="U7" s="611">
        <v>0.69565215999999996</v>
      </c>
      <c r="V7" s="611">
        <v>0</v>
      </c>
      <c r="W7" s="611">
        <v>0</v>
      </c>
      <c r="X7" s="611">
        <v>0</v>
      </c>
      <c r="Y7" s="611">
        <v>0</v>
      </c>
      <c r="Z7" s="611">
        <v>0</v>
      </c>
      <c r="AA7" s="611">
        <v>0</v>
      </c>
      <c r="AB7" s="611">
        <v>0</v>
      </c>
      <c r="AC7" s="611">
        <v>0</v>
      </c>
      <c r="AD7" s="611">
        <v>0</v>
      </c>
      <c r="AE7" s="611">
        <v>0</v>
      </c>
      <c r="AF7" s="611">
        <v>0</v>
      </c>
      <c r="AG7" s="611">
        <v>0</v>
      </c>
      <c r="AH7" s="611">
        <v>0</v>
      </c>
      <c r="AI7" s="611">
        <v>0</v>
      </c>
      <c r="AJ7" s="611">
        <v>0</v>
      </c>
      <c r="AK7" s="611">
        <v>0</v>
      </c>
      <c r="AL7" s="611">
        <v>0</v>
      </c>
      <c r="AM7" s="611">
        <v>0</v>
      </c>
      <c r="AN7" s="611">
        <v>0</v>
      </c>
      <c r="AO7" s="611">
        <v>0</v>
      </c>
      <c r="AP7" s="611">
        <v>0</v>
      </c>
      <c r="AQ7" s="611">
        <v>0</v>
      </c>
      <c r="AR7" s="611">
        <v>0</v>
      </c>
      <c r="AS7" s="611">
        <v>0</v>
      </c>
      <c r="AT7" s="611">
        <v>0</v>
      </c>
      <c r="AU7" s="611">
        <v>0</v>
      </c>
      <c r="AV7" s="611">
        <v>0</v>
      </c>
      <c r="AW7" s="611">
        <v>0</v>
      </c>
      <c r="AX7" s="611">
        <v>0</v>
      </c>
      <c r="AY7" s="611">
        <v>0</v>
      </c>
      <c r="AZ7" s="611">
        <v>0</v>
      </c>
      <c r="BA7" s="611">
        <v>0</v>
      </c>
      <c r="BB7" s="611">
        <v>0</v>
      </c>
      <c r="BC7" s="611">
        <v>0</v>
      </c>
      <c r="BD7" s="611">
        <v>0</v>
      </c>
      <c r="BE7" s="611">
        <v>0</v>
      </c>
      <c r="BF7" s="611">
        <v>0</v>
      </c>
      <c r="BG7" s="611">
        <v>0</v>
      </c>
      <c r="BH7" s="611">
        <v>0</v>
      </c>
      <c r="BI7" s="611">
        <v>0</v>
      </c>
      <c r="BJ7" s="611">
        <v>0</v>
      </c>
      <c r="BK7" s="611">
        <v>0</v>
      </c>
      <c r="BL7" s="611">
        <v>0</v>
      </c>
      <c r="BM7" s="611">
        <v>0</v>
      </c>
      <c r="BN7" s="611">
        <v>0</v>
      </c>
      <c r="BO7" s="611">
        <v>0</v>
      </c>
      <c r="BP7" s="611">
        <v>0</v>
      </c>
      <c r="BQ7" s="611">
        <v>0</v>
      </c>
      <c r="BR7" s="611">
        <v>0</v>
      </c>
      <c r="BS7" s="611">
        <v>0</v>
      </c>
      <c r="BT7" s="611">
        <v>0</v>
      </c>
      <c r="BU7" s="611">
        <v>0</v>
      </c>
      <c r="BV7" s="611">
        <v>0</v>
      </c>
      <c r="BW7" s="611">
        <v>0</v>
      </c>
      <c r="BX7" s="611">
        <v>0</v>
      </c>
      <c r="BY7" s="611">
        <v>0</v>
      </c>
      <c r="BZ7" s="611">
        <v>0</v>
      </c>
      <c r="CA7" s="611">
        <v>0</v>
      </c>
      <c r="CB7" s="611">
        <v>0</v>
      </c>
      <c r="CC7" s="611">
        <v>0</v>
      </c>
      <c r="CD7" s="611">
        <v>0</v>
      </c>
      <c r="CE7" s="611">
        <v>0</v>
      </c>
      <c r="CF7" s="611">
        <v>0</v>
      </c>
      <c r="CG7" s="611">
        <v>0</v>
      </c>
      <c r="CH7" s="611">
        <v>-1</v>
      </c>
      <c r="CI7" s="611">
        <v>-0.9333333800000001</v>
      </c>
      <c r="CJ7" s="611">
        <v>-0.9333333800000001</v>
      </c>
      <c r="CK7" s="611">
        <v>-0.86666670999999995</v>
      </c>
      <c r="CL7" s="611">
        <v>-0.80000004000000002</v>
      </c>
      <c r="CM7" s="611">
        <v>-0.73333336999999998</v>
      </c>
      <c r="CN7" s="611">
        <v>-0.73333336999999998</v>
      </c>
      <c r="CO7" s="611">
        <v>-0.73333336999999998</v>
      </c>
      <c r="CP7" s="611">
        <v>-0.66666670000000006</v>
      </c>
      <c r="CQ7" s="611">
        <v>-0.66666670000000006</v>
      </c>
      <c r="CR7" s="611">
        <v>-0.60000003000000002</v>
      </c>
      <c r="CS7" s="611">
        <v>-0.60000003000000002</v>
      </c>
      <c r="CT7" s="611">
        <v>-0.60000003000000002</v>
      </c>
      <c r="CU7" s="611">
        <v>-0.60000003000000002</v>
      </c>
      <c r="CV7" s="611">
        <v>-0.53333335999999998</v>
      </c>
      <c r="CW7" s="611">
        <v>-0.53333335999999998</v>
      </c>
      <c r="CX7" s="611">
        <v>-0.53333335999999998</v>
      </c>
      <c r="CY7" s="611">
        <v>-0.53333335999999998</v>
      </c>
      <c r="CZ7" s="611">
        <v>-0.53333335999999998</v>
      </c>
      <c r="DA7" s="611">
        <v>-0.13333333999999999</v>
      </c>
      <c r="DB7" s="611">
        <v>0</v>
      </c>
      <c r="DC7" s="611">
        <v>0</v>
      </c>
      <c r="DD7" s="611">
        <v>0</v>
      </c>
      <c r="DE7" s="611">
        <v>0</v>
      </c>
      <c r="DF7" s="611">
        <v>0</v>
      </c>
      <c r="DG7" s="611">
        <v>0</v>
      </c>
      <c r="DH7" s="611">
        <v>0</v>
      </c>
      <c r="DI7" s="611">
        <v>0</v>
      </c>
      <c r="DJ7" s="611">
        <v>0</v>
      </c>
      <c r="DK7" s="611">
        <v>0</v>
      </c>
      <c r="DL7" s="611">
        <v>0</v>
      </c>
      <c r="DM7" s="611">
        <v>0</v>
      </c>
      <c r="DN7" s="611">
        <v>0</v>
      </c>
      <c r="DO7" s="611">
        <v>0</v>
      </c>
      <c r="DP7" s="611">
        <v>0</v>
      </c>
      <c r="DQ7" s="611">
        <v>0</v>
      </c>
      <c r="DR7" s="611">
        <v>0</v>
      </c>
      <c r="DS7" s="611">
        <v>0</v>
      </c>
      <c r="DT7" s="611">
        <v>0</v>
      </c>
      <c r="DU7" s="611">
        <v>0</v>
      </c>
      <c r="DV7" s="611">
        <v>0</v>
      </c>
      <c r="DW7" s="611">
        <v>0</v>
      </c>
      <c r="DX7" s="611">
        <v>0</v>
      </c>
      <c r="DY7" s="611">
        <v>0</v>
      </c>
      <c r="DZ7" s="611">
        <v>0</v>
      </c>
      <c r="EA7" s="611">
        <v>0</v>
      </c>
      <c r="EB7" s="611">
        <v>0</v>
      </c>
      <c r="EC7" s="611">
        <v>0</v>
      </c>
      <c r="ED7" s="611">
        <v>0</v>
      </c>
      <c r="EE7" s="611">
        <v>0</v>
      </c>
      <c r="EF7" s="611">
        <v>0</v>
      </c>
      <c r="EG7" s="611">
        <v>0</v>
      </c>
      <c r="EH7" s="611">
        <v>0</v>
      </c>
      <c r="EI7" s="611">
        <v>0</v>
      </c>
      <c r="EJ7" s="611">
        <v>0</v>
      </c>
      <c r="EK7" s="611">
        <v>0</v>
      </c>
      <c r="EL7" s="611">
        <v>0</v>
      </c>
      <c r="EM7" s="611">
        <v>0</v>
      </c>
      <c r="EN7" s="611">
        <v>0</v>
      </c>
      <c r="EO7" s="611">
        <v>0</v>
      </c>
      <c r="EP7" s="611">
        <v>0</v>
      </c>
      <c r="EQ7" s="611">
        <v>0</v>
      </c>
      <c r="ER7" s="611">
        <v>0</v>
      </c>
      <c r="ES7" s="611">
        <v>0</v>
      </c>
      <c r="ET7" s="611">
        <v>0</v>
      </c>
      <c r="EU7" s="611">
        <v>0</v>
      </c>
      <c r="EV7" s="611">
        <v>0</v>
      </c>
      <c r="EW7" s="611">
        <v>0</v>
      </c>
      <c r="EX7" s="611">
        <v>0</v>
      </c>
      <c r="EY7" s="611">
        <v>0</v>
      </c>
      <c r="EZ7" s="611">
        <v>0</v>
      </c>
      <c r="FA7" s="611">
        <v>0</v>
      </c>
      <c r="FB7" s="611">
        <v>0</v>
      </c>
      <c r="FC7" s="611">
        <v>0</v>
      </c>
      <c r="FD7" s="611">
        <v>0</v>
      </c>
      <c r="FE7" s="611">
        <v>0</v>
      </c>
      <c r="FF7" s="611">
        <v>0</v>
      </c>
      <c r="FG7" s="611">
        <v>0</v>
      </c>
      <c r="FH7" s="611">
        <v>0</v>
      </c>
      <c r="FI7" s="611">
        <v>0</v>
      </c>
      <c r="FJ7" s="611">
        <v>0</v>
      </c>
      <c r="FK7" s="611">
        <v>0</v>
      </c>
      <c r="FL7" s="611">
        <v>0</v>
      </c>
      <c r="FM7" s="611">
        <v>0</v>
      </c>
      <c r="FN7" s="611">
        <v>0</v>
      </c>
      <c r="FO7" s="611">
        <v>0</v>
      </c>
      <c r="FP7" s="612">
        <v>1</v>
      </c>
      <c r="FQ7" s="611">
        <v>0.94444452000000001</v>
      </c>
      <c r="FR7" s="611">
        <v>0.94444452000000001</v>
      </c>
      <c r="FS7" s="611">
        <v>0.94444452000000001</v>
      </c>
      <c r="FT7" s="611">
        <v>0.8333334</v>
      </c>
      <c r="FU7" s="611">
        <v>0.8333334</v>
      </c>
      <c r="FV7" s="611">
        <v>0.72222227999999999</v>
      </c>
      <c r="FW7" s="611">
        <v>0.72222227999999999</v>
      </c>
      <c r="FX7" s="611">
        <v>0.72222227999999999</v>
      </c>
      <c r="FY7" s="611">
        <v>0.55555560000000004</v>
      </c>
      <c r="FZ7" s="611">
        <v>0.55555560000000004</v>
      </c>
      <c r="GA7" s="611">
        <v>0.55555560000000004</v>
      </c>
      <c r="GB7" s="611">
        <v>0.50000003999999998</v>
      </c>
      <c r="GC7" s="611">
        <v>0.50000003999999998</v>
      </c>
      <c r="GD7" s="611">
        <v>0.44444447999999998</v>
      </c>
      <c r="GE7" s="611">
        <v>0.44444447999999998</v>
      </c>
      <c r="GF7" s="611">
        <v>0.44444447999999998</v>
      </c>
      <c r="GG7" s="611">
        <v>0.44444447999999998</v>
      </c>
      <c r="GH7" s="611">
        <v>0.44444447999999998</v>
      </c>
      <c r="GI7" s="611">
        <v>0.44444447999999998</v>
      </c>
      <c r="GJ7" s="611">
        <v>0.44444447999999998</v>
      </c>
      <c r="GK7" s="611">
        <v>0.44444447999999998</v>
      </c>
      <c r="GL7" s="611">
        <v>0</v>
      </c>
      <c r="GM7" s="611">
        <v>0</v>
      </c>
      <c r="GN7" s="611">
        <v>0</v>
      </c>
      <c r="GO7" s="611">
        <v>0</v>
      </c>
      <c r="GP7" s="611">
        <v>0</v>
      </c>
      <c r="GQ7" s="611">
        <v>0</v>
      </c>
      <c r="GR7" s="611">
        <v>0</v>
      </c>
      <c r="GS7" s="611">
        <v>0</v>
      </c>
      <c r="GT7" s="611">
        <v>0</v>
      </c>
      <c r="GU7" s="611">
        <v>0</v>
      </c>
      <c r="GV7" s="611">
        <v>0</v>
      </c>
      <c r="GW7" s="611">
        <v>0</v>
      </c>
      <c r="GX7" s="611">
        <v>0</v>
      </c>
      <c r="GY7" s="611">
        <v>0</v>
      </c>
      <c r="GZ7" s="611">
        <v>0</v>
      </c>
      <c r="HA7" s="611">
        <v>0</v>
      </c>
      <c r="HB7" s="611">
        <v>0</v>
      </c>
      <c r="HC7" s="611">
        <v>0</v>
      </c>
      <c r="HD7" s="611">
        <v>0</v>
      </c>
      <c r="HE7" s="611">
        <v>0</v>
      </c>
      <c r="HF7" s="611">
        <v>0</v>
      </c>
      <c r="HG7" s="611">
        <v>0</v>
      </c>
      <c r="HH7" s="611">
        <v>0</v>
      </c>
      <c r="HI7" s="611">
        <v>0</v>
      </c>
      <c r="HJ7" s="611">
        <v>0</v>
      </c>
      <c r="HK7" s="611">
        <v>0</v>
      </c>
      <c r="HL7" s="611">
        <v>0</v>
      </c>
      <c r="HM7" s="611">
        <v>0</v>
      </c>
      <c r="HN7" s="611">
        <v>0</v>
      </c>
      <c r="HO7" s="611">
        <v>0</v>
      </c>
      <c r="HP7" s="611">
        <v>0</v>
      </c>
      <c r="HQ7" s="611">
        <v>0</v>
      </c>
      <c r="HR7" s="611">
        <v>0</v>
      </c>
      <c r="HS7" s="611">
        <v>0</v>
      </c>
      <c r="HT7" s="611">
        <v>0</v>
      </c>
      <c r="HU7" s="611">
        <v>0</v>
      </c>
      <c r="HV7" s="611">
        <v>0</v>
      </c>
      <c r="HW7" s="611">
        <v>0</v>
      </c>
      <c r="HX7" s="611">
        <v>0</v>
      </c>
      <c r="HY7" s="611">
        <v>0</v>
      </c>
      <c r="HZ7" s="611">
        <v>0</v>
      </c>
      <c r="IA7" s="611">
        <v>0</v>
      </c>
      <c r="IB7" s="611">
        <v>0</v>
      </c>
      <c r="IC7" s="611">
        <v>0</v>
      </c>
      <c r="ID7" s="611">
        <v>0</v>
      </c>
      <c r="IE7" s="611">
        <v>0</v>
      </c>
      <c r="IF7" s="611">
        <v>0</v>
      </c>
      <c r="IG7" s="611">
        <v>0</v>
      </c>
      <c r="IH7" s="611">
        <v>0</v>
      </c>
      <c r="II7" s="611">
        <v>0</v>
      </c>
      <c r="IJ7" s="611">
        <v>0</v>
      </c>
      <c r="IK7" s="611">
        <v>0</v>
      </c>
      <c r="IL7" s="611">
        <v>0</v>
      </c>
      <c r="IM7" s="611">
        <v>0</v>
      </c>
      <c r="IN7" s="611">
        <v>0</v>
      </c>
      <c r="IO7" s="611">
        <v>0</v>
      </c>
      <c r="IP7" s="611">
        <v>0</v>
      </c>
      <c r="IQ7" s="611">
        <v>0</v>
      </c>
      <c r="IR7" s="611">
        <v>0</v>
      </c>
      <c r="IS7" s="611">
        <v>0</v>
      </c>
      <c r="IT7" s="611">
        <v>0</v>
      </c>
      <c r="IU7" s="611">
        <v>0</v>
      </c>
      <c r="IV7" s="611">
        <v>0</v>
      </c>
      <c r="IW7" s="611">
        <v>0</v>
      </c>
      <c r="IX7" s="611">
        <v>0</v>
      </c>
      <c r="IY7" s="611">
        <v>0</v>
      </c>
      <c r="IZ7" s="611">
        <v>0</v>
      </c>
      <c r="JA7" s="611">
        <v>0</v>
      </c>
      <c r="JB7" s="611">
        <v>0</v>
      </c>
      <c r="JC7" s="611">
        <v>0</v>
      </c>
      <c r="JD7" s="611">
        <v>0</v>
      </c>
      <c r="JE7" s="611">
        <v>0</v>
      </c>
      <c r="JF7" s="611">
        <v>0</v>
      </c>
      <c r="JG7" s="611">
        <v>0</v>
      </c>
      <c r="JH7" s="611">
        <v>0</v>
      </c>
      <c r="JI7" s="611">
        <v>0</v>
      </c>
      <c r="JJ7" s="611">
        <v>0</v>
      </c>
      <c r="JK7" s="611">
        <v>0</v>
      </c>
      <c r="JL7" s="611">
        <v>0</v>
      </c>
      <c r="JM7" s="611">
        <v>0</v>
      </c>
      <c r="JN7" s="611">
        <v>0</v>
      </c>
      <c r="JO7" s="611">
        <v>0</v>
      </c>
      <c r="JP7" s="611">
        <v>0</v>
      </c>
      <c r="JQ7" s="611">
        <v>0</v>
      </c>
      <c r="JR7" s="611">
        <v>0</v>
      </c>
      <c r="JS7" s="611">
        <v>0</v>
      </c>
      <c r="JT7" s="611">
        <v>1</v>
      </c>
      <c r="JU7" s="611">
        <v>0.93939393000000004</v>
      </c>
      <c r="JV7" s="611">
        <v>0.93939393000000004</v>
      </c>
      <c r="JW7" s="611">
        <v>0.39393939</v>
      </c>
      <c r="JX7" s="611">
        <v>0.36363635999999999</v>
      </c>
      <c r="JY7" s="611">
        <v>0.30303029999999997</v>
      </c>
      <c r="JZ7" s="611">
        <v>0.30303029999999997</v>
      </c>
      <c r="KA7" s="611">
        <v>0.30303029999999997</v>
      </c>
      <c r="KB7" s="611">
        <v>0.30303029999999997</v>
      </c>
      <c r="KC7" s="611">
        <v>0.30303029999999997</v>
      </c>
      <c r="KD7" s="611">
        <v>0.21212121</v>
      </c>
      <c r="KE7" s="611">
        <v>0.21212121</v>
      </c>
      <c r="KF7" s="611">
        <v>0.21212121</v>
      </c>
      <c r="KG7" s="611">
        <v>0.21212121</v>
      </c>
      <c r="KH7" s="611">
        <v>0.21212121</v>
      </c>
      <c r="KI7" s="611">
        <v>0.18181818</v>
      </c>
      <c r="KJ7" s="611">
        <v>0.18181818</v>
      </c>
      <c r="KK7" s="611">
        <v>0.18181818</v>
      </c>
      <c r="KL7" s="611">
        <v>0.18181818</v>
      </c>
      <c r="KM7" s="611">
        <v>0.18181818</v>
      </c>
      <c r="KN7" s="611">
        <v>0</v>
      </c>
      <c r="KO7" s="611">
        <v>0</v>
      </c>
      <c r="KP7" s="611">
        <v>0</v>
      </c>
      <c r="KQ7" s="611">
        <v>0</v>
      </c>
      <c r="KR7" s="611">
        <v>0</v>
      </c>
      <c r="KS7" s="611">
        <v>0</v>
      </c>
      <c r="KT7" s="611">
        <v>0</v>
      </c>
      <c r="KU7" s="611">
        <v>0</v>
      </c>
      <c r="KV7" s="611">
        <v>0</v>
      </c>
      <c r="KW7" s="611">
        <v>0</v>
      </c>
      <c r="KX7" s="611">
        <v>0</v>
      </c>
      <c r="KY7" s="611">
        <v>0</v>
      </c>
      <c r="KZ7" s="611">
        <v>0</v>
      </c>
      <c r="LA7" s="611">
        <v>0</v>
      </c>
      <c r="LB7" s="611">
        <v>0</v>
      </c>
      <c r="LC7" s="611">
        <v>0</v>
      </c>
      <c r="LD7" s="611">
        <v>0</v>
      </c>
      <c r="LE7" s="611">
        <v>0</v>
      </c>
      <c r="LF7" s="611">
        <v>0</v>
      </c>
      <c r="LG7" s="611">
        <v>0</v>
      </c>
      <c r="LH7" s="611">
        <v>0</v>
      </c>
      <c r="LI7" s="611">
        <v>0</v>
      </c>
      <c r="LJ7" s="611">
        <v>0</v>
      </c>
      <c r="LK7" s="611">
        <v>0</v>
      </c>
      <c r="LL7" s="611">
        <v>0</v>
      </c>
      <c r="LM7" s="611">
        <v>0</v>
      </c>
      <c r="LN7" s="611">
        <v>0</v>
      </c>
      <c r="LO7" s="611">
        <v>0</v>
      </c>
      <c r="LP7" s="611">
        <v>0</v>
      </c>
      <c r="LQ7" s="611">
        <v>0</v>
      </c>
      <c r="LR7" s="611">
        <v>0</v>
      </c>
      <c r="LS7" s="611">
        <v>0</v>
      </c>
      <c r="LT7" s="611">
        <v>0</v>
      </c>
      <c r="LU7" s="611">
        <v>0</v>
      </c>
      <c r="LV7" s="611">
        <v>0</v>
      </c>
      <c r="LW7" s="611">
        <v>0</v>
      </c>
      <c r="LX7" s="611">
        <v>0</v>
      </c>
      <c r="LY7" s="611">
        <v>0</v>
      </c>
      <c r="LZ7" s="611">
        <v>0</v>
      </c>
      <c r="MA7" s="611">
        <v>0</v>
      </c>
      <c r="MB7" s="611">
        <v>0</v>
      </c>
      <c r="MC7" s="611">
        <v>0</v>
      </c>
      <c r="MD7" s="611">
        <v>0</v>
      </c>
      <c r="ME7" s="611">
        <v>0</v>
      </c>
      <c r="MF7" s="611">
        <v>0</v>
      </c>
      <c r="MG7" s="611">
        <v>0</v>
      </c>
      <c r="MH7" s="611">
        <v>0</v>
      </c>
      <c r="MI7" s="611">
        <v>0</v>
      </c>
      <c r="MJ7" s="611">
        <v>0</v>
      </c>
      <c r="MK7" s="611">
        <v>0</v>
      </c>
      <c r="ML7" s="611">
        <v>0</v>
      </c>
      <c r="MM7" s="611">
        <v>0</v>
      </c>
      <c r="MN7" s="611">
        <v>0</v>
      </c>
      <c r="MO7" s="611">
        <v>0</v>
      </c>
      <c r="MP7" s="611">
        <v>0</v>
      </c>
      <c r="MQ7" s="611">
        <v>0</v>
      </c>
      <c r="MR7" s="611">
        <v>0</v>
      </c>
      <c r="MS7" s="611">
        <v>0</v>
      </c>
      <c r="MT7" s="611">
        <v>0</v>
      </c>
      <c r="MU7" s="611">
        <v>0</v>
      </c>
      <c r="MV7" s="611">
        <v>0</v>
      </c>
      <c r="MW7" s="611">
        <v>0</v>
      </c>
      <c r="MX7" s="611">
        <v>0</v>
      </c>
      <c r="MY7" s="611">
        <v>1</v>
      </c>
      <c r="MZ7" s="611">
        <v>0.92</v>
      </c>
      <c r="NA7" s="611">
        <v>0.92</v>
      </c>
      <c r="NB7" s="611">
        <v>0.92</v>
      </c>
      <c r="NC7" s="611">
        <v>0.92</v>
      </c>
      <c r="ND7" s="611">
        <v>0.88</v>
      </c>
      <c r="NE7" s="611">
        <v>0.88</v>
      </c>
      <c r="NF7" s="611">
        <v>0.88</v>
      </c>
      <c r="NG7" s="611">
        <v>0.88</v>
      </c>
      <c r="NH7" s="611">
        <v>0.84</v>
      </c>
      <c r="NI7" s="611">
        <v>0.64</v>
      </c>
      <c r="NJ7" s="611">
        <v>0.64</v>
      </c>
      <c r="NK7" s="611">
        <v>0.6</v>
      </c>
      <c r="NL7" s="611">
        <v>0.56000000000000005</v>
      </c>
      <c r="NM7" s="611">
        <v>0.56000000000000005</v>
      </c>
      <c r="NN7" s="611">
        <v>0.56000000000000005</v>
      </c>
      <c r="NO7" s="611">
        <v>0.56000000000000005</v>
      </c>
      <c r="NP7" s="611">
        <v>0.56000000000000005</v>
      </c>
      <c r="NQ7" s="611">
        <v>0.56000000000000005</v>
      </c>
      <c r="NR7" s="611">
        <v>0.56000000000000005</v>
      </c>
      <c r="NS7" s="611">
        <v>0.56000000000000005</v>
      </c>
      <c r="NT7" s="611">
        <v>1</v>
      </c>
      <c r="NU7" s="611">
        <v>0.73913041999999995</v>
      </c>
      <c r="NV7" s="611">
        <v>0.63043477000000003</v>
      </c>
      <c r="NW7" s="611">
        <v>0.63043477000000003</v>
      </c>
      <c r="NX7" s="611">
        <v>0.58695651000000004</v>
      </c>
      <c r="NY7" s="611">
        <v>0.58695651000000004</v>
      </c>
      <c r="NZ7" s="611">
        <v>0.58695651000000004</v>
      </c>
      <c r="OA7" s="611">
        <v>0.56521737999999999</v>
      </c>
      <c r="OB7" s="611">
        <v>0.56521737999999999</v>
      </c>
      <c r="OC7" s="611">
        <v>0.56521737999999999</v>
      </c>
      <c r="OD7" s="611">
        <v>0.56521737999999999</v>
      </c>
      <c r="OE7" s="611">
        <v>0.52173912</v>
      </c>
      <c r="OF7" s="611">
        <v>0.52173912</v>
      </c>
      <c r="OG7" s="611">
        <v>0.52173912</v>
      </c>
      <c r="OH7" s="611">
        <v>0.49999999000000001</v>
      </c>
      <c r="OI7" s="611">
        <v>0.43478260000000002</v>
      </c>
      <c r="OJ7" s="611">
        <v>0.43478260000000002</v>
      </c>
      <c r="OK7" s="611">
        <v>0.43478260000000002</v>
      </c>
      <c r="OL7" s="611">
        <v>0.43478260000000002</v>
      </c>
      <c r="OM7" s="611">
        <v>0.43478260000000002</v>
      </c>
      <c r="ON7" s="611">
        <v>-1</v>
      </c>
      <c r="OO7" s="611">
        <v>-0.86516892000000001</v>
      </c>
      <c r="OP7" s="611">
        <v>-0.86516892000000001</v>
      </c>
      <c r="OQ7" s="611">
        <v>-0.86516892000000001</v>
      </c>
      <c r="OR7" s="611">
        <v>-0.86516892000000001</v>
      </c>
      <c r="OS7" s="611">
        <v>-0.84269700000000003</v>
      </c>
      <c r="OT7" s="611">
        <v>-0.76404528000000005</v>
      </c>
      <c r="OU7" s="611">
        <v>-0.75280932</v>
      </c>
      <c r="OV7" s="611">
        <v>-0.52809012</v>
      </c>
      <c r="OW7" s="611">
        <v>-0.52809012</v>
      </c>
      <c r="OX7" s="611">
        <v>-0.52809012</v>
      </c>
      <c r="OY7" s="611">
        <v>-0.50561820000000002</v>
      </c>
      <c r="OZ7" s="611">
        <v>-0.49438223999999997</v>
      </c>
      <c r="PA7" s="611">
        <v>-0.49438223999999997</v>
      </c>
      <c r="PB7" s="611">
        <v>-0.49438223999999997</v>
      </c>
      <c r="PC7" s="611">
        <v>-0.49438223999999997</v>
      </c>
      <c r="PD7" s="611">
        <v>-0.23595516</v>
      </c>
      <c r="PE7" s="611">
        <v>-0.21348323999999999</v>
      </c>
      <c r="PF7" s="611">
        <v>-0.21348323999999999</v>
      </c>
      <c r="PG7" s="611">
        <v>-0.20224728</v>
      </c>
      <c r="PH7" s="611">
        <v>-0.20224728</v>
      </c>
      <c r="PI7" s="611">
        <v>-0.20224728</v>
      </c>
      <c r="PJ7" s="611">
        <v>-0.1123596</v>
      </c>
      <c r="PK7" s="611">
        <v>0</v>
      </c>
      <c r="PL7" s="611">
        <v>-6.1999999999999999E-7</v>
      </c>
      <c r="PM7" s="611">
        <v>-5.9999999999999997E-7</v>
      </c>
      <c r="PN7" s="611">
        <v>-4.7E-7</v>
      </c>
      <c r="PO7" s="611">
        <v>-4.7E-7</v>
      </c>
      <c r="PP7" s="611">
        <v>-4.7E-7</v>
      </c>
      <c r="PQ7" s="611">
        <v>-4.7E-7</v>
      </c>
      <c r="PR7" s="611">
        <v>-4.4999999999999998E-7</v>
      </c>
      <c r="PS7" s="611">
        <v>-4.3000000000000001E-7</v>
      </c>
      <c r="PT7" s="611">
        <v>-4.3000000000000001E-7</v>
      </c>
      <c r="PU7" s="611">
        <v>-3.7E-7</v>
      </c>
      <c r="PV7" s="611">
        <v>-3.7E-7</v>
      </c>
      <c r="PW7" s="611">
        <v>-3.4999999999999998E-7</v>
      </c>
      <c r="PX7" s="611">
        <v>-3.4999999999999998E-7</v>
      </c>
      <c r="PY7" s="611">
        <v>-3.3999999999999997E-7</v>
      </c>
      <c r="PZ7" s="611">
        <v>-3.3999999999999997E-7</v>
      </c>
      <c r="QA7" s="611">
        <v>-3.3000000000000002E-7</v>
      </c>
      <c r="QB7" s="611">
        <v>-3.3000000000000002E-7</v>
      </c>
      <c r="QC7" s="611">
        <v>-3.1E-7</v>
      </c>
      <c r="QD7" s="611">
        <v>-3.1E-7</v>
      </c>
      <c r="QE7" s="611">
        <v>-3.1E-7</v>
      </c>
      <c r="QF7" s="611">
        <v>-3.1E-7</v>
      </c>
      <c r="QG7" s="611">
        <v>0</v>
      </c>
      <c r="QH7" s="611">
        <v>0</v>
      </c>
      <c r="QI7" s="611">
        <v>0</v>
      </c>
      <c r="QJ7" s="611">
        <v>0</v>
      </c>
      <c r="QK7" s="611">
        <v>0</v>
      </c>
      <c r="QL7" s="611">
        <v>0</v>
      </c>
      <c r="QM7" s="611">
        <v>0</v>
      </c>
      <c r="QN7" s="611">
        <v>0</v>
      </c>
      <c r="QO7" s="611">
        <v>0</v>
      </c>
      <c r="QP7" s="611">
        <v>0</v>
      </c>
      <c r="QQ7" s="611">
        <v>0</v>
      </c>
      <c r="QR7" s="611">
        <v>0</v>
      </c>
      <c r="QS7" s="611">
        <v>0</v>
      </c>
      <c r="QT7" s="611">
        <v>0</v>
      </c>
      <c r="QU7" s="611">
        <v>0</v>
      </c>
      <c r="QV7" s="611">
        <v>0</v>
      </c>
      <c r="QW7" s="611">
        <v>0</v>
      </c>
      <c r="QX7" s="611">
        <v>0</v>
      </c>
      <c r="QY7" s="611">
        <v>0</v>
      </c>
      <c r="QZ7" s="611">
        <v>0</v>
      </c>
      <c r="RA7" s="611">
        <v>0</v>
      </c>
      <c r="RB7" s="611">
        <v>0</v>
      </c>
      <c r="RC7" s="611">
        <v>0</v>
      </c>
      <c r="RD7" s="611">
        <v>0</v>
      </c>
      <c r="RE7" s="611">
        <v>0</v>
      </c>
      <c r="RF7" s="611">
        <v>0</v>
      </c>
      <c r="RG7" s="611">
        <v>0</v>
      </c>
      <c r="RH7" s="611">
        <v>0</v>
      </c>
      <c r="RI7" s="611">
        <v>0</v>
      </c>
      <c r="RJ7" s="611">
        <v>0</v>
      </c>
      <c r="RK7" s="611">
        <v>0</v>
      </c>
      <c r="RL7" s="611">
        <v>0</v>
      </c>
      <c r="RM7" s="611">
        <v>0</v>
      </c>
      <c r="RN7" s="611">
        <v>0</v>
      </c>
      <c r="RO7" s="611">
        <v>0</v>
      </c>
      <c r="RP7" s="611">
        <v>0</v>
      </c>
      <c r="RQ7" s="611">
        <v>0</v>
      </c>
      <c r="RR7" s="611">
        <v>0</v>
      </c>
      <c r="RS7" s="611">
        <v>0</v>
      </c>
      <c r="RT7" s="611">
        <v>0</v>
      </c>
      <c r="RU7" s="611">
        <v>0</v>
      </c>
      <c r="RV7" s="611">
        <v>0</v>
      </c>
      <c r="RW7" s="611">
        <v>0</v>
      </c>
      <c r="RX7" s="611">
        <v>0</v>
      </c>
      <c r="RY7" s="611">
        <v>0</v>
      </c>
      <c r="RZ7" s="611">
        <v>0</v>
      </c>
      <c r="SA7" s="611">
        <v>0</v>
      </c>
      <c r="SB7" s="611">
        <v>0</v>
      </c>
      <c r="SC7" s="611">
        <v>0</v>
      </c>
      <c r="SD7" s="611">
        <v>0</v>
      </c>
      <c r="SE7" s="611">
        <v>0</v>
      </c>
      <c r="SF7" s="611">
        <v>0</v>
      </c>
      <c r="SG7" s="611">
        <v>0</v>
      </c>
      <c r="SH7" s="611">
        <v>0</v>
      </c>
      <c r="SI7" s="611">
        <v>0</v>
      </c>
      <c r="SJ7" s="611">
        <v>0</v>
      </c>
      <c r="SK7" s="611">
        <v>0</v>
      </c>
      <c r="SL7" s="611">
        <v>0</v>
      </c>
      <c r="SM7" s="611">
        <v>0</v>
      </c>
      <c r="SN7" s="611">
        <v>0</v>
      </c>
      <c r="SO7" s="611">
        <v>0</v>
      </c>
      <c r="SP7" s="611">
        <v>0</v>
      </c>
      <c r="SQ7" s="611">
        <v>0</v>
      </c>
      <c r="SR7" s="611">
        <v>0</v>
      </c>
      <c r="SS7" s="611">
        <v>0</v>
      </c>
      <c r="ST7" s="611">
        <v>0</v>
      </c>
      <c r="SU7" s="611">
        <v>0</v>
      </c>
      <c r="SV7" s="611">
        <v>0</v>
      </c>
      <c r="SW7" s="611">
        <v>0</v>
      </c>
      <c r="SX7" s="611">
        <v>0</v>
      </c>
      <c r="SY7" s="611">
        <v>0</v>
      </c>
      <c r="SZ7" s="611">
        <v>0</v>
      </c>
      <c r="TA7" s="611">
        <v>0</v>
      </c>
      <c r="TB7" s="611">
        <v>0</v>
      </c>
      <c r="TC7" s="611">
        <v>0</v>
      </c>
      <c r="TD7" s="611">
        <v>0</v>
      </c>
      <c r="TE7" s="611">
        <v>0</v>
      </c>
      <c r="TF7" s="611">
        <v>0</v>
      </c>
      <c r="TG7" s="611">
        <v>0</v>
      </c>
      <c r="TH7" s="611">
        <v>0</v>
      </c>
      <c r="TI7" s="611">
        <v>0</v>
      </c>
      <c r="TJ7" s="611">
        <v>0</v>
      </c>
      <c r="TK7" s="611">
        <v>0</v>
      </c>
      <c r="TL7" s="611">
        <v>0</v>
      </c>
      <c r="TM7" s="611">
        <v>0</v>
      </c>
      <c r="TN7" s="611">
        <v>0</v>
      </c>
      <c r="TO7" s="611">
        <v>0</v>
      </c>
      <c r="TP7" s="611">
        <v>0</v>
      </c>
      <c r="TQ7" s="611">
        <v>0</v>
      </c>
      <c r="TR7" s="611">
        <v>0</v>
      </c>
      <c r="TS7" s="611">
        <v>0</v>
      </c>
      <c r="TT7" s="611">
        <v>0</v>
      </c>
      <c r="TU7" s="611">
        <v>0</v>
      </c>
      <c r="TV7" s="611">
        <v>0</v>
      </c>
      <c r="TW7" s="611">
        <v>0</v>
      </c>
      <c r="TX7" s="611">
        <v>0</v>
      </c>
      <c r="TY7" s="611">
        <v>0</v>
      </c>
      <c r="TZ7" s="611">
        <v>0</v>
      </c>
      <c r="UA7" s="611">
        <v>0</v>
      </c>
      <c r="UB7" s="611">
        <v>0</v>
      </c>
      <c r="UC7" s="611">
        <v>0</v>
      </c>
      <c r="UD7" s="611">
        <v>0</v>
      </c>
      <c r="UE7" s="611">
        <v>0</v>
      </c>
      <c r="UF7" s="611">
        <v>0</v>
      </c>
      <c r="UG7" s="611">
        <v>0</v>
      </c>
      <c r="UH7" s="611">
        <f>'0091'!E25</f>
        <v>1</v>
      </c>
      <c r="UI7" s="452">
        <f t="shared" si="1"/>
        <v>1E-3</v>
      </c>
      <c r="UJ7" s="614"/>
      <c r="UK7" s="347">
        <f t="shared" si="2"/>
        <v>1</v>
      </c>
      <c r="UL7" s="613"/>
      <c r="UM7" s="611">
        <v>0.138818876265074</v>
      </c>
      <c r="UN7" s="611">
        <v>0.138818876265074</v>
      </c>
      <c r="UO7" s="611">
        <v>0.138786586547781</v>
      </c>
      <c r="UP7" s="611">
        <v>0.13903411951512301</v>
      </c>
      <c r="UQ7" s="611">
        <v>0.13876437341648801</v>
      </c>
      <c r="UR7" s="611">
        <v>0.13882964284329299</v>
      </c>
      <c r="US7" s="611">
        <v>0.13877044732149801</v>
      </c>
      <c r="UT7" s="611">
        <v>0.1389321295143213</v>
      </c>
      <c r="UU7" s="611">
        <v>0.13879709187045605</v>
      </c>
      <c r="UV7" s="611">
        <v>0.13888888888888887</v>
      </c>
      <c r="UW7" s="611">
        <v>0.13882334434481672</v>
      </c>
      <c r="UX7" s="611">
        <v>0.13860610806577917</v>
      </c>
      <c r="UY7" s="611">
        <v>0.1387745501587675</v>
      </c>
      <c r="UZ7" s="611">
        <v>0.13863179866882</v>
      </c>
      <c r="VA7" s="611">
        <v>0.13873561406274601</v>
      </c>
      <c r="VB7" s="611">
        <v>0.13895976447497499</v>
      </c>
      <c r="VC7" s="611">
        <v>0.13886172501466801</v>
      </c>
      <c r="VD7" s="611">
        <v>0.138856566596851</v>
      </c>
      <c r="VE7" s="611">
        <v>0.13866294833062201</v>
      </c>
      <c r="VF7" s="611">
        <v>0.138782980021351</v>
      </c>
      <c r="VG7" s="611">
        <v>0.13860330515573799</v>
      </c>
      <c r="VH7" s="611">
        <v>0.138957816377171</v>
      </c>
      <c r="VI7" s="611">
        <v>0.146426805613661</v>
      </c>
      <c r="VJ7" s="611">
        <v>0.14656870171186182</v>
      </c>
      <c r="VK7" s="611">
        <v>0.14641177363070854</v>
      </c>
      <c r="VL7" s="611">
        <v>0.14648809070846969</v>
      </c>
      <c r="VM7" s="611">
        <v>0.14646271510516251</v>
      </c>
      <c r="VN7" s="611">
        <v>0.1465553717736662</v>
      </c>
      <c r="VO7" s="611">
        <v>0.14660823022922101</v>
      </c>
      <c r="VP7" s="611">
        <v>0.14641913935062917</v>
      </c>
      <c r="VQ7" s="611">
        <v>0.14641118751448659</v>
      </c>
      <c r="VR7" s="611">
        <v>0.14648323968223215</v>
      </c>
      <c r="VS7" s="611">
        <v>0.14651730687235939</v>
      </c>
      <c r="VT7" s="611">
        <v>0.14670681800633156</v>
      </c>
      <c r="VU7" s="611">
        <v>0.14662756598240467</v>
      </c>
      <c r="VV7" s="611">
        <v>0.14662190839989198</v>
      </c>
      <c r="VW7" s="611">
        <v>0.14674729422639912</v>
      </c>
      <c r="VX7" s="611">
        <v>0.14650465277243713</v>
      </c>
      <c r="VY7" s="611">
        <v>0.14671992625595329</v>
      </c>
      <c r="VZ7" s="611">
        <v>0.14681014604150655</v>
      </c>
      <c r="WA7" s="611">
        <v>0.14660168093026826</v>
      </c>
      <c r="WB7" s="611">
        <v>0.1464314539375072</v>
      </c>
      <c r="WC7" s="611">
        <v>1.6390943051002499E-2</v>
      </c>
      <c r="WD7" s="611">
        <v>1.64921566371342E-2</v>
      </c>
      <c r="WE7" s="611">
        <v>1.6487730061349699E-2</v>
      </c>
      <c r="WF7" s="611">
        <v>1.64719402413331E-2</v>
      </c>
      <c r="WG7" s="611">
        <v>1.6484569676059001E-2</v>
      </c>
      <c r="WH7" s="611">
        <v>1.6507985257985299E-2</v>
      </c>
      <c r="WI7" s="611">
        <v>1.6581829399969099E-2</v>
      </c>
      <c r="WJ7" s="611">
        <v>1.6581189989588602E-2</v>
      </c>
      <c r="WK7" s="611">
        <v>8.4811102544333095E-3</v>
      </c>
      <c r="WL7" s="611">
        <v>8.4883092831236993E-3</v>
      </c>
      <c r="WM7" s="611">
        <v>8.4709868699703508E-3</v>
      </c>
      <c r="WN7" s="611">
        <v>8.8454734251211392E-3</v>
      </c>
      <c r="WO7" s="611">
        <v>8.4709868699703508E-3</v>
      </c>
      <c r="WP7" s="611">
        <v>8.4504878236152693E-3</v>
      </c>
      <c r="WQ7" s="611">
        <v>8.7937296883961007E-3</v>
      </c>
      <c r="WR7" s="611">
        <v>8.7545676004872099E-3</v>
      </c>
      <c r="WS7" s="611">
        <v>8.3717036416910799E-3</v>
      </c>
      <c r="WT7" s="611">
        <v>8.3771228390830902E-3</v>
      </c>
      <c r="WU7" s="611">
        <v>8.3879823089827703E-3</v>
      </c>
      <c r="WV7" s="611">
        <v>8.3835073546223594E-3</v>
      </c>
      <c r="WW7" s="611">
        <v>8.3870229880675506E-3</v>
      </c>
      <c r="WX7" s="611">
        <v>8.3656551829036398E-3</v>
      </c>
      <c r="WY7" s="611">
        <v>8.7160830680612401E-3</v>
      </c>
      <c r="WZ7" s="611">
        <v>8.6622476649593303E-3</v>
      </c>
      <c r="XA7" s="611">
        <v>8.6642055300233597E-3</v>
      </c>
      <c r="XB7" s="611">
        <v>8.62198230619283E-3</v>
      </c>
      <c r="XC7" s="611">
        <v>8.6397956500507099E-3</v>
      </c>
      <c r="XD7" s="611">
        <v>8.7084926735072499E-3</v>
      </c>
      <c r="XE7" s="611">
        <v>1.47554008550566E-2</v>
      </c>
      <c r="XF7" s="611">
        <v>1.4773846503523E-2</v>
      </c>
      <c r="XG7" s="611">
        <v>1.4916810097533E-2</v>
      </c>
      <c r="XH7" s="611">
        <v>1.4930515677041499E-2</v>
      </c>
      <c r="XI7" s="611">
        <v>1.50202195262854E-2</v>
      </c>
      <c r="XJ7" s="611">
        <v>1.5023112480739601E-2</v>
      </c>
      <c r="XK7" s="611">
        <v>1.5078874110733101E-2</v>
      </c>
      <c r="XL7" s="611">
        <v>1.5011547344110854E-2</v>
      </c>
      <c r="XM7" s="611">
        <v>1.5030639380275176E-2</v>
      </c>
      <c r="XN7" s="611">
        <v>1.479347529878927E-2</v>
      </c>
      <c r="XO7" s="611">
        <v>1.4835057583447197E-2</v>
      </c>
      <c r="XP7" s="611">
        <v>1.4817125477657334E-2</v>
      </c>
      <c r="XQ7" s="611">
        <v>1.4824640112355167E-2</v>
      </c>
      <c r="XR7" s="611">
        <v>1.4834478450968145E-2</v>
      </c>
      <c r="XS7" s="611">
        <v>1.4845489705824902E-2</v>
      </c>
      <c r="XT7" s="611">
        <v>1.4811350171499845E-2</v>
      </c>
      <c r="XU7" s="611">
        <v>6.2305295950155761E-3</v>
      </c>
      <c r="XV7" s="611">
        <v>6.2443898060336421E-3</v>
      </c>
      <c r="XW7" s="611">
        <v>6.2779565251510636E-3</v>
      </c>
      <c r="XX7" s="611">
        <v>1.3804527885146326E-2</v>
      </c>
      <c r="XY7" s="611">
        <v>1.3829072661898928E-2</v>
      </c>
      <c r="XZ7" s="611">
        <v>1.3819244284755398E-2</v>
      </c>
      <c r="YA7" s="611">
        <v>1.3858093126385808E-2</v>
      </c>
      <c r="YB7" s="611">
        <v>1.3880626611144158E-2</v>
      </c>
      <c r="YC7" s="611">
        <v>3.4154090548054003E-2</v>
      </c>
      <c r="YD7" s="611">
        <v>3.4179881562735999E-2</v>
      </c>
      <c r="YE7" s="611">
        <v>3.4179881562735999E-2</v>
      </c>
      <c r="YF7" s="611">
        <v>3.4219321979945899E-2</v>
      </c>
      <c r="YG7" s="611">
        <v>3.4290271132376399E-2</v>
      </c>
      <c r="YH7" s="611">
        <v>3.4273872150486197E-2</v>
      </c>
      <c r="YI7" s="611">
        <v>3.4346419585446701E-2</v>
      </c>
      <c r="YJ7" s="611">
        <v>3.4314899050355098E-2</v>
      </c>
      <c r="YK7" s="611">
        <v>3.40796512779869E-2</v>
      </c>
      <c r="YL7" s="611">
        <v>3.3953176201192301E-2</v>
      </c>
      <c r="YM7" s="611">
        <v>3.4349336702463699E-2</v>
      </c>
      <c r="YN7" s="611">
        <v>3.4371049304677603E-2</v>
      </c>
      <c r="YO7" s="611">
        <v>3.4274908403262E-2</v>
      </c>
      <c r="YP7" s="611">
        <v>3.4287065500118202E-2</v>
      </c>
      <c r="YQ7" s="611">
        <v>3.3874271309280002E-2</v>
      </c>
      <c r="YR7" s="611">
        <v>3.4016296179099799E-2</v>
      </c>
      <c r="YS7" s="611">
        <v>3.4097216715565801E-2</v>
      </c>
      <c r="YT7" s="611">
        <v>3.4390370696205097E-2</v>
      </c>
      <c r="YU7" s="611">
        <v>3.4032671364509902E-2</v>
      </c>
      <c r="YV7" s="611">
        <v>3.4260378879484098E-2</v>
      </c>
      <c r="YW7" s="611">
        <v>3.41475172746264E-2</v>
      </c>
      <c r="YX7" s="611">
        <v>3.4183222070296802E-2</v>
      </c>
      <c r="YY7" s="611">
        <v>3.4062675322593598E-2</v>
      </c>
      <c r="YZ7" s="611">
        <v>3.3720791843535498E-2</v>
      </c>
      <c r="ZA7" s="611">
        <v>3.3793185703494599E-2</v>
      </c>
      <c r="ZB7" s="611">
        <v>3.3570300157977899E-2</v>
      </c>
      <c r="ZC7" s="611">
        <v>3.3506780195521897E-2</v>
      </c>
      <c r="ZD7" s="611">
        <v>1.3800173487895299E-2</v>
      </c>
      <c r="ZE7" s="611">
        <v>1.42095914742451E-2</v>
      </c>
      <c r="ZF7" s="611">
        <v>1.4232061672267199E-2</v>
      </c>
      <c r="ZG7" s="611">
        <v>1.42517814726841E-2</v>
      </c>
      <c r="ZH7" s="611">
        <v>1.42225031605563E-2</v>
      </c>
      <c r="ZI7" s="611">
        <v>1.38208813773496E-2</v>
      </c>
      <c r="ZJ7" s="611">
        <v>1.3823064770932101E-2</v>
      </c>
      <c r="ZK7" s="611">
        <v>6.2927711791080001E-3</v>
      </c>
      <c r="ZL7" s="611">
        <v>6.3096458711254799E-3</v>
      </c>
      <c r="ZM7" s="611">
        <v>6.3141278610891896E-3</v>
      </c>
      <c r="ZN7" s="611">
        <v>6.2617407639323696E-3</v>
      </c>
      <c r="ZO7" s="611">
        <v>6.1726013656880499E-3</v>
      </c>
      <c r="ZP7" s="611">
        <v>6.2152818241852197E-3</v>
      </c>
      <c r="ZQ7" s="611">
        <v>6.2247121070650498E-3</v>
      </c>
      <c r="ZR7" s="611">
        <v>6.2346568990375301E-3</v>
      </c>
      <c r="ZS7" s="611">
        <v>6.2468277827665598E-3</v>
      </c>
      <c r="ZT7" s="611">
        <v>6.2888137725021602E-3</v>
      </c>
      <c r="ZU7" s="611">
        <v>6.3146262530586498E-3</v>
      </c>
      <c r="ZV7" s="611">
        <v>6.3093970582436196E-3</v>
      </c>
      <c r="ZW7" s="611">
        <v>6.3121350796907097E-3</v>
      </c>
      <c r="ZX7" s="611">
        <v>6.3173688158881802E-3</v>
      </c>
      <c r="ZY7" s="611">
        <v>6.3623349769365402E-3</v>
      </c>
      <c r="ZZ7" s="611">
        <v>6.3653723742839001E-3</v>
      </c>
      <c r="AAA7" s="611">
        <v>6.3431652394544897E-3</v>
      </c>
      <c r="AAB7" s="611">
        <v>6.3431652394544897E-3</v>
      </c>
      <c r="AAC7" s="611">
        <v>6.3451776649746201E-3</v>
      </c>
      <c r="AAD7" s="611">
        <v>6.3732324238199604E-3</v>
      </c>
      <c r="AAE7" s="611">
        <v>6.4007680921710601E-3</v>
      </c>
      <c r="AAF7" s="611">
        <v>6.4082024991989704E-3</v>
      </c>
      <c r="AAG7" s="611">
        <v>6.3902867641185404E-3</v>
      </c>
      <c r="AAH7" s="611">
        <v>6.3598060259162101E-3</v>
      </c>
      <c r="AAI7" s="611">
        <v>6.3371356147021596E-3</v>
      </c>
      <c r="AAJ7" s="611">
        <v>6.3643595863166298E-3</v>
      </c>
      <c r="AAK7" s="611">
        <v>6.3577843121672096E-3</v>
      </c>
      <c r="AAL7" s="611">
        <v>6.36486594001114E-3</v>
      </c>
      <c r="AAM7" s="611">
        <v>6.352987889616836E-3</v>
      </c>
      <c r="AAN7" s="611">
        <v>6.3699339119356636E-3</v>
      </c>
      <c r="AAO7" s="611">
        <v>6.3936063936063936E-3</v>
      </c>
      <c r="AAP7" s="611">
        <v>6.4107700937575127E-3</v>
      </c>
      <c r="AAQ7" s="611">
        <v>6.4074326218413356E-3</v>
      </c>
      <c r="AAR7" s="611">
        <v>6.382639221318015E-3</v>
      </c>
      <c r="AAS7" s="611">
        <v>6.351474733039578E-3</v>
      </c>
      <c r="AAT7" s="611">
        <v>6.3572790845518121E-3</v>
      </c>
      <c r="AAU7" s="611">
        <v>6.3882456280443985E-3</v>
      </c>
      <c r="AAV7" s="611">
        <v>6.3834031518053063E-3</v>
      </c>
      <c r="AAW7" s="611">
        <v>0</v>
      </c>
      <c r="AAX7" s="611">
        <v>0</v>
      </c>
      <c r="AAY7" s="611">
        <v>0</v>
      </c>
      <c r="AAZ7" s="612">
        <v>0</v>
      </c>
      <c r="ABA7" s="611">
        <v>0</v>
      </c>
      <c r="ABB7" s="611">
        <v>0</v>
      </c>
      <c r="ABC7" s="611">
        <v>0</v>
      </c>
      <c r="ABD7" s="611">
        <v>0</v>
      </c>
      <c r="ABE7" s="611">
        <v>0</v>
      </c>
      <c r="ABF7" s="611">
        <v>0</v>
      </c>
      <c r="ABG7" s="611">
        <v>0</v>
      </c>
      <c r="ABH7" s="611">
        <v>0</v>
      </c>
      <c r="ABI7" s="611">
        <v>0</v>
      </c>
      <c r="ABJ7" s="611">
        <v>0</v>
      </c>
      <c r="ABK7" s="611">
        <v>0</v>
      </c>
      <c r="ABL7" s="611">
        <v>0</v>
      </c>
      <c r="ABM7" s="611">
        <v>0</v>
      </c>
      <c r="ABN7" s="611">
        <v>0</v>
      </c>
      <c r="ABO7" s="611">
        <v>0</v>
      </c>
      <c r="ABP7" s="611">
        <v>0</v>
      </c>
      <c r="ABQ7" s="611">
        <v>0</v>
      </c>
      <c r="ABR7" s="611">
        <v>0</v>
      </c>
      <c r="ABS7" s="611">
        <v>0</v>
      </c>
      <c r="ABT7" s="611">
        <v>0</v>
      </c>
      <c r="ABU7" s="611">
        <v>0</v>
      </c>
      <c r="ABV7" s="611">
        <v>0</v>
      </c>
      <c r="ABW7" s="611">
        <v>0</v>
      </c>
      <c r="ABX7" s="611">
        <v>0</v>
      </c>
      <c r="ABY7" s="611">
        <v>0</v>
      </c>
      <c r="ABZ7" s="611">
        <v>0</v>
      </c>
      <c r="ACA7" s="611">
        <v>0</v>
      </c>
      <c r="ACB7" s="611">
        <v>0</v>
      </c>
      <c r="ACC7" s="611">
        <v>0</v>
      </c>
      <c r="ACD7" s="611">
        <v>0</v>
      </c>
      <c r="ACE7" s="611">
        <v>0</v>
      </c>
      <c r="ACF7" s="611">
        <v>0</v>
      </c>
      <c r="ACG7" s="611">
        <v>0</v>
      </c>
      <c r="ACH7" s="611">
        <v>0</v>
      </c>
      <c r="ACI7" s="611">
        <v>0</v>
      </c>
      <c r="ACJ7" s="611">
        <v>0</v>
      </c>
      <c r="ACK7" s="611">
        <v>0</v>
      </c>
      <c r="ACL7" s="611">
        <v>0</v>
      </c>
      <c r="ACM7" s="611">
        <v>0</v>
      </c>
      <c r="ACN7" s="611">
        <v>0</v>
      </c>
      <c r="ACO7" s="611">
        <v>0</v>
      </c>
      <c r="ACP7" s="611">
        <v>0</v>
      </c>
      <c r="ACQ7" s="611">
        <v>0</v>
      </c>
      <c r="ACR7" s="611">
        <v>0</v>
      </c>
      <c r="ACS7" s="611">
        <v>0</v>
      </c>
      <c r="ACT7" s="611">
        <v>0</v>
      </c>
      <c r="ACU7" s="611">
        <v>0</v>
      </c>
      <c r="ACV7" s="611">
        <v>0</v>
      </c>
      <c r="ACW7" s="611">
        <v>0</v>
      </c>
      <c r="ACX7" s="611">
        <v>0</v>
      </c>
      <c r="ACY7" s="611">
        <v>0</v>
      </c>
      <c r="ACZ7" s="611">
        <v>0</v>
      </c>
      <c r="ADA7" s="611">
        <v>0</v>
      </c>
      <c r="ADB7" s="611">
        <v>0</v>
      </c>
      <c r="ADC7" s="611">
        <v>0</v>
      </c>
      <c r="ADD7" s="611">
        <v>0</v>
      </c>
      <c r="ADE7" s="611">
        <v>0</v>
      </c>
      <c r="ADF7" s="611">
        <v>0</v>
      </c>
      <c r="ADG7" s="611">
        <v>0</v>
      </c>
      <c r="ADH7" s="611">
        <v>0</v>
      </c>
      <c r="ADI7" s="611">
        <v>0</v>
      </c>
      <c r="ADJ7" s="611">
        <v>0</v>
      </c>
      <c r="ADK7" s="611">
        <v>0</v>
      </c>
      <c r="ADL7" s="611">
        <v>0</v>
      </c>
      <c r="ADM7" s="611">
        <v>0</v>
      </c>
      <c r="ADN7" s="611">
        <v>0</v>
      </c>
      <c r="ADO7" s="611">
        <v>0</v>
      </c>
      <c r="ADP7" s="611">
        <v>0</v>
      </c>
      <c r="ADQ7" s="611">
        <v>0</v>
      </c>
      <c r="ADR7" s="611">
        <v>0</v>
      </c>
      <c r="ADS7" s="611">
        <v>0</v>
      </c>
      <c r="ADT7" s="611">
        <v>0</v>
      </c>
      <c r="ADU7" s="611">
        <v>0</v>
      </c>
      <c r="ADV7" s="611">
        <v>0</v>
      </c>
      <c r="ADW7" s="611">
        <v>0</v>
      </c>
      <c r="ADX7" s="611">
        <v>0</v>
      </c>
      <c r="ADY7" s="611">
        <v>0</v>
      </c>
      <c r="ADZ7" s="611">
        <v>0</v>
      </c>
      <c r="AEA7" s="611">
        <v>0</v>
      </c>
      <c r="AEB7" s="611">
        <v>0</v>
      </c>
      <c r="AEC7" s="611">
        <v>0</v>
      </c>
      <c r="AED7" s="611">
        <v>0</v>
      </c>
      <c r="AEE7" s="611">
        <v>0</v>
      </c>
      <c r="AEF7" s="611">
        <v>0</v>
      </c>
      <c r="AEG7" s="611">
        <v>0</v>
      </c>
      <c r="AEH7" s="611">
        <v>0</v>
      </c>
      <c r="AEI7" s="611">
        <v>0</v>
      </c>
      <c r="AEJ7" s="611">
        <v>0</v>
      </c>
      <c r="AEK7" s="611">
        <v>0</v>
      </c>
      <c r="AEL7" s="611">
        <v>0</v>
      </c>
      <c r="AEM7" s="611">
        <v>0</v>
      </c>
      <c r="AEN7" s="611">
        <v>0</v>
      </c>
      <c r="AEO7" s="611">
        <v>0</v>
      </c>
      <c r="AEP7" s="611">
        <v>9.2918812187850908E-3</v>
      </c>
      <c r="AEQ7" s="611">
        <v>9.3117094746643907E-3</v>
      </c>
      <c r="AER7" s="611">
        <v>9.3425201448090606E-3</v>
      </c>
      <c r="AES7" s="611">
        <v>9.3915085110545908E-3</v>
      </c>
      <c r="AET7" s="611">
        <v>9.3465223148220308E-3</v>
      </c>
      <c r="AEU7" s="611">
        <v>9.29224097878272E-3</v>
      </c>
      <c r="AEV7" s="611">
        <v>9.2750038645849405E-3</v>
      </c>
      <c r="AEW7" s="611">
        <v>9.2503372518789803E-3</v>
      </c>
      <c r="AEX7" s="611">
        <v>9.3261832595010492E-3</v>
      </c>
      <c r="AEY7" s="611">
        <v>9.3196644920782792E-3</v>
      </c>
      <c r="AEZ7" s="611">
        <v>9.2614031025700407E-3</v>
      </c>
      <c r="AFA7" s="611">
        <v>9.5467216557833991E-3</v>
      </c>
      <c r="AFB7" s="611">
        <v>9.5285284140717297E-3</v>
      </c>
      <c r="AFC7" s="611">
        <v>9.5082341307572305E-3</v>
      </c>
      <c r="AFD7" s="611">
        <v>9.5605950514359994E-3</v>
      </c>
      <c r="AFE7" s="611">
        <v>9.2357423227891998E-3</v>
      </c>
      <c r="AFF7" s="611">
        <v>9.2603310568352797E-3</v>
      </c>
      <c r="AFG7" s="611">
        <v>9.2581877097558194E-3</v>
      </c>
      <c r="AFH7" s="611">
        <v>7.8221331689272505E-2</v>
      </c>
      <c r="AFI7" s="611">
        <v>7.8282436831499005E-2</v>
      </c>
      <c r="AFJ7" s="611">
        <v>7.8264932637645002E-2</v>
      </c>
      <c r="AFK7" s="611">
        <v>7.8562538892346004E-2</v>
      </c>
      <c r="AFL7" s="611">
        <v>7.8515625000000006E-2</v>
      </c>
      <c r="AFM7" s="611">
        <v>7.8577013291634107E-2</v>
      </c>
      <c r="AFN7" s="611">
        <v>7.8509491445980795E-2</v>
      </c>
      <c r="AFO7" s="611">
        <v>7.8434388096428206E-2</v>
      </c>
      <c r="AFP7" s="611">
        <v>7.8542134179370102E-2</v>
      </c>
      <c r="AFQ7" s="611">
        <v>7.85033588501797E-2</v>
      </c>
      <c r="AFR7" s="611">
        <v>7.8477078477078493E-2</v>
      </c>
      <c r="AFS7" s="611">
        <v>7.8283221685620796E-2</v>
      </c>
      <c r="AFT7" s="611">
        <v>7.8469269424043295E-2</v>
      </c>
      <c r="AFU7" s="611">
        <v>7.8333898241253294E-2</v>
      </c>
      <c r="AFV7" s="611">
        <v>7.8352700707823894E-2</v>
      </c>
      <c r="AFW7" s="611">
        <v>7.8278585981341797E-2</v>
      </c>
      <c r="AFX7" s="611">
        <v>7.8269377106207197E-2</v>
      </c>
      <c r="AFY7" s="611">
        <v>7.8389279208951404E-2</v>
      </c>
      <c r="AFZ7" s="611">
        <v>7.8558068355721794E-2</v>
      </c>
      <c r="AGA7" s="611">
        <v>7.8450363196125902E-2</v>
      </c>
      <c r="AGB7" s="611">
        <v>7.8399741893853805E-2</v>
      </c>
      <c r="AGC7" s="611">
        <v>7.8427575522850498E-2</v>
      </c>
      <c r="AGD7" s="611">
        <v>7.84111894886622E-2</v>
      </c>
      <c r="AGE7" s="611">
        <v>7.8321086213674396E-2</v>
      </c>
      <c r="AGF7" s="611">
        <v>7.8381334305504896E-2</v>
      </c>
      <c r="AGG7" s="611">
        <v>7.8381334305504896E-2</v>
      </c>
      <c r="AGH7" s="611">
        <f>'0091'!D55</f>
        <v>14.674857549857601</v>
      </c>
      <c r="AGI7" s="611">
        <v>7.8325048953155604E-2</v>
      </c>
      <c r="AGJ7" s="611">
        <v>7.8528496783351998E-2</v>
      </c>
      <c r="AGK7" s="611">
        <v>7.8541969917515803E-2</v>
      </c>
      <c r="AGL7" s="611">
        <v>7.8415695439589206E-2</v>
      </c>
      <c r="AGM7" s="611">
        <v>7.8253958549856298E-2</v>
      </c>
      <c r="AGN7" s="611">
        <v>7.8416957667095499E-2</v>
      </c>
      <c r="AGO7" s="611">
        <v>7.8266474325527149E-2</v>
      </c>
      <c r="AGP7" s="611">
        <v>7.8555332999499294E-2</v>
      </c>
      <c r="AGQ7" s="611">
        <v>7.8286465835786301E-2</v>
      </c>
      <c r="AGR7" s="611">
        <v>7.84834963131745E-2</v>
      </c>
      <c r="AGS7" s="611">
        <v>7.8268273513230305E-2</v>
      </c>
      <c r="AGT7" s="611">
        <v>7.8366742903269199E-2</v>
      </c>
      <c r="AGU7" s="611">
        <v>7.8486001630878002E-2</v>
      </c>
      <c r="AGV7" s="611">
        <v>7.8475336322870001E-2</v>
      </c>
      <c r="AGW7" s="611">
        <v>7.8371501272264596E-2</v>
      </c>
      <c r="AGX7" s="611">
        <v>7.8494002514526498E-2</v>
      </c>
      <c r="AGY7" s="611">
        <v>7.8395438810832802E-2</v>
      </c>
      <c r="AGZ7" s="611">
        <v>7.8395438810832802E-2</v>
      </c>
      <c r="AHA7" s="611">
        <v>7.8347835505650401E-2</v>
      </c>
      <c r="AHB7" s="611">
        <v>7.8252248424332593E-2</v>
      </c>
      <c r="AHC7" s="611">
        <v>7.8445229681978798E-2</v>
      </c>
      <c r="AHD7" s="611">
        <v>7.8434143583945695E-2</v>
      </c>
      <c r="AHE7" s="611">
        <v>7.8229144741457896E-2</v>
      </c>
      <c r="AHF7" s="611">
        <v>7.8506259282834695E-2</v>
      </c>
      <c r="AHG7" s="611">
        <v>7.8311323105399899E-2</v>
      </c>
      <c r="AHH7" s="611">
        <v>7.8306575606965398E-2</v>
      </c>
      <c r="AHI7" s="611">
        <v>7.8481012658227906E-2</v>
      </c>
      <c r="AHJ7" s="611">
        <v>7.8444370787758302E-2</v>
      </c>
      <c r="AHK7" s="611">
        <v>7.8321154206483001E-2</v>
      </c>
      <c r="AHL7" s="611">
        <v>7.8388718025654502E-2</v>
      </c>
      <c r="AHM7" s="611">
        <v>7.8574382495582601E-2</v>
      </c>
      <c r="AHN7" s="611">
        <v>7.8468180964895801E-2</v>
      </c>
      <c r="AHO7" s="611">
        <v>7.8389990201251203E-2</v>
      </c>
      <c r="AHP7" s="611">
        <v>7.8273425032297297E-2</v>
      </c>
      <c r="AHQ7" s="611">
        <v>7.8265873777095707E-2</v>
      </c>
      <c r="AHR7" s="611">
        <v>7.8514505554901304E-2</v>
      </c>
      <c r="AHS7" s="611">
        <v>7.8452908641587896E-2</v>
      </c>
      <c r="AHT7" s="611">
        <v>7.8518917670605398E-2</v>
      </c>
      <c r="AHU7" s="611">
        <v>7.8242435922143E-2</v>
      </c>
      <c r="AHV7" s="611">
        <v>6.8832599118942697E-2</v>
      </c>
      <c r="AHW7" s="611">
        <v>6.9177863083813199E-2</v>
      </c>
      <c r="AHX7" s="611">
        <v>6.9177863083813199E-2</v>
      </c>
      <c r="AHY7" s="611">
        <v>6.8924302788844594E-2</v>
      </c>
      <c r="AHZ7" s="611">
        <v>6.9184890656063605E-2</v>
      </c>
      <c r="AIA7" s="611">
        <v>6.9061321690811694E-2</v>
      </c>
      <c r="AIB7" s="611">
        <v>6.9081180369764003E-2</v>
      </c>
      <c r="AIC7" s="611">
        <v>6.8940493468795397E-2</v>
      </c>
      <c r="AID7" s="611">
        <v>6.8979509028200395E-2</v>
      </c>
      <c r="AIE7" s="611">
        <v>6.8971113274910706E-2</v>
      </c>
      <c r="AIF7" s="611">
        <v>6.9142229633546201E-2</v>
      </c>
      <c r="AIG7" s="611">
        <v>6.8810946838628498E-2</v>
      </c>
      <c r="AIH7" s="611">
        <v>6.8817038945061706E-2</v>
      </c>
      <c r="AII7" s="611">
        <v>6.9154690156081E-2</v>
      </c>
      <c r="AIJ7" s="611">
        <v>6.8965517241379296E-2</v>
      </c>
      <c r="AIK7" s="611">
        <v>6.8965517241379296E-2</v>
      </c>
      <c r="AIL7" s="611">
        <v>6.8941744226128907E-2</v>
      </c>
      <c r="AIM7" s="611">
        <v>6.9137699251008294E-2</v>
      </c>
      <c r="AIN7" s="611">
        <v>6.9124423963133605E-2</v>
      </c>
      <c r="AIO7" s="611">
        <v>6.9029347113493497E-2</v>
      </c>
      <c r="AIP7" s="611">
        <v>6.9105532346855097E-2</v>
      </c>
      <c r="AIQ7" s="611">
        <v>6.8919606844970005E-2</v>
      </c>
      <c r="AIR7" s="611">
        <v>6.8916908136893995E-2</v>
      </c>
      <c r="AIS7" s="611">
        <v>6.9175753312228902E-2</v>
      </c>
      <c r="AIT7" s="611">
        <v>6.8908813280607703E-2</v>
      </c>
      <c r="AIU7" s="611">
        <v>6.9024685099247363E-2</v>
      </c>
      <c r="AIV7" s="611">
        <v>6.8833352888263102E-2</v>
      </c>
      <c r="AIW7" s="611">
        <v>6.8965517241379296E-2</v>
      </c>
      <c r="AIX7" s="611">
        <v>6.8840722237520205E-2</v>
      </c>
      <c r="AIY7" s="611">
        <v>6.9090765525681996E-2</v>
      </c>
      <c r="AIZ7" s="611">
        <v>6.9128974916057698E-2</v>
      </c>
      <c r="AJA7" s="615">
        <v>6.9128974916057698E-2</v>
      </c>
      <c r="AJB7" s="615">
        <v>6.8829113924050597E-2</v>
      </c>
      <c r="AJC7" s="615">
        <v>6.8990127274889998E-2</v>
      </c>
      <c r="AJD7" s="615">
        <v>6.8951852585694501E-2</v>
      </c>
      <c r="AJE7" s="615">
        <v>6.8970891945602603E-2</v>
      </c>
      <c r="AJF7" s="615">
        <v>6.8901805304284205E-2</v>
      </c>
      <c r="AJG7" s="615">
        <v>6.9012849353719402E-2</v>
      </c>
      <c r="AJH7" s="615">
        <v>6.9032790575523403E-2</v>
      </c>
      <c r="AJI7" s="615">
        <v>6.9136350192250798E-2</v>
      </c>
      <c r="AJJ7" s="615">
        <v>6.9075059101654901E-2</v>
      </c>
      <c r="AJK7" s="615">
        <v>6.8978444236176203E-2</v>
      </c>
      <c r="AJL7" s="615">
        <v>6.9141740568164703E-2</v>
      </c>
      <c r="AJM7" s="615">
        <v>0</v>
      </c>
      <c r="AJN7" s="615">
        <v>0</v>
      </c>
      <c r="AJO7" s="615">
        <v>0</v>
      </c>
      <c r="AJP7" s="615">
        <v>0</v>
      </c>
      <c r="AJQ7" s="615">
        <v>0</v>
      </c>
      <c r="AJR7" s="615">
        <v>0</v>
      </c>
      <c r="AJS7" s="615">
        <v>0</v>
      </c>
      <c r="AJT7" s="615">
        <v>0</v>
      </c>
      <c r="AJU7" s="615">
        <v>0</v>
      </c>
      <c r="AJV7" s="615">
        <v>0</v>
      </c>
      <c r="AJW7" s="615">
        <v>0</v>
      </c>
      <c r="AJX7" s="615">
        <v>0</v>
      </c>
      <c r="AJY7" s="615">
        <v>0</v>
      </c>
      <c r="AJZ7" s="615">
        <v>0</v>
      </c>
      <c r="AKA7" s="615">
        <v>0</v>
      </c>
      <c r="AKB7" s="611">
        <v>0</v>
      </c>
      <c r="AKC7" s="611">
        <v>0</v>
      </c>
      <c r="AKD7" s="611">
        <v>0</v>
      </c>
      <c r="AKE7" s="611">
        <v>0</v>
      </c>
      <c r="AKF7" s="611">
        <v>0</v>
      </c>
      <c r="AKG7" s="611">
        <v>0</v>
      </c>
      <c r="AKH7" s="611">
        <v>0</v>
      </c>
      <c r="AKI7" s="611">
        <v>0</v>
      </c>
      <c r="AKJ7" s="611">
        <v>0</v>
      </c>
      <c r="AKK7" s="611">
        <v>0</v>
      </c>
      <c r="AKL7" s="611">
        <v>0</v>
      </c>
      <c r="AKM7" s="611">
        <v>0</v>
      </c>
      <c r="AKN7" s="611">
        <v>0</v>
      </c>
      <c r="AKO7" s="611">
        <v>0</v>
      </c>
      <c r="AKP7" s="611">
        <v>0</v>
      </c>
      <c r="AKQ7" s="611">
        <v>0</v>
      </c>
      <c r="AKR7" s="611">
        <v>0</v>
      </c>
      <c r="AKS7" s="611">
        <v>0</v>
      </c>
      <c r="AKT7" s="611">
        <v>0</v>
      </c>
      <c r="AKU7" s="611">
        <v>0</v>
      </c>
      <c r="AKV7" s="611">
        <v>0</v>
      </c>
      <c r="AKW7" s="611">
        <v>0</v>
      </c>
      <c r="AKX7" s="611">
        <v>0</v>
      </c>
      <c r="AKY7" s="611">
        <v>0</v>
      </c>
      <c r="AKZ7" s="611">
        <v>0</v>
      </c>
      <c r="ALA7" s="611">
        <v>0</v>
      </c>
      <c r="ALB7" s="611">
        <v>0</v>
      </c>
      <c r="ALC7" s="611">
        <v>0</v>
      </c>
      <c r="ALD7" s="611">
        <v>0</v>
      </c>
      <c r="ALE7" s="611">
        <v>0</v>
      </c>
      <c r="ALF7" s="611">
        <v>0</v>
      </c>
      <c r="ALG7" s="611">
        <v>0</v>
      </c>
      <c r="ALH7" s="611">
        <v>0</v>
      </c>
      <c r="ALI7" s="611">
        <v>0</v>
      </c>
      <c r="ALJ7" s="611">
        <v>0</v>
      </c>
      <c r="ALK7" s="611">
        <v>0</v>
      </c>
      <c r="ALL7" s="611">
        <v>0</v>
      </c>
      <c r="ALM7" s="611">
        <v>0</v>
      </c>
      <c r="ALN7" s="611">
        <v>0</v>
      </c>
      <c r="ALO7" s="611">
        <v>0</v>
      </c>
      <c r="ALP7" s="611">
        <v>0</v>
      </c>
      <c r="ALQ7" s="611">
        <v>0</v>
      </c>
      <c r="ALR7" s="611">
        <v>0</v>
      </c>
      <c r="ALS7" s="611">
        <v>0</v>
      </c>
      <c r="ALT7" s="611">
        <v>0</v>
      </c>
      <c r="ALU7" s="611">
        <v>0</v>
      </c>
      <c r="ALV7" s="611">
        <v>0</v>
      </c>
      <c r="ALW7" s="611">
        <v>0</v>
      </c>
      <c r="ALX7" s="611">
        <v>0</v>
      </c>
      <c r="ALY7" s="611">
        <v>0</v>
      </c>
      <c r="ALZ7" s="611">
        <v>0</v>
      </c>
      <c r="AMA7" s="611">
        <v>0</v>
      </c>
      <c r="AMB7" s="611">
        <v>0</v>
      </c>
      <c r="AMC7" s="611">
        <v>0</v>
      </c>
      <c r="AMD7" s="611">
        <v>0</v>
      </c>
      <c r="AME7" s="611">
        <v>0</v>
      </c>
      <c r="AMF7" s="611">
        <v>0</v>
      </c>
      <c r="AMG7" s="611">
        <v>0</v>
      </c>
      <c r="AMH7" s="611">
        <v>0</v>
      </c>
      <c r="AMI7" s="611">
        <v>0</v>
      </c>
      <c r="AMJ7" s="611">
        <v>0</v>
      </c>
      <c r="AMK7" s="611">
        <v>0</v>
      </c>
      <c r="AML7" s="611">
        <v>0</v>
      </c>
      <c r="AMM7" s="611">
        <v>0</v>
      </c>
      <c r="AMN7" s="611">
        <v>0</v>
      </c>
      <c r="AMO7" s="611">
        <v>0</v>
      </c>
      <c r="AMP7" s="611">
        <v>0</v>
      </c>
      <c r="AMQ7" s="611">
        <v>0</v>
      </c>
      <c r="AMR7" s="611">
        <v>0</v>
      </c>
      <c r="AMS7" s="611">
        <v>0</v>
      </c>
      <c r="AMT7" s="611">
        <v>0</v>
      </c>
      <c r="AMU7" s="611">
        <v>0</v>
      </c>
      <c r="AMV7" s="611">
        <v>0</v>
      </c>
      <c r="AMW7" s="611">
        <v>0</v>
      </c>
      <c r="AMX7" s="611">
        <v>0</v>
      </c>
      <c r="AMY7" s="611">
        <v>0</v>
      </c>
      <c r="AMZ7" s="611">
        <v>0</v>
      </c>
      <c r="ANA7" s="611">
        <v>0</v>
      </c>
      <c r="ANB7" s="611">
        <v>0</v>
      </c>
      <c r="ANC7" s="611">
        <v>0</v>
      </c>
      <c r="AND7" s="611">
        <v>0</v>
      </c>
      <c r="ANE7" s="611">
        <v>0</v>
      </c>
      <c r="ANF7" s="611">
        <v>0</v>
      </c>
      <c r="ANG7" s="611">
        <v>0</v>
      </c>
      <c r="ANH7" s="611">
        <v>0</v>
      </c>
      <c r="ANI7" s="611">
        <v>0</v>
      </c>
      <c r="ANJ7" s="611">
        <v>0</v>
      </c>
      <c r="ANK7" s="611">
        <v>0</v>
      </c>
      <c r="ANL7" s="611">
        <v>0</v>
      </c>
      <c r="ANM7" s="611">
        <v>0</v>
      </c>
      <c r="ANN7" s="611">
        <v>0</v>
      </c>
      <c r="ANO7" s="611">
        <v>0</v>
      </c>
      <c r="ANP7" s="611">
        <v>0</v>
      </c>
      <c r="ANQ7" s="611">
        <v>0</v>
      </c>
      <c r="ANR7" s="611">
        <v>0</v>
      </c>
      <c r="ANS7" s="611">
        <v>0</v>
      </c>
      <c r="ANT7" s="611">
        <v>0</v>
      </c>
      <c r="ANU7" s="611">
        <v>0</v>
      </c>
      <c r="ANV7" s="611">
        <v>0</v>
      </c>
      <c r="ANW7" s="611">
        <v>0</v>
      </c>
      <c r="ANX7" s="611">
        <v>0</v>
      </c>
      <c r="ANY7" s="611">
        <v>0</v>
      </c>
      <c r="ANZ7" s="611">
        <v>0</v>
      </c>
      <c r="AOA7" s="611">
        <v>0</v>
      </c>
      <c r="AOB7" s="611">
        <v>0</v>
      </c>
      <c r="AOC7" s="611">
        <v>0</v>
      </c>
      <c r="AOD7" s="611">
        <v>0</v>
      </c>
      <c r="AOE7" s="611">
        <v>0</v>
      </c>
      <c r="AOF7" s="611">
        <v>0</v>
      </c>
      <c r="AOG7" s="611">
        <v>0</v>
      </c>
      <c r="AOH7" s="611">
        <v>0</v>
      </c>
      <c r="AOI7" s="611">
        <v>0</v>
      </c>
      <c r="AOJ7" s="611">
        <v>0</v>
      </c>
      <c r="AOK7" s="611">
        <v>0</v>
      </c>
      <c r="AOL7" s="611">
        <v>0</v>
      </c>
      <c r="AOM7" s="611">
        <v>0</v>
      </c>
      <c r="AON7" s="611">
        <v>0</v>
      </c>
      <c r="AOO7" s="611">
        <v>0</v>
      </c>
      <c r="AOP7" s="611">
        <v>0</v>
      </c>
      <c r="AOQ7" s="611">
        <v>0</v>
      </c>
      <c r="AOR7" s="611">
        <v>0</v>
      </c>
      <c r="AOS7" s="611">
        <v>0</v>
      </c>
      <c r="AOT7" s="611">
        <v>0</v>
      </c>
      <c r="AOU7" s="611">
        <v>0</v>
      </c>
      <c r="AOV7" s="611">
        <v>0</v>
      </c>
      <c r="AOW7" s="611">
        <v>0</v>
      </c>
      <c r="AOX7" s="611">
        <v>0</v>
      </c>
      <c r="AOY7" s="611">
        <v>0</v>
      </c>
      <c r="AOZ7" s="611">
        <v>0</v>
      </c>
      <c r="APA7" s="611">
        <v>0</v>
      </c>
      <c r="APB7" s="611">
        <v>0</v>
      </c>
      <c r="APC7" s="611">
        <v>0</v>
      </c>
      <c r="APD7" s="611">
        <v>0</v>
      </c>
      <c r="APE7" s="611">
        <v>0</v>
      </c>
      <c r="APF7" s="611">
        <v>0</v>
      </c>
      <c r="APG7" s="611">
        <v>0</v>
      </c>
      <c r="APH7" s="611">
        <v>0</v>
      </c>
      <c r="API7" s="611">
        <v>0</v>
      </c>
      <c r="APJ7" s="611">
        <v>0</v>
      </c>
      <c r="APK7" s="611">
        <v>0</v>
      </c>
      <c r="APL7" s="611">
        <v>0</v>
      </c>
      <c r="APM7" s="611">
        <v>0</v>
      </c>
      <c r="APN7" s="611">
        <v>0</v>
      </c>
      <c r="APO7" s="611">
        <v>0</v>
      </c>
      <c r="APP7" s="611">
        <v>0</v>
      </c>
      <c r="APQ7" s="611">
        <v>0</v>
      </c>
      <c r="APR7" s="611">
        <f>'0091'!E55</f>
        <v>0</v>
      </c>
      <c r="APS7" s="451">
        <f t="shared" si="3"/>
        <v>0</v>
      </c>
      <c r="APT7" s="608"/>
      <c r="APU7" s="349">
        <f t="shared" si="4"/>
        <v>0</v>
      </c>
      <c r="APV7" s="603"/>
      <c r="APW7" s="609"/>
    </row>
    <row r="8" spans="1:1128" ht="13.9" customHeight="1" x14ac:dyDescent="0.25">
      <c r="A8">
        <v>5</v>
      </c>
      <c r="B8" s="193" t="s">
        <v>10</v>
      </c>
      <c r="C8" s="55">
        <v>9093</v>
      </c>
      <c r="D8" s="55">
        <v>8717.4396788499998</v>
      </c>
      <c r="E8" s="55">
        <v>8679.8364616800009</v>
      </c>
      <c r="F8" s="55">
        <v>8660.8069710599993</v>
      </c>
      <c r="G8" s="55">
        <v>8097.4530836200001</v>
      </c>
      <c r="H8" s="55">
        <v>8056.87935707</v>
      </c>
      <c r="I8" s="55">
        <v>8120.8203758299996</v>
      </c>
      <c r="J8" s="55">
        <v>8105.7908852099999</v>
      </c>
      <c r="K8" s="55">
        <v>8018.6434321100005</v>
      </c>
      <c r="L8" s="55">
        <v>8066.6434321100005</v>
      </c>
      <c r="M8" s="55">
        <v>7824.0697055599994</v>
      </c>
      <c r="N8" s="55">
        <v>7704.5549602499996</v>
      </c>
      <c r="O8" s="55">
        <v>7577.4959790100002</v>
      </c>
      <c r="P8" s="55">
        <v>7553.4664883900004</v>
      </c>
      <c r="Q8" s="55">
        <v>7491.8337806</v>
      </c>
      <c r="R8" s="55">
        <v>7332.8042899800002</v>
      </c>
      <c r="S8" s="55">
        <v>7318.7747993599996</v>
      </c>
      <c r="T8" s="55">
        <v>7302.2305634300001</v>
      </c>
      <c r="U8" s="55">
        <v>7337.2305634300001</v>
      </c>
      <c r="V8" s="55">
        <v>7473</v>
      </c>
      <c r="W8" s="55">
        <v>7522.6097052799996</v>
      </c>
      <c r="X8" s="55">
        <v>7506.4388191999997</v>
      </c>
      <c r="Y8" s="55">
        <v>7561.0485238399997</v>
      </c>
      <c r="Z8" s="55">
        <v>8324.8270048000013</v>
      </c>
      <c r="AA8" s="55">
        <v>8399.1919836799989</v>
      </c>
      <c r="AB8" s="55">
        <v>8471.0168780799995</v>
      </c>
      <c r="AC8" s="55">
        <v>8634.6265827200004</v>
      </c>
      <c r="AD8" s="55">
        <v>8644.8459920000005</v>
      </c>
      <c r="AE8" s="55">
        <v>8666.8459920000005</v>
      </c>
      <c r="AF8" s="55">
        <v>8810.820675519999</v>
      </c>
      <c r="AG8" s="55">
        <v>8706.4303801599999</v>
      </c>
      <c r="AH8" s="55">
        <v>8707.4789033600009</v>
      </c>
      <c r="AI8" s="55">
        <v>8628.4789033600009</v>
      </c>
      <c r="AJ8" s="55">
        <v>8574.088608</v>
      </c>
      <c r="AK8" s="55">
        <v>8527.9662451200002</v>
      </c>
      <c r="AL8" s="55">
        <v>8245.8438822400003</v>
      </c>
      <c r="AM8" s="55">
        <v>8177.0632915200003</v>
      </c>
      <c r="AN8" s="55">
        <v>8173.0632915200003</v>
      </c>
      <c r="AO8" s="55">
        <v>8133.0632915200003</v>
      </c>
      <c r="AP8" s="55">
        <v>8159</v>
      </c>
      <c r="AQ8" s="55">
        <v>8026.7146197800002</v>
      </c>
      <c r="AR8" s="55">
        <v>8004.7865454599996</v>
      </c>
      <c r="AS8" s="55">
        <v>7986.3758725999996</v>
      </c>
      <c r="AT8" s="55">
        <v>7956.9651997399997</v>
      </c>
      <c r="AU8" s="55">
        <v>7897.6798168599998</v>
      </c>
      <c r="AV8" s="55">
        <v>7840.9837611200001</v>
      </c>
      <c r="AW8" s="55">
        <v>7622.5730882600001</v>
      </c>
      <c r="AX8" s="55">
        <v>7611.7517425400001</v>
      </c>
      <c r="AY8" s="55">
        <v>7513.2343410800004</v>
      </c>
      <c r="AZ8" s="55">
        <v>7353.5568467200001</v>
      </c>
      <c r="BA8" s="55">
        <v>7186.1461738600001</v>
      </c>
      <c r="BB8" s="55">
        <v>7145.1461738600001</v>
      </c>
      <c r="BC8" s="55">
        <v>7094.7355010000001</v>
      </c>
      <c r="BD8" s="55">
        <v>7044.7355010000001</v>
      </c>
      <c r="BE8" s="55">
        <v>6996.8074266800004</v>
      </c>
      <c r="BF8" s="55">
        <v>6979.9860809600004</v>
      </c>
      <c r="BG8" s="55">
        <v>6987.5220437999997</v>
      </c>
      <c r="BH8" s="55">
        <v>7003.5220437999997</v>
      </c>
      <c r="BI8" s="55">
        <v>7393.2900252199997</v>
      </c>
      <c r="BJ8" s="55">
        <v>7364.4153151999999</v>
      </c>
      <c r="BK8" s="55">
        <v>7357.0046423399999</v>
      </c>
      <c r="BL8" s="55">
        <v>7379</v>
      </c>
      <c r="BM8" s="55">
        <v>7399.9999968399998</v>
      </c>
      <c r="BN8" s="55">
        <v>7302.9494350599998</v>
      </c>
      <c r="BO8" s="55">
        <v>7383.2958771200001</v>
      </c>
      <c r="BP8" s="55">
        <v>7346.2958771200001</v>
      </c>
      <c r="BQ8" s="55">
        <v>7339.5955026000001</v>
      </c>
      <c r="BR8" s="55">
        <v>7368.8951280800002</v>
      </c>
      <c r="BS8" s="55">
        <v>7472.4943790400002</v>
      </c>
      <c r="BT8" s="55">
        <v>7559.4438172600003</v>
      </c>
      <c r="BU8" s="55">
        <v>7770.9925064400004</v>
      </c>
      <c r="BV8" s="55">
        <v>7597.2921319200004</v>
      </c>
      <c r="BW8" s="55">
        <v>7378.1910083599996</v>
      </c>
      <c r="BX8" s="55">
        <v>7344.7902593199997</v>
      </c>
      <c r="BY8" s="55">
        <v>7215.3895102799997</v>
      </c>
      <c r="BZ8" s="55">
        <v>7142.8370758999999</v>
      </c>
      <c r="CA8" s="55">
        <v>7126.78651412</v>
      </c>
      <c r="CB8" s="55">
        <v>7158.9344542600002</v>
      </c>
      <c r="CC8" s="55">
        <v>7136.5842670000002</v>
      </c>
      <c r="CD8" s="55">
        <v>7132.8333307000003</v>
      </c>
      <c r="CE8" s="55">
        <v>6984.4831434400003</v>
      </c>
      <c r="CF8" s="55">
        <v>6927.0318326200004</v>
      </c>
      <c r="CG8" s="55">
        <v>6896.0318326200004</v>
      </c>
      <c r="CH8" s="55">
        <v>6957</v>
      </c>
      <c r="CI8" s="55">
        <v>7207.7699101999997</v>
      </c>
      <c r="CJ8" s="55">
        <v>7228.8982287899998</v>
      </c>
      <c r="CK8" s="55">
        <v>7210.0530960999995</v>
      </c>
      <c r="CL8" s="55">
        <v>7229.0530960999995</v>
      </c>
      <c r="CM8" s="55">
        <v>7243.3097332800007</v>
      </c>
      <c r="CN8" s="55">
        <v>7296.9852495200003</v>
      </c>
      <c r="CO8" s="55">
        <v>7265.6607657599998</v>
      </c>
      <c r="CP8" s="55">
        <v>7216.917402940001</v>
      </c>
      <c r="CQ8" s="55">
        <v>7331.917402940001</v>
      </c>
      <c r="CR8" s="55">
        <v>7481.6873144800002</v>
      </c>
      <c r="CS8" s="55">
        <v>7183.5250726000004</v>
      </c>
      <c r="CT8" s="55">
        <v>7236.5250726000004</v>
      </c>
      <c r="CU8" s="55">
        <v>7259.0722702499997</v>
      </c>
      <c r="CV8" s="55">
        <v>7298.2005888399999</v>
      </c>
      <c r="CW8" s="55">
        <v>7314.8761050800003</v>
      </c>
      <c r="CX8" s="55">
        <v>7309.4233027299997</v>
      </c>
      <c r="CY8" s="55">
        <v>7302.8421817899998</v>
      </c>
      <c r="CZ8" s="55">
        <v>7290.5516213199999</v>
      </c>
      <c r="DA8" s="55">
        <v>7277.97050038</v>
      </c>
      <c r="DB8" s="55">
        <v>7335</v>
      </c>
      <c r="DC8" s="55">
        <v>7345.8823592500003</v>
      </c>
      <c r="DD8" s="55">
        <v>7357.1788294099997</v>
      </c>
      <c r="DE8" s="55">
        <v>7359.7529469499996</v>
      </c>
      <c r="DF8" s="55">
        <v>7359.0188292800003</v>
      </c>
      <c r="DG8" s="55">
        <v>7338.14588792</v>
      </c>
      <c r="DH8" s="55">
        <v>7359.6564761400004</v>
      </c>
      <c r="DI8" s="55">
        <v>7300.1882408000001</v>
      </c>
      <c r="DJ8" s="55">
        <v>7332.9435349100004</v>
      </c>
      <c r="DK8" s="55">
        <v>7360.2305936800003</v>
      </c>
      <c r="DL8" s="55">
        <v>7398.0494171099999</v>
      </c>
      <c r="DM8" s="55">
        <v>7386.8047112200002</v>
      </c>
      <c r="DN8" s="55">
        <v>7375.5600053300004</v>
      </c>
      <c r="DO8" s="55">
        <v>7341.37882876</v>
      </c>
      <c r="DP8" s="55">
        <v>7332.1341228700003</v>
      </c>
      <c r="DQ8" s="55">
        <v>7243.6447110899999</v>
      </c>
      <c r="DR8" s="55">
        <v>7251.9529462999999</v>
      </c>
      <c r="DS8" s="55">
        <v>7564.9529462999999</v>
      </c>
      <c r="DT8" s="55">
        <v>7565.7082404100001</v>
      </c>
      <c r="DU8" s="55">
        <v>7559.4847109599996</v>
      </c>
      <c r="DV8" s="55">
        <v>7524.2611815099999</v>
      </c>
      <c r="DW8" s="55">
        <v>7545.0376520600003</v>
      </c>
      <c r="DX8" s="55">
        <v>7626</v>
      </c>
      <c r="DY8" s="55">
        <v>7625.25855856</v>
      </c>
      <c r="DZ8" s="55">
        <v>7642.1463912400004</v>
      </c>
      <c r="EA8" s="55">
        <v>7667.0399267599996</v>
      </c>
      <c r="EB8" s="55">
        <v>7647.92775944</v>
      </c>
      <c r="EC8" s="55">
        <v>7644.22053504</v>
      </c>
      <c r="ED8" s="55">
        <v>7662.4011433200003</v>
      </c>
      <c r="EE8" s="55">
        <v>7605.1768086800002</v>
      </c>
      <c r="EF8" s="55">
        <v>7601.4695842800002</v>
      </c>
      <c r="EG8" s="55">
        <v>7593.8745271999996</v>
      </c>
      <c r="EH8" s="55">
        <v>7622.7623598800001</v>
      </c>
      <c r="EI8" s="55">
        <v>7664.0209150000001</v>
      </c>
      <c r="EJ8" s="55">
        <v>7661.8212949600002</v>
      </c>
      <c r="EK8" s="55">
        <v>7591.5437280799997</v>
      </c>
      <c r="EL8" s="55">
        <v>7569.8365036799996</v>
      </c>
      <c r="EM8" s="55">
        <v>7587.6463895200004</v>
      </c>
      <c r="EN8" s="55">
        <v>7762.1634997600004</v>
      </c>
      <c r="EO8" s="55">
        <v>7848.9391651200003</v>
      </c>
      <c r="EP8" s="55">
        <v>7811.3441080399998</v>
      </c>
      <c r="EQ8" s="55">
        <v>7708.4904958400002</v>
      </c>
      <c r="ER8" s="55">
        <v>7708.4904958400002</v>
      </c>
      <c r="ES8" s="55">
        <v>7665.1197733999998</v>
      </c>
      <c r="ET8" s="55">
        <v>7770</v>
      </c>
      <c r="EU8" s="55">
        <v>7710.9671751300002</v>
      </c>
      <c r="EV8" s="55">
        <v>7666.3216609800002</v>
      </c>
      <c r="EW8" s="55">
        <v>7650.19255815</v>
      </c>
      <c r="EX8" s="55">
        <v>7611.2888383400004</v>
      </c>
      <c r="EY8" s="55">
        <v>7625.53610312</v>
      </c>
      <c r="EZ8" s="55">
        <v>7562.7724270199997</v>
      </c>
      <c r="FA8" s="55">
        <v>7646.1378537500004</v>
      </c>
      <c r="FB8" s="55">
        <v>7703.38511853</v>
      </c>
      <c r="FC8" s="55">
        <v>7701.6323833100005</v>
      </c>
      <c r="FD8" s="55">
        <v>7696.8687072100001</v>
      </c>
      <c r="FE8" s="55">
        <v>7638.3632367700002</v>
      </c>
      <c r="FF8" s="55">
        <v>7655.6105015500007</v>
      </c>
      <c r="FG8" s="55">
        <v>7650.23413394</v>
      </c>
      <c r="FH8" s="55">
        <v>7651.8577663300002</v>
      </c>
      <c r="FI8" s="55">
        <v>7618.3304141300005</v>
      </c>
      <c r="FJ8" s="55">
        <v>7634.9431056399999</v>
      </c>
      <c r="FK8" s="55">
        <v>7601.5667380300001</v>
      </c>
      <c r="FL8" s="55">
        <v>7586.5667380300001</v>
      </c>
      <c r="FM8" s="55">
        <v>7492.0612675900002</v>
      </c>
      <c r="FN8" s="55">
        <v>7502.0612675900002</v>
      </c>
      <c r="FO8" s="55">
        <v>7456.3085323700006</v>
      </c>
      <c r="FP8" s="295">
        <v>7626</v>
      </c>
      <c r="FQ8" s="55">
        <v>7685.7177571800003</v>
      </c>
      <c r="FR8" s="55">
        <v>7300.6145704600003</v>
      </c>
      <c r="FS8" s="55">
        <v>7251.3581212899999</v>
      </c>
      <c r="FT8" s="55">
        <v>7197.1016721200003</v>
      </c>
      <c r="FU8" s="55">
        <v>7329.5887737800003</v>
      </c>
      <c r="FV8" s="55">
        <v>7368.3065279299999</v>
      </c>
      <c r="FW8" s="55">
        <v>7369.0242820800004</v>
      </c>
      <c r="FX8" s="55">
        <v>7389.7420362299999</v>
      </c>
      <c r="FY8" s="55">
        <v>7583.6373318800006</v>
      </c>
      <c r="FZ8" s="55">
        <v>7620.5857385200006</v>
      </c>
      <c r="GA8" s="55">
        <v>7615.3292893500002</v>
      </c>
      <c r="GB8" s="55">
        <v>7634.3034926700002</v>
      </c>
      <c r="GC8" s="55">
        <v>7611.5341451599998</v>
      </c>
      <c r="GD8" s="55">
        <v>7622.8922634199998</v>
      </c>
      <c r="GE8" s="55">
        <v>7679.8922634199998</v>
      </c>
      <c r="GF8" s="55">
        <v>7674.8406700599999</v>
      </c>
      <c r="GG8" s="55">
        <v>7679.5068308500004</v>
      </c>
      <c r="GH8" s="55">
        <v>7692.7374833399999</v>
      </c>
      <c r="GI8" s="55">
        <v>7671.9681358300004</v>
      </c>
      <c r="GJ8" s="55">
        <v>7706.9681358300004</v>
      </c>
      <c r="GK8" s="55">
        <v>7769.7116866599999</v>
      </c>
      <c r="GL8" s="55">
        <v>7881</v>
      </c>
      <c r="GM8" s="55">
        <v>7898.5911915500001</v>
      </c>
      <c r="GN8" s="55">
        <v>7889.1162832600003</v>
      </c>
      <c r="GO8" s="55">
        <v>7924.84578134</v>
      </c>
      <c r="GP8" s="55">
        <v>7959.8237494900004</v>
      </c>
      <c r="GQ8" s="55">
        <v>7892.5752794199998</v>
      </c>
      <c r="GR8" s="55">
        <v>7981.1664666799998</v>
      </c>
      <c r="GS8" s="55">
        <v>8153.8959647600004</v>
      </c>
      <c r="GT8" s="55">
        <v>8130.4614474800001</v>
      </c>
      <c r="GU8" s="55">
        <v>8123.4173837799999</v>
      </c>
      <c r="GV8" s="55">
        <v>8124.0085710399999</v>
      </c>
      <c r="GW8" s="55">
        <v>8099.9865391900003</v>
      </c>
      <c r="GX8" s="55">
        <v>8349.1468818600006</v>
      </c>
      <c r="GY8" s="55">
        <v>8553.942475490001</v>
      </c>
      <c r="GZ8" s="55">
        <v>8564.6940054200004</v>
      </c>
      <c r="HA8" s="55">
        <v>8573.4895990500008</v>
      </c>
      <c r="HB8" s="55">
        <v>8550.8323162399993</v>
      </c>
      <c r="HC8" s="55">
        <v>8855.9926589100014</v>
      </c>
      <c r="HD8" s="55">
        <v>8854.3794397999991</v>
      </c>
      <c r="HE8" s="55">
        <v>8989.7662206900004</v>
      </c>
      <c r="HF8" s="55">
        <v>9019.7662206900004</v>
      </c>
      <c r="HG8" s="55">
        <v>9310</v>
      </c>
      <c r="HH8" s="55">
        <v>9961.0859338999999</v>
      </c>
      <c r="HI8" s="55">
        <v>9925.0336298300008</v>
      </c>
      <c r="HJ8" s="55">
        <v>10123.58531101</v>
      </c>
      <c r="HK8" s="55">
        <v>10377.912832780001</v>
      </c>
      <c r="HL8" s="55">
        <v>10521.75716635</v>
      </c>
      <c r="HM8" s="55">
        <v>10627.067253429999</v>
      </c>
      <c r="HN8" s="55">
        <v>10856.84309402</v>
      </c>
      <c r="HO8" s="55">
        <v>11268.825659329999</v>
      </c>
      <c r="HP8" s="55">
        <v>11452.1531811</v>
      </c>
      <c r="HQ8" s="55">
        <v>11642.463268179999</v>
      </c>
      <c r="HR8" s="55">
        <v>11887.566630540001</v>
      </c>
      <c r="HS8" s="55">
        <v>12272.566630540001</v>
      </c>
      <c r="HT8" s="55">
        <v>12500.342471130001</v>
      </c>
      <c r="HU8" s="55">
        <v>12662.549195850001</v>
      </c>
      <c r="HV8" s="55">
        <v>13007.549195850001</v>
      </c>
      <c r="HW8" s="55">
        <v>13519.083442339999</v>
      </c>
      <c r="HX8" s="55">
        <v>13563.841848239999</v>
      </c>
      <c r="HY8" s="55">
        <v>13802.61768883</v>
      </c>
      <c r="HZ8" s="55">
        <v>13918.721051189999</v>
      </c>
      <c r="IA8" s="55">
        <v>14102.04857296</v>
      </c>
      <c r="IB8" s="55">
        <v>14740.37609473</v>
      </c>
      <c r="IC8" s="55">
        <v>15142</v>
      </c>
      <c r="ID8" s="55">
        <v>16875.516880800002</v>
      </c>
      <c r="IE8" s="55">
        <v>16969.291142400001</v>
      </c>
      <c r="IF8" s="55">
        <v>16843.80802</v>
      </c>
      <c r="IG8" s="55">
        <v>16225.873420800001</v>
      </c>
      <c r="IH8" s="55">
        <v>16213.196205599999</v>
      </c>
      <c r="II8" s="55">
        <v>16169.5189904</v>
      </c>
      <c r="IJ8" s="55">
        <v>17257.390298400001</v>
      </c>
      <c r="IK8" s="55">
        <v>15938.132914399999</v>
      </c>
      <c r="IL8" s="55">
        <v>15808.198315199999</v>
      </c>
      <c r="IM8" s="55">
        <v>14401.392408</v>
      </c>
      <c r="IN8" s="55">
        <v>13959.5865008</v>
      </c>
      <c r="IO8" s="55">
        <v>13102.135023999999</v>
      </c>
      <c r="IP8" s="55">
        <v>12859.4578088</v>
      </c>
      <c r="IQ8" s="55">
        <v>12817.5232096</v>
      </c>
      <c r="IR8" s="55">
        <v>12503.620256</v>
      </c>
      <c r="IS8" s="55">
        <v>12453.040087199999</v>
      </c>
      <c r="IT8" s="55">
        <v>12342.234179999999</v>
      </c>
      <c r="IU8" s="55">
        <v>12196.879749600001</v>
      </c>
      <c r="IV8" s="55">
        <v>11840.816458400001</v>
      </c>
      <c r="IW8" s="55">
        <v>11786.913504800001</v>
      </c>
      <c r="IX8" s="55">
        <v>11881.462028</v>
      </c>
      <c r="IY8" s="55">
        <v>11719.556963200001</v>
      </c>
      <c r="IZ8" s="55">
        <v>11794</v>
      </c>
      <c r="JA8" s="55">
        <v>11335.99999744</v>
      </c>
      <c r="JB8" s="55">
        <v>11326.63392604</v>
      </c>
      <c r="JC8" s="55">
        <v>11096.696426160001</v>
      </c>
      <c r="JD8" s="55">
        <v>11174.7499976</v>
      </c>
      <c r="JE8" s="55">
        <v>11794.651783399999</v>
      </c>
      <c r="JF8" s="55">
        <v>12091.607140640001</v>
      </c>
      <c r="JG8" s="55">
        <v>12225.66071208</v>
      </c>
      <c r="JH8" s="55">
        <v>12406.035712159999</v>
      </c>
      <c r="JI8" s="55">
        <v>12631.14285504</v>
      </c>
      <c r="JJ8" s="55">
        <v>12942.196426480001</v>
      </c>
      <c r="JK8" s="55">
        <v>13102.7232122</v>
      </c>
      <c r="JL8" s="55">
        <v>13234.24999792</v>
      </c>
      <c r="JM8" s="55">
        <v>13392.2589266</v>
      </c>
      <c r="JN8" s="55">
        <v>13473.05356952</v>
      </c>
      <c r="JO8" s="55">
        <v>13855.374998159999</v>
      </c>
      <c r="JP8" s="55">
        <v>14053.901783879999</v>
      </c>
      <c r="JQ8" s="55">
        <v>14017.00892676</v>
      </c>
      <c r="JR8" s="55">
        <v>14253.062498200001</v>
      </c>
      <c r="JS8" s="55">
        <v>14521.11606964</v>
      </c>
      <c r="JT8" s="55">
        <v>14969</v>
      </c>
      <c r="JU8" s="55">
        <v>15074.01941182</v>
      </c>
      <c r="JV8" s="55">
        <v>15258.10679066</v>
      </c>
      <c r="JW8" s="55">
        <v>15378.640771320001</v>
      </c>
      <c r="JX8" s="55">
        <v>15708.16504322</v>
      </c>
      <c r="JY8" s="55">
        <v>16017.68931512</v>
      </c>
      <c r="JZ8" s="55">
        <v>16735.844655280001</v>
      </c>
      <c r="KA8" s="55">
        <v>16937.854364039998</v>
      </c>
      <c r="KB8" s="55">
        <v>17102.864072799999</v>
      </c>
      <c r="KC8" s="55">
        <v>17506.728151300002</v>
      </c>
      <c r="KD8" s="55">
        <v>17815.786403859998</v>
      </c>
      <c r="KE8" s="55">
        <v>17980.81553014</v>
      </c>
      <c r="KF8" s="55">
        <v>18203.825238900001</v>
      </c>
      <c r="KG8" s="55">
        <v>18524.9708703</v>
      </c>
      <c r="KH8" s="55">
        <v>18769.485433440001</v>
      </c>
      <c r="KI8" s="55">
        <v>18800.999996580002</v>
      </c>
      <c r="KJ8" s="55">
        <v>18552.058249139998</v>
      </c>
      <c r="KK8" s="55">
        <v>18227.563103519999</v>
      </c>
      <c r="KL8" s="55">
        <v>18011.07766666</v>
      </c>
      <c r="KM8" s="55">
        <v>17714.601938560001</v>
      </c>
      <c r="KN8" s="55">
        <v>16996</v>
      </c>
      <c r="KO8" s="55">
        <v>16377.2003614</v>
      </c>
      <c r="KP8" s="55">
        <v>16274.750452480001</v>
      </c>
      <c r="KQ8" s="55">
        <v>15897.25136328</v>
      </c>
      <c r="KR8" s="55">
        <v>15485.85245624</v>
      </c>
      <c r="KS8" s="55">
        <v>13515.90527972</v>
      </c>
      <c r="KT8" s="55">
        <v>13556.00546188</v>
      </c>
      <c r="KU8" s="55">
        <v>13177.256828080001</v>
      </c>
      <c r="KV8" s="55">
        <v>13114.256828080001</v>
      </c>
      <c r="KW8" s="55">
        <v>12760.007283479999</v>
      </c>
      <c r="KX8" s="55">
        <v>12463.40801212</v>
      </c>
      <c r="KY8" s="55">
        <v>12276.508194280001</v>
      </c>
      <c r="KZ8" s="55">
        <v>12100.10928724</v>
      </c>
      <c r="LA8" s="55">
        <v>11742.51001588</v>
      </c>
      <c r="LB8" s="55">
        <v>10827.460835600001</v>
      </c>
      <c r="LC8" s="55">
        <v>10473.9617464</v>
      </c>
      <c r="LD8" s="55">
        <v>10165.262292879999</v>
      </c>
      <c r="LE8" s="55">
        <v>9822.262292880001</v>
      </c>
      <c r="LF8" s="55">
        <v>9446.1129304400001</v>
      </c>
      <c r="LG8" s="55">
        <v>9294.7632036800005</v>
      </c>
      <c r="LH8" s="55">
        <v>9287.7632036800005</v>
      </c>
      <c r="LI8" s="55">
        <v>9171.8633858400008</v>
      </c>
      <c r="LJ8" s="55">
        <v>9174</v>
      </c>
      <c r="LK8" s="55">
        <v>9239.3019680500001</v>
      </c>
      <c r="LL8" s="55">
        <v>9147.1805722000008</v>
      </c>
      <c r="LM8" s="55">
        <v>9104.6433947500009</v>
      </c>
      <c r="LN8" s="55">
        <v>9096.2473401499992</v>
      </c>
      <c r="LO8" s="55">
        <v>9078.8983265000006</v>
      </c>
      <c r="LP8" s="55">
        <v>9078.8983265000006</v>
      </c>
      <c r="LQ8" s="55">
        <v>8866.0318623999992</v>
      </c>
      <c r="LR8" s="55">
        <v>8870.3338351000002</v>
      </c>
      <c r="LS8" s="55">
        <v>8739.5417259000005</v>
      </c>
      <c r="LT8" s="55">
        <v>8439.7966576500003</v>
      </c>
      <c r="LU8" s="55">
        <v>8428.7496167000008</v>
      </c>
      <c r="LV8" s="55">
        <v>8230.9575074999993</v>
      </c>
      <c r="LW8" s="55">
        <v>8198.6084938500007</v>
      </c>
      <c r="LX8" s="55">
        <v>8160.0242754499995</v>
      </c>
      <c r="LY8" s="55">
        <v>8175.3262481499996</v>
      </c>
      <c r="LZ8" s="55">
        <v>8144.5341389499999</v>
      </c>
      <c r="MA8" s="55">
        <v>8070.6479478499996</v>
      </c>
      <c r="MB8" s="55">
        <v>8002.9028796000002</v>
      </c>
      <c r="MC8" s="55">
        <v>8043.5538659499998</v>
      </c>
      <c r="MD8" s="55">
        <v>7953.2048523000003</v>
      </c>
      <c r="ME8" s="55">
        <v>7988</v>
      </c>
      <c r="MF8" s="55">
        <v>7980.1118513199999</v>
      </c>
      <c r="MG8" s="55">
        <v>7899.0519311999997</v>
      </c>
      <c r="MH8" s="55">
        <v>7867.7310257400004</v>
      </c>
      <c r="MI8" s="55">
        <v>7663.6857527399998</v>
      </c>
      <c r="MJ8" s="55">
        <v>7747.7230363600002</v>
      </c>
      <c r="MK8" s="55">
        <v>7751.7230363600002</v>
      </c>
      <c r="ML8" s="55">
        <v>7741.5139817600002</v>
      </c>
      <c r="MM8" s="55">
        <v>7175.7896142199997</v>
      </c>
      <c r="MN8" s="55">
        <v>7188.6551268599997</v>
      </c>
      <c r="MO8" s="55">
        <v>7119.0133159400002</v>
      </c>
      <c r="MP8" s="55">
        <v>7116.69241048</v>
      </c>
      <c r="MQ8" s="55">
        <v>7133.3715050199999</v>
      </c>
      <c r="MR8" s="55">
        <v>6860.7816248400004</v>
      </c>
      <c r="MS8" s="55">
        <v>6596.0426101800003</v>
      </c>
      <c r="MT8" s="55">
        <v>6459.4380828800004</v>
      </c>
      <c r="MU8" s="55">
        <v>6472.4380828800004</v>
      </c>
      <c r="MV8" s="55">
        <v>6479.8335555800004</v>
      </c>
      <c r="MW8" s="55">
        <v>6319.2290282800004</v>
      </c>
      <c r="MX8" s="55">
        <v>6377.2663118999999</v>
      </c>
      <c r="MY8" s="55">
        <v>6437</v>
      </c>
      <c r="MZ8" s="55">
        <v>6487.8410622000001</v>
      </c>
      <c r="NA8" s="55">
        <v>6487.8410622000001</v>
      </c>
      <c r="NB8" s="55">
        <v>6486.5245058700002</v>
      </c>
      <c r="NC8" s="55">
        <v>6394.0503336600004</v>
      </c>
      <c r="ND8" s="55">
        <v>6418.8397376299999</v>
      </c>
      <c r="NE8" s="55">
        <v>6492.8397376299999</v>
      </c>
      <c r="NF8" s="55">
        <v>6539.3655654200002</v>
      </c>
      <c r="NG8" s="55">
        <v>6618.6794726099997</v>
      </c>
      <c r="NH8" s="55">
        <v>6638.0476845200001</v>
      </c>
      <c r="NI8" s="55">
        <v>6625.8370884899996</v>
      </c>
      <c r="NJ8" s="55">
        <v>6637.9947043700004</v>
      </c>
      <c r="NK8" s="55">
        <v>6625.5735123100003</v>
      </c>
      <c r="NL8" s="55">
        <v>6570.0463599499999</v>
      </c>
      <c r="NM8" s="55">
        <v>6558.4145718600003</v>
      </c>
      <c r="NN8" s="55">
        <v>6567.7827837699997</v>
      </c>
      <c r="NO8" s="55">
        <v>6604.72980362</v>
      </c>
      <c r="NP8" s="55">
        <v>6640.6238433199997</v>
      </c>
      <c r="NQ8" s="55">
        <v>6640.6238433199997</v>
      </c>
      <c r="NR8" s="55">
        <v>6628.2026512599996</v>
      </c>
      <c r="NS8" s="55">
        <v>6698.2026512599996</v>
      </c>
      <c r="NT8" s="55">
        <v>6828</v>
      </c>
      <c r="NU8" s="55">
        <v>6972.66105522</v>
      </c>
      <c r="NV8" s="55">
        <v>6994.12570168</v>
      </c>
      <c r="NW8" s="55">
        <v>6910.2154884299998</v>
      </c>
      <c r="NX8" s="55">
        <v>6871.0370372500001</v>
      </c>
      <c r="NY8" s="55">
        <v>6896.0370372500001</v>
      </c>
      <c r="NZ8" s="55">
        <v>6927.4309766300003</v>
      </c>
      <c r="OA8" s="55">
        <v>6985.6812572099998</v>
      </c>
      <c r="OB8" s="55">
        <v>6981.2884401499996</v>
      </c>
      <c r="OC8" s="55">
        <v>7014.9135804400003</v>
      </c>
      <c r="OD8" s="55">
        <v>7034.9135804400003</v>
      </c>
      <c r="OE8" s="55">
        <v>7527.9315377900002</v>
      </c>
      <c r="OF8" s="55">
        <v>7601.9494951400002</v>
      </c>
      <c r="OG8" s="55">
        <v>7624.1638610199998</v>
      </c>
      <c r="OH8" s="55">
        <v>7786.4320989500002</v>
      </c>
      <c r="OI8" s="55">
        <v>7945.2895624700004</v>
      </c>
      <c r="OJ8" s="55">
        <v>8042.1829406899997</v>
      </c>
      <c r="OK8" s="55">
        <v>8057.3973065700002</v>
      </c>
      <c r="OL8" s="55">
        <v>8160.3973065700002</v>
      </c>
      <c r="OM8" s="55">
        <v>8239.3973065699993</v>
      </c>
      <c r="ON8" s="55">
        <v>8429</v>
      </c>
      <c r="OO8" s="55">
        <v>8508.7214211999999</v>
      </c>
      <c r="OP8" s="55">
        <v>8520.4428418400003</v>
      </c>
      <c r="OQ8" s="55">
        <v>8605.5904556000005</v>
      </c>
      <c r="OR8" s="55">
        <v>8678.5904556000005</v>
      </c>
      <c r="OS8" s="55">
        <v>8949.8368484799994</v>
      </c>
      <c r="OT8" s="55">
        <v>9085.7713656800006</v>
      </c>
      <c r="OU8" s="55">
        <v>9298.3451725600007</v>
      </c>
      <c r="OV8" s="55">
        <v>9469.3618207199997</v>
      </c>
      <c r="OW8" s="55">
        <v>9613.50943448</v>
      </c>
      <c r="OX8" s="55">
        <v>9613.50943448</v>
      </c>
      <c r="OY8" s="55">
        <v>10217.63679296</v>
      </c>
      <c r="OZ8" s="55">
        <v>10935.21059984</v>
      </c>
      <c r="PA8" s="55">
        <v>10984.21059984</v>
      </c>
      <c r="PB8" s="55">
        <v>11109.21059984</v>
      </c>
      <c r="PC8" s="55">
        <v>11330.997503279999</v>
      </c>
      <c r="PD8" s="55">
        <v>11308.44034456</v>
      </c>
      <c r="PE8" s="55">
        <v>11378.94866864</v>
      </c>
      <c r="PF8" s="55">
        <v>11987.735572080001</v>
      </c>
      <c r="PG8" s="55">
        <v>11930.883185840001</v>
      </c>
      <c r="PH8" s="55">
        <v>12090.39150992</v>
      </c>
      <c r="PI8" s="55">
        <v>12079.539123680001</v>
      </c>
      <c r="PJ8" s="55">
        <v>12272.32602712</v>
      </c>
      <c r="PK8" s="55">
        <v>14237</v>
      </c>
      <c r="PL8" s="55">
        <v>13129.53125</v>
      </c>
      <c r="PM8" s="55">
        <v>13337.0625</v>
      </c>
      <c r="PN8" s="55">
        <v>13837.078125</v>
      </c>
      <c r="PO8" s="55">
        <v>14804.734375</v>
      </c>
      <c r="PP8" s="55">
        <v>15252.796875</v>
      </c>
      <c r="PQ8" s="55">
        <v>15303.5625</v>
      </c>
      <c r="PR8" s="55">
        <v>15277.6875</v>
      </c>
      <c r="PS8" s="55">
        <v>15251.8125</v>
      </c>
      <c r="PT8" s="55">
        <v>15165.46875</v>
      </c>
      <c r="PU8" s="55">
        <v>15105</v>
      </c>
      <c r="PV8" s="55">
        <v>15132.515625</v>
      </c>
      <c r="PW8" s="55">
        <v>15098.046875</v>
      </c>
      <c r="PX8" s="55">
        <v>15040.34375</v>
      </c>
      <c r="PY8" s="55">
        <v>15041.296875</v>
      </c>
      <c r="PZ8" s="55">
        <v>14990.59375</v>
      </c>
      <c r="QA8" s="55">
        <v>14963.1875</v>
      </c>
      <c r="QB8" s="55">
        <v>14916.078125</v>
      </c>
      <c r="QC8" s="55">
        <v>14923.90625</v>
      </c>
      <c r="QD8" s="55">
        <v>14997.96875</v>
      </c>
      <c r="QE8" s="55">
        <v>14914.265625</v>
      </c>
      <c r="QF8" s="55">
        <v>14906.796875</v>
      </c>
      <c r="QG8" s="55">
        <v>15004</v>
      </c>
      <c r="QH8" s="55">
        <v>14928.167804119999</v>
      </c>
      <c r="QI8" s="55">
        <v>14723.430515919999</v>
      </c>
      <c r="QJ8" s="55">
        <v>14733.693227719999</v>
      </c>
      <c r="QK8" s="55">
        <v>15143.598312440001</v>
      </c>
      <c r="QL8" s="55">
        <v>15811.32458362</v>
      </c>
      <c r="QM8" s="55">
        <v>16930.112719019999</v>
      </c>
      <c r="QN8" s="55">
        <v>17331.470346099999</v>
      </c>
      <c r="QO8" s="55">
        <v>17696.37543082</v>
      </c>
      <c r="QP8" s="55">
        <v>18217.827973179999</v>
      </c>
      <c r="QQ8" s="55">
        <v>18533.733057900001</v>
      </c>
      <c r="QR8" s="55">
        <v>19371.98644746</v>
      </c>
      <c r="QS8" s="55">
        <v>19913.165260999998</v>
      </c>
      <c r="QT8" s="55">
        <v>20153.165260999998</v>
      </c>
      <c r="QU8" s="55">
        <v>20640.880515159999</v>
      </c>
      <c r="QV8" s="55">
        <v>20938.333057520002</v>
      </c>
      <c r="QW8" s="55">
        <v>21305.59576932</v>
      </c>
      <c r="QX8" s="55">
        <v>21551.59576932</v>
      </c>
      <c r="QY8" s="55">
        <v>21671.048311679999</v>
      </c>
      <c r="QZ8" s="55">
        <v>21733.774582859998</v>
      </c>
      <c r="RA8" s="55">
        <v>21818.132209939999</v>
      </c>
      <c r="RB8" s="55">
        <v>22133</v>
      </c>
      <c r="RC8" s="55">
        <v>22318.387216750001</v>
      </c>
      <c r="RD8" s="55">
        <v>22493.06466036</v>
      </c>
      <c r="RE8" s="55">
        <v>22587.096991189999</v>
      </c>
      <c r="RF8" s="55">
        <v>22648.87142729</v>
      </c>
      <c r="RG8" s="55">
        <v>22546.355637830002</v>
      </c>
      <c r="RH8" s="55">
        <v>22624.710525049999</v>
      </c>
      <c r="RI8" s="55">
        <v>22659.775186710001</v>
      </c>
      <c r="RJ8" s="55">
        <v>22692.581953640001</v>
      </c>
      <c r="RK8" s="55">
        <v>22751.969171690002</v>
      </c>
      <c r="RL8" s="55">
        <v>22897.524058909999</v>
      </c>
      <c r="RM8" s="55">
        <v>23178.201502520002</v>
      </c>
      <c r="RN8" s="55">
        <v>23256.87894613</v>
      </c>
      <c r="RO8" s="55">
        <v>23021.26616418</v>
      </c>
      <c r="RP8" s="55">
        <v>22440.87969804</v>
      </c>
      <c r="RQ8" s="55">
        <v>22456.944359699999</v>
      </c>
      <c r="RR8" s="55">
        <v>22383.976690529998</v>
      </c>
      <c r="RS8" s="55">
        <v>22420.331577749999</v>
      </c>
      <c r="RT8" s="55">
        <v>22483.041352190001</v>
      </c>
      <c r="RU8" s="55">
        <v>22542.009773270001</v>
      </c>
      <c r="RV8" s="55">
        <v>22447.784209369998</v>
      </c>
      <c r="RW8" s="55">
        <v>22754</v>
      </c>
      <c r="RX8" s="55">
        <v>22792.655703460001</v>
      </c>
      <c r="RY8" s="55">
        <v>22774.967092520001</v>
      </c>
      <c r="RZ8" s="55">
        <v>22550.425288589999</v>
      </c>
      <c r="SA8" s="55">
        <v>22503.703761240002</v>
      </c>
      <c r="SB8" s="55">
        <v>22512.53917919</v>
      </c>
      <c r="SC8" s="55">
        <v>22599.85056825</v>
      </c>
      <c r="SD8" s="55">
        <v>22451.440429959999</v>
      </c>
      <c r="SE8" s="55">
        <v>21915.210015090001</v>
      </c>
      <c r="SF8" s="55">
        <v>21723.83279321</v>
      </c>
      <c r="SG8" s="55">
        <v>21705.48848774</v>
      </c>
      <c r="SH8" s="55">
        <v>21653.62265492</v>
      </c>
      <c r="SI8" s="55">
        <v>21600.93404398</v>
      </c>
      <c r="SJ8" s="55">
        <v>21418.93404398</v>
      </c>
      <c r="SK8" s="55">
        <v>21271.458072869998</v>
      </c>
      <c r="SL8" s="55">
        <v>21313.425156460002</v>
      </c>
      <c r="SM8" s="55">
        <v>21580.670712700001</v>
      </c>
      <c r="SN8" s="55">
        <v>21432.637796290001</v>
      </c>
      <c r="SO8" s="55">
        <v>21468.095992359998</v>
      </c>
      <c r="SP8" s="55">
        <v>21477.389606379998</v>
      </c>
      <c r="SQ8" s="55">
        <v>21517.356689970002</v>
      </c>
      <c r="SR8" s="55">
        <v>21549.012384500002</v>
      </c>
      <c r="SS8" s="55">
        <v>21814</v>
      </c>
      <c r="ST8" s="55">
        <v>21672.94168226</v>
      </c>
      <c r="SU8" s="55">
        <v>21732.111921849999</v>
      </c>
      <c r="SV8" s="55">
        <v>21703.62264062</v>
      </c>
      <c r="SW8" s="55">
        <v>21814.963119799999</v>
      </c>
      <c r="SX8" s="55">
        <v>21842.154796930001</v>
      </c>
      <c r="SY8" s="55">
        <v>21860.005994880001</v>
      </c>
      <c r="SZ8" s="55">
        <v>21873.346474059999</v>
      </c>
      <c r="TA8" s="55">
        <v>21881.346474059999</v>
      </c>
      <c r="TB8" s="55">
        <v>22142.686953240001</v>
      </c>
      <c r="TC8" s="55">
        <v>22275.139349140001</v>
      </c>
      <c r="TD8" s="55">
        <v>22526.47982832</v>
      </c>
      <c r="TE8" s="55">
        <v>22879.16078668</v>
      </c>
      <c r="TF8" s="55">
        <v>22937.16078668</v>
      </c>
      <c r="TG8" s="55">
        <v>23047.01198463</v>
      </c>
      <c r="TH8" s="55">
        <v>23329.373901350002</v>
      </c>
      <c r="TI8" s="55">
        <v>23370.373901350002</v>
      </c>
      <c r="TJ8" s="55">
        <v>23467.544140940001</v>
      </c>
      <c r="TK8" s="55">
        <v>23531.884620119999</v>
      </c>
      <c r="TL8" s="55">
        <v>23542.054859709999</v>
      </c>
      <c r="TM8" s="55">
        <v>23714.395338890001</v>
      </c>
      <c r="TN8" s="55">
        <v>24046</v>
      </c>
      <c r="TO8" s="55">
        <v>24095.000001550001</v>
      </c>
      <c r="TP8" s="55">
        <v>24099.866798800002</v>
      </c>
      <c r="TQ8" s="55">
        <v>24109.560236599998</v>
      </c>
      <c r="TR8" s="55">
        <v>24124.427033849999</v>
      </c>
      <c r="TS8" s="55">
        <v>24111.2938311</v>
      </c>
      <c r="TT8" s="55">
        <v>24193.333987800001</v>
      </c>
      <c r="TU8" s="55">
        <v>24250.854066150001</v>
      </c>
      <c r="TV8" s="55">
        <v>23958.374144500001</v>
      </c>
      <c r="TW8" s="55">
        <v>23900.894222849998</v>
      </c>
      <c r="TX8" s="55">
        <v>23894.240941749998</v>
      </c>
      <c r="TY8" s="55">
        <v>23959.414301199999</v>
      </c>
      <c r="TZ8" s="55">
        <v>24021.761020099999</v>
      </c>
      <c r="UA8" s="55">
        <v>24012.454457899999</v>
      </c>
      <c r="UB8" s="55">
        <v>23523.496573349999</v>
      </c>
      <c r="UC8" s="55">
        <v>23847.84329225</v>
      </c>
      <c r="UD8" s="55">
        <v>23847.7100895</v>
      </c>
      <c r="UE8" s="55">
        <v>23807.164545849999</v>
      </c>
      <c r="UF8" s="55">
        <v>23814.0313431</v>
      </c>
      <c r="UG8" s="55">
        <v>23822.378062</v>
      </c>
      <c r="UH8" s="55">
        <f>'0091'!F25</f>
        <v>24143</v>
      </c>
      <c r="UI8" s="452">
        <f t="shared" si="1"/>
        <v>9.7000000000000003E-2</v>
      </c>
      <c r="UJ8" s="204"/>
      <c r="UK8" s="347">
        <f t="shared" si="2"/>
        <v>2329</v>
      </c>
      <c r="UL8" s="271"/>
      <c r="UM8" s="195">
        <v>46.931249757648601</v>
      </c>
      <c r="UN8" s="195">
        <v>46.785210602086202</v>
      </c>
      <c r="UO8" s="195">
        <v>46.6975221207598</v>
      </c>
      <c r="UP8" s="195">
        <v>46.710466480887597</v>
      </c>
      <c r="UQ8" s="195">
        <v>46.116813631950897</v>
      </c>
      <c r="UR8" s="195">
        <v>46.560948924318502</v>
      </c>
      <c r="US8" s="195">
        <v>46.968349886843903</v>
      </c>
      <c r="UT8" s="195">
        <v>46.936720765846822</v>
      </c>
      <c r="UU8" s="195">
        <v>46.916473443967966</v>
      </c>
      <c r="UV8" s="195">
        <v>46.958218335485128</v>
      </c>
      <c r="UW8" s="195">
        <v>46.940762672514545</v>
      </c>
      <c r="UX8" s="195">
        <v>46.944945152141749</v>
      </c>
      <c r="UY8" s="195">
        <v>46.925098980352033</v>
      </c>
      <c r="UZ8" s="195">
        <v>46.989819232188601</v>
      </c>
      <c r="VA8" s="195">
        <v>46.766788224365399</v>
      </c>
      <c r="VB8" s="195">
        <v>46.995151048529898</v>
      </c>
      <c r="VC8" s="195">
        <v>47.066522938012902</v>
      </c>
      <c r="VD8" s="195">
        <v>47.420478223357399</v>
      </c>
      <c r="VE8" s="195">
        <v>47.499603747563697</v>
      </c>
      <c r="VF8" s="195">
        <v>47.588836358090603</v>
      </c>
      <c r="VG8" s="195">
        <v>47.515379261080703</v>
      </c>
      <c r="VH8" s="195">
        <v>47.592366169937002</v>
      </c>
      <c r="VI8" s="195">
        <v>47.633563346556102</v>
      </c>
      <c r="VJ8" s="195">
        <v>47.640046532873804</v>
      </c>
      <c r="VK8" s="195">
        <v>47.670461816150812</v>
      </c>
      <c r="VL8" s="195">
        <v>47.779445414180799</v>
      </c>
      <c r="VM8" s="195">
        <v>47.931453832084124</v>
      </c>
      <c r="VN8" s="195">
        <v>47.908168980478514</v>
      </c>
      <c r="VO8" s="195">
        <v>47.9279279450801</v>
      </c>
      <c r="VP8" s="195">
        <v>47.874011281827705</v>
      </c>
      <c r="VQ8" s="195">
        <v>47.846024852043577</v>
      </c>
      <c r="VR8" s="195">
        <v>47.400869931001743</v>
      </c>
      <c r="VS8" s="195">
        <v>47.47915070080235</v>
      </c>
      <c r="VT8" s="195">
        <v>47.500604330727356</v>
      </c>
      <c r="VU8" s="195">
        <v>47.526730292618453</v>
      </c>
      <c r="VV8" s="195">
        <v>47.53597991715862</v>
      </c>
      <c r="VW8" s="195">
        <v>47.089132683954091</v>
      </c>
      <c r="VX8" s="195">
        <v>47.178389460816739</v>
      </c>
      <c r="VY8" s="195">
        <v>47.20007667529574</v>
      </c>
      <c r="VZ8" s="195">
        <v>47.358954650269027</v>
      </c>
      <c r="WA8" s="195">
        <v>47.19702965518286</v>
      </c>
      <c r="WB8" s="195">
        <v>47.148909895595523</v>
      </c>
      <c r="WC8" s="195">
        <v>47.044634988724603</v>
      </c>
      <c r="WD8" s="195">
        <v>47.011052412733498</v>
      </c>
      <c r="WE8" s="195">
        <v>46.715890119348202</v>
      </c>
      <c r="WF8" s="195">
        <v>46.353299566178897</v>
      </c>
      <c r="WG8" s="195">
        <v>46.363723200076699</v>
      </c>
      <c r="WH8" s="195">
        <v>46.377516041761403</v>
      </c>
      <c r="WI8" s="195">
        <v>46.640919040540602</v>
      </c>
      <c r="WJ8" s="195">
        <v>46.867241097262202</v>
      </c>
      <c r="WK8" s="195">
        <v>46.8571627629183</v>
      </c>
      <c r="WL8" s="195">
        <v>46.858708781206097</v>
      </c>
      <c r="WM8" s="195">
        <v>46.999201793954803</v>
      </c>
      <c r="WN8" s="195">
        <v>47.032431586335697</v>
      </c>
      <c r="WO8" s="195">
        <v>47.0775608458665</v>
      </c>
      <c r="WP8" s="195">
        <v>47.005928748755501</v>
      </c>
      <c r="WQ8" s="195">
        <v>46.545477159460901</v>
      </c>
      <c r="WR8" s="195">
        <v>46.5988354386647</v>
      </c>
      <c r="WS8" s="195">
        <v>46.2792342154724</v>
      </c>
      <c r="WT8" s="195">
        <v>46.346478107897298</v>
      </c>
      <c r="WU8" s="195">
        <v>46.680282096961299</v>
      </c>
      <c r="WV8" s="195">
        <v>46.673652922795497</v>
      </c>
      <c r="WW8" s="195">
        <v>46.688672143940401</v>
      </c>
      <c r="WX8" s="195">
        <v>46.662232514594301</v>
      </c>
      <c r="WY8" s="195">
        <v>46.691908476470402</v>
      </c>
      <c r="WZ8" s="195">
        <v>46.7752435678103</v>
      </c>
      <c r="XA8" s="195">
        <v>46.730717736574299</v>
      </c>
      <c r="XB8" s="195">
        <v>46.730223921532499</v>
      </c>
      <c r="XC8" s="195">
        <v>46.681034747064302</v>
      </c>
      <c r="XD8" s="195">
        <v>46.822431272363801</v>
      </c>
      <c r="XE8" s="195">
        <v>46.830517902077098</v>
      </c>
      <c r="XF8" s="195">
        <v>46.827699257716503</v>
      </c>
      <c r="XG8" s="195">
        <v>46.855424045305</v>
      </c>
      <c r="XH8" s="195">
        <v>46.908905503418701</v>
      </c>
      <c r="XI8" s="195">
        <v>47.159791765711503</v>
      </c>
      <c r="XJ8" s="195">
        <v>47.468465293501502</v>
      </c>
      <c r="XK8" s="195">
        <v>47.384258126623898</v>
      </c>
      <c r="XL8" s="195">
        <v>47.303646067817546</v>
      </c>
      <c r="XM8" s="195">
        <v>47.289432735086905</v>
      </c>
      <c r="XN8" s="195">
        <v>47.308289551403426</v>
      </c>
      <c r="XO8" s="195">
        <v>47.239520060972083</v>
      </c>
      <c r="XP8" s="195">
        <v>47.146024252947825</v>
      </c>
      <c r="XQ8" s="195">
        <v>47.317400928143407</v>
      </c>
      <c r="XR8" s="195">
        <v>47.338772642098689</v>
      </c>
      <c r="XS8" s="195">
        <v>47.160693250158218</v>
      </c>
      <c r="XT8" s="195">
        <v>46.447012722419707</v>
      </c>
      <c r="XU8" s="195">
        <v>46.444751979793608</v>
      </c>
      <c r="XV8" s="195">
        <v>46.410905012324868</v>
      </c>
      <c r="XW8" s="195">
        <v>46.438092991999525</v>
      </c>
      <c r="XX8" s="195">
        <v>47.271987506724777</v>
      </c>
      <c r="XY8" s="195">
        <v>47.289887111280571</v>
      </c>
      <c r="XZ8" s="195">
        <v>47.179018782860183</v>
      </c>
      <c r="YA8" s="195">
        <v>47.152707885943933</v>
      </c>
      <c r="YB8" s="195">
        <v>47.103086490331144</v>
      </c>
      <c r="YC8" s="195">
        <v>47.135375077775997</v>
      </c>
      <c r="YD8" s="195">
        <v>46.757065542398998</v>
      </c>
      <c r="YE8" s="195">
        <v>46.717275280064399</v>
      </c>
      <c r="YF8" s="195">
        <v>46.703648313707603</v>
      </c>
      <c r="YG8" s="195">
        <v>46.929430979445797</v>
      </c>
      <c r="YH8" s="195">
        <v>46.6985081370118</v>
      </c>
      <c r="YI8" s="195">
        <v>46.487215335221101</v>
      </c>
      <c r="YJ8" s="195">
        <v>46.250234808818099</v>
      </c>
      <c r="YK8" s="195">
        <v>46.222894702904703</v>
      </c>
      <c r="YL8" s="195">
        <v>45.879821548422697</v>
      </c>
      <c r="YM8" s="195">
        <v>45.873328068955303</v>
      </c>
      <c r="YN8" s="195">
        <v>45.7414347419287</v>
      </c>
      <c r="YO8" s="195">
        <v>45.703095622570203</v>
      </c>
      <c r="YP8" s="195">
        <v>45.671956971218599</v>
      </c>
      <c r="YQ8" s="195">
        <v>45.630082903706501</v>
      </c>
      <c r="YR8" s="195">
        <v>45.4718047471126</v>
      </c>
      <c r="YS8" s="195">
        <v>45.424248973772897</v>
      </c>
      <c r="YT8" s="195">
        <v>45.275877573227497</v>
      </c>
      <c r="YU8" s="195">
        <v>45.196996735814402</v>
      </c>
      <c r="YV8" s="195">
        <v>45.1620796528859</v>
      </c>
      <c r="YW8" s="195">
        <v>45.205146193367298</v>
      </c>
      <c r="YX8" s="195">
        <v>44.568961710870298</v>
      </c>
      <c r="YY8" s="195">
        <v>44.729901494850502</v>
      </c>
      <c r="YZ8" s="195">
        <v>44.5760353037847</v>
      </c>
      <c r="ZA8" s="195">
        <v>44.474912506802397</v>
      </c>
      <c r="ZB8" s="195">
        <v>44.358170916939201</v>
      </c>
      <c r="ZC8" s="195">
        <v>44.167853613769303</v>
      </c>
      <c r="ZD8" s="195">
        <v>44.491924551458901</v>
      </c>
      <c r="ZE8" s="195">
        <v>44.447872790242698</v>
      </c>
      <c r="ZF8" s="195">
        <v>44.521128850950802</v>
      </c>
      <c r="ZG8" s="195">
        <v>44.771418617767203</v>
      </c>
      <c r="ZH8" s="195">
        <v>44.989728192161799</v>
      </c>
      <c r="ZI8" s="195">
        <v>45.306585529063298</v>
      </c>
      <c r="ZJ8" s="195">
        <v>45.485329072298597</v>
      </c>
      <c r="ZK8" s="195">
        <v>45.749093408400903</v>
      </c>
      <c r="ZL8" s="195">
        <v>46.033159606688201</v>
      </c>
      <c r="ZM8" s="195">
        <v>46.3463523176164</v>
      </c>
      <c r="ZN8" s="195">
        <v>46.324709613055703</v>
      </c>
      <c r="ZO8" s="195">
        <v>46.353794843424303</v>
      </c>
      <c r="ZP8" s="195">
        <v>46.754459199533898</v>
      </c>
      <c r="ZQ8" s="195">
        <v>46.747111328804898</v>
      </c>
      <c r="ZR8" s="195">
        <v>46.791162483209298</v>
      </c>
      <c r="ZS8" s="195">
        <v>46.685227071932196</v>
      </c>
      <c r="ZT8" s="195">
        <v>46.626308707719502</v>
      </c>
      <c r="ZU8" s="195">
        <v>46.761801171331598</v>
      </c>
      <c r="ZV8" s="195">
        <v>46.452657059962903</v>
      </c>
      <c r="ZW8" s="195">
        <v>46.460495376582003</v>
      </c>
      <c r="ZX8" s="195">
        <v>46.426159540727298</v>
      </c>
      <c r="ZY8" s="195">
        <v>46.550389529942699</v>
      </c>
      <c r="ZZ8" s="195">
        <v>46.870749834357099</v>
      </c>
      <c r="AAA8" s="195">
        <v>47.002736324429101</v>
      </c>
      <c r="AAB8" s="195">
        <v>47.002736324429101</v>
      </c>
      <c r="AAC8" s="195">
        <v>46.653746599714502</v>
      </c>
      <c r="AAD8" s="195">
        <v>47.165903206532597</v>
      </c>
      <c r="AAE8" s="195">
        <v>47.293437896311602</v>
      </c>
      <c r="AAF8" s="195">
        <v>47.3437832360421</v>
      </c>
      <c r="AAG8" s="195">
        <v>47.376868366830401</v>
      </c>
      <c r="AAH8" s="195">
        <v>47.214001301307697</v>
      </c>
      <c r="AAI8" s="195">
        <v>47.055636950257401</v>
      </c>
      <c r="AAJ8" s="195">
        <v>46.519492630692099</v>
      </c>
      <c r="AAK8" s="195">
        <v>46.433524115771299</v>
      </c>
      <c r="AAL8" s="195">
        <v>46.398057340528297</v>
      </c>
      <c r="AAM8" s="195">
        <v>46.326205595620401</v>
      </c>
      <c r="AAN8" s="195">
        <v>46.296218696393026</v>
      </c>
      <c r="AAO8" s="195">
        <v>46.069907960151845</v>
      </c>
      <c r="AAP8" s="195">
        <v>46.083618857528649</v>
      </c>
      <c r="AAQ8" s="195">
        <v>46.149116783781182</v>
      </c>
      <c r="AAR8" s="195">
        <v>45.946978886668255</v>
      </c>
      <c r="AAS8" s="195">
        <v>45.899357616104965</v>
      </c>
      <c r="AAT8" s="195">
        <v>45.409884970319446</v>
      </c>
      <c r="AAU8" s="195">
        <v>45.236668146274852</v>
      </c>
      <c r="AAV8" s="195">
        <v>45.165217057538399</v>
      </c>
      <c r="AAW8" s="195">
        <v>45.15487274757762</v>
      </c>
      <c r="AAX8" s="195">
        <v>44.916752467175876</v>
      </c>
      <c r="AAY8" s="195">
        <v>44.804251937596824</v>
      </c>
      <c r="AAZ8" s="298">
        <v>44.608480593561765</v>
      </c>
      <c r="ABA8" s="195">
        <v>44.403774823265842</v>
      </c>
      <c r="ABB8" s="195">
        <v>44.373201220072488</v>
      </c>
      <c r="ABC8" s="195">
        <v>44.238577295383323</v>
      </c>
      <c r="ABD8" s="195">
        <v>44.081928592600399</v>
      </c>
      <c r="ABE8" s="195">
        <v>44.171916887808074</v>
      </c>
      <c r="ABF8" s="195">
        <v>43.772873840402717</v>
      </c>
      <c r="ABG8" s="195">
        <v>43.720257819210914</v>
      </c>
      <c r="ABH8" s="195">
        <v>43.737339876139252</v>
      </c>
      <c r="ABI8" s="195">
        <v>43.707190459010363</v>
      </c>
      <c r="ABJ8" s="195">
        <v>43.851585148528763</v>
      </c>
      <c r="ABK8" s="195">
        <v>44.104348523205637</v>
      </c>
      <c r="ABL8" s="195">
        <v>44.415054072428198</v>
      </c>
      <c r="ABM8" s="195">
        <v>44.3055576324507</v>
      </c>
      <c r="ABN8" s="195">
        <v>44.477442246056498</v>
      </c>
      <c r="ABO8" s="195">
        <v>44.636867812456501</v>
      </c>
      <c r="ABP8" s="195">
        <v>44.771602404162998</v>
      </c>
      <c r="ABQ8" s="195">
        <v>44.872823582130998</v>
      </c>
      <c r="ABR8" s="195">
        <v>45.015401823467798</v>
      </c>
      <c r="ABS8" s="195">
        <v>45.111660451843903</v>
      </c>
      <c r="ABT8" s="195">
        <v>45.100423056006399</v>
      </c>
      <c r="ABU8" s="195">
        <v>45.140182040672002</v>
      </c>
      <c r="ABV8" s="195">
        <v>45.258142965354999</v>
      </c>
      <c r="ABW8" s="195">
        <v>45.404551713100702</v>
      </c>
      <c r="ABX8" s="195">
        <v>45.590005235709697</v>
      </c>
      <c r="ABY8" s="195">
        <v>45.586441171339402</v>
      </c>
      <c r="ABZ8" s="195">
        <v>45.764982449061598</v>
      </c>
      <c r="ACA8" s="195">
        <v>45.553126785653099</v>
      </c>
      <c r="ACB8" s="195">
        <v>45.658945589428498</v>
      </c>
      <c r="ACC8" s="195">
        <v>45.7801493751968</v>
      </c>
      <c r="ACD8" s="195">
        <v>46.034042469692601</v>
      </c>
      <c r="ACE8" s="195">
        <v>46.142871942176271</v>
      </c>
      <c r="ACF8" s="195">
        <v>46.218719055035535</v>
      </c>
      <c r="ACG8" s="195">
        <v>46.449407022729289</v>
      </c>
      <c r="ACH8" s="195">
        <v>46.747377204173468</v>
      </c>
      <c r="ACI8" s="195">
        <v>47.216175649215366</v>
      </c>
      <c r="ACJ8" s="195">
        <v>47.422607343684618</v>
      </c>
      <c r="ACK8" s="195">
        <v>47.295961277400437</v>
      </c>
      <c r="ACL8" s="195">
        <v>47.498368948969706</v>
      </c>
      <c r="ACM8" s="195">
        <v>47.696481166397795</v>
      </c>
      <c r="ACN8" s="195">
        <v>47.850308656780001</v>
      </c>
      <c r="ACO8" s="195">
        <v>48.125565288151002</v>
      </c>
      <c r="ACP8" s="195">
        <v>48.1310845958633</v>
      </c>
      <c r="ACQ8" s="195">
        <v>48.424798420273198</v>
      </c>
      <c r="ACR8" s="195">
        <v>48.487449298720399</v>
      </c>
      <c r="ACS8" s="195">
        <v>48.5071233521167</v>
      </c>
      <c r="ACT8" s="195">
        <v>48.756442388253298</v>
      </c>
      <c r="ACU8" s="195">
        <v>48.763339803172499</v>
      </c>
      <c r="ACV8" s="195">
        <v>48.896054013604939</v>
      </c>
      <c r="ACW8" s="195">
        <v>48.938028841884282</v>
      </c>
      <c r="ACX8" s="195">
        <v>49.231749984612243</v>
      </c>
      <c r="ACY8" s="195">
        <v>49.335107910661819</v>
      </c>
      <c r="ACZ8" s="195">
        <v>49.545621042821359</v>
      </c>
      <c r="ADA8" s="195">
        <v>49.68246640602996</v>
      </c>
      <c r="ADB8" s="195">
        <v>49.880252979984505</v>
      </c>
      <c r="ADC8" s="195">
        <v>49.971572405846722</v>
      </c>
      <c r="ADD8" s="195">
        <v>50.173155137825681</v>
      </c>
      <c r="ADE8" s="195">
        <v>50.216802948350001</v>
      </c>
      <c r="ADF8" s="195">
        <v>50.381569917437602</v>
      </c>
      <c r="ADG8" s="195">
        <v>50.403002728673698</v>
      </c>
      <c r="ADH8" s="195">
        <v>50.083767699501898</v>
      </c>
      <c r="ADI8" s="195">
        <v>50.267468256302202</v>
      </c>
      <c r="ADJ8" s="195">
        <v>50.413518415236702</v>
      </c>
      <c r="ADK8" s="195">
        <v>50.413518415236702</v>
      </c>
      <c r="ADL8" s="195">
        <v>50.503921112901999</v>
      </c>
      <c r="ADM8" s="195">
        <v>50.824657534246597</v>
      </c>
      <c r="ADN8" s="195">
        <v>50.594325371733802</v>
      </c>
      <c r="ADO8" s="195">
        <v>50.8936002855298</v>
      </c>
      <c r="ADP8" s="195">
        <v>51.217567661522097</v>
      </c>
      <c r="ADQ8" s="195">
        <v>51.3987746454495</v>
      </c>
      <c r="ADR8" s="195">
        <v>51.589856230619198</v>
      </c>
      <c r="ADS8" s="195">
        <v>51.619577616511002</v>
      </c>
      <c r="ADT8" s="195">
        <v>51.895206887409699</v>
      </c>
      <c r="ADU8" s="195">
        <v>52.3242207581443</v>
      </c>
      <c r="ADV8" s="195">
        <v>52.447784269937699</v>
      </c>
      <c r="ADW8" s="195">
        <v>52.574410190305002</v>
      </c>
      <c r="ADX8" s="195">
        <v>52.5145944589175</v>
      </c>
      <c r="ADY8" s="195">
        <v>53.089204692598898</v>
      </c>
      <c r="ADZ8" s="195">
        <v>52.919469683630602</v>
      </c>
      <c r="AEA8" s="195">
        <v>52.618770970348699</v>
      </c>
      <c r="AEB8" s="195">
        <v>52.934684684858503</v>
      </c>
      <c r="AEC8" s="195">
        <v>53.444880372286597</v>
      </c>
      <c r="AED8" s="195">
        <v>53.416772132919597</v>
      </c>
      <c r="AEE8" s="195">
        <v>53.522919789454903</v>
      </c>
      <c r="AEF8" s="195">
        <v>53.313119435890897</v>
      </c>
      <c r="AEG8" s="195">
        <v>53.298300444449701</v>
      </c>
      <c r="AEH8" s="195">
        <v>53.396926224770702</v>
      </c>
      <c r="AEI8" s="195">
        <v>53.406246158160698</v>
      </c>
      <c r="AEJ8" s="195">
        <v>53.425297280326511</v>
      </c>
      <c r="AEK8" s="195">
        <v>53.268317570656571</v>
      </c>
      <c r="AEL8" s="195">
        <v>53.355018359237981</v>
      </c>
      <c r="AEM8" s="195">
        <v>53.499136082471544</v>
      </c>
      <c r="AEN8" s="195">
        <v>53.381810954102605</v>
      </c>
      <c r="AEO8" s="195">
        <v>53.092932915740093</v>
      </c>
      <c r="AEP8" s="195">
        <v>53.109267737519801</v>
      </c>
      <c r="AEQ8" s="195">
        <v>53.228731948025199</v>
      </c>
      <c r="AER8" s="195">
        <v>52.8103723967807</v>
      </c>
      <c r="AES8" s="195">
        <v>53.111406714415999</v>
      </c>
      <c r="AET8" s="195">
        <v>52.792387490708002</v>
      </c>
      <c r="AEU8" s="195">
        <v>52.796226916520801</v>
      </c>
      <c r="AEV8" s="195">
        <v>52.954755482431601</v>
      </c>
      <c r="AEW8" s="195">
        <v>52.870969006972402</v>
      </c>
      <c r="AEX8" s="195">
        <v>52.744058838828003</v>
      </c>
      <c r="AEY8" s="195">
        <v>52.285645271644903</v>
      </c>
      <c r="AEZ8" s="195">
        <v>51.879070228058197</v>
      </c>
      <c r="AFA8" s="195">
        <v>51.494032378275499</v>
      </c>
      <c r="AFB8" s="195">
        <v>51.722161494892703</v>
      </c>
      <c r="AFC8" s="195">
        <v>51.522625381812603</v>
      </c>
      <c r="AFD8" s="195">
        <v>50.908638953688502</v>
      </c>
      <c r="AFE8" s="195">
        <v>50.860497680185503</v>
      </c>
      <c r="AFF8" s="195">
        <v>50.924969290631601</v>
      </c>
      <c r="AFG8" s="195">
        <v>51.217300428202797</v>
      </c>
      <c r="AFH8" s="195">
        <v>51.194313472364399</v>
      </c>
      <c r="AFI8" s="195">
        <v>50.910767306863299</v>
      </c>
      <c r="AFJ8" s="195">
        <v>51.476457933221702</v>
      </c>
      <c r="AFK8" s="195">
        <v>51.5605824993388</v>
      </c>
      <c r="AFL8" s="195">
        <v>51.570733858222702</v>
      </c>
      <c r="AFM8" s="195">
        <v>51.6056156881939</v>
      </c>
      <c r="AFN8" s="195">
        <v>51.331134868057198</v>
      </c>
      <c r="AFO8" s="195">
        <v>51.276967947126003</v>
      </c>
      <c r="AFP8" s="195">
        <v>51.382305959212303</v>
      </c>
      <c r="AFQ8" s="195">
        <v>51.457808628058103</v>
      </c>
      <c r="AFR8" s="195">
        <v>51.429960053042002</v>
      </c>
      <c r="AFS8" s="195">
        <v>51.232067623103298</v>
      </c>
      <c r="AFT8" s="195">
        <v>51.297874292357903</v>
      </c>
      <c r="AFU8" s="195">
        <v>51.171260865028401</v>
      </c>
      <c r="AFV8" s="195">
        <v>50.474991124296899</v>
      </c>
      <c r="AFW8" s="195">
        <v>49.0949940238553</v>
      </c>
      <c r="AFX8" s="195">
        <v>47.403703301083503</v>
      </c>
      <c r="AFY8" s="195">
        <v>46.036080343644301</v>
      </c>
      <c r="AFZ8" s="195">
        <v>45.8381682614691</v>
      </c>
      <c r="AGA8" s="195">
        <v>45.353976395451198</v>
      </c>
      <c r="AGB8" s="195">
        <v>44.999184584923398</v>
      </c>
      <c r="AGC8" s="195">
        <v>43.175546448208799</v>
      </c>
      <c r="AGD8" s="195">
        <v>42.843551542562999</v>
      </c>
      <c r="AGE8" s="195">
        <v>42.633214654909402</v>
      </c>
      <c r="AGF8" s="195">
        <v>42.2652219996992</v>
      </c>
      <c r="AGG8" s="195">
        <v>41.4602226912262</v>
      </c>
      <c r="AGH8" s="195">
        <f>'0091'!E55</f>
        <v>0</v>
      </c>
      <c r="AGI8" s="195">
        <v>40.680279339436701</v>
      </c>
      <c r="AGJ8" s="195">
        <v>40.382445532408099</v>
      </c>
      <c r="AGK8" s="195">
        <v>40.139867756071098</v>
      </c>
      <c r="AGL8" s="195">
        <v>39.3932971694732</v>
      </c>
      <c r="AGM8" s="195">
        <v>39.381894127902399</v>
      </c>
      <c r="AGN8" s="195">
        <v>39.299773111520601</v>
      </c>
      <c r="AGO8" s="195">
        <v>39.262996395911721</v>
      </c>
      <c r="AGP8" s="195">
        <v>38.663021062681501</v>
      </c>
      <c r="AGQ8" s="195">
        <v>37.891149424544402</v>
      </c>
      <c r="AGR8" s="195">
        <v>37.882156556226498</v>
      </c>
      <c r="AGS8" s="195">
        <v>37.924608708321301</v>
      </c>
      <c r="AGT8" s="195">
        <v>37.9042782187542</v>
      </c>
      <c r="AGU8" s="195">
        <v>37.849171027157503</v>
      </c>
      <c r="AGV8" s="195">
        <v>37.040742817240798</v>
      </c>
      <c r="AGW8" s="195">
        <v>36.948561357638702</v>
      </c>
      <c r="AGX8" s="195">
        <v>36.855412177219698</v>
      </c>
      <c r="AGY8" s="195">
        <v>36.761382978025502</v>
      </c>
      <c r="AGZ8" s="195">
        <v>36.761382978025502</v>
      </c>
      <c r="AHA8" s="195">
        <v>36.805730063382299</v>
      </c>
      <c r="AHB8" s="195">
        <v>36.744360044756</v>
      </c>
      <c r="AHC8" s="195">
        <v>36.648227877646598</v>
      </c>
      <c r="AHD8" s="195">
        <v>36.639903389789403</v>
      </c>
      <c r="AHE8" s="195">
        <v>36.598863288065701</v>
      </c>
      <c r="AHF8" s="195">
        <v>36.4302906594314</v>
      </c>
      <c r="AHG8" s="195">
        <v>36.421150382226898</v>
      </c>
      <c r="AHH8" s="195">
        <v>36.303414352161496</v>
      </c>
      <c r="AHI8" s="195">
        <v>36.276887683537097</v>
      </c>
      <c r="AHJ8" s="195">
        <v>36.399477899193499</v>
      </c>
      <c r="AHK8" s="195">
        <v>36.087202931927997</v>
      </c>
      <c r="AHL8" s="195">
        <v>36.099869962793498</v>
      </c>
      <c r="AHM8" s="195">
        <v>36.055812201112801</v>
      </c>
      <c r="AHN8" s="195">
        <v>36.133604232678799</v>
      </c>
      <c r="AHO8" s="195">
        <v>36.5172985603377</v>
      </c>
      <c r="AHP8" s="195">
        <v>36.223176247986203</v>
      </c>
      <c r="AHQ8" s="195">
        <v>36.283883367147503</v>
      </c>
      <c r="AHR8" s="195">
        <v>36.218168183806398</v>
      </c>
      <c r="AHS8" s="195">
        <v>35.984496827599699</v>
      </c>
      <c r="AHT8" s="195">
        <v>36.131419534055603</v>
      </c>
      <c r="AHU8" s="195">
        <v>36.270714682401199</v>
      </c>
      <c r="AHV8" s="195">
        <v>36.307560700877097</v>
      </c>
      <c r="AHW8" s="195">
        <v>36.582774434696901</v>
      </c>
      <c r="AHX8" s="195">
        <v>36.629100600939701</v>
      </c>
      <c r="AHY8" s="195">
        <v>36.886390944043796</v>
      </c>
      <c r="AHZ8" s="195">
        <v>36.693530653837001</v>
      </c>
      <c r="AIA8" s="195">
        <v>36.749728221583602</v>
      </c>
      <c r="AIB8" s="195">
        <v>36.764276275514099</v>
      </c>
      <c r="AIC8" s="195">
        <v>37.0059793520158</v>
      </c>
      <c r="AID8" s="195">
        <v>37.157243103379997</v>
      </c>
      <c r="AIE8" s="195">
        <v>37.357838481227702</v>
      </c>
      <c r="AIF8" s="195">
        <v>37.736362418794499</v>
      </c>
      <c r="AIG8" s="195">
        <v>37.605617271649898</v>
      </c>
      <c r="AIH8" s="195">
        <v>37.473631952227898</v>
      </c>
      <c r="AII8" s="195">
        <v>37.680806675938797</v>
      </c>
      <c r="AIJ8" s="195">
        <v>37.8469288397675</v>
      </c>
      <c r="AIK8" s="195">
        <v>37.8469288397675</v>
      </c>
      <c r="AIL8" s="195">
        <v>38.599625948075399</v>
      </c>
      <c r="AIM8" s="195">
        <v>38.672232497891301</v>
      </c>
      <c r="AIN8" s="195">
        <v>38.8516367484293</v>
      </c>
      <c r="AIO8" s="195">
        <v>38.933311752450699</v>
      </c>
      <c r="AIP8" s="195">
        <v>42.448438316179299</v>
      </c>
      <c r="AIQ8" s="195">
        <v>42.321572864412403</v>
      </c>
      <c r="AIR8" s="195">
        <v>42.402441537587102</v>
      </c>
      <c r="AIS8" s="195">
        <v>42.2690398397663</v>
      </c>
      <c r="AIT8" s="195">
        <v>42.378437289788998</v>
      </c>
      <c r="AIU8" s="195">
        <v>42.266038219907969</v>
      </c>
      <c r="AIV8" s="195">
        <v>42.1657772638547</v>
      </c>
      <c r="AIW8" s="195">
        <v>42.212347200031303</v>
      </c>
      <c r="AIX8" s="195">
        <v>42.336790117426503</v>
      </c>
      <c r="AIY8" s="195">
        <v>42.2896716829366</v>
      </c>
      <c r="AIZ8" s="195">
        <v>42.287167295184702</v>
      </c>
      <c r="AJA8" s="474">
        <v>42.287167295184702</v>
      </c>
      <c r="AJB8" s="474">
        <v>42.324238344141598</v>
      </c>
      <c r="AJC8" s="474">
        <v>42.428958585246399</v>
      </c>
      <c r="AJD8" s="474">
        <v>42.552011095700401</v>
      </c>
      <c r="AJE8" s="474">
        <v>42.091693324248901</v>
      </c>
      <c r="AJF8" s="474">
        <v>42.0121985172986</v>
      </c>
      <c r="AJG8" s="474">
        <v>41.951698462713999</v>
      </c>
      <c r="AJH8" s="474">
        <v>41.953759168916498</v>
      </c>
      <c r="AJI8" s="474">
        <v>41.835992777991002</v>
      </c>
      <c r="AJJ8" s="474">
        <v>41.862909912972803</v>
      </c>
      <c r="AJK8" s="474">
        <v>41.8492856818444</v>
      </c>
      <c r="AJL8" s="474">
        <v>41.759767210525297</v>
      </c>
      <c r="AJM8" s="474">
        <v>41.031285992924403</v>
      </c>
      <c r="AJN8" s="474">
        <v>40.612158097067301</v>
      </c>
      <c r="AJO8" s="474">
        <v>40.541341533773398</v>
      </c>
      <c r="AJP8" s="474">
        <v>40.365805836757801</v>
      </c>
      <c r="AJQ8" s="474">
        <v>40.5751621824677</v>
      </c>
      <c r="AJR8" s="474">
        <v>40.856062957654302</v>
      </c>
      <c r="AJS8" s="474">
        <v>41.114855987231202</v>
      </c>
      <c r="AJT8" s="474">
        <v>41.010166053654203</v>
      </c>
      <c r="AJU8" s="474">
        <v>41.2584284420495</v>
      </c>
      <c r="AJV8" s="474">
        <v>41.2939186401833</v>
      </c>
      <c r="AJW8" s="474">
        <v>41.245800980945297</v>
      </c>
      <c r="AJX8" s="474">
        <v>41.5093618647306</v>
      </c>
      <c r="AJY8" s="474">
        <v>41.582278692965502</v>
      </c>
      <c r="AJZ8" s="474">
        <v>41.658629545808701</v>
      </c>
      <c r="AKA8" s="474">
        <v>42.288827378689803</v>
      </c>
      <c r="AKB8" s="195">
        <v>42.2854511995114</v>
      </c>
      <c r="AKC8" s="195">
        <v>42.352733807417501</v>
      </c>
      <c r="AKD8" s="195">
        <v>42.5153351603145</v>
      </c>
      <c r="AKE8" s="195">
        <v>42.660090624548197</v>
      </c>
      <c r="AKF8" s="195">
        <v>42.949842434894897</v>
      </c>
      <c r="AKG8" s="195">
        <v>43.025929118103598</v>
      </c>
      <c r="AKH8" s="195">
        <v>43.025929118103598</v>
      </c>
      <c r="AKI8" s="195">
        <v>43.376406051540897</v>
      </c>
      <c r="AKJ8" s="195">
        <v>43.629891089684399</v>
      </c>
      <c r="AKK8" s="195">
        <v>43.554760306571801</v>
      </c>
      <c r="AKL8" s="195">
        <v>43.731197705039698</v>
      </c>
      <c r="AKM8" s="195">
        <v>43.815823231534701</v>
      </c>
      <c r="AKN8" s="195">
        <v>43.698228487383602</v>
      </c>
      <c r="AKO8" s="195">
        <v>43.747581275388697</v>
      </c>
      <c r="AKP8" s="195">
        <v>43.761407616512301</v>
      </c>
      <c r="AKQ8" s="195">
        <v>43.9380665522256</v>
      </c>
      <c r="AKR8" s="195">
        <v>44.013713531199201</v>
      </c>
      <c r="AKS8" s="195">
        <v>44.158186546998202</v>
      </c>
      <c r="AKT8" s="195">
        <v>44.323758214077998</v>
      </c>
      <c r="AKU8" s="195">
        <v>44.703328509406703</v>
      </c>
      <c r="AKV8" s="195">
        <v>44.862491730274797</v>
      </c>
      <c r="AKW8" s="195">
        <v>44.909057788004098</v>
      </c>
      <c r="AKX8" s="195">
        <v>45.124767632043401</v>
      </c>
      <c r="AKY8" s="195">
        <v>44.820162367017602</v>
      </c>
      <c r="AKZ8" s="195">
        <v>45.303804194974703</v>
      </c>
      <c r="ALA8" s="195">
        <v>45.593503598977499</v>
      </c>
      <c r="ALB8" s="195">
        <v>46.416431837541801</v>
      </c>
      <c r="ALC8" s="195">
        <v>46.890691569741797</v>
      </c>
      <c r="ALD8" s="195">
        <v>47.168078180719398</v>
      </c>
      <c r="ALE8" s="195">
        <v>47.798519349685897</v>
      </c>
      <c r="ALF8" s="195">
        <v>48.232938674445499</v>
      </c>
      <c r="ALG8" s="195">
        <v>48.651347243197399</v>
      </c>
      <c r="ALH8" s="195">
        <v>48.780740494462599</v>
      </c>
      <c r="ALI8" s="195">
        <v>48.961784189338502</v>
      </c>
      <c r="ALJ8" s="195">
        <v>48.686145045575898</v>
      </c>
      <c r="ALK8" s="195">
        <v>48.722115582242701</v>
      </c>
      <c r="ALL8" s="195">
        <v>48.812517071896103</v>
      </c>
      <c r="ALM8" s="195">
        <v>48.6915755186795</v>
      </c>
      <c r="ALN8" s="195">
        <v>48.661107200152301</v>
      </c>
      <c r="ALO8" s="195">
        <v>48.765230994838497</v>
      </c>
      <c r="ALP8" s="195">
        <v>48.662052949044103</v>
      </c>
      <c r="ALQ8" s="195">
        <v>48.931984034189398</v>
      </c>
      <c r="ALR8" s="195">
        <v>49.014348693045797</v>
      </c>
      <c r="ALS8" s="195">
        <v>49.141962441210602</v>
      </c>
      <c r="ALT8" s="195">
        <v>49.009621597944502</v>
      </c>
      <c r="ALU8" s="195">
        <v>49.133566401751303</v>
      </c>
      <c r="ALV8" s="195">
        <v>49.323496503246602</v>
      </c>
      <c r="ALW8" s="195">
        <v>49.475222175637597</v>
      </c>
      <c r="ALX8" s="195">
        <v>49.442009555019602</v>
      </c>
      <c r="ALY8" s="195">
        <v>49.399062762605901</v>
      </c>
      <c r="ALZ8" s="195">
        <v>49.459124669388302</v>
      </c>
      <c r="AMA8" s="195">
        <v>49.408542414032802</v>
      </c>
      <c r="AMB8" s="195">
        <v>49.337884254351003</v>
      </c>
      <c r="AMC8" s="195">
        <v>49.342772855134697</v>
      </c>
      <c r="AMD8" s="195">
        <v>49.308899643109598</v>
      </c>
      <c r="AME8" s="195">
        <v>49.174270435285202</v>
      </c>
      <c r="AMF8" s="195">
        <v>49.065860989728698</v>
      </c>
      <c r="AMG8" s="195">
        <v>48.766655688300098</v>
      </c>
      <c r="AMH8" s="195">
        <v>48.636800084891199</v>
      </c>
      <c r="AMI8" s="195">
        <v>48.713109258196098</v>
      </c>
      <c r="AMJ8" s="195">
        <v>48.872251273486803</v>
      </c>
      <c r="AMK8" s="195">
        <v>48.866610580089699</v>
      </c>
      <c r="AML8" s="195">
        <v>48.989972505256297</v>
      </c>
      <c r="AMM8" s="195">
        <v>48.950816830497097</v>
      </c>
      <c r="AMN8" s="195">
        <v>49.006302296965004</v>
      </c>
      <c r="AMO8" s="195">
        <v>48.9667067338385</v>
      </c>
      <c r="AMP8" s="195">
        <v>48.8420526843394</v>
      </c>
      <c r="AMQ8" s="195">
        <v>48.738672705971503</v>
      </c>
      <c r="AMR8" s="195">
        <v>48.872938034571199</v>
      </c>
      <c r="AMS8" s="195">
        <v>49.234258320121299</v>
      </c>
      <c r="AMT8" s="195">
        <v>49.136934356930702</v>
      </c>
      <c r="AMU8" s="195">
        <v>48.225391583694602</v>
      </c>
      <c r="AMV8" s="195">
        <v>48.236809943942099</v>
      </c>
      <c r="AMW8" s="195">
        <v>48.1953689059863</v>
      </c>
      <c r="AMX8" s="195">
        <v>48.231205178142801</v>
      </c>
      <c r="AMY8" s="195">
        <v>48.253129354934899</v>
      </c>
      <c r="AMZ8" s="195">
        <v>48.060511296353397</v>
      </c>
      <c r="ANA8" s="195">
        <v>47.972040559960298</v>
      </c>
      <c r="ANB8" s="195">
        <v>47.756882286909097</v>
      </c>
      <c r="ANC8" s="195">
        <v>47.806022272306102</v>
      </c>
      <c r="AND8" s="195">
        <v>48.020894924690502</v>
      </c>
      <c r="ANE8" s="195">
        <v>48.111754354070598</v>
      </c>
      <c r="ANF8" s="195">
        <v>48.116853482040199</v>
      </c>
      <c r="ANG8" s="195">
        <v>48.1411967637275</v>
      </c>
      <c r="ANH8" s="195">
        <v>47.957313711465602</v>
      </c>
      <c r="ANI8" s="195">
        <v>48.068445160733098</v>
      </c>
      <c r="ANJ8" s="195">
        <v>47.933683599018998</v>
      </c>
      <c r="ANK8" s="195">
        <v>48.144482926915899</v>
      </c>
      <c r="ANL8" s="195">
        <v>48.107772068167698</v>
      </c>
      <c r="ANM8" s="195">
        <v>48.193582931896501</v>
      </c>
      <c r="ANN8" s="195">
        <v>48.191403198647997</v>
      </c>
      <c r="ANO8" s="195">
        <v>47.9968752767304</v>
      </c>
      <c r="ANP8" s="195">
        <v>47.900736306468602</v>
      </c>
      <c r="ANQ8" s="195">
        <v>47.982729841311603</v>
      </c>
      <c r="ANR8" s="195">
        <v>48.194397699509203</v>
      </c>
      <c r="ANS8" s="195">
        <v>48.065818225413302</v>
      </c>
      <c r="ANT8" s="195">
        <v>47.4779327785538</v>
      </c>
      <c r="ANU8" s="195">
        <v>47.257665835993997</v>
      </c>
      <c r="ANV8" s="195">
        <v>47.210383955401397</v>
      </c>
      <c r="ANW8" s="195">
        <v>47.1463762452033</v>
      </c>
      <c r="ANX8" s="195">
        <v>46.951745439568903</v>
      </c>
      <c r="ANY8" s="195">
        <v>46.875314168851901</v>
      </c>
      <c r="ANZ8" s="195">
        <v>46.887820537130203</v>
      </c>
      <c r="AOA8" s="195">
        <v>46.9884048732008</v>
      </c>
      <c r="AOB8" s="195">
        <v>46.935409587823003</v>
      </c>
      <c r="AOC8" s="195">
        <v>46.901037859962003</v>
      </c>
      <c r="AOD8" s="195">
        <v>46.481702771246901</v>
      </c>
      <c r="AOE8" s="195">
        <v>46.563452757863303</v>
      </c>
      <c r="AOF8" s="195">
        <v>46.656731155400799</v>
      </c>
      <c r="AOG8" s="195">
        <v>46.654794697548297</v>
      </c>
      <c r="AOH8" s="195">
        <v>46.497194229867503</v>
      </c>
      <c r="AOI8" s="195">
        <v>46.593524344725303</v>
      </c>
      <c r="AOJ8" s="195">
        <v>46.588441047940996</v>
      </c>
      <c r="AOK8" s="195">
        <v>46.564744681557499</v>
      </c>
      <c r="AOL8" s="195">
        <v>46.774100527113497</v>
      </c>
      <c r="AOM8" s="195">
        <v>46.824420429975099</v>
      </c>
      <c r="AON8" s="195">
        <v>47.1730701174451</v>
      </c>
      <c r="AOO8" s="195">
        <v>47.085548818958998</v>
      </c>
      <c r="AOP8" s="195">
        <v>46.731576771727397</v>
      </c>
      <c r="AOQ8" s="195">
        <v>46.788701735305501</v>
      </c>
      <c r="AOR8" s="195">
        <v>46.234264560042597</v>
      </c>
      <c r="AOS8" s="195">
        <v>46.0225145254662</v>
      </c>
      <c r="AOT8" s="195">
        <v>46.003171564063699</v>
      </c>
      <c r="AOU8" s="195">
        <v>46.035100399817303</v>
      </c>
      <c r="AOV8" s="195">
        <v>45.949274637567697</v>
      </c>
      <c r="AOW8" s="195">
        <v>45.720480127744302</v>
      </c>
      <c r="AOX8" s="195">
        <v>45.783965543297597</v>
      </c>
      <c r="AOY8" s="195">
        <v>45.586853915655901</v>
      </c>
      <c r="AOZ8" s="195">
        <v>45.352063187639999</v>
      </c>
      <c r="APA8" s="195">
        <v>45.276164064096101</v>
      </c>
      <c r="APB8" s="195">
        <v>44.923283347770798</v>
      </c>
      <c r="APC8" s="195">
        <v>44.679666754815301</v>
      </c>
      <c r="APD8" s="195">
        <v>44.720126851305402</v>
      </c>
      <c r="APE8" s="195">
        <v>44.7893300618748</v>
      </c>
      <c r="APF8" s="195">
        <v>44.708826296695101</v>
      </c>
      <c r="APG8" s="195">
        <v>41.5258430377244</v>
      </c>
      <c r="APH8" s="195">
        <v>41.394755733349001</v>
      </c>
      <c r="API8" s="195">
        <v>41.388122303851098</v>
      </c>
      <c r="APJ8" s="195">
        <v>41.311884793111801</v>
      </c>
      <c r="APK8" s="195">
        <v>44.025697764673701</v>
      </c>
      <c r="APL8" s="195">
        <v>43.923979383649801</v>
      </c>
      <c r="APM8" s="195">
        <v>43.902452721086398</v>
      </c>
      <c r="APN8" s="195">
        <v>43.963320000110699</v>
      </c>
      <c r="APO8" s="195">
        <v>44.414312682116403</v>
      </c>
      <c r="APP8" s="195">
        <v>44.445653783262401</v>
      </c>
      <c r="APQ8" s="195">
        <v>44.061419569847097</v>
      </c>
      <c r="APR8" s="195">
        <f>'0091'!F55</f>
        <v>44.133903133903097</v>
      </c>
      <c r="APS8" s="451">
        <f t="shared" si="3"/>
        <v>-1.6500624093945007</v>
      </c>
      <c r="APT8" s="198"/>
      <c r="APU8" s="349">
        <f t="shared" si="4"/>
        <v>-2.7671347260589059</v>
      </c>
      <c r="APV8" s="271"/>
      <c r="APW8" s="183"/>
    </row>
    <row r="9" spans="1:1128" ht="13.9" customHeight="1" x14ac:dyDescent="0.25">
      <c r="A9">
        <v>6</v>
      </c>
      <c r="B9" s="194" t="s">
        <v>11</v>
      </c>
      <c r="C9" s="129">
        <v>67261</v>
      </c>
      <c r="D9" s="129">
        <v>67209</v>
      </c>
      <c r="E9" s="129">
        <v>67442</v>
      </c>
      <c r="F9" s="129">
        <v>67388</v>
      </c>
      <c r="G9" s="129">
        <v>66644</v>
      </c>
      <c r="H9" s="129">
        <v>66573</v>
      </c>
      <c r="I9" s="129">
        <v>66196</v>
      </c>
      <c r="J9" s="129">
        <v>66307</v>
      </c>
      <c r="K9" s="129">
        <v>66322</v>
      </c>
      <c r="L9" s="129">
        <v>66368</v>
      </c>
      <c r="M9" s="129">
        <v>66639</v>
      </c>
      <c r="N9" s="129">
        <v>66490</v>
      </c>
      <c r="O9" s="129">
        <v>66162</v>
      </c>
      <c r="P9" s="129">
        <v>66457</v>
      </c>
      <c r="Q9" s="129">
        <v>66653</v>
      </c>
      <c r="R9" s="129">
        <v>66591</v>
      </c>
      <c r="S9" s="129">
        <v>65975</v>
      </c>
      <c r="T9" s="129">
        <v>66279</v>
      </c>
      <c r="U9" s="129">
        <v>66705</v>
      </c>
      <c r="V9" s="129">
        <v>68064</v>
      </c>
      <c r="W9" s="129">
        <v>68478</v>
      </c>
      <c r="X9" s="129">
        <v>68822</v>
      </c>
      <c r="Y9" s="129">
        <v>68936</v>
      </c>
      <c r="Z9" s="129">
        <v>69166</v>
      </c>
      <c r="AA9" s="129">
        <v>69521</v>
      </c>
      <c r="AB9" s="129">
        <v>69778</v>
      </c>
      <c r="AC9" s="129">
        <v>69983</v>
      </c>
      <c r="AD9" s="129">
        <v>69617</v>
      </c>
      <c r="AE9" s="129">
        <v>69801</v>
      </c>
      <c r="AF9" s="129">
        <v>70109</v>
      </c>
      <c r="AG9" s="129">
        <v>69744</v>
      </c>
      <c r="AH9" s="129">
        <v>70202</v>
      </c>
      <c r="AI9" s="129">
        <v>70126</v>
      </c>
      <c r="AJ9" s="129">
        <v>70327</v>
      </c>
      <c r="AK9" s="129">
        <v>70488</v>
      </c>
      <c r="AL9" s="129">
        <v>68822</v>
      </c>
      <c r="AM9" s="129">
        <v>68912</v>
      </c>
      <c r="AN9" s="129">
        <v>68970</v>
      </c>
      <c r="AO9" s="129">
        <v>68717</v>
      </c>
      <c r="AP9" s="129">
        <v>68671</v>
      </c>
      <c r="AQ9" s="129">
        <v>67573</v>
      </c>
      <c r="AR9" s="129">
        <v>67511</v>
      </c>
      <c r="AS9" s="129">
        <v>67506</v>
      </c>
      <c r="AT9" s="129">
        <v>67170</v>
      </c>
      <c r="AU9" s="129">
        <v>67334</v>
      </c>
      <c r="AV9" s="129">
        <v>66928</v>
      </c>
      <c r="AW9" s="129">
        <v>66700</v>
      </c>
      <c r="AX9" s="129">
        <v>66357</v>
      </c>
      <c r="AY9" s="129">
        <v>66523</v>
      </c>
      <c r="AZ9" s="129">
        <v>66227</v>
      </c>
      <c r="BA9" s="129">
        <v>65962</v>
      </c>
      <c r="BB9" s="129">
        <v>65988</v>
      </c>
      <c r="BC9" s="129">
        <v>66146</v>
      </c>
      <c r="BD9" s="129">
        <v>66167</v>
      </c>
      <c r="BE9" s="129">
        <v>66168</v>
      </c>
      <c r="BF9" s="129">
        <v>65454</v>
      </c>
      <c r="BG9" s="129">
        <v>65490</v>
      </c>
      <c r="BH9" s="129">
        <v>65545</v>
      </c>
      <c r="BI9" s="129">
        <v>65923</v>
      </c>
      <c r="BJ9" s="129">
        <v>65432</v>
      </c>
      <c r="BK9" s="129">
        <v>65544</v>
      </c>
      <c r="BL9" s="129">
        <v>65913</v>
      </c>
      <c r="BM9" s="129">
        <v>66148</v>
      </c>
      <c r="BN9" s="129">
        <v>65942</v>
      </c>
      <c r="BO9" s="129">
        <v>65609</v>
      </c>
      <c r="BP9" s="129">
        <v>65566</v>
      </c>
      <c r="BQ9" s="129">
        <v>65436</v>
      </c>
      <c r="BR9" s="129">
        <v>65561</v>
      </c>
      <c r="BS9" s="129">
        <v>65616</v>
      </c>
      <c r="BT9" s="129">
        <v>65372</v>
      </c>
      <c r="BU9" s="129">
        <v>65130</v>
      </c>
      <c r="BV9" s="129">
        <v>65141</v>
      </c>
      <c r="BW9" s="129">
        <v>65097</v>
      </c>
      <c r="BX9" s="129">
        <v>64896</v>
      </c>
      <c r="BY9" s="129">
        <v>64360</v>
      </c>
      <c r="BZ9" s="129">
        <v>64358</v>
      </c>
      <c r="CA9" s="129">
        <v>64062</v>
      </c>
      <c r="CB9" s="129">
        <v>63933</v>
      </c>
      <c r="CC9" s="129">
        <v>64013</v>
      </c>
      <c r="CD9" s="129">
        <v>63212</v>
      </c>
      <c r="CE9" s="129">
        <v>62908</v>
      </c>
      <c r="CF9" s="129">
        <v>63409</v>
      </c>
      <c r="CG9" s="129">
        <v>62844</v>
      </c>
      <c r="CH9" s="129">
        <v>63341</v>
      </c>
      <c r="CI9" s="129">
        <v>62481</v>
      </c>
      <c r="CJ9" s="129">
        <v>61972</v>
      </c>
      <c r="CK9" s="129">
        <v>61897</v>
      </c>
      <c r="CL9" s="129">
        <v>62000</v>
      </c>
      <c r="CM9" s="129">
        <v>62094</v>
      </c>
      <c r="CN9" s="129">
        <v>59238</v>
      </c>
      <c r="CO9" s="129">
        <v>59694</v>
      </c>
      <c r="CP9" s="129">
        <v>59972</v>
      </c>
      <c r="CQ9" s="129">
        <v>59244</v>
      </c>
      <c r="CR9" s="129">
        <v>59280</v>
      </c>
      <c r="CS9" s="129">
        <v>58958</v>
      </c>
      <c r="CT9" s="129">
        <v>59261</v>
      </c>
      <c r="CU9" s="129">
        <v>59432</v>
      </c>
      <c r="CV9" s="129">
        <v>59421</v>
      </c>
      <c r="CW9" s="129">
        <v>58965</v>
      </c>
      <c r="CX9" s="129">
        <v>58884</v>
      </c>
      <c r="CY9" s="129">
        <v>58758</v>
      </c>
      <c r="CZ9" s="129">
        <v>58930</v>
      </c>
      <c r="DA9" s="129">
        <v>58971</v>
      </c>
      <c r="DB9" s="129">
        <v>58353</v>
      </c>
      <c r="DC9" s="129">
        <v>57434</v>
      </c>
      <c r="DD9" s="129">
        <v>57259</v>
      </c>
      <c r="DE9" s="129">
        <v>57615</v>
      </c>
      <c r="DF9" s="129">
        <v>57112</v>
      </c>
      <c r="DG9" s="129">
        <v>57181</v>
      </c>
      <c r="DH9" s="129">
        <v>57236</v>
      </c>
      <c r="DI9" s="129">
        <v>57133</v>
      </c>
      <c r="DJ9" s="129">
        <v>57126</v>
      </c>
      <c r="DK9" s="129">
        <v>56750</v>
      </c>
      <c r="DL9" s="129">
        <v>56619</v>
      </c>
      <c r="DM9" s="129">
        <v>56500</v>
      </c>
      <c r="DN9" s="129">
        <v>55893</v>
      </c>
      <c r="DO9" s="129">
        <v>55947</v>
      </c>
      <c r="DP9" s="129">
        <v>55704</v>
      </c>
      <c r="DQ9" s="129">
        <v>55126</v>
      </c>
      <c r="DR9" s="129">
        <v>54885</v>
      </c>
      <c r="DS9" s="129">
        <v>54598</v>
      </c>
      <c r="DT9" s="129">
        <v>54600</v>
      </c>
      <c r="DU9" s="129">
        <v>54540</v>
      </c>
      <c r="DV9" s="129">
        <v>54134</v>
      </c>
      <c r="DW9" s="129">
        <v>53735</v>
      </c>
      <c r="DX9" s="129">
        <v>53976</v>
      </c>
      <c r="DY9" s="129">
        <v>53737</v>
      </c>
      <c r="DZ9" s="129">
        <v>53853</v>
      </c>
      <c r="EA9" s="129">
        <v>53255</v>
      </c>
      <c r="EB9" s="129">
        <v>52080</v>
      </c>
      <c r="EC9" s="129">
        <v>52182</v>
      </c>
      <c r="ED9" s="129">
        <v>52114</v>
      </c>
      <c r="EE9" s="129">
        <v>52086</v>
      </c>
      <c r="EF9" s="129">
        <v>51222</v>
      </c>
      <c r="EG9" s="129">
        <v>51242</v>
      </c>
      <c r="EH9" s="129">
        <v>51277</v>
      </c>
      <c r="EI9" s="129">
        <v>50871</v>
      </c>
      <c r="EJ9" s="129">
        <v>50808</v>
      </c>
      <c r="EK9" s="129">
        <v>50132</v>
      </c>
      <c r="EL9" s="129">
        <v>50182</v>
      </c>
      <c r="EM9" s="129">
        <v>50299</v>
      </c>
      <c r="EN9" s="129">
        <v>49829</v>
      </c>
      <c r="EO9" s="129">
        <v>49398</v>
      </c>
      <c r="EP9" s="129">
        <v>48505</v>
      </c>
      <c r="EQ9" s="129">
        <v>48418</v>
      </c>
      <c r="ER9" s="129">
        <v>48418</v>
      </c>
      <c r="ES9" s="129">
        <v>47653</v>
      </c>
      <c r="ET9" s="129">
        <v>47566</v>
      </c>
      <c r="EU9" s="129">
        <v>47355</v>
      </c>
      <c r="EV9" s="129">
        <v>47308</v>
      </c>
      <c r="EW9" s="129">
        <v>46983</v>
      </c>
      <c r="EX9" s="129">
        <v>46677</v>
      </c>
      <c r="EY9" s="129">
        <v>46199</v>
      </c>
      <c r="EZ9" s="129">
        <v>45487</v>
      </c>
      <c r="FA9" s="129">
        <v>45351</v>
      </c>
      <c r="FB9" s="129">
        <v>45376</v>
      </c>
      <c r="FC9" s="129">
        <v>45305</v>
      </c>
      <c r="FD9" s="129">
        <v>45475</v>
      </c>
      <c r="FE9" s="129">
        <v>44094</v>
      </c>
      <c r="FF9" s="129">
        <v>43830</v>
      </c>
      <c r="FG9" s="129">
        <v>43960</v>
      </c>
      <c r="FH9" s="129">
        <v>44191</v>
      </c>
      <c r="FI9" s="129">
        <v>44235</v>
      </c>
      <c r="FJ9" s="129">
        <v>43794</v>
      </c>
      <c r="FK9" s="129">
        <v>43799</v>
      </c>
      <c r="FL9" s="129">
        <v>43700</v>
      </c>
      <c r="FM9" s="129">
        <v>43716</v>
      </c>
      <c r="FN9" s="129">
        <v>43153</v>
      </c>
      <c r="FO9" s="129">
        <v>42873</v>
      </c>
      <c r="FP9" s="296">
        <v>42921</v>
      </c>
      <c r="FQ9" s="129">
        <v>42936</v>
      </c>
      <c r="FR9" s="129">
        <v>43186</v>
      </c>
      <c r="FS9" s="129">
        <v>42815</v>
      </c>
      <c r="FT9" s="129">
        <v>42167</v>
      </c>
      <c r="FU9" s="129">
        <v>42012</v>
      </c>
      <c r="FV9" s="129">
        <v>42137</v>
      </c>
      <c r="FW9" s="129">
        <v>42143</v>
      </c>
      <c r="FX9" s="129">
        <v>41896</v>
      </c>
      <c r="FY9" s="129">
        <v>41739</v>
      </c>
      <c r="FZ9" s="129">
        <v>41831</v>
      </c>
      <c r="GA9" s="129">
        <v>41716</v>
      </c>
      <c r="GB9" s="129">
        <v>41523</v>
      </c>
      <c r="GC9" s="129">
        <v>40710</v>
      </c>
      <c r="GD9" s="129">
        <v>40306</v>
      </c>
      <c r="GE9" s="129">
        <v>39817</v>
      </c>
      <c r="GF9" s="129">
        <v>39652</v>
      </c>
      <c r="GG9" s="129">
        <v>39647</v>
      </c>
      <c r="GH9" s="129">
        <v>39384</v>
      </c>
      <c r="GI9" s="129">
        <v>39046</v>
      </c>
      <c r="GJ9" s="129">
        <v>39230</v>
      </c>
      <c r="GK9" s="129">
        <v>38787</v>
      </c>
      <c r="GL9" s="129">
        <v>38797</v>
      </c>
      <c r="GM9" s="129">
        <v>38466</v>
      </c>
      <c r="GN9" s="129">
        <v>38166</v>
      </c>
      <c r="GO9" s="129">
        <v>38103</v>
      </c>
      <c r="GP9" s="129">
        <v>37844</v>
      </c>
      <c r="GQ9" s="129">
        <v>37567</v>
      </c>
      <c r="GR9" s="129">
        <v>37477</v>
      </c>
      <c r="GS9" s="129">
        <v>37352</v>
      </c>
      <c r="GT9" s="129">
        <v>37183</v>
      </c>
      <c r="GU9" s="129">
        <v>37074</v>
      </c>
      <c r="GV9" s="129">
        <v>36890</v>
      </c>
      <c r="GW9" s="129">
        <v>36841</v>
      </c>
      <c r="GX9" s="129">
        <v>36707</v>
      </c>
      <c r="GY9" s="129">
        <v>36376</v>
      </c>
      <c r="GZ9" s="129">
        <v>36516</v>
      </c>
      <c r="HA9" s="129">
        <v>36180</v>
      </c>
      <c r="HB9" s="129">
        <v>36052</v>
      </c>
      <c r="HC9" s="129">
        <v>36136</v>
      </c>
      <c r="HD9" s="129">
        <v>34400</v>
      </c>
      <c r="HE9" s="129">
        <v>34322</v>
      </c>
      <c r="HF9" s="129">
        <v>34331</v>
      </c>
      <c r="HG9" s="129">
        <v>34481</v>
      </c>
      <c r="HH9" s="129">
        <v>34308</v>
      </c>
      <c r="HI9" s="129">
        <v>34325</v>
      </c>
      <c r="HJ9" s="129">
        <v>34324</v>
      </c>
      <c r="HK9" s="129">
        <v>34280</v>
      </c>
      <c r="HL9" s="129">
        <v>34122</v>
      </c>
      <c r="HM9" s="129">
        <v>34073</v>
      </c>
      <c r="HN9" s="129">
        <v>34058</v>
      </c>
      <c r="HO9" s="129">
        <v>33997</v>
      </c>
      <c r="HP9" s="129">
        <v>34032</v>
      </c>
      <c r="HQ9" s="129">
        <v>33193</v>
      </c>
      <c r="HR9" s="129">
        <v>32734</v>
      </c>
      <c r="HS9" s="129">
        <v>32411</v>
      </c>
      <c r="HT9" s="129">
        <v>32137</v>
      </c>
      <c r="HU9" s="129">
        <v>32008</v>
      </c>
      <c r="HV9" s="129">
        <v>31930</v>
      </c>
      <c r="HW9" s="129">
        <v>31194</v>
      </c>
      <c r="HX9" s="129">
        <v>31038</v>
      </c>
      <c r="HY9" s="129">
        <v>30933</v>
      </c>
      <c r="HZ9" s="129">
        <v>30839</v>
      </c>
      <c r="IA9" s="129">
        <v>30663</v>
      </c>
      <c r="IB9" s="129">
        <v>30548</v>
      </c>
      <c r="IC9" s="129">
        <v>30343</v>
      </c>
      <c r="ID9" s="129">
        <v>29635</v>
      </c>
      <c r="IE9" s="129">
        <v>29348</v>
      </c>
      <c r="IF9" s="129">
        <v>28991</v>
      </c>
      <c r="IG9" s="129">
        <v>28746</v>
      </c>
      <c r="IH9" s="129">
        <v>28739</v>
      </c>
      <c r="II9" s="129">
        <v>28846</v>
      </c>
      <c r="IJ9" s="129">
        <v>28392</v>
      </c>
      <c r="IK9" s="129">
        <v>28401</v>
      </c>
      <c r="IL9" s="129">
        <v>28042</v>
      </c>
      <c r="IM9" s="129">
        <v>26769</v>
      </c>
      <c r="IN9" s="129">
        <v>26769</v>
      </c>
      <c r="IO9" s="129">
        <v>26782</v>
      </c>
      <c r="IP9" s="129">
        <v>26739</v>
      </c>
      <c r="IQ9" s="129">
        <v>26541</v>
      </c>
      <c r="IR9" s="129">
        <v>26501</v>
      </c>
      <c r="IS9" s="129">
        <v>26755</v>
      </c>
      <c r="IT9" s="129">
        <v>26783</v>
      </c>
      <c r="IU9" s="129">
        <v>26898</v>
      </c>
      <c r="IV9" s="129">
        <v>26829</v>
      </c>
      <c r="IW9" s="129">
        <v>26929</v>
      </c>
      <c r="IX9" s="129">
        <v>26996</v>
      </c>
      <c r="IY9" s="129">
        <v>26509</v>
      </c>
      <c r="IZ9" s="129">
        <v>26826</v>
      </c>
      <c r="JA9" s="129">
        <v>27117</v>
      </c>
      <c r="JB9" s="129">
        <v>27172</v>
      </c>
      <c r="JC9" s="129">
        <v>27300</v>
      </c>
      <c r="JD9" s="129">
        <v>27264</v>
      </c>
      <c r="JE9" s="129">
        <v>27218</v>
      </c>
      <c r="JF9" s="129">
        <v>27199</v>
      </c>
      <c r="JG9" s="129">
        <v>27182</v>
      </c>
      <c r="JH9" s="129">
        <v>27224</v>
      </c>
      <c r="JI9" s="129">
        <v>27255</v>
      </c>
      <c r="JJ9" s="129">
        <v>27423</v>
      </c>
      <c r="JK9" s="129">
        <v>27591</v>
      </c>
      <c r="JL9" s="129">
        <v>28311</v>
      </c>
      <c r="JM9" s="129">
        <v>28224</v>
      </c>
      <c r="JN9" s="129">
        <v>28274</v>
      </c>
      <c r="JO9" s="129">
        <v>28384</v>
      </c>
      <c r="JP9" s="129">
        <v>28504</v>
      </c>
      <c r="JQ9" s="129">
        <v>28212</v>
      </c>
      <c r="JR9" s="129">
        <v>28285</v>
      </c>
      <c r="JS9" s="129">
        <v>28063</v>
      </c>
      <c r="JT9" s="129">
        <v>28299</v>
      </c>
      <c r="JU9" s="129">
        <v>28439</v>
      </c>
      <c r="JV9" s="129">
        <v>28559</v>
      </c>
      <c r="JW9" s="129">
        <v>28549</v>
      </c>
      <c r="JX9" s="129">
        <v>28644</v>
      </c>
      <c r="JY9" s="129">
        <v>28206</v>
      </c>
      <c r="JZ9" s="129">
        <v>28282</v>
      </c>
      <c r="KA9" s="129">
        <v>28786</v>
      </c>
      <c r="KB9" s="129">
        <v>28893</v>
      </c>
      <c r="KC9" s="129">
        <v>29026</v>
      </c>
      <c r="KD9" s="129">
        <v>28870</v>
      </c>
      <c r="KE9" s="129">
        <v>28973</v>
      </c>
      <c r="KF9" s="129">
        <v>29102</v>
      </c>
      <c r="KG9" s="129">
        <v>29271</v>
      </c>
      <c r="KH9" s="129">
        <v>29307</v>
      </c>
      <c r="KI9" s="129">
        <v>29386</v>
      </c>
      <c r="KJ9" s="129">
        <v>29257</v>
      </c>
      <c r="KK9" s="129">
        <v>28388</v>
      </c>
      <c r="KL9" s="129">
        <v>27954</v>
      </c>
      <c r="KM9" s="129">
        <v>27856</v>
      </c>
      <c r="KN9" s="129">
        <v>27441</v>
      </c>
      <c r="KO9" s="129">
        <v>27376</v>
      </c>
      <c r="KP9" s="129">
        <v>27246</v>
      </c>
      <c r="KQ9" s="129">
        <v>27160</v>
      </c>
      <c r="KR9" s="129">
        <v>27130</v>
      </c>
      <c r="KS9" s="129">
        <v>26431</v>
      </c>
      <c r="KT9" s="129">
        <v>26166</v>
      </c>
      <c r="KU9" s="129">
        <v>26729</v>
      </c>
      <c r="KV9" s="129">
        <v>26840</v>
      </c>
      <c r="KW9" s="129">
        <v>27994</v>
      </c>
      <c r="KX9" s="129">
        <v>28383</v>
      </c>
      <c r="KY9" s="129">
        <v>29420</v>
      </c>
      <c r="KZ9" s="129">
        <v>30837</v>
      </c>
      <c r="LA9" s="129">
        <v>32221</v>
      </c>
      <c r="LB9" s="129">
        <v>34230</v>
      </c>
      <c r="LC9" s="129">
        <v>35935</v>
      </c>
      <c r="LD9" s="129">
        <v>36522</v>
      </c>
      <c r="LE9" s="129">
        <v>38226</v>
      </c>
      <c r="LF9" s="129">
        <v>39563</v>
      </c>
      <c r="LG9" s="129">
        <v>41385</v>
      </c>
      <c r="LH9" s="129">
        <v>42978</v>
      </c>
      <c r="LI9" s="129">
        <v>44515</v>
      </c>
      <c r="LJ9" s="129">
        <v>46535</v>
      </c>
      <c r="LK9" s="129">
        <v>48319</v>
      </c>
      <c r="LL9" s="129">
        <v>50260</v>
      </c>
      <c r="LM9" s="129">
        <v>51374</v>
      </c>
      <c r="LN9" s="129">
        <v>52066</v>
      </c>
      <c r="LO9" s="129">
        <v>53074</v>
      </c>
      <c r="LP9" s="129">
        <v>53074</v>
      </c>
      <c r="LQ9" s="129">
        <v>55818</v>
      </c>
      <c r="LR9" s="129">
        <v>56897</v>
      </c>
      <c r="LS9" s="129">
        <v>58025</v>
      </c>
      <c r="LT9" s="129">
        <v>58972</v>
      </c>
      <c r="LU9" s="129">
        <v>60490</v>
      </c>
      <c r="LV9" s="129">
        <v>63207</v>
      </c>
      <c r="LW9" s="129">
        <v>64399</v>
      </c>
      <c r="LX9" s="129">
        <v>65338</v>
      </c>
      <c r="LY9" s="129">
        <v>66499</v>
      </c>
      <c r="LZ9" s="129">
        <v>68400</v>
      </c>
      <c r="MA9" s="129">
        <v>72495</v>
      </c>
      <c r="MB9" s="129">
        <v>74304</v>
      </c>
      <c r="MC9" s="129">
        <v>75451</v>
      </c>
      <c r="MD9" s="129">
        <v>76467</v>
      </c>
      <c r="ME9" s="129">
        <v>79052</v>
      </c>
      <c r="MF9" s="129">
        <v>81403</v>
      </c>
      <c r="MG9" s="129">
        <v>83402</v>
      </c>
      <c r="MH9" s="129">
        <v>85287</v>
      </c>
      <c r="MI9" s="129">
        <v>87596</v>
      </c>
      <c r="MJ9" s="129">
        <v>89342</v>
      </c>
      <c r="MK9" s="129">
        <v>90266</v>
      </c>
      <c r="ML9" s="129">
        <v>91065</v>
      </c>
      <c r="MM9" s="129">
        <v>91611</v>
      </c>
      <c r="MN9" s="129">
        <v>92107</v>
      </c>
      <c r="MO9" s="129">
        <v>92805</v>
      </c>
      <c r="MP9" s="129">
        <v>93316</v>
      </c>
      <c r="MQ9" s="129">
        <v>93927</v>
      </c>
      <c r="MR9" s="129">
        <v>94512</v>
      </c>
      <c r="MS9" s="129">
        <v>95349</v>
      </c>
      <c r="MT9" s="129">
        <v>96172</v>
      </c>
      <c r="MU9" s="129">
        <v>97361</v>
      </c>
      <c r="MV9" s="129">
        <v>97942</v>
      </c>
      <c r="MW9" s="129">
        <v>98415</v>
      </c>
      <c r="MX9" s="129">
        <v>99650</v>
      </c>
      <c r="MY9" s="129">
        <v>100696</v>
      </c>
      <c r="MZ9" s="129">
        <v>101735</v>
      </c>
      <c r="NA9" s="129">
        <v>101735</v>
      </c>
      <c r="NB9" s="129">
        <v>104198</v>
      </c>
      <c r="NC9" s="129">
        <v>104949</v>
      </c>
      <c r="ND9" s="129">
        <v>104603</v>
      </c>
      <c r="NE9" s="129">
        <v>104780</v>
      </c>
      <c r="NF9" s="129">
        <v>105111</v>
      </c>
      <c r="NG9" s="129">
        <v>107388</v>
      </c>
      <c r="NH9" s="129">
        <v>107228</v>
      </c>
      <c r="NI9" s="129">
        <v>108045</v>
      </c>
      <c r="NJ9" s="129">
        <v>108731</v>
      </c>
      <c r="NK9" s="129">
        <v>109226</v>
      </c>
      <c r="NL9" s="129">
        <v>110813</v>
      </c>
      <c r="NM9" s="129">
        <v>111259</v>
      </c>
      <c r="NN9" s="129">
        <v>112067</v>
      </c>
      <c r="NO9" s="129">
        <v>112667</v>
      </c>
      <c r="NP9" s="129">
        <v>117321</v>
      </c>
      <c r="NQ9" s="129">
        <v>117321</v>
      </c>
      <c r="NR9" s="129">
        <v>119130</v>
      </c>
      <c r="NS9" s="129">
        <v>120192</v>
      </c>
      <c r="NT9" s="129">
        <v>121518</v>
      </c>
      <c r="NU9" s="129">
        <v>122126</v>
      </c>
      <c r="NV9" s="129">
        <v>122881</v>
      </c>
      <c r="NW9" s="129">
        <v>123689</v>
      </c>
      <c r="NX9" s="129">
        <v>124202</v>
      </c>
      <c r="NY9" s="129">
        <v>123859</v>
      </c>
      <c r="NZ9" s="129">
        <v>123394</v>
      </c>
      <c r="OA9" s="129">
        <v>123251</v>
      </c>
      <c r="OB9" s="129">
        <v>123149</v>
      </c>
      <c r="OC9" s="129">
        <v>122719</v>
      </c>
      <c r="OD9" s="129">
        <v>122262</v>
      </c>
      <c r="OE9" s="129">
        <v>121261</v>
      </c>
      <c r="OF9" s="129">
        <v>119663</v>
      </c>
      <c r="OG9" s="129">
        <v>118875</v>
      </c>
      <c r="OH9" s="129">
        <v>118419</v>
      </c>
      <c r="OI9" s="129">
        <v>115903</v>
      </c>
      <c r="OJ9" s="129">
        <v>114873</v>
      </c>
      <c r="OK9" s="129">
        <v>114469</v>
      </c>
      <c r="OL9" s="129">
        <v>114017</v>
      </c>
      <c r="OM9" s="129">
        <v>113476</v>
      </c>
      <c r="ON9" s="129">
        <v>114145</v>
      </c>
      <c r="OO9" s="129">
        <v>113399</v>
      </c>
      <c r="OP9" s="129">
        <v>113029</v>
      </c>
      <c r="OQ9" s="129">
        <v>112778</v>
      </c>
      <c r="OR9" s="129">
        <v>112136</v>
      </c>
      <c r="OS9" s="129">
        <v>111546</v>
      </c>
      <c r="OT9" s="129">
        <v>111362</v>
      </c>
      <c r="OU9" s="129">
        <v>111258</v>
      </c>
      <c r="OV9" s="129">
        <v>110884</v>
      </c>
      <c r="OW9" s="129">
        <v>110368</v>
      </c>
      <c r="OX9" s="129">
        <v>110368</v>
      </c>
      <c r="OY9" s="129">
        <v>109171</v>
      </c>
      <c r="OZ9" s="129">
        <v>108712</v>
      </c>
      <c r="PA9" s="129">
        <v>108403</v>
      </c>
      <c r="PB9" s="129">
        <v>107894</v>
      </c>
      <c r="PC9" s="129">
        <v>107707</v>
      </c>
      <c r="PD9" s="129">
        <v>106897</v>
      </c>
      <c r="PE9" s="129">
        <v>106345</v>
      </c>
      <c r="PF9" s="129">
        <v>106041</v>
      </c>
      <c r="PG9" s="129">
        <v>105824</v>
      </c>
      <c r="PH9" s="129">
        <v>105597</v>
      </c>
      <c r="PI9" s="129">
        <v>105257</v>
      </c>
      <c r="PJ9" s="129">
        <v>105103</v>
      </c>
      <c r="PK9" s="129">
        <v>105865</v>
      </c>
      <c r="PL9" s="129">
        <v>105907</v>
      </c>
      <c r="PM9" s="129">
        <v>105764</v>
      </c>
      <c r="PN9" s="129">
        <v>105333</v>
      </c>
      <c r="PO9" s="129">
        <v>105045</v>
      </c>
      <c r="PP9" s="129">
        <v>105286</v>
      </c>
      <c r="PQ9" s="129">
        <v>105122</v>
      </c>
      <c r="PR9" s="129">
        <v>104831</v>
      </c>
      <c r="PS9" s="129">
        <v>104417</v>
      </c>
      <c r="PT9" s="129">
        <v>104478</v>
      </c>
      <c r="PU9" s="129">
        <v>104365</v>
      </c>
      <c r="PV9" s="129">
        <v>104178</v>
      </c>
      <c r="PW9" s="129">
        <v>104103</v>
      </c>
      <c r="PX9" s="129">
        <v>104146</v>
      </c>
      <c r="PY9" s="129">
        <v>103973</v>
      </c>
      <c r="PZ9" s="129">
        <v>103702</v>
      </c>
      <c r="QA9" s="129">
        <v>103449</v>
      </c>
      <c r="QB9" s="129">
        <v>103409</v>
      </c>
      <c r="QC9" s="129">
        <v>103092</v>
      </c>
      <c r="QD9" s="129">
        <v>102870</v>
      </c>
      <c r="QE9" s="129">
        <v>102609</v>
      </c>
      <c r="QF9" s="129">
        <v>102543</v>
      </c>
      <c r="QG9" s="129">
        <v>103314</v>
      </c>
      <c r="QH9" s="129">
        <v>103016</v>
      </c>
      <c r="QI9" s="129">
        <v>103037</v>
      </c>
      <c r="QJ9" s="129">
        <v>103004</v>
      </c>
      <c r="QK9" s="129">
        <v>102292</v>
      </c>
      <c r="QL9" s="129">
        <v>102250</v>
      </c>
      <c r="QM9" s="129">
        <v>102120</v>
      </c>
      <c r="QN9" s="129">
        <v>102274</v>
      </c>
      <c r="QO9" s="129">
        <v>102168</v>
      </c>
      <c r="QP9" s="129">
        <v>101845</v>
      </c>
      <c r="QQ9" s="129">
        <v>101713</v>
      </c>
      <c r="QR9" s="129">
        <v>101012</v>
      </c>
      <c r="QS9" s="129">
        <v>100859</v>
      </c>
      <c r="QT9" s="129">
        <v>100937</v>
      </c>
      <c r="QU9" s="129">
        <v>100911</v>
      </c>
      <c r="QV9" s="129">
        <v>100691</v>
      </c>
      <c r="QW9" s="129">
        <v>98912</v>
      </c>
      <c r="QX9" s="129">
        <v>98352</v>
      </c>
      <c r="QY9" s="129">
        <v>98439</v>
      </c>
      <c r="QZ9" s="129">
        <v>98412</v>
      </c>
      <c r="RA9" s="129">
        <v>97554</v>
      </c>
      <c r="RB9" s="129">
        <v>96564</v>
      </c>
      <c r="RC9" s="129">
        <v>95829</v>
      </c>
      <c r="RD9" s="129">
        <v>95816</v>
      </c>
      <c r="RE9" s="129">
        <v>95686</v>
      </c>
      <c r="RF9" s="129">
        <v>94925</v>
      </c>
      <c r="RG9" s="129">
        <v>93530</v>
      </c>
      <c r="RH9" s="129">
        <v>93796</v>
      </c>
      <c r="RI9" s="129">
        <v>93855</v>
      </c>
      <c r="RJ9" s="129">
        <v>93319</v>
      </c>
      <c r="RK9" s="129">
        <v>92403</v>
      </c>
      <c r="RL9" s="129">
        <v>91817</v>
      </c>
      <c r="RM9" s="129">
        <v>91685</v>
      </c>
      <c r="RN9" s="129">
        <v>91585</v>
      </c>
      <c r="RO9" s="129">
        <v>90846</v>
      </c>
      <c r="RP9" s="129">
        <v>89344</v>
      </c>
      <c r="RQ9" s="129">
        <v>88358</v>
      </c>
      <c r="RR9" s="129">
        <v>88364</v>
      </c>
      <c r="RS9" s="129">
        <v>88249</v>
      </c>
      <c r="RT9" s="129">
        <v>87169</v>
      </c>
      <c r="RU9" s="129">
        <v>86373</v>
      </c>
      <c r="RV9" s="129">
        <v>86053</v>
      </c>
      <c r="RW9" s="129">
        <v>86775</v>
      </c>
      <c r="RX9" s="129">
        <v>86752</v>
      </c>
      <c r="RY9" s="129">
        <v>87144</v>
      </c>
      <c r="RZ9" s="129">
        <v>85955</v>
      </c>
      <c r="SA9" s="129">
        <v>85524</v>
      </c>
      <c r="SB9" s="129">
        <v>85234</v>
      </c>
      <c r="SC9" s="129">
        <v>85281</v>
      </c>
      <c r="SD9" s="129">
        <v>85195</v>
      </c>
      <c r="SE9" s="129">
        <v>83791</v>
      </c>
      <c r="SF9" s="129">
        <v>83602</v>
      </c>
      <c r="SG9" s="129">
        <v>83612</v>
      </c>
      <c r="SH9" s="129">
        <v>83596</v>
      </c>
      <c r="SI9" s="129">
        <v>83278</v>
      </c>
      <c r="SJ9" s="129">
        <v>82935</v>
      </c>
      <c r="SK9" s="129">
        <v>82617</v>
      </c>
      <c r="SL9" s="129">
        <v>82511</v>
      </c>
      <c r="SM9" s="129">
        <v>82124</v>
      </c>
      <c r="SN9" s="129">
        <v>81593</v>
      </c>
      <c r="SO9" s="129">
        <v>80511</v>
      </c>
      <c r="SP9" s="129">
        <v>80393</v>
      </c>
      <c r="SQ9" s="129">
        <v>80326</v>
      </c>
      <c r="SR9" s="129">
        <v>80453</v>
      </c>
      <c r="SS9" s="129">
        <v>80819</v>
      </c>
      <c r="ST9" s="129">
        <v>80335</v>
      </c>
      <c r="SU9" s="129">
        <v>80327</v>
      </c>
      <c r="SV9" s="129">
        <v>80342</v>
      </c>
      <c r="SW9" s="129">
        <v>80488</v>
      </c>
      <c r="SX9" s="129">
        <v>80252</v>
      </c>
      <c r="SY9" s="129">
        <v>79982</v>
      </c>
      <c r="SZ9" s="129">
        <v>80440</v>
      </c>
      <c r="TA9" s="129">
        <v>80913</v>
      </c>
      <c r="TB9" s="129">
        <v>81387</v>
      </c>
      <c r="TC9" s="129">
        <v>81589</v>
      </c>
      <c r="TD9" s="129">
        <v>81886</v>
      </c>
      <c r="TE9" s="129">
        <v>82112</v>
      </c>
      <c r="TF9" s="129">
        <v>82391</v>
      </c>
      <c r="TG9" s="129">
        <v>82395</v>
      </c>
      <c r="TH9" s="129">
        <v>82478</v>
      </c>
      <c r="TI9" s="129">
        <v>82546</v>
      </c>
      <c r="TJ9" s="129">
        <v>83007</v>
      </c>
      <c r="TK9" s="129">
        <v>83555</v>
      </c>
      <c r="TL9" s="129">
        <v>83897</v>
      </c>
      <c r="TM9" s="129">
        <v>83813</v>
      </c>
      <c r="TN9" s="129">
        <v>84959</v>
      </c>
      <c r="TO9" s="129">
        <v>85033</v>
      </c>
      <c r="TP9" s="129">
        <v>85261</v>
      </c>
      <c r="TQ9" s="129">
        <v>85474</v>
      </c>
      <c r="TR9" s="129">
        <v>85620</v>
      </c>
      <c r="TS9" s="129">
        <v>85944</v>
      </c>
      <c r="TT9" s="129">
        <v>85881</v>
      </c>
      <c r="TU9" s="129">
        <v>85944</v>
      </c>
      <c r="TV9" s="129">
        <v>86133</v>
      </c>
      <c r="TW9" s="129">
        <v>86546</v>
      </c>
      <c r="TX9" s="129">
        <v>86383</v>
      </c>
      <c r="TY9" s="129">
        <v>86502</v>
      </c>
      <c r="TZ9" s="129">
        <v>86523</v>
      </c>
      <c r="UA9" s="129">
        <v>86659</v>
      </c>
      <c r="UB9" s="129">
        <v>87301</v>
      </c>
      <c r="UC9" s="129">
        <v>87646</v>
      </c>
      <c r="UD9" s="129">
        <v>88193</v>
      </c>
      <c r="UE9" s="129">
        <v>88280</v>
      </c>
      <c r="UF9" s="129">
        <v>88358</v>
      </c>
      <c r="UG9" s="129">
        <v>88545</v>
      </c>
      <c r="UH9" s="129">
        <f>'0091'!G25</f>
        <v>89297</v>
      </c>
      <c r="UI9" s="452">
        <f t="shared" si="1"/>
        <v>4.3380000000000001</v>
      </c>
      <c r="UJ9" s="204"/>
      <c r="UK9" s="347">
        <f t="shared" si="2"/>
        <v>8478</v>
      </c>
      <c r="UL9" s="271"/>
      <c r="UM9" s="196">
        <v>276.352708519136</v>
      </c>
      <c r="UN9" s="196">
        <v>274.18434216138701</v>
      </c>
      <c r="UO9" s="196">
        <v>274.061639852685</v>
      </c>
      <c r="UP9" s="196">
        <v>274.17063630378402</v>
      </c>
      <c r="UQ9" s="196">
        <v>269.02592087312399</v>
      </c>
      <c r="UR9" s="196">
        <v>268.54888121921903</v>
      </c>
      <c r="US9" s="196">
        <v>268.87549422435899</v>
      </c>
      <c r="UT9" s="196">
        <v>267.33071295143213</v>
      </c>
      <c r="UU9" s="196">
        <v>266.00326581392636</v>
      </c>
      <c r="UV9" s="196">
        <v>264.80712050078245</v>
      </c>
      <c r="UW9" s="196">
        <v>264.02155104609085</v>
      </c>
      <c r="UX9" s="196">
        <v>263.77486296006265</v>
      </c>
      <c r="UY9" s="196">
        <v>264.25379277901914</v>
      </c>
      <c r="UZ9" s="196">
        <v>262.49852309873597</v>
      </c>
      <c r="VA9" s="196">
        <v>262.04083241368397</v>
      </c>
      <c r="VB9" s="196">
        <v>261.72325809617303</v>
      </c>
      <c r="VC9" s="196">
        <v>262.05085077254103</v>
      </c>
      <c r="VD9" s="196">
        <v>262.41912962532001</v>
      </c>
      <c r="VE9" s="196">
        <v>262.35417150824998</v>
      </c>
      <c r="VF9" s="196">
        <v>264.093335366784</v>
      </c>
      <c r="VG9" s="196">
        <v>262.124362196329</v>
      </c>
      <c r="VH9" s="196">
        <v>262.46459247948098</v>
      </c>
      <c r="VI9" s="196">
        <v>262.45236374700499</v>
      </c>
      <c r="VJ9" s="196">
        <v>262.10990758975908</v>
      </c>
      <c r="VK9" s="196">
        <v>262.05773023820359</v>
      </c>
      <c r="VL9" s="196">
        <v>258.61349973365799</v>
      </c>
      <c r="VM9" s="196">
        <v>259.01070745697893</v>
      </c>
      <c r="VN9" s="196">
        <v>259.20029234142402</v>
      </c>
      <c r="VO9" s="196">
        <v>258.83838187953302</v>
      </c>
      <c r="VP9" s="196">
        <v>258.87797110455176</v>
      </c>
      <c r="VQ9" s="196">
        <v>255.55628525071467</v>
      </c>
      <c r="VR9" s="196">
        <v>256.14338306529743</v>
      </c>
      <c r="VS9" s="196">
        <v>256.00798480561264</v>
      </c>
      <c r="VT9" s="196">
        <v>255.60342830669447</v>
      </c>
      <c r="VU9" s="196">
        <v>254.53850902917114</v>
      </c>
      <c r="VV9" s="196">
        <v>250.67754755565844</v>
      </c>
      <c r="VW9" s="196">
        <v>250.98987019989985</v>
      </c>
      <c r="VX9" s="196">
        <v>251.39660078443433</v>
      </c>
      <c r="VY9" s="196">
        <v>251.53979105853432</v>
      </c>
      <c r="VZ9" s="196">
        <v>251.41737125288242</v>
      </c>
      <c r="WA9" s="196">
        <v>246.92942395517517</v>
      </c>
      <c r="WB9" s="196">
        <v>247.08174795341861</v>
      </c>
      <c r="WC9" s="196">
        <v>247.653808035374</v>
      </c>
      <c r="WD9" s="196">
        <v>248.036666283128</v>
      </c>
      <c r="WE9" s="196">
        <v>247.390720858896</v>
      </c>
      <c r="WF9" s="196">
        <v>244.92740854242501</v>
      </c>
      <c r="WG9" s="196">
        <v>244.76212382595401</v>
      </c>
      <c r="WH9" s="196">
        <v>244.59958538083501</v>
      </c>
      <c r="WI9" s="196">
        <v>244.92441770785101</v>
      </c>
      <c r="WJ9" s="196">
        <v>243.68102417768901</v>
      </c>
      <c r="WK9" s="196">
        <v>242.76831148804899</v>
      </c>
      <c r="WL9" s="196">
        <v>242.21660621961601</v>
      </c>
      <c r="WM9" s="196">
        <v>240.985714835778</v>
      </c>
      <c r="WN9" s="196">
        <v>240.64302745942601</v>
      </c>
      <c r="WO9" s="196">
        <v>236.08794424550501</v>
      </c>
      <c r="WP9" s="196">
        <v>235.38065606514601</v>
      </c>
      <c r="WQ9" s="196">
        <v>236.16402217549199</v>
      </c>
      <c r="WR9" s="196">
        <v>235.03996650426299</v>
      </c>
      <c r="WS9" s="196">
        <v>234.820198637695</v>
      </c>
      <c r="WT9" s="196">
        <v>233.55799253674499</v>
      </c>
      <c r="WU9" s="196">
        <v>232.705886838493</v>
      </c>
      <c r="WV9" s="196">
        <v>232.711302492188</v>
      </c>
      <c r="WW9" s="196">
        <v>233.32431092981599</v>
      </c>
      <c r="WX9" s="196">
        <v>233.01581869343701</v>
      </c>
      <c r="WY9" s="196">
        <v>232.20251629528599</v>
      </c>
      <c r="WZ9" s="196">
        <v>231.92942151250401</v>
      </c>
      <c r="XA9" s="196">
        <v>231.856023506366</v>
      </c>
      <c r="XB9" s="196">
        <v>232.926225820963</v>
      </c>
      <c r="XC9" s="196">
        <v>229.96055745464099</v>
      </c>
      <c r="XD9" s="196">
        <v>231.68566127749801</v>
      </c>
      <c r="XE9" s="196">
        <v>231.770648102607</v>
      </c>
      <c r="XF9" s="196">
        <v>231.90128040003</v>
      </c>
      <c r="XG9" s="196">
        <v>231.77586536622701</v>
      </c>
      <c r="XH9" s="196">
        <v>231.873588300601</v>
      </c>
      <c r="XI9" s="196">
        <v>230.781436549201</v>
      </c>
      <c r="XJ9" s="196">
        <v>231.01926040061599</v>
      </c>
      <c r="XK9" s="196">
        <v>231.73097742035301</v>
      </c>
      <c r="XL9" s="196">
        <v>231.44688221709006</v>
      </c>
      <c r="XM9" s="196">
        <v>231.49728292288123</v>
      </c>
      <c r="XN9" s="196">
        <v>231.37657180675046</v>
      </c>
      <c r="XO9" s="196">
        <v>231.69549092328711</v>
      </c>
      <c r="XP9" s="196">
        <v>231.44895890197301</v>
      </c>
      <c r="XQ9" s="196">
        <v>231.89716381227325</v>
      </c>
      <c r="XR9" s="196">
        <v>231.92731105559028</v>
      </c>
      <c r="XS9" s="196">
        <v>230.15978434972848</v>
      </c>
      <c r="XT9" s="196">
        <v>229.45977549111319</v>
      </c>
      <c r="XU9" s="196">
        <v>229.17250778816199</v>
      </c>
      <c r="XV9" s="196">
        <v>229.28657846466064</v>
      </c>
      <c r="XW9" s="196">
        <v>229.80734520913444</v>
      </c>
      <c r="XX9" s="196">
        <v>228.45980910310007</v>
      </c>
      <c r="XY9" s="196">
        <v>227.78221186139319</v>
      </c>
      <c r="XZ9" s="196">
        <v>227.76996880799143</v>
      </c>
      <c r="YA9" s="196">
        <v>227.75974025974028</v>
      </c>
      <c r="YB9" s="196">
        <v>227.48879635137811</v>
      </c>
      <c r="YC9" s="196">
        <v>227.54249404289101</v>
      </c>
      <c r="YD9" s="196">
        <v>227.583561861611</v>
      </c>
      <c r="YE9" s="196">
        <v>227.46273995469201</v>
      </c>
      <c r="YF9" s="196">
        <v>226.986710170301</v>
      </c>
      <c r="YG9" s="196">
        <v>225.35885167464099</v>
      </c>
      <c r="YH9" s="196">
        <v>224.792762633509</v>
      </c>
      <c r="YI9" s="196">
        <v>224.69986820559899</v>
      </c>
      <c r="YJ9" s="196">
        <v>224.98403958183701</v>
      </c>
      <c r="YK9" s="196">
        <v>224.81355260550799</v>
      </c>
      <c r="YL9" s="196">
        <v>223.94054246120999</v>
      </c>
      <c r="YM9" s="196">
        <v>223.43453885028401</v>
      </c>
      <c r="YN9" s="196">
        <v>223.39562262958299</v>
      </c>
      <c r="YO9" s="196">
        <v>222.58480085096301</v>
      </c>
      <c r="YP9" s="196">
        <v>222.40758256482999</v>
      </c>
      <c r="YQ9" s="196">
        <v>221.12809201197399</v>
      </c>
      <c r="YR9" s="196">
        <v>221.45043904754399</v>
      </c>
      <c r="YS9" s="196">
        <v>221.203711045912</v>
      </c>
      <c r="YT9" s="196">
        <v>220.96812892390099</v>
      </c>
      <c r="YU9" s="196">
        <v>220.359945547726</v>
      </c>
      <c r="YV9" s="196">
        <v>219.7758968158</v>
      </c>
      <c r="YW9" s="196">
        <v>219.45765707857899</v>
      </c>
      <c r="YX9" s="196">
        <v>219.44060162470799</v>
      </c>
      <c r="YY9" s="196">
        <v>218.87753466378101</v>
      </c>
      <c r="YZ9" s="196">
        <v>217.98786051493599</v>
      </c>
      <c r="ZA9" s="196">
        <v>216.31892815966299</v>
      </c>
      <c r="ZB9" s="196">
        <v>215.969589257504</v>
      </c>
      <c r="ZC9" s="196">
        <v>216.38402712078201</v>
      </c>
      <c r="ZD9" s="196">
        <v>215.499566280262</v>
      </c>
      <c r="ZE9" s="196">
        <v>215.26031182159099</v>
      </c>
      <c r="ZF9" s="196">
        <v>215.89484087764399</v>
      </c>
      <c r="ZG9" s="196">
        <v>215.777513855899</v>
      </c>
      <c r="ZH9" s="196">
        <v>216.930704804046</v>
      </c>
      <c r="ZI9" s="196">
        <v>219.03293318591099</v>
      </c>
      <c r="ZJ9" s="196">
        <v>218.93996840442301</v>
      </c>
      <c r="ZK9" s="196">
        <v>218.59159915047599</v>
      </c>
      <c r="ZL9" s="196">
        <v>219.18881615269299</v>
      </c>
      <c r="ZM9" s="196">
        <v>219.13022888713499</v>
      </c>
      <c r="ZN9" s="196">
        <v>218.918284283031</v>
      </c>
      <c r="ZO9" s="196">
        <v>219.255815747849</v>
      </c>
      <c r="ZP9" s="196">
        <v>218.33275065066201</v>
      </c>
      <c r="ZQ9" s="196">
        <v>218.487005913476</v>
      </c>
      <c r="ZR9" s="196">
        <v>218.35755757315999</v>
      </c>
      <c r="ZS9" s="196">
        <v>218.428922812634</v>
      </c>
      <c r="ZT9" s="196">
        <v>218.585016901187</v>
      </c>
      <c r="ZU9" s="196">
        <v>217.78593417002099</v>
      </c>
      <c r="ZV9" s="196">
        <v>218.16396545605099</v>
      </c>
      <c r="ZW9" s="196">
        <v>218.025485245384</v>
      </c>
      <c r="ZX9" s="196">
        <v>218.02345323172901</v>
      </c>
      <c r="ZY9" s="196">
        <v>218.60147924288199</v>
      </c>
      <c r="ZZ9" s="196">
        <v>218.64656269891799</v>
      </c>
      <c r="AAA9" s="196">
        <v>218.78330161750699</v>
      </c>
      <c r="AAB9" s="196">
        <v>218.78330161750699</v>
      </c>
      <c r="AAC9" s="196">
        <v>219.51618020304599</v>
      </c>
      <c r="AAD9" s="196">
        <v>220.02549292969499</v>
      </c>
      <c r="AAE9" s="196">
        <v>219.23230787694499</v>
      </c>
      <c r="AAF9" s="196">
        <v>219.205783402756</v>
      </c>
      <c r="AAG9" s="196">
        <v>218.82179087786599</v>
      </c>
      <c r="AAH9" s="196">
        <v>217.036330391923</v>
      </c>
      <c r="AAI9" s="196">
        <v>218.55315272496799</v>
      </c>
      <c r="AAJ9" s="196">
        <v>218.39061256961</v>
      </c>
      <c r="AAK9" s="196">
        <v>218.201541762696</v>
      </c>
      <c r="AAL9" s="196">
        <v>218.08337974381399</v>
      </c>
      <c r="AAM9" s="196">
        <v>217.76533650982728</v>
      </c>
      <c r="AAN9" s="196">
        <v>217.8382036786368</v>
      </c>
      <c r="AAO9" s="196">
        <v>216.76523476523474</v>
      </c>
      <c r="AAP9" s="196">
        <v>217.10834201458448</v>
      </c>
      <c r="AAQ9" s="196">
        <v>217.25441512154097</v>
      </c>
      <c r="AAR9" s="196">
        <v>216.51667464496569</v>
      </c>
      <c r="AAS9" s="196">
        <v>216.38799571275453</v>
      </c>
      <c r="AAT9" s="196">
        <v>215.74777495232041</v>
      </c>
      <c r="AAU9" s="196">
        <v>216.42497804040565</v>
      </c>
      <c r="AAV9" s="196">
        <v>216.56014362657092</v>
      </c>
      <c r="AAW9" s="196">
        <v>216.58272807087556</v>
      </c>
      <c r="AAX9" s="196">
        <v>216.25890122130724</v>
      </c>
      <c r="AAY9" s="196">
        <v>214.48937437934458</v>
      </c>
      <c r="AAZ9" s="299">
        <v>214.89409230523754</v>
      </c>
      <c r="ABA9" s="196">
        <v>215.13158420190885</v>
      </c>
      <c r="ABB9" s="196">
        <v>214.35269279796046</v>
      </c>
      <c r="ABC9" s="196">
        <v>214.67790679179257</v>
      </c>
      <c r="ABD9" s="196">
        <v>213.32802611153124</v>
      </c>
      <c r="ABE9" s="196">
        <v>213.94379074574653</v>
      </c>
      <c r="ABF9" s="196">
        <v>213.95289725564953</v>
      </c>
      <c r="ABG9" s="196">
        <v>213.55203619909503</v>
      </c>
      <c r="ABH9" s="196">
        <v>213.60659655831736</v>
      </c>
      <c r="ABI9" s="196">
        <v>212.91291651666066</v>
      </c>
      <c r="ABJ9" s="196">
        <v>213.56649498941985</v>
      </c>
      <c r="ABK9" s="196">
        <v>213.67719466794762</v>
      </c>
      <c r="ABL9" s="196">
        <v>213.76665061787801</v>
      </c>
      <c r="ABM9" s="196">
        <v>213.47323943661999</v>
      </c>
      <c r="ABN9" s="196">
        <v>212.809957302828</v>
      </c>
      <c r="ABO9" s="196">
        <v>212.67570702828101</v>
      </c>
      <c r="ABP9" s="196">
        <v>213.000399520575</v>
      </c>
      <c r="ABQ9" s="196">
        <v>213.35821789293001</v>
      </c>
      <c r="ABR9" s="196">
        <v>213.42748701558099</v>
      </c>
      <c r="ABS9" s="196">
        <v>212.912167026638</v>
      </c>
      <c r="ABT9" s="196">
        <v>212.70850040096201</v>
      </c>
      <c r="ABU9" s="196">
        <v>213.34399999999999</v>
      </c>
      <c r="ABV9" s="196">
        <v>213.41705537615101</v>
      </c>
      <c r="ABW9" s="196">
        <v>211.71705919796301</v>
      </c>
      <c r="ABX9" s="196">
        <v>212.69900596421499</v>
      </c>
      <c r="ABY9" s="196">
        <v>212.54871550147101</v>
      </c>
      <c r="ABZ9" s="196">
        <v>212.647552112451</v>
      </c>
      <c r="ACA9" s="196">
        <v>212.42424242424201</v>
      </c>
      <c r="ACB9" s="196">
        <v>212.13439370205199</v>
      </c>
      <c r="ACC9" s="196">
        <v>212.25428859737599</v>
      </c>
      <c r="ACD9" s="196">
        <v>212.663025889968</v>
      </c>
      <c r="ACE9" s="196">
        <v>212.72962274820259</v>
      </c>
      <c r="ACF9" s="196">
        <v>212.77822645776126</v>
      </c>
      <c r="ACG9" s="196">
        <v>212.71998380238915</v>
      </c>
      <c r="ACH9" s="196">
        <v>212.26134138381198</v>
      </c>
      <c r="ACI9" s="196">
        <v>211.72864732325297</v>
      </c>
      <c r="ACJ9" s="196">
        <v>212.26114780325716</v>
      </c>
      <c r="ACK9" s="196">
        <v>212.05405848816702</v>
      </c>
      <c r="ACL9" s="196">
        <v>211.57540431820047</v>
      </c>
      <c r="ACM9" s="196">
        <v>211.34326515494465</v>
      </c>
      <c r="ACN9" s="196">
        <v>211.598860022304</v>
      </c>
      <c r="ACO9" s="196">
        <v>211.74877867020001</v>
      </c>
      <c r="ACP9" s="196">
        <v>211.72080337218</v>
      </c>
      <c r="ACQ9" s="196">
        <v>212.32886292578601</v>
      </c>
      <c r="ACR9" s="196">
        <v>211.74110459836501</v>
      </c>
      <c r="ACS9" s="196">
        <v>211.36475510706401</v>
      </c>
      <c r="ACT9" s="196">
        <v>211.16567176384001</v>
      </c>
      <c r="ACU9" s="196">
        <v>210.42407994150599</v>
      </c>
      <c r="ACV9" s="196">
        <v>210.09514515735543</v>
      </c>
      <c r="ACW9" s="196">
        <v>208.58576791251835</v>
      </c>
      <c r="ACX9" s="196">
        <v>208.43304610609709</v>
      </c>
      <c r="ACY9" s="196">
        <v>208.44022428682521</v>
      </c>
      <c r="ACZ9" s="196">
        <v>209.24928131416837</v>
      </c>
      <c r="ADA9" s="196">
        <v>208.66874078925821</v>
      </c>
      <c r="ADB9" s="196">
        <v>206.71208845008363</v>
      </c>
      <c r="ADC9" s="196">
        <v>206.80544826184183</v>
      </c>
      <c r="ADD9" s="196">
        <v>205.06908707808256</v>
      </c>
      <c r="ADE9" s="196">
        <v>204.487282678686</v>
      </c>
      <c r="ADF9" s="196">
        <v>204.85358004827</v>
      </c>
      <c r="ADG9" s="196">
        <v>203.748189280541</v>
      </c>
      <c r="ADH9" s="196">
        <v>206.35735518598901</v>
      </c>
      <c r="ADI9" s="196">
        <v>208.239038752288</v>
      </c>
      <c r="ADJ9" s="196">
        <v>209.60147221782501</v>
      </c>
      <c r="ADK9" s="196">
        <v>209.60147221782501</v>
      </c>
      <c r="ADL9" s="196">
        <v>209.00011721955201</v>
      </c>
      <c r="ADM9" s="196">
        <v>208.868493150685</v>
      </c>
      <c r="ADN9" s="196">
        <v>209.00934873124399</v>
      </c>
      <c r="ADO9" s="196">
        <v>209.27865495924701</v>
      </c>
      <c r="ADP9" s="196">
        <v>209.80383677962101</v>
      </c>
      <c r="ADQ9" s="196">
        <v>209.699386985225</v>
      </c>
      <c r="ADR9" s="196">
        <v>210.40809907607601</v>
      </c>
      <c r="ADS9" s="196">
        <v>210.98956289727701</v>
      </c>
      <c r="ADT9" s="196">
        <v>210.52073515551399</v>
      </c>
      <c r="ADU9" s="196">
        <v>211.94682235985599</v>
      </c>
      <c r="ADV9" s="196">
        <v>211.27880687001701</v>
      </c>
      <c r="ADW9" s="196">
        <v>211.598600230644</v>
      </c>
      <c r="ADX9" s="196">
        <v>211.83516134159899</v>
      </c>
      <c r="ADY9" s="196">
        <v>212.00966221835</v>
      </c>
      <c r="ADZ9" s="196">
        <v>213.69297553275501</v>
      </c>
      <c r="AEA9" s="196">
        <v>214.32289404052</v>
      </c>
      <c r="AEB9" s="196">
        <v>214.47268857885999</v>
      </c>
      <c r="AEC9" s="196">
        <v>215.75554940054599</v>
      </c>
      <c r="AED9" s="196">
        <v>216.23799169796399</v>
      </c>
      <c r="AEE9" s="196">
        <v>216.74301165056301</v>
      </c>
      <c r="AEF9" s="196">
        <v>217.56261429593701</v>
      </c>
      <c r="AEG9" s="196">
        <v>218.20763334524801</v>
      </c>
      <c r="AEH9" s="196">
        <v>219.00567843386401</v>
      </c>
      <c r="AEI9" s="196">
        <v>219.306111133114</v>
      </c>
      <c r="AEJ9" s="196">
        <v>220.08084455084182</v>
      </c>
      <c r="AEK9" s="196">
        <v>220.20799811624349</v>
      </c>
      <c r="AEL9" s="196">
        <v>220.70965220789367</v>
      </c>
      <c r="AEM9" s="196">
        <v>221.27656268210245</v>
      </c>
      <c r="AEN9" s="196">
        <v>221.86123773468282</v>
      </c>
      <c r="AEO9" s="196">
        <v>222.12610534409842</v>
      </c>
      <c r="AEP9" s="196">
        <v>223.347787370785</v>
      </c>
      <c r="AEQ9" s="196">
        <v>224.26282299992201</v>
      </c>
      <c r="AER9" s="196">
        <v>225.044960878197</v>
      </c>
      <c r="AES9" s="196">
        <v>225.957346898846</v>
      </c>
      <c r="AET9" s="196">
        <v>226.04057948438401</v>
      </c>
      <c r="AEU9" s="196">
        <v>226.526637757473</v>
      </c>
      <c r="AEV9" s="196">
        <v>227.09460503941901</v>
      </c>
      <c r="AEW9" s="196">
        <v>227.67045673540201</v>
      </c>
      <c r="AEX9" s="196">
        <v>228.24201445558401</v>
      </c>
      <c r="AEY9" s="196">
        <v>227.84133271202199</v>
      </c>
      <c r="AEZ9" s="196">
        <v>228.45913405881001</v>
      </c>
      <c r="AFA9" s="196">
        <v>228.72417611792099</v>
      </c>
      <c r="AFB9" s="196">
        <v>229.41532949651301</v>
      </c>
      <c r="AFC9" s="196">
        <v>229.55083101966301</v>
      </c>
      <c r="AFD9" s="196">
        <v>230.14149680676101</v>
      </c>
      <c r="AFE9" s="196">
        <v>230.95820826598899</v>
      </c>
      <c r="AFF9" s="196">
        <v>231.530655554269</v>
      </c>
      <c r="AFG9" s="196">
        <v>232.13208347799301</v>
      </c>
      <c r="AFH9" s="196">
        <v>232.79785758323101</v>
      </c>
      <c r="AFI9" s="196">
        <v>234.083475430166</v>
      </c>
      <c r="AFJ9" s="196">
        <v>234.92368195623399</v>
      </c>
      <c r="AFK9" s="196">
        <v>235.90113565650299</v>
      </c>
      <c r="AFL9" s="196">
        <v>236.578125</v>
      </c>
      <c r="AFM9" s="196">
        <v>237.265441751368</v>
      </c>
      <c r="AFN9" s="196">
        <v>238.035309741426</v>
      </c>
      <c r="AFO9" s="196">
        <v>238.25944865239001</v>
      </c>
      <c r="AFP9" s="196">
        <v>239.055172947458</v>
      </c>
      <c r="AFQ9" s="196">
        <v>239.85627245742899</v>
      </c>
      <c r="AFR9" s="196">
        <v>239.975135975136</v>
      </c>
      <c r="AFS9" s="196">
        <v>240.207976320299</v>
      </c>
      <c r="AFT9" s="196">
        <v>240.85233861615799</v>
      </c>
      <c r="AFU9" s="196">
        <v>238.7587089971</v>
      </c>
      <c r="AFV9" s="196">
        <v>237.35001324804099</v>
      </c>
      <c r="AFW9" s="196">
        <v>235.94845766165099</v>
      </c>
      <c r="AFX9" s="196">
        <v>234.95561111715</v>
      </c>
      <c r="AFY9" s="196">
        <v>233.15833983866801</v>
      </c>
      <c r="AFZ9" s="196">
        <v>232.63526611120599</v>
      </c>
      <c r="AGA9" s="196">
        <v>230.99725585149301</v>
      </c>
      <c r="AGB9" s="196">
        <v>230.08420713018199</v>
      </c>
      <c r="AGC9" s="196">
        <v>226.96649883811</v>
      </c>
      <c r="AGD9" s="196">
        <v>225.61018437225599</v>
      </c>
      <c r="AGE9" s="196">
        <v>225.83658411200801</v>
      </c>
      <c r="AGF9" s="196">
        <v>226.05997083485201</v>
      </c>
      <c r="AGG9" s="196">
        <v>225.895005468465</v>
      </c>
      <c r="AGH9" s="196">
        <f>'0091'!F55</f>
        <v>44.133903133903097</v>
      </c>
      <c r="AGI9" s="196">
        <v>224.860370537732</v>
      </c>
      <c r="AGJ9" s="196">
        <v>224.337189283881</v>
      </c>
      <c r="AGK9" s="196">
        <v>224.803493449782</v>
      </c>
      <c r="AGL9" s="196">
        <v>224.517666594914</v>
      </c>
      <c r="AGM9" s="196">
        <v>224.59436326954801</v>
      </c>
      <c r="AGN9" s="196">
        <v>224.50958769834</v>
      </c>
      <c r="AGO9" s="196">
        <v>226.24689236057824</v>
      </c>
      <c r="AGP9" s="196">
        <v>226.93039559338999</v>
      </c>
      <c r="AGQ9" s="196">
        <v>226.424813678211</v>
      </c>
      <c r="AGR9" s="196">
        <v>226.64736225829901</v>
      </c>
      <c r="AGS9" s="196">
        <v>226.66852239978999</v>
      </c>
      <c r="AGT9" s="196">
        <v>228.10170859679809</v>
      </c>
      <c r="AGU9" s="196">
        <v>228.51963848872001</v>
      </c>
      <c r="AGV9" s="196">
        <v>227.60667210218801</v>
      </c>
      <c r="AGW9" s="196">
        <v>227.913486005089</v>
      </c>
      <c r="AGX9" s="196">
        <v>228.125998165075</v>
      </c>
      <c r="AGY9" s="196">
        <v>228.28989343650301</v>
      </c>
      <c r="AGZ9" s="196">
        <v>228.28989343650301</v>
      </c>
      <c r="AHA9" s="196">
        <v>228.402354045565</v>
      </c>
      <c r="AHB9" s="196">
        <v>228.974930953898</v>
      </c>
      <c r="AHC9" s="196">
        <v>229.02826855123701</v>
      </c>
      <c r="AHD9" s="196">
        <v>229.23968343697001</v>
      </c>
      <c r="AHE9" s="196">
        <v>229.659720760542</v>
      </c>
      <c r="AHF9" s="196">
        <v>229.353207440413</v>
      </c>
      <c r="AHG9" s="196">
        <v>229.85583597337401</v>
      </c>
      <c r="AHH9" s="196">
        <v>230.01930847069801</v>
      </c>
      <c r="AHI9" s="196">
        <v>229.94575045208001</v>
      </c>
      <c r="AHJ9" s="196">
        <v>230.49239494715101</v>
      </c>
      <c r="AHK9" s="196">
        <v>229.738804571857</v>
      </c>
      <c r="AHL9" s="196">
        <v>229.50191283474601</v>
      </c>
      <c r="AHM9" s="196">
        <v>229.26388210083101</v>
      </c>
      <c r="AHN9" s="196">
        <v>227.51792753895299</v>
      </c>
      <c r="AHO9" s="196">
        <v>227.87367151579099</v>
      </c>
      <c r="AHP9" s="196">
        <v>226.39030321453001</v>
      </c>
      <c r="AHQ9" s="196">
        <v>227.43755994628799</v>
      </c>
      <c r="AHR9" s="196">
        <v>228.60793781651199</v>
      </c>
      <c r="AHS9" s="196">
        <v>228.177146667713</v>
      </c>
      <c r="AHT9" s="196">
        <v>228.61167776452001</v>
      </c>
      <c r="AHU9" s="196">
        <v>229.27461938716499</v>
      </c>
      <c r="AHV9" s="196">
        <v>229.44501258653199</v>
      </c>
      <c r="AHW9" s="196">
        <v>229.52655150351899</v>
      </c>
      <c r="AHX9" s="196">
        <v>228.134596928983</v>
      </c>
      <c r="AHY9" s="196">
        <v>228.693625498008</v>
      </c>
      <c r="AHZ9" s="196">
        <v>228.66878727634199</v>
      </c>
      <c r="AIA9" s="196">
        <v>229.05139908711999</v>
      </c>
      <c r="AIB9" s="196">
        <v>228.953400151739</v>
      </c>
      <c r="AIC9" s="196">
        <v>228.83526850507999</v>
      </c>
      <c r="AID9" s="196">
        <v>229.35037532968099</v>
      </c>
      <c r="AIE9" s="196">
        <v>229.22874066861399</v>
      </c>
      <c r="AIF9" s="196">
        <v>229.417171676089</v>
      </c>
      <c r="AIG9" s="196">
        <v>228.56951871657799</v>
      </c>
      <c r="AIH9" s="196">
        <v>227.60485948252699</v>
      </c>
      <c r="AII9" s="196">
        <v>227.548678720445</v>
      </c>
      <c r="AIJ9" s="196">
        <v>227.70980240217</v>
      </c>
      <c r="AIK9" s="196">
        <v>227.70980240217</v>
      </c>
      <c r="AIL9" s="196">
        <v>228.12708261519001</v>
      </c>
      <c r="AIM9" s="196">
        <v>228.67985404263499</v>
      </c>
      <c r="AIN9" s="196">
        <v>227.42127496159799</v>
      </c>
      <c r="AIO9" s="196">
        <v>227.75673903821701</v>
      </c>
      <c r="AIP9" s="196">
        <v>228.881427400148</v>
      </c>
      <c r="AIQ9" s="196">
        <v>228.996749813995</v>
      </c>
      <c r="AIR9" s="196">
        <v>228.61148093037801</v>
      </c>
      <c r="AIS9" s="196">
        <v>228.079493492789</v>
      </c>
      <c r="AIT9" s="196">
        <v>228.32661211385599</v>
      </c>
      <c r="AIU9" s="196">
        <v>228.92251296650159</v>
      </c>
      <c r="AIV9" s="196">
        <v>228.70389925300199</v>
      </c>
      <c r="AIW9" s="196">
        <v>228.640282131661</v>
      </c>
      <c r="AIX9" s="196">
        <v>230.02674953778401</v>
      </c>
      <c r="AIY9" s="196">
        <v>230.58865332227899</v>
      </c>
      <c r="AIZ9" s="196">
        <v>230.611495160972</v>
      </c>
      <c r="AJA9" s="474">
        <v>230.611495160972</v>
      </c>
      <c r="AJB9" s="474">
        <v>231.10245253164601</v>
      </c>
      <c r="AJC9" s="474">
        <v>231.18710598310901</v>
      </c>
      <c r="AJD9" s="474">
        <v>232.15137705567699</v>
      </c>
      <c r="AJE9" s="474">
        <v>231.6178934653</v>
      </c>
      <c r="AJF9" s="474">
        <v>231.670965010201</v>
      </c>
      <c r="AJG9" s="474">
        <v>230.990582224425</v>
      </c>
      <c r="AJH9" s="474">
        <v>229.7433781046</v>
      </c>
      <c r="AJI9" s="474">
        <v>228.267524401065</v>
      </c>
      <c r="AJJ9" s="474">
        <v>228.606309101655</v>
      </c>
      <c r="AJK9" s="474">
        <v>227.706466729147</v>
      </c>
      <c r="AJL9" s="474">
        <v>225.67901698481899</v>
      </c>
      <c r="AJM9" s="474">
        <v>225.92722423318699</v>
      </c>
      <c r="AJN9" s="474">
        <v>226.55148556712899</v>
      </c>
      <c r="AJO9" s="474">
        <v>227.21149007007099</v>
      </c>
      <c r="AJP9" s="474">
        <v>226.67132053519501</v>
      </c>
      <c r="AJQ9" s="474">
        <v>227.23587465104401</v>
      </c>
      <c r="AJR9" s="474">
        <v>227.84227429523</v>
      </c>
      <c r="AJS9" s="474">
        <v>227.909292913261</v>
      </c>
      <c r="AJT9" s="474">
        <v>226.59131724837999</v>
      </c>
      <c r="AJU9" s="474">
        <v>227.361776738749</v>
      </c>
      <c r="AJV9" s="474">
        <v>226.51117815425101</v>
      </c>
      <c r="AJW9" s="474">
        <v>225.87991482242001</v>
      </c>
      <c r="AJX9" s="474">
        <v>226.59380970577001</v>
      </c>
      <c r="AJY9" s="474">
        <v>225.188571862195</v>
      </c>
      <c r="AJZ9" s="474">
        <v>225.86780592464299</v>
      </c>
      <c r="AKA9" s="474">
        <v>226.13109204908301</v>
      </c>
      <c r="AKB9" s="196">
        <v>225.42142719753801</v>
      </c>
      <c r="AKC9" s="196">
        <v>225.207305795314</v>
      </c>
      <c r="AKD9" s="196">
        <v>224.86355226641999</v>
      </c>
      <c r="AKE9" s="196">
        <v>224.72120109894399</v>
      </c>
      <c r="AKF9" s="196">
        <v>224.85771806883699</v>
      </c>
      <c r="AKG9" s="196">
        <v>224.67940766010199</v>
      </c>
      <c r="AKH9" s="196">
        <v>224.67940766010199</v>
      </c>
      <c r="AKI9" s="196">
        <v>222.08473853548901</v>
      </c>
      <c r="AKJ9" s="196">
        <v>222.37530425375701</v>
      </c>
      <c r="AKK9" s="196">
        <v>221.56606537157001</v>
      </c>
      <c r="AKL9" s="196">
        <v>221.466563287459</v>
      </c>
      <c r="AKM9" s="196">
        <v>221.94242365298601</v>
      </c>
      <c r="AKN9" s="196">
        <v>221.859460308732</v>
      </c>
      <c r="AKO9" s="196">
        <v>221.07099502682399</v>
      </c>
      <c r="AKP9" s="196">
        <v>221.15124506469601</v>
      </c>
      <c r="AKQ9" s="196">
        <v>221.219273906757</v>
      </c>
      <c r="AKR9" s="196">
        <v>221.42571148184501</v>
      </c>
      <c r="AKS9" s="196">
        <v>220.35896230112101</v>
      </c>
      <c r="AKT9" s="196">
        <v>220.147737043696</v>
      </c>
      <c r="AKU9" s="196">
        <v>220.556576837329</v>
      </c>
      <c r="AKV9" s="196">
        <v>220.50575432553001</v>
      </c>
      <c r="AKW9" s="196">
        <v>220.86648116941601</v>
      </c>
      <c r="AKX9" s="196">
        <v>220.126780403819</v>
      </c>
      <c r="AKY9" s="196">
        <v>219.749426984189</v>
      </c>
      <c r="AKZ9" s="196">
        <v>219.75787019043901</v>
      </c>
      <c r="ALA9" s="196">
        <v>219.45621441573999</v>
      </c>
      <c r="ALB9" s="196">
        <v>218.82490090930301</v>
      </c>
      <c r="ALC9" s="196">
        <v>218.522438776706</v>
      </c>
      <c r="ALD9" s="196">
        <v>218.55845629965901</v>
      </c>
      <c r="ALE9" s="196">
        <v>217.654102866117</v>
      </c>
      <c r="ALF9" s="196">
        <v>217.16407327161701</v>
      </c>
      <c r="ALG9" s="196">
        <v>217.032107736661</v>
      </c>
      <c r="ALH9" s="196">
        <v>216.19601656478</v>
      </c>
      <c r="ALI9" s="196">
        <v>215.73657460304901</v>
      </c>
      <c r="ALJ9" s="196">
        <v>215.234729735065</v>
      </c>
      <c r="ALK9" s="196">
        <v>213.824657534247</v>
      </c>
      <c r="ALL9" s="196">
        <v>214.94538739588199</v>
      </c>
      <c r="ALM9" s="196">
        <v>214.24145767712599</v>
      </c>
      <c r="ALN9" s="196">
        <v>213.30019243104601</v>
      </c>
      <c r="ALO9" s="196">
        <v>212.73337082262199</v>
      </c>
      <c r="ALP9" s="196">
        <v>212.51279795232799</v>
      </c>
      <c r="ALQ9" s="196">
        <v>213.587066080716</v>
      </c>
      <c r="ALR9" s="196">
        <v>213.59846926178901</v>
      </c>
      <c r="ALS9" s="196">
        <v>213.31741561568899</v>
      </c>
      <c r="ALT9" s="196">
        <v>212.76950925181001</v>
      </c>
      <c r="ALU9" s="196">
        <v>213.24301473548601</v>
      </c>
      <c r="ALV9" s="196">
        <v>212.29179961710301</v>
      </c>
      <c r="ALW9" s="196">
        <v>211.66949185950301</v>
      </c>
      <c r="ALX9" s="196">
        <v>211.51529411764699</v>
      </c>
      <c r="ALY9" s="196">
        <v>211.18222978986901</v>
      </c>
      <c r="ALZ9" s="196">
        <v>211.40960123887001</v>
      </c>
      <c r="AMA9" s="196">
        <v>211.30096483037701</v>
      </c>
      <c r="AMB9" s="196">
        <v>211.789758257258</v>
      </c>
      <c r="AMC9" s="196">
        <v>211.780571972552</v>
      </c>
      <c r="AMD9" s="196">
        <v>211.91412312467699</v>
      </c>
      <c r="AME9" s="196">
        <v>211.65775827682501</v>
      </c>
      <c r="AMF9" s="196">
        <v>211.48287451984601</v>
      </c>
      <c r="AMG9" s="196">
        <v>211.036602515167</v>
      </c>
      <c r="AMH9" s="196">
        <v>210.70346494762299</v>
      </c>
      <c r="AMI9" s="196">
        <v>210.69928940568499</v>
      </c>
      <c r="AMJ9" s="196">
        <v>211.007066424389</v>
      </c>
      <c r="AMK9" s="196">
        <v>210.72011638244601</v>
      </c>
      <c r="AML9" s="196">
        <v>210.386139414524</v>
      </c>
      <c r="AMM9" s="196">
        <v>210.27985300650201</v>
      </c>
      <c r="AMN9" s="196">
        <v>210.72539907051899</v>
      </c>
      <c r="AMO9" s="196">
        <v>210.88102166181699</v>
      </c>
      <c r="AMP9" s="196">
        <v>210.80126663460001</v>
      </c>
      <c r="AMQ9" s="196">
        <v>211.05514337276901</v>
      </c>
      <c r="AMR9" s="196">
        <v>211.64657656560701</v>
      </c>
      <c r="AMS9" s="196">
        <v>212.768147786458</v>
      </c>
      <c r="AMT9" s="196">
        <v>212.80564709711501</v>
      </c>
      <c r="AMU9" s="196">
        <v>213.64595351903699</v>
      </c>
      <c r="AMV9" s="196">
        <v>213.940431500351</v>
      </c>
      <c r="AMW9" s="196">
        <v>214.03069667383801</v>
      </c>
      <c r="AMX9" s="196">
        <v>213.715964578333</v>
      </c>
      <c r="AMY9" s="196">
        <v>214.129443938013</v>
      </c>
      <c r="AMZ9" s="196">
        <v>213.76043527017501</v>
      </c>
      <c r="ANA9" s="196">
        <v>213.71478145914199</v>
      </c>
      <c r="ANB9" s="196">
        <v>213.352892561983</v>
      </c>
      <c r="ANC9" s="196">
        <v>213.48996897621501</v>
      </c>
      <c r="AND9" s="196">
        <v>213.95718603784499</v>
      </c>
      <c r="ANE9" s="196">
        <v>213.75315591242099</v>
      </c>
      <c r="ANF9" s="196">
        <v>213.86175838704301</v>
      </c>
      <c r="ANG9" s="196">
        <v>213.703642860076</v>
      </c>
      <c r="ANH9" s="196">
        <v>213.72374100719401</v>
      </c>
      <c r="ANI9" s="196">
        <v>213.92792570677199</v>
      </c>
      <c r="ANJ9" s="196">
        <v>214.00310635167199</v>
      </c>
      <c r="ANK9" s="196">
        <v>214.288276536768</v>
      </c>
      <c r="ANL9" s="196">
        <v>214.03982068575601</v>
      </c>
      <c r="ANM9" s="196">
        <v>213.866419593941</v>
      </c>
      <c r="ANN9" s="196">
        <v>214.26709177496201</v>
      </c>
      <c r="ANO9" s="196">
        <v>214.392977062179</v>
      </c>
      <c r="ANP9" s="196">
        <v>215.07990178319801</v>
      </c>
      <c r="ANQ9" s="196">
        <v>214.507633282711</v>
      </c>
      <c r="ANR9" s="196">
        <v>213.85180160408601</v>
      </c>
      <c r="ANS9" s="196">
        <v>213.59462749872401</v>
      </c>
      <c r="ANT9" s="196">
        <v>213.27212935050699</v>
      </c>
      <c r="ANU9" s="196">
        <v>212.92156938389701</v>
      </c>
      <c r="ANV9" s="196">
        <v>212.146268095507</v>
      </c>
      <c r="ANW9" s="196">
        <v>211.71364902507</v>
      </c>
      <c r="ANX9" s="196">
        <v>210.72816952868101</v>
      </c>
      <c r="ANY9" s="196">
        <v>211.14028897225401</v>
      </c>
      <c r="ANZ9" s="196">
        <v>211.609851329028</v>
      </c>
      <c r="AOA9" s="196">
        <v>211.51726452382701</v>
      </c>
      <c r="AOB9" s="196">
        <v>211.06230621585701</v>
      </c>
      <c r="AOC9" s="196">
        <v>211.11204502265699</v>
      </c>
      <c r="AOD9" s="196">
        <v>210.20334939845799</v>
      </c>
      <c r="AOE9" s="196">
        <v>209.83830791604001</v>
      </c>
      <c r="AOF9" s="196">
        <v>209.45897017355</v>
      </c>
      <c r="AOG9" s="196">
        <v>208.71287775042299</v>
      </c>
      <c r="AOH9" s="196">
        <v>207.29440168192099</v>
      </c>
      <c r="AOI9" s="196">
        <v>206.52789979671999</v>
      </c>
      <c r="AOJ9" s="196">
        <v>206.151463440908</v>
      </c>
      <c r="AOK9" s="196">
        <v>205.88735858709799</v>
      </c>
      <c r="AOL9" s="196">
        <v>206.11925502613099</v>
      </c>
      <c r="AOM9" s="196">
        <v>204.55698676184599</v>
      </c>
      <c r="AON9" s="196">
        <v>203.88976326092799</v>
      </c>
      <c r="AOO9" s="196">
        <v>203.616105104377</v>
      </c>
      <c r="AOP9" s="196">
        <v>203.63894396934401</v>
      </c>
      <c r="AOQ9" s="196">
        <v>203.12483890487499</v>
      </c>
      <c r="AOR9" s="196">
        <v>201.6942991377</v>
      </c>
      <c r="AOS9" s="196">
        <v>201.361002966885</v>
      </c>
      <c r="AOT9" s="196">
        <v>200.054674617823</v>
      </c>
      <c r="AOU9" s="196">
        <v>200.367183130619</v>
      </c>
      <c r="AOV9" s="196">
        <v>199.92714069753401</v>
      </c>
      <c r="AOW9" s="196">
        <v>197.89686227397499</v>
      </c>
      <c r="AOX9" s="196">
        <v>198.58735076318601</v>
      </c>
      <c r="AOY9" s="196">
        <v>197.520939276099</v>
      </c>
      <c r="AOZ9" s="196">
        <v>197.104555638536</v>
      </c>
      <c r="APA9" s="196">
        <v>197.27160586124401</v>
      </c>
      <c r="APB9" s="196">
        <v>195.47227391142499</v>
      </c>
      <c r="APC9" s="196">
        <v>194.84307259050701</v>
      </c>
      <c r="APD9" s="196">
        <v>193.88187207718099</v>
      </c>
      <c r="APE9" s="196">
        <v>193.71798160430899</v>
      </c>
      <c r="APF9" s="196">
        <v>193.11240338076999</v>
      </c>
      <c r="APG9" s="196">
        <v>191.34300810654301</v>
      </c>
      <c r="APH9" s="196">
        <v>190.65658934305</v>
      </c>
      <c r="API9" s="196">
        <v>189.99891923049199</v>
      </c>
      <c r="APJ9" s="196">
        <v>189.08685006481301</v>
      </c>
      <c r="APK9" s="196">
        <v>188.20741905510701</v>
      </c>
      <c r="APL9" s="196">
        <v>185.37941824905801</v>
      </c>
      <c r="APM9" s="196">
        <v>185.126927214055</v>
      </c>
      <c r="APN9" s="196">
        <v>184.00171410205999</v>
      </c>
      <c r="APO9" s="196">
        <v>184.49519316679201</v>
      </c>
      <c r="APP9" s="196">
        <v>183.88267257712801</v>
      </c>
      <c r="APQ9" s="196">
        <v>182.87311566764299</v>
      </c>
      <c r="APR9" s="196">
        <f>'0091'!G55</f>
        <v>182.41524216524201</v>
      </c>
      <c r="APS9" s="451">
        <f t="shared" si="3"/>
        <v>-16.172108597944003</v>
      </c>
      <c r="APT9" s="198"/>
      <c r="APU9" s="349">
        <f t="shared" si="4"/>
        <v>-28.69680285741498</v>
      </c>
      <c r="APV9" s="271"/>
      <c r="APW9" s="183"/>
    </row>
    <row r="10" spans="1:1128" ht="13.9" customHeight="1" x14ac:dyDescent="0.25">
      <c r="A10">
        <v>7</v>
      </c>
      <c r="B10" s="193" t="s">
        <v>12</v>
      </c>
      <c r="C10" s="55">
        <v>83842</v>
      </c>
      <c r="D10" s="55">
        <v>83430.688123450003</v>
      </c>
      <c r="E10" s="55">
        <v>83544.242418149996</v>
      </c>
      <c r="F10" s="55">
        <v>83949.594119899994</v>
      </c>
      <c r="G10" s="55">
        <v>84660.739986500004</v>
      </c>
      <c r="H10" s="55">
        <v>85449.054411050005</v>
      </c>
      <c r="I10" s="55">
        <v>85816.27645315</v>
      </c>
      <c r="J10" s="55">
        <v>86074.034961900019</v>
      </c>
      <c r="K10" s="55">
        <v>86189.516323300006</v>
      </c>
      <c r="L10" s="55">
        <v>85735.516323300006</v>
      </c>
      <c r="M10" s="55">
        <v>85659.997684700007</v>
      </c>
      <c r="N10" s="55">
        <v>85849.868025050004</v>
      </c>
      <c r="O10" s="55">
        <v>86113.868025050004</v>
      </c>
      <c r="P10" s="55">
        <v>87254.479046099994</v>
      </c>
      <c r="Q10" s="55">
        <v>87199.868025050004</v>
      </c>
      <c r="R10" s="55">
        <v>86838.219726800002</v>
      </c>
      <c r="S10" s="55">
        <v>87223.219726800002</v>
      </c>
      <c r="T10" s="55">
        <v>87514.219726800002</v>
      </c>
      <c r="U10" s="55">
        <v>87661.090067149999</v>
      </c>
      <c r="V10" s="55">
        <v>88239</v>
      </c>
      <c r="W10" s="55">
        <v>87894.941055279996</v>
      </c>
      <c r="X10" s="55">
        <v>87621.112677440004</v>
      </c>
      <c r="Y10" s="55">
        <v>95632.512781679994</v>
      </c>
      <c r="Z10" s="55">
        <v>95794.827335440001</v>
      </c>
      <c r="AA10" s="55">
        <v>95888.741784960002</v>
      </c>
      <c r="AB10" s="55">
        <v>95106.613459240005</v>
      </c>
      <c r="AC10" s="55">
        <v>95347.785081400012</v>
      </c>
      <c r="AD10" s="55">
        <v>95481.11371984001</v>
      </c>
      <c r="AE10" s="55">
        <v>93569.399583039994</v>
      </c>
      <c r="AF10" s="55">
        <v>97241.613980440001</v>
      </c>
      <c r="AG10" s="55">
        <v>95583.971309440007</v>
      </c>
      <c r="AH10" s="55">
        <v>95257.671361560002</v>
      </c>
      <c r="AI10" s="55">
        <v>91100.485654719989</v>
      </c>
      <c r="AJ10" s="55">
        <v>91110.299947880005</v>
      </c>
      <c r="AK10" s="55">
        <v>91308.485654719989</v>
      </c>
      <c r="AL10" s="55">
        <v>90593.742827360009</v>
      </c>
      <c r="AM10" s="55">
        <v>92298.742827360009</v>
      </c>
      <c r="AN10" s="55">
        <v>90579.742827360009</v>
      </c>
      <c r="AO10" s="55">
        <v>90756.371413679997</v>
      </c>
      <c r="AP10" s="55">
        <v>91358</v>
      </c>
      <c r="AQ10" s="55">
        <v>90002.501936920002</v>
      </c>
      <c r="AR10" s="55">
        <v>90119.209033360006</v>
      </c>
      <c r="AS10" s="55">
        <v>91158.13290384</v>
      </c>
      <c r="AT10" s="55">
        <v>90900.076129520006</v>
      </c>
      <c r="AU10" s="55">
        <v>91754.472258480004</v>
      </c>
      <c r="AV10" s="55">
        <v>90996.948387299999</v>
      </c>
      <c r="AW10" s="55">
        <v>91003.070967899999</v>
      </c>
      <c r="AX10" s="55">
        <v>90383.905806559997</v>
      </c>
      <c r="AY10" s="55">
        <v>90312.603871040003</v>
      </c>
      <c r="AZ10" s="55">
        <v>90062.301935519994</v>
      </c>
      <c r="BA10" s="55">
        <v>89142.014193580006</v>
      </c>
      <c r="BB10" s="55">
        <v>89121.014193580006</v>
      </c>
      <c r="BC10" s="55">
        <v>88376.150967759997</v>
      </c>
      <c r="BD10" s="55">
        <v>88693.4387097</v>
      </c>
      <c r="BE10" s="55">
        <v>87438.287741940003</v>
      </c>
      <c r="BF10" s="55">
        <v>88111.287741940003</v>
      </c>
      <c r="BG10" s="55">
        <v>88428.287741940003</v>
      </c>
      <c r="BH10" s="55">
        <v>86643.287741940003</v>
      </c>
      <c r="BI10" s="55">
        <v>86492.575483880006</v>
      </c>
      <c r="BJ10" s="55">
        <v>86036.287741940003</v>
      </c>
      <c r="BK10" s="55">
        <v>86113.287741940003</v>
      </c>
      <c r="BL10" s="55">
        <v>86590</v>
      </c>
      <c r="BM10" s="55">
        <v>85350.203949860006</v>
      </c>
      <c r="BN10" s="55">
        <v>85114.8076649</v>
      </c>
      <c r="BO10" s="55">
        <v>75732.768189969996</v>
      </c>
      <c r="BP10" s="55">
        <v>75901.525155669995</v>
      </c>
      <c r="BQ10" s="55">
        <v>75947.854102900004</v>
      </c>
      <c r="BR10" s="55">
        <v>75151.732585749996</v>
      </c>
      <c r="BS10" s="55">
        <v>74920.611068600003</v>
      </c>
      <c r="BT10" s="55">
        <v>73904.818498680004</v>
      </c>
      <c r="BU10" s="55">
        <v>74011.89512401</v>
      </c>
      <c r="BV10" s="55">
        <v>74196.971749339995</v>
      </c>
      <c r="BW10" s="55">
        <v>72559.048374670005</v>
      </c>
      <c r="BX10" s="55">
        <v>72386.048374670005</v>
      </c>
      <c r="BY10" s="55">
        <v>71332.224071239994</v>
      </c>
      <c r="BZ10" s="55">
        <v>71499.224071239994</v>
      </c>
      <c r="CA10" s="55">
        <v>71507.949303429996</v>
      </c>
      <c r="CB10" s="55">
        <v>70376.674535620012</v>
      </c>
      <c r="CC10" s="55">
        <v>70161.224071239994</v>
      </c>
      <c r="CD10" s="55">
        <v>69745.674535620012</v>
      </c>
      <c r="CE10" s="55">
        <v>69951.674535620012</v>
      </c>
      <c r="CF10" s="55">
        <v>70038.399767809999</v>
      </c>
      <c r="CG10" s="55">
        <v>70052.399767809999</v>
      </c>
      <c r="CH10" s="55">
        <v>70206</v>
      </c>
      <c r="CI10" s="55">
        <v>68677.596163539987</v>
      </c>
      <c r="CJ10" s="55">
        <v>68558.297957240007</v>
      </c>
      <c r="CK10" s="55">
        <v>68369.170154539985</v>
      </c>
      <c r="CL10" s="55">
        <v>68452.293472920006</v>
      </c>
      <c r="CM10" s="55">
        <v>68995.999750939998</v>
      </c>
      <c r="CN10" s="55">
        <v>68445.782262119988</v>
      </c>
      <c r="CO10" s="55">
        <v>68508.156701579996</v>
      </c>
      <c r="CP10" s="55">
        <v>68536.654459419995</v>
      </c>
      <c r="CQ10" s="55">
        <v>68047.237419059995</v>
      </c>
      <c r="CR10" s="55">
        <v>67638.820378699995</v>
      </c>
      <c r="CS10" s="55">
        <v>67619.820378699995</v>
      </c>
      <c r="CT10" s="55">
        <v>67722.611858520002</v>
      </c>
      <c r="CU10" s="55">
        <v>68058.611858520002</v>
      </c>
      <c r="CV10" s="55">
        <v>68087.028898880002</v>
      </c>
      <c r="CW10" s="55">
        <v>66617.194818160002</v>
      </c>
      <c r="CX10" s="55">
        <v>66513.639262600002</v>
      </c>
      <c r="CY10" s="55">
        <v>66007.639262600002</v>
      </c>
      <c r="CZ10" s="55">
        <v>66068.430742419994</v>
      </c>
      <c r="DA10" s="55">
        <v>65647.056302960002</v>
      </c>
      <c r="DB10" s="55">
        <v>66479</v>
      </c>
      <c r="DC10" s="55">
        <v>66250.392078920006</v>
      </c>
      <c r="DD10" s="55">
        <v>66258.474419120001</v>
      </c>
      <c r="DE10" s="55">
        <v>66909.447333539996</v>
      </c>
      <c r="DF10" s="55">
        <v>67063.187311879999</v>
      </c>
      <c r="DG10" s="55">
        <v>66807.201396400007</v>
      </c>
      <c r="DH10" s="55">
        <v>66875.599012880004</v>
      </c>
      <c r="DI10" s="55">
        <v>66739.256651019998</v>
      </c>
      <c r="DJ10" s="55">
        <v>66698.530757200002</v>
      </c>
      <c r="DK10" s="55">
        <v>66296.5719273</v>
      </c>
      <c r="DL10" s="55">
        <v>65661.503671619997</v>
      </c>
      <c r="DM10" s="55">
        <v>65513.736607699997</v>
      </c>
      <c r="DN10" s="55">
        <v>65512.736607699997</v>
      </c>
      <c r="DO10" s="55">
        <v>65358.544841720002</v>
      </c>
      <c r="DP10" s="55">
        <v>65490.311905640003</v>
      </c>
      <c r="DQ10" s="55">
        <v>64743.161309759998</v>
      </c>
      <c r="DR10" s="55">
        <v>64369.161309759998</v>
      </c>
      <c r="DS10" s="55">
        <v>64135.161309759998</v>
      </c>
      <c r="DT10" s="55">
        <v>64043.969543779996</v>
      </c>
      <c r="DU10" s="55">
        <v>63974.35307574</v>
      </c>
      <c r="DV10" s="55">
        <v>63746.969543779996</v>
      </c>
      <c r="DW10" s="55">
        <v>63419.969543779996</v>
      </c>
      <c r="DX10" s="55">
        <v>63567</v>
      </c>
      <c r="DY10" s="55">
        <v>63219.958627779997</v>
      </c>
      <c r="DZ10" s="55">
        <v>63007.456105060002</v>
      </c>
      <c r="EA10" s="55">
        <v>61407.825428939999</v>
      </c>
      <c r="EB10" s="55">
        <v>61618.85368321</v>
      </c>
      <c r="EC10" s="55">
        <v>61690.663975830001</v>
      </c>
      <c r="ED10" s="55">
        <v>61679.09989913</v>
      </c>
      <c r="EE10" s="55">
        <v>62084.161453109999</v>
      </c>
      <c r="EF10" s="55">
        <v>61797.284561070002</v>
      </c>
      <c r="EG10" s="55">
        <v>61759.189707379999</v>
      </c>
      <c r="EH10" s="55">
        <v>61630.938446020002</v>
      </c>
      <c r="EI10" s="55">
        <v>61511.469223009997</v>
      </c>
      <c r="EJ10" s="55">
        <v>61233.625630679999</v>
      </c>
      <c r="EK10" s="55">
        <v>60758.312815340003</v>
      </c>
      <c r="EL10" s="55">
        <v>60847.469223009997</v>
      </c>
      <c r="EM10" s="55">
        <v>60753.156407670001</v>
      </c>
      <c r="EN10" s="55">
        <v>60231.156407670001</v>
      </c>
      <c r="EO10" s="55">
        <v>59343.156407670001</v>
      </c>
      <c r="EP10" s="55">
        <v>58307.356407669999</v>
      </c>
      <c r="EQ10" s="55">
        <v>58357.356407669999</v>
      </c>
      <c r="ER10" s="55">
        <v>58357.356407669999</v>
      </c>
      <c r="ES10" s="55">
        <v>57358.356407669999</v>
      </c>
      <c r="ET10" s="55">
        <v>57455</v>
      </c>
      <c r="EU10" s="55">
        <v>56700.897737300002</v>
      </c>
      <c r="EV10" s="55">
        <v>56762.8859381</v>
      </c>
      <c r="EW10" s="55">
        <v>56285.378563600003</v>
      </c>
      <c r="EX10" s="55">
        <v>56137.871189099998</v>
      </c>
      <c r="EY10" s="55">
        <v>55445.363814600001</v>
      </c>
      <c r="EZ10" s="55">
        <v>55500.689281799998</v>
      </c>
      <c r="FA10" s="55">
        <v>55444.516223899998</v>
      </c>
      <c r="FB10" s="55">
        <v>55478.680432399997</v>
      </c>
      <c r="FC10" s="55">
        <v>55609.343165999999</v>
      </c>
      <c r="FD10" s="55">
        <v>55385.841691100002</v>
      </c>
      <c r="FE10" s="55">
        <v>48590.501474900004</v>
      </c>
      <c r="FF10" s="55">
        <v>48578.501474900004</v>
      </c>
      <c r="FG10" s="55">
        <v>48873.501474900004</v>
      </c>
      <c r="FH10" s="55">
        <v>49035.334316600005</v>
      </c>
      <c r="FI10" s="55">
        <v>49188.501474900004</v>
      </c>
      <c r="FJ10" s="55">
        <v>49613.167158299999</v>
      </c>
      <c r="FK10" s="55">
        <v>50343.167158299999</v>
      </c>
      <c r="FL10" s="55">
        <v>50772.167158299999</v>
      </c>
      <c r="FM10" s="55">
        <v>52040.167158299999</v>
      </c>
      <c r="FN10" s="55">
        <v>52214.334316600005</v>
      </c>
      <c r="FO10" s="55">
        <v>53213.167158299999</v>
      </c>
      <c r="FP10" s="295">
        <v>53931</v>
      </c>
      <c r="FQ10" s="55">
        <v>54678.278481940004</v>
      </c>
      <c r="FR10" s="55">
        <v>55741.785784659995</v>
      </c>
      <c r="FS10" s="55">
        <v>56757.916261699997</v>
      </c>
      <c r="FT10" s="55">
        <v>57585.463486400004</v>
      </c>
      <c r="FU10" s="55">
        <v>59173.036027640002</v>
      </c>
      <c r="FV10" s="55">
        <v>61027.945472580002</v>
      </c>
      <c r="FW10" s="55">
        <v>62461.543330360008</v>
      </c>
      <c r="FX10" s="55">
        <v>64880.518013820001</v>
      </c>
      <c r="FY10" s="55">
        <v>66658.025316540006</v>
      </c>
      <c r="FZ10" s="55">
        <v>69387.934761480006</v>
      </c>
      <c r="GA10" s="55">
        <v>71027.778967899998</v>
      </c>
      <c r="GB10" s="55">
        <v>72129.467380739996</v>
      </c>
      <c r="GC10" s="55">
        <v>72978.623174320004</v>
      </c>
      <c r="GD10" s="55">
        <v>75021.467380739996</v>
      </c>
      <c r="GE10" s="55">
        <v>76738.467380739996</v>
      </c>
      <c r="GF10" s="55">
        <v>77969.467380739996</v>
      </c>
      <c r="GG10" s="55">
        <v>79822.311587160002</v>
      </c>
      <c r="GH10" s="55">
        <v>80121.467380739996</v>
      </c>
      <c r="GI10" s="55">
        <v>80828.155793579994</v>
      </c>
      <c r="GJ10" s="55">
        <v>80958.155793579994</v>
      </c>
      <c r="GK10" s="55">
        <v>81402.155793579994</v>
      </c>
      <c r="GL10" s="55">
        <v>82156</v>
      </c>
      <c r="GM10" s="55">
        <v>82764.202557919998</v>
      </c>
      <c r="GN10" s="55">
        <v>84081.28784592</v>
      </c>
      <c r="GO10" s="55">
        <v>84292.545841760002</v>
      </c>
      <c r="GP10" s="55">
        <v>84770.002131839996</v>
      </c>
      <c r="GQ10" s="55">
        <v>85157.243070080003</v>
      </c>
      <c r="GR10" s="55">
        <v>85929.294242880002</v>
      </c>
      <c r="GS10" s="55">
        <v>86287.336886880003</v>
      </c>
      <c r="GT10" s="55">
        <v>86403.759061760007</v>
      </c>
      <c r="GU10" s="55">
        <v>87992.57782512001</v>
      </c>
      <c r="GV10" s="55">
        <v>88709.784648159999</v>
      </c>
      <c r="GW10" s="55">
        <v>89126.793176960011</v>
      </c>
      <c r="GX10" s="55">
        <v>89617.396588479998</v>
      </c>
      <c r="GY10" s="55">
        <v>89825.396588479998</v>
      </c>
      <c r="GZ10" s="55">
        <v>89944.396588479998</v>
      </c>
      <c r="HA10" s="55">
        <v>89745.396588479998</v>
      </c>
      <c r="HB10" s="55">
        <v>89258.59488271999</v>
      </c>
      <c r="HC10" s="55">
        <v>89068.198294240006</v>
      </c>
      <c r="HD10" s="55">
        <v>89237.198294240006</v>
      </c>
      <c r="HE10" s="55">
        <v>89692.198294240006</v>
      </c>
      <c r="HF10" s="55">
        <v>89735.198294240006</v>
      </c>
      <c r="HG10" s="55">
        <v>90186</v>
      </c>
      <c r="HH10" s="55">
        <v>87069.910161680004</v>
      </c>
      <c r="HI10" s="55">
        <v>87236.892813359998</v>
      </c>
      <c r="HJ10" s="55">
        <v>87435.854399439995</v>
      </c>
      <c r="HK10" s="55">
        <v>87549.973358479998</v>
      </c>
      <c r="HL10" s="55">
        <v>87726.581784720009</v>
      </c>
      <c r="HM10" s="55">
        <v>87619.643122879992</v>
      </c>
      <c r="HN10" s="55">
        <v>87894.664188480005</v>
      </c>
      <c r="HO10" s="55">
        <v>87840.625774560001</v>
      </c>
      <c r="HP10" s="55">
        <v>87984.332094240002</v>
      </c>
      <c r="HQ10" s="55">
        <v>87938.234200799998</v>
      </c>
      <c r="HR10" s="55">
        <v>86766.09789343999</v>
      </c>
      <c r="HS10" s="55">
        <v>87133.09789343999</v>
      </c>
      <c r="HT10" s="55">
        <v>87227.09789343999</v>
      </c>
      <c r="HU10" s="55">
        <v>87373.823420080007</v>
      </c>
      <c r="HV10" s="55">
        <v>87471.823420080007</v>
      </c>
      <c r="HW10" s="55">
        <v>86688.274473359998</v>
      </c>
      <c r="HX10" s="55">
        <v>86596.274473359998</v>
      </c>
      <c r="HY10" s="55">
        <v>86585.274473359998</v>
      </c>
      <c r="HZ10" s="55">
        <v>86673.274473359998</v>
      </c>
      <c r="IA10" s="55">
        <v>86734.548946719995</v>
      </c>
      <c r="IB10" s="55">
        <v>86662.274473359998</v>
      </c>
      <c r="IC10" s="55">
        <v>87094</v>
      </c>
      <c r="ID10" s="55">
        <v>86873.637499999997</v>
      </c>
      <c r="IE10" s="55">
        <v>86992.178125000006</v>
      </c>
      <c r="IF10" s="55">
        <v>87086.921875</v>
      </c>
      <c r="IG10" s="55">
        <v>87256.018750000003</v>
      </c>
      <c r="IH10" s="55">
        <v>87078.543749999997</v>
      </c>
      <c r="II10" s="55">
        <v>88285.4</v>
      </c>
      <c r="IJ10" s="55">
        <v>88338.03125</v>
      </c>
      <c r="IK10" s="55">
        <v>88444.978124999994</v>
      </c>
      <c r="IL10" s="55">
        <v>88971.368749999994</v>
      </c>
      <c r="IM10" s="55">
        <v>88954.165624999994</v>
      </c>
      <c r="IN10" s="55">
        <v>89024.481249999997</v>
      </c>
      <c r="IO10" s="55">
        <v>89170.481249999997</v>
      </c>
      <c r="IP10" s="55">
        <v>89294.721875000003</v>
      </c>
      <c r="IQ10" s="55">
        <v>88974.240625000006</v>
      </c>
      <c r="IR10" s="55">
        <v>89098.240625000006</v>
      </c>
      <c r="IS10" s="55">
        <v>89153.240625000006</v>
      </c>
      <c r="IT10" s="55">
        <v>89235.240625000006</v>
      </c>
      <c r="IU10" s="55">
        <v>89127.481249999997</v>
      </c>
      <c r="IV10" s="55">
        <v>88845.240625000006</v>
      </c>
      <c r="IW10" s="55">
        <v>88852.240625000006</v>
      </c>
      <c r="IX10" s="55">
        <v>88944.240625000006</v>
      </c>
      <c r="IY10" s="55">
        <v>88994.240625000006</v>
      </c>
      <c r="IZ10" s="55">
        <v>89973</v>
      </c>
      <c r="JA10" s="55">
        <v>90049.000000400003</v>
      </c>
      <c r="JB10" s="55">
        <v>90173.588461859996</v>
      </c>
      <c r="JC10" s="55">
        <v>90528.79615414</v>
      </c>
      <c r="JD10" s="55">
        <v>90812.326923300003</v>
      </c>
      <c r="JE10" s="55">
        <v>91078.342307779996</v>
      </c>
      <c r="JF10" s="55">
        <v>91625.55000006</v>
      </c>
      <c r="JG10" s="55">
        <v>91707.596153899998</v>
      </c>
      <c r="JH10" s="55">
        <v>92323.769230799997</v>
      </c>
      <c r="JI10" s="55">
        <v>93134.884615400006</v>
      </c>
      <c r="JJ10" s="55">
        <v>93769.976923080001</v>
      </c>
      <c r="JK10" s="55">
        <v>93507.976923080001</v>
      </c>
      <c r="JL10" s="55">
        <v>93547.976923080001</v>
      </c>
      <c r="JM10" s="55">
        <v>93362.988461539993</v>
      </c>
      <c r="JN10" s="55">
        <v>93424.976923080001</v>
      </c>
      <c r="JO10" s="55">
        <v>92738.988461539993</v>
      </c>
      <c r="JP10" s="55">
        <v>92487.988461539993</v>
      </c>
      <c r="JQ10" s="55">
        <v>92461.988461539993</v>
      </c>
      <c r="JR10" s="55">
        <v>92479.988461539993</v>
      </c>
      <c r="JS10" s="55">
        <v>92312.988461539993</v>
      </c>
      <c r="JT10" s="55">
        <v>92937</v>
      </c>
      <c r="JU10" s="55">
        <v>93713.206781600005</v>
      </c>
      <c r="JV10" s="55">
        <v>93650.591272980004</v>
      </c>
      <c r="JW10" s="55">
        <v>93141.085619039994</v>
      </c>
      <c r="JX10" s="55">
        <v>93129.114698680001</v>
      </c>
      <c r="JY10" s="55">
        <v>91886.898221259995</v>
      </c>
      <c r="JZ10" s="55">
        <v>91159.626816499993</v>
      </c>
      <c r="KA10" s="55">
        <v>91037.161550079996</v>
      </c>
      <c r="KB10" s="55">
        <v>90427.655896140001</v>
      </c>
      <c r="KC10" s="55">
        <v>90429.820678160002</v>
      </c>
      <c r="KD10" s="55">
        <v>89721.575121100002</v>
      </c>
      <c r="KE10" s="55">
        <v>89464.630048439998</v>
      </c>
      <c r="KF10" s="55">
        <v>89054.630048439998</v>
      </c>
      <c r="KG10" s="55">
        <v>89130.630048439998</v>
      </c>
      <c r="KH10" s="55">
        <v>89423.945072660004</v>
      </c>
      <c r="KI10" s="55">
        <v>89181.315024220006</v>
      </c>
      <c r="KJ10" s="55">
        <v>89074.315024220006</v>
      </c>
      <c r="KK10" s="55">
        <v>89140.315024220006</v>
      </c>
      <c r="KL10" s="55">
        <v>88331.315024220006</v>
      </c>
      <c r="KM10" s="55">
        <v>88663.630048439998</v>
      </c>
      <c r="KN10" s="55">
        <v>87860</v>
      </c>
      <c r="KO10" s="55">
        <v>87391.022221499996</v>
      </c>
      <c r="KP10" s="55">
        <v>87744.851851250001</v>
      </c>
      <c r="KQ10" s="55">
        <v>87608.113579750003</v>
      </c>
      <c r="KR10" s="55">
        <v>87170.666666250007</v>
      </c>
      <c r="KS10" s="55">
        <v>87357.029629500001</v>
      </c>
      <c r="KT10" s="55">
        <v>86935.582716000004</v>
      </c>
      <c r="KU10" s="55">
        <v>85907.864197500006</v>
      </c>
      <c r="KV10" s="55">
        <v>85481.291358000002</v>
      </c>
      <c r="KW10" s="55">
        <v>85273.00493825</v>
      </c>
      <c r="KX10" s="55">
        <v>85118.286419750002</v>
      </c>
      <c r="KY10" s="55">
        <v>84938.286419750002</v>
      </c>
      <c r="KZ10" s="55">
        <v>85287.286419750002</v>
      </c>
      <c r="LA10" s="55">
        <v>85407.859259250006</v>
      </c>
      <c r="LB10" s="55">
        <v>85506.286419750002</v>
      </c>
      <c r="LC10" s="55">
        <v>85571.286419750002</v>
      </c>
      <c r="LD10" s="55">
        <v>85290.286419750002</v>
      </c>
      <c r="LE10" s="55">
        <v>85463.286419750002</v>
      </c>
      <c r="LF10" s="55">
        <v>85322.572839500004</v>
      </c>
      <c r="LG10" s="55">
        <v>85738.286419750002</v>
      </c>
      <c r="LH10" s="55">
        <v>86023.286419750002</v>
      </c>
      <c r="LI10" s="55">
        <v>86231.286419750002</v>
      </c>
      <c r="LJ10" s="55">
        <v>85918</v>
      </c>
      <c r="LK10" s="55">
        <v>85970.795559759994</v>
      </c>
      <c r="LL10" s="55">
        <v>86238.325929350001</v>
      </c>
      <c r="LM10" s="55">
        <v>86508.792595299994</v>
      </c>
      <c r="LN10" s="55">
        <v>86741.131853970001</v>
      </c>
      <c r="LO10" s="55">
        <v>86669.173334909996</v>
      </c>
      <c r="LP10" s="55">
        <v>86669.173334909996</v>
      </c>
      <c r="LQ10" s="55">
        <v>87258.533334049993</v>
      </c>
      <c r="LR10" s="55">
        <v>87310.490370879997</v>
      </c>
      <c r="LS10" s="55">
        <v>87371.915555889995</v>
      </c>
      <c r="LT10" s="55">
        <v>87676.574814990003</v>
      </c>
      <c r="LU10" s="55">
        <v>87908.638518630003</v>
      </c>
      <c r="LV10" s="55">
        <v>88029.702222270003</v>
      </c>
      <c r="LW10" s="55">
        <v>88068.702222270003</v>
      </c>
      <c r="LX10" s="55">
        <v>88064.93629636</v>
      </c>
      <c r="LY10" s="55">
        <v>88528.468148180007</v>
      </c>
      <c r="LZ10" s="55">
        <v>88604.702222270003</v>
      </c>
      <c r="MA10" s="55">
        <v>88635.234074089996</v>
      </c>
      <c r="MB10" s="55">
        <v>88838.234074089996</v>
      </c>
      <c r="MC10" s="55">
        <v>88931.234074089996</v>
      </c>
      <c r="MD10" s="55">
        <v>89107.234074089996</v>
      </c>
      <c r="ME10" s="55">
        <v>96020</v>
      </c>
      <c r="MF10" s="55">
        <v>95529.982300720003</v>
      </c>
      <c r="MG10" s="55">
        <v>96019.353982159999</v>
      </c>
      <c r="MH10" s="55">
        <v>96342.044247679994</v>
      </c>
      <c r="MI10" s="55">
        <v>96018.42477872</v>
      </c>
      <c r="MJ10" s="55">
        <v>96166.592920320007</v>
      </c>
      <c r="MK10" s="55">
        <v>96250.044247760001</v>
      </c>
      <c r="ML10" s="55">
        <v>97439.362831840001</v>
      </c>
      <c r="MM10" s="55">
        <v>97816.946902640004</v>
      </c>
      <c r="MN10" s="55">
        <v>97682.814159279995</v>
      </c>
      <c r="MO10" s="55">
        <v>97682.530973440007</v>
      </c>
      <c r="MP10" s="55">
        <v>97673.247787600005</v>
      </c>
      <c r="MQ10" s="55">
        <v>98054.68141592</v>
      </c>
      <c r="MR10" s="55">
        <v>98188.398230079998</v>
      </c>
      <c r="MS10" s="55">
        <v>98280.699115039999</v>
      </c>
      <c r="MT10" s="55">
        <v>98422.415929199997</v>
      </c>
      <c r="MU10" s="55">
        <v>98841.132743359994</v>
      </c>
      <c r="MV10" s="55">
        <v>98901.849557520007</v>
      </c>
      <c r="MW10" s="55">
        <v>99104.132743359994</v>
      </c>
      <c r="MX10" s="55">
        <v>99776.283185840002</v>
      </c>
      <c r="MY10" s="55">
        <v>100289</v>
      </c>
      <c r="MZ10" s="55">
        <v>100513.11240175999</v>
      </c>
      <c r="NA10" s="55">
        <v>100513.11240175999</v>
      </c>
      <c r="NB10" s="55">
        <v>100404.41582826</v>
      </c>
      <c r="NC10" s="55">
        <v>100758.27570676</v>
      </c>
      <c r="ND10" s="55">
        <v>101174.29385176</v>
      </c>
      <c r="NE10" s="55">
        <v>101292.51108950999</v>
      </c>
      <c r="NF10" s="55">
        <v>101212.53830701001</v>
      </c>
      <c r="NG10" s="55">
        <v>101487.76915351</v>
      </c>
      <c r="NH10" s="55">
        <v>101289.18094776</v>
      </c>
      <c r="NI10" s="55">
        <v>101370.58366951</v>
      </c>
      <c r="NJ10" s="55">
        <v>101497.78729851</v>
      </c>
      <c r="NK10" s="55">
        <v>101524.98639126</v>
      </c>
      <c r="NL10" s="55">
        <v>102561.99092751001</v>
      </c>
      <c r="NM10" s="55">
        <v>102784.79183476001</v>
      </c>
      <c r="NN10" s="55">
        <v>102883.39364926</v>
      </c>
      <c r="NO10" s="55">
        <v>103147.19455651</v>
      </c>
      <c r="NP10" s="55">
        <v>103041.39818551</v>
      </c>
      <c r="NQ10" s="55">
        <v>103041.39818551</v>
      </c>
      <c r="NR10" s="55">
        <v>103289.19909276</v>
      </c>
      <c r="NS10" s="55">
        <v>103370.19909276</v>
      </c>
      <c r="NT10" s="55">
        <v>103687</v>
      </c>
      <c r="NU10" s="55">
        <v>103546.09600116</v>
      </c>
      <c r="NV10" s="55">
        <v>103913.91466758</v>
      </c>
      <c r="NW10" s="55">
        <v>104131.32533407</v>
      </c>
      <c r="NX10" s="55">
        <v>104365.51733389001</v>
      </c>
      <c r="NY10" s="55">
        <v>104281.39466712999</v>
      </c>
      <c r="NZ10" s="55">
        <v>104876.21066698999</v>
      </c>
      <c r="OA10" s="55">
        <v>104579.55733354</v>
      </c>
      <c r="OB10" s="55">
        <v>104586.18400014</v>
      </c>
      <c r="OC10" s="55">
        <v>104684.02933341</v>
      </c>
      <c r="OD10" s="55">
        <v>104879.71733339</v>
      </c>
      <c r="OE10" s="55">
        <v>104835.40533337</v>
      </c>
      <c r="OF10" s="55">
        <v>104783.74933336</v>
      </c>
      <c r="OG10" s="55">
        <v>104889.53066669</v>
      </c>
      <c r="OH10" s="55">
        <v>104944.09333335</v>
      </c>
      <c r="OI10" s="55">
        <v>105161.09333335</v>
      </c>
      <c r="OJ10" s="55">
        <v>105416.43733334</v>
      </c>
      <c r="OK10" s="55">
        <v>105437.21866667</v>
      </c>
      <c r="OL10" s="55">
        <v>105529.21866667</v>
      </c>
      <c r="OM10" s="55">
        <v>105580.21866667</v>
      </c>
      <c r="ON10" s="55">
        <v>106187</v>
      </c>
      <c r="OO10" s="55">
        <v>106172.02419385999</v>
      </c>
      <c r="OP10" s="55">
        <v>106326.11559165</v>
      </c>
      <c r="OQ10" s="55">
        <v>106422.62096797</v>
      </c>
      <c r="OR10" s="55">
        <v>106550.23924749999</v>
      </c>
      <c r="OS10" s="55">
        <v>107232.41666683</v>
      </c>
      <c r="OT10" s="55">
        <v>107114.86827967</v>
      </c>
      <c r="OU10" s="55">
        <v>107060.12634415001</v>
      </c>
      <c r="OV10" s="55">
        <v>107139.27150541999</v>
      </c>
      <c r="OW10" s="55">
        <v>107409.35215057</v>
      </c>
      <c r="OX10" s="55">
        <v>107409.35215057</v>
      </c>
      <c r="OY10" s="55">
        <v>106820.5295699</v>
      </c>
      <c r="OZ10" s="55">
        <v>106886.20161290999</v>
      </c>
      <c r="PA10" s="55">
        <v>107285.20161290999</v>
      </c>
      <c r="PB10" s="55">
        <v>106974.87365592</v>
      </c>
      <c r="PC10" s="55">
        <v>106840.87365592</v>
      </c>
      <c r="PD10" s="55">
        <v>105420.56182796</v>
      </c>
      <c r="PE10" s="55">
        <v>105484.23387097</v>
      </c>
      <c r="PF10" s="55">
        <v>105033.23387097</v>
      </c>
      <c r="PG10" s="55">
        <v>104952.90591397999</v>
      </c>
      <c r="PH10" s="55">
        <v>104364.23387097</v>
      </c>
      <c r="PI10" s="55">
        <v>103814.57795699</v>
      </c>
      <c r="PJ10" s="55">
        <v>103990.57795699</v>
      </c>
      <c r="PK10" s="55">
        <v>104133</v>
      </c>
      <c r="PL10" s="55">
        <v>103617.325</v>
      </c>
      <c r="PM10" s="55">
        <v>103254.7</v>
      </c>
      <c r="PN10" s="55">
        <v>104283.875</v>
      </c>
      <c r="PO10" s="55">
        <v>104137</v>
      </c>
      <c r="PP10" s="55">
        <v>103538.21249999999</v>
      </c>
      <c r="PQ10" s="55">
        <v>103926.875</v>
      </c>
      <c r="PR10" s="55">
        <v>103435.5625</v>
      </c>
      <c r="PS10" s="55">
        <v>103946.6375</v>
      </c>
      <c r="PT10" s="55">
        <v>104015.6125</v>
      </c>
      <c r="PU10" s="55">
        <v>103940.02499999999</v>
      </c>
      <c r="PV10" s="55">
        <v>104040.3</v>
      </c>
      <c r="PW10" s="55">
        <v>104517.0125</v>
      </c>
      <c r="PX10" s="55">
        <v>104177.4375</v>
      </c>
      <c r="PY10" s="55">
        <v>103732.15</v>
      </c>
      <c r="PZ10" s="55">
        <v>103320.15</v>
      </c>
      <c r="QA10" s="55">
        <v>103381.8625</v>
      </c>
      <c r="QB10" s="55">
        <v>101483.8625</v>
      </c>
      <c r="QC10" s="55">
        <v>99378.287500000006</v>
      </c>
      <c r="QD10" s="55">
        <v>98460.287500000006</v>
      </c>
      <c r="QE10" s="55">
        <v>98509.287500000006</v>
      </c>
      <c r="QF10" s="55">
        <v>98945.287500000006</v>
      </c>
      <c r="QG10" s="55">
        <v>96280</v>
      </c>
      <c r="QH10" s="55">
        <v>91530.48020885</v>
      </c>
      <c r="QI10" s="55">
        <v>91496.060242809996</v>
      </c>
      <c r="QJ10" s="55">
        <v>91589.977626289998</v>
      </c>
      <c r="QK10" s="55">
        <v>88212.345956370002</v>
      </c>
      <c r="QL10" s="55">
        <v>87535.981068010005</v>
      </c>
      <c r="QM10" s="55">
        <v>80931.561101970001</v>
      </c>
      <c r="QN10" s="55">
        <v>81148.223752449994</v>
      </c>
      <c r="QO10" s="55">
        <v>81267.364888369993</v>
      </c>
      <c r="QP10" s="55">
        <v>78862.647160210006</v>
      </c>
      <c r="QQ10" s="55">
        <v>76752.788296130006</v>
      </c>
      <c r="QR10" s="55">
        <v>71512.549053409995</v>
      </c>
      <c r="QS10" s="55">
        <v>71944.549053409995</v>
      </c>
      <c r="QT10" s="55">
        <v>72154.239242729993</v>
      </c>
      <c r="QU10" s="55">
        <v>69963.929432050005</v>
      </c>
      <c r="QV10" s="55">
        <v>68110.239242729993</v>
      </c>
      <c r="QW10" s="55">
        <v>64062.619621370002</v>
      </c>
      <c r="QX10" s="55">
        <v>64086.30981069</v>
      </c>
      <c r="QY10" s="55">
        <v>64144.30981069</v>
      </c>
      <c r="QZ10" s="55">
        <v>64141.30981069</v>
      </c>
      <c r="RA10" s="55">
        <v>64166.30981069</v>
      </c>
      <c r="RB10" s="55">
        <v>64453</v>
      </c>
      <c r="RC10" s="55">
        <v>64052.08469204</v>
      </c>
      <c r="RD10" s="55">
        <v>64088.092292319998</v>
      </c>
      <c r="RE10" s="55">
        <v>64110.472313799997</v>
      </c>
      <c r="RF10" s="55">
        <v>63851.640608920003</v>
      </c>
      <c r="RG10" s="55">
        <v>64001.612378240003</v>
      </c>
      <c r="RH10" s="55">
        <v>64214.773073080003</v>
      </c>
      <c r="RI10" s="55">
        <v>65000.408252159999</v>
      </c>
      <c r="RJ10" s="55">
        <v>64844.517915479999</v>
      </c>
      <c r="RK10" s="55">
        <v>65955.83930516</v>
      </c>
      <c r="RL10" s="55">
        <v>66201.051031519994</v>
      </c>
      <c r="RM10" s="55">
        <v>66720.051031519994</v>
      </c>
      <c r="RN10" s="55">
        <v>67299.051031519994</v>
      </c>
      <c r="RO10" s="55">
        <v>67524.313789399996</v>
      </c>
      <c r="RP10" s="55">
        <v>68263.788273640006</v>
      </c>
      <c r="RQ10" s="55">
        <v>69051.525515760004</v>
      </c>
      <c r="RR10" s="55">
        <v>69105.525515760004</v>
      </c>
      <c r="RS10" s="55">
        <v>69405.525515760004</v>
      </c>
      <c r="RT10" s="55">
        <v>69973.788273640006</v>
      </c>
      <c r="RU10" s="55">
        <v>70628.262757880002</v>
      </c>
      <c r="RV10" s="55">
        <v>71136.262757880002</v>
      </c>
      <c r="RW10" s="55">
        <v>71457</v>
      </c>
      <c r="RX10" s="55">
        <v>71752.514284129997</v>
      </c>
      <c r="RY10" s="55">
        <v>71913.571427210001</v>
      </c>
      <c r="RZ10" s="55">
        <v>71947.857142010005</v>
      </c>
      <c r="SA10" s="55">
        <v>72609.685713669998</v>
      </c>
      <c r="SB10" s="55">
        <v>72512.942856630005</v>
      </c>
      <c r="SC10" s="55">
        <v>72626.285713909994</v>
      </c>
      <c r="SD10" s="55">
        <v>72906.457142550003</v>
      </c>
      <c r="SE10" s="55">
        <v>73179.571428409996</v>
      </c>
      <c r="SF10" s="55">
        <v>73309.514285629994</v>
      </c>
      <c r="SG10" s="55">
        <v>73475.371428529994</v>
      </c>
      <c r="SH10" s="55">
        <v>73453.685714270003</v>
      </c>
      <c r="SI10" s="55">
        <v>73558.142857109997</v>
      </c>
      <c r="SJ10" s="55">
        <v>73451.685714270003</v>
      </c>
      <c r="SK10" s="55">
        <v>73393.457142850006</v>
      </c>
      <c r="SL10" s="55">
        <v>73575.457142850006</v>
      </c>
      <c r="SM10" s="55">
        <v>73792.457142850006</v>
      </c>
      <c r="SN10" s="55">
        <v>74023.91428569</v>
      </c>
      <c r="SO10" s="55">
        <v>74324.457142850006</v>
      </c>
      <c r="SP10" s="55">
        <v>74401.457142850006</v>
      </c>
      <c r="SQ10" s="55">
        <v>74530.228571429994</v>
      </c>
      <c r="SR10" s="55">
        <v>74554.228571429994</v>
      </c>
      <c r="SS10" s="55">
        <v>75660</v>
      </c>
      <c r="ST10" s="55">
        <v>74964.203284889998</v>
      </c>
      <c r="SU10" s="55">
        <v>75226.375769570004</v>
      </c>
      <c r="SV10" s="55">
        <v>74827.223818950006</v>
      </c>
      <c r="SW10" s="55">
        <v>74746.985625989997</v>
      </c>
      <c r="SX10" s="55">
        <v>74477.774127130004</v>
      </c>
      <c r="SY10" s="55">
        <v>74883.006160050005</v>
      </c>
      <c r="SZ10" s="55">
        <v>75600.88706357</v>
      </c>
      <c r="TA10" s="55">
        <v>75744.032854150006</v>
      </c>
      <c r="TB10" s="55">
        <v>75917.443531790006</v>
      </c>
      <c r="TC10" s="55">
        <v>76165.794661189997</v>
      </c>
      <c r="TD10" s="55">
        <v>76467.529774130002</v>
      </c>
      <c r="TE10" s="55">
        <v>76687.529774130002</v>
      </c>
      <c r="TF10" s="55">
        <v>77264.529774130002</v>
      </c>
      <c r="TG10" s="55">
        <v>77854.059548250007</v>
      </c>
      <c r="TH10" s="55">
        <v>77925.529774130002</v>
      </c>
      <c r="TI10" s="55">
        <v>77836.264887070007</v>
      </c>
      <c r="TJ10" s="55">
        <v>78168.264887070007</v>
      </c>
      <c r="TK10" s="55">
        <v>78412.264887070007</v>
      </c>
      <c r="TL10" s="55">
        <v>78389.794661189997</v>
      </c>
      <c r="TM10" s="55">
        <v>78519.264887070007</v>
      </c>
      <c r="TN10" s="55">
        <v>79367</v>
      </c>
      <c r="TO10" s="55">
        <v>79380.831322400001</v>
      </c>
      <c r="TP10" s="55">
        <v>79964.674973999994</v>
      </c>
      <c r="TQ10" s="55">
        <v>80268.362277199994</v>
      </c>
      <c r="TR10" s="55">
        <v>80166.576337999999</v>
      </c>
      <c r="TS10" s="55">
        <v>80529.210126000005</v>
      </c>
      <c r="TT10" s="55">
        <v>80796.018100800007</v>
      </c>
      <c r="TU10" s="55">
        <v>80745.826075599995</v>
      </c>
      <c r="TV10" s="55">
        <v>81015.616211999994</v>
      </c>
      <c r="TW10" s="55">
        <v>81342.196484800006</v>
      </c>
      <c r="TX10" s="55">
        <v>81450.477702000004</v>
      </c>
      <c r="TY10" s="55">
        <v>81355.232161599997</v>
      </c>
      <c r="TZ10" s="55">
        <v>81705.741080799999</v>
      </c>
      <c r="UA10" s="55">
        <v>81931.232161599997</v>
      </c>
      <c r="UB10" s="55">
        <v>82309.741080799999</v>
      </c>
      <c r="UC10" s="55">
        <v>82439.741080799999</v>
      </c>
      <c r="UD10" s="55">
        <v>82501.741080799999</v>
      </c>
      <c r="UE10" s="55">
        <v>82601.741080799999</v>
      </c>
      <c r="UF10" s="55">
        <v>82805.232161599997</v>
      </c>
      <c r="UG10" s="55">
        <v>83113.495540400007</v>
      </c>
      <c r="UH10" s="55">
        <f>'0091'!H25</f>
        <v>83657</v>
      </c>
      <c r="UI10" s="452">
        <f t="shared" si="1"/>
        <v>4.29</v>
      </c>
      <c r="UJ10" s="204"/>
      <c r="UK10" s="347">
        <f t="shared" si="2"/>
        <v>7997</v>
      </c>
      <c r="UL10" s="271"/>
      <c r="UM10" s="195">
        <v>46.921555702043499</v>
      </c>
      <c r="UN10" s="195">
        <v>46.610350193183102</v>
      </c>
      <c r="UO10" s="195">
        <v>46.556199743047102</v>
      </c>
      <c r="UP10" s="195">
        <v>46.8003229663491</v>
      </c>
      <c r="UQ10" s="195">
        <v>46.7737754883142</v>
      </c>
      <c r="UR10" s="195">
        <v>46.8791313672005</v>
      </c>
      <c r="US10" s="195">
        <v>47.007486783359198</v>
      </c>
      <c r="UT10" s="195">
        <v>47.252583931102116</v>
      </c>
      <c r="UU10" s="195">
        <v>47.33129600180397</v>
      </c>
      <c r="UV10" s="195">
        <v>47.395937609115805</v>
      </c>
      <c r="UW10" s="195">
        <v>47.357681127194425</v>
      </c>
      <c r="UX10" s="195">
        <v>47.422909776910728</v>
      </c>
      <c r="UY10" s="195">
        <v>47.58469948541299</v>
      </c>
      <c r="UZ10" s="195">
        <v>47.633219748907102</v>
      </c>
      <c r="VA10" s="195">
        <v>47.729468158426599</v>
      </c>
      <c r="VB10" s="195">
        <v>48.094328421154103</v>
      </c>
      <c r="VC10" s="195">
        <v>47.981342324619597</v>
      </c>
      <c r="VD10" s="195">
        <v>48.168606645291298</v>
      </c>
      <c r="VE10" s="195">
        <v>48.024633976295597</v>
      </c>
      <c r="VF10" s="195">
        <v>48.104697270092998</v>
      </c>
      <c r="VG10" s="195">
        <v>48.388617765135898</v>
      </c>
      <c r="VH10" s="195">
        <v>48.437473090131697</v>
      </c>
      <c r="VI10" s="195">
        <v>48.2718390497851</v>
      </c>
      <c r="VJ10" s="195">
        <v>48.188279074231168</v>
      </c>
      <c r="VK10" s="195">
        <v>48.276358664542556</v>
      </c>
      <c r="VL10" s="195">
        <v>48.289780800091314</v>
      </c>
      <c r="VM10" s="195">
        <v>48.371362635258123</v>
      </c>
      <c r="VN10" s="195">
        <v>48.393809882986496</v>
      </c>
      <c r="VO10" s="195">
        <v>48.274118736221503</v>
      </c>
      <c r="VP10" s="195">
        <v>48.30918308187043</v>
      </c>
      <c r="VQ10" s="195">
        <v>48.334405871127245</v>
      </c>
      <c r="VR10" s="195">
        <v>48.232228569192017</v>
      </c>
      <c r="VS10" s="195">
        <v>48.00996277127021</v>
      </c>
      <c r="VT10" s="195">
        <v>48.002679362365846</v>
      </c>
      <c r="VU10" s="195">
        <v>48.515271344034566</v>
      </c>
      <c r="VV10" s="195">
        <v>48.469764481845893</v>
      </c>
      <c r="VW10" s="195">
        <v>48.891148406424527</v>
      </c>
      <c r="VX10" s="195">
        <v>48.982437029300925</v>
      </c>
      <c r="VY10" s="195">
        <v>48.817930123367645</v>
      </c>
      <c r="VZ10" s="195">
        <v>48.812451960030742</v>
      </c>
      <c r="WA10" s="195">
        <v>48.709231858940015</v>
      </c>
      <c r="WB10" s="195">
        <v>49.05204588265498</v>
      </c>
      <c r="WC10" s="195">
        <v>49.261901626709601</v>
      </c>
      <c r="WD10" s="195">
        <v>50.182525984815697</v>
      </c>
      <c r="WE10" s="195">
        <v>50.2486510039762</v>
      </c>
      <c r="WF10" s="195">
        <v>50.203137678310704</v>
      </c>
      <c r="WG10" s="195">
        <v>50.3403732553192</v>
      </c>
      <c r="WH10" s="195">
        <v>51.8335729841831</v>
      </c>
      <c r="WI10" s="195">
        <v>52.019025282947702</v>
      </c>
      <c r="WJ10" s="195">
        <v>52.298962711626103</v>
      </c>
      <c r="WK10" s="195">
        <v>52.572524006461101</v>
      </c>
      <c r="WL10" s="195">
        <v>52.628201530712197</v>
      </c>
      <c r="WM10" s="195">
        <v>52.827160364190803</v>
      </c>
      <c r="WN10" s="195">
        <v>52.666109599969197</v>
      </c>
      <c r="WO10" s="195">
        <v>52.608566898047798</v>
      </c>
      <c r="WP10" s="195">
        <v>52.575230293254997</v>
      </c>
      <c r="WQ10" s="195">
        <v>52.375836360160598</v>
      </c>
      <c r="WR10" s="195">
        <v>52.839524969549302</v>
      </c>
      <c r="WS10" s="195">
        <v>52.823927851135899</v>
      </c>
      <c r="WT10" s="195">
        <v>52.9308506587465</v>
      </c>
      <c r="WU10" s="195">
        <v>52.893472624675901</v>
      </c>
      <c r="WV10" s="195">
        <v>52.920509107537498</v>
      </c>
      <c r="WW10" s="195">
        <v>53.026833733902599</v>
      </c>
      <c r="WX10" s="195">
        <v>52.497613355939599</v>
      </c>
      <c r="WY10" s="195">
        <v>53.9637331055063</v>
      </c>
      <c r="WZ10" s="195">
        <v>54.062717591010099</v>
      </c>
      <c r="XA10" s="195">
        <v>54.077448562819299</v>
      </c>
      <c r="XB10" s="195">
        <v>54.156214041269301</v>
      </c>
      <c r="XC10" s="195">
        <v>54.297198073291803</v>
      </c>
      <c r="XD10" s="195">
        <v>54.3211552243421</v>
      </c>
      <c r="XE10" s="195">
        <v>54.239725124826897</v>
      </c>
      <c r="XF10" s="195">
        <v>54.111555680218203</v>
      </c>
      <c r="XG10" s="195">
        <v>54.920290341962101</v>
      </c>
      <c r="XH10" s="195">
        <v>54.954780575904401</v>
      </c>
      <c r="XI10" s="195">
        <v>54.924499889832497</v>
      </c>
      <c r="XJ10" s="195">
        <v>54.932382112461497</v>
      </c>
      <c r="XK10" s="195">
        <v>54.876728723770498</v>
      </c>
      <c r="XL10" s="195">
        <v>54.749375819234018</v>
      </c>
      <c r="XM10" s="195">
        <v>54.687986425548225</v>
      </c>
      <c r="XN10" s="195">
        <v>54.683416822824768</v>
      </c>
      <c r="XO10" s="195">
        <v>54.566579267144242</v>
      </c>
      <c r="XP10" s="195">
        <v>54.28916790142712</v>
      </c>
      <c r="XQ10" s="195">
        <v>54.393555182772204</v>
      </c>
      <c r="XR10" s="195">
        <v>54.179419113054344</v>
      </c>
      <c r="XS10" s="195">
        <v>53.94621918903777</v>
      </c>
      <c r="XT10" s="195">
        <v>53.998735747567821</v>
      </c>
      <c r="XU10" s="195">
        <v>53.997637088676015</v>
      </c>
      <c r="XV10" s="195">
        <v>53.961713264403066</v>
      </c>
      <c r="XW10" s="195">
        <v>53.982507984226629</v>
      </c>
      <c r="XX10" s="195">
        <v>53.474469800307645</v>
      </c>
      <c r="XY10" s="195">
        <v>53.493971584384994</v>
      </c>
      <c r="XZ10" s="195">
        <v>53.456238257251151</v>
      </c>
      <c r="YA10" s="195">
        <v>53.457529531738984</v>
      </c>
      <c r="YB10" s="195">
        <v>53.530703268958952</v>
      </c>
      <c r="YC10" s="195">
        <v>53.392132741818898</v>
      </c>
      <c r="YD10" s="195">
        <v>53.4547077794603</v>
      </c>
      <c r="YE10" s="195">
        <v>53.3842503060769</v>
      </c>
      <c r="YF10" s="195">
        <v>53.203817502124799</v>
      </c>
      <c r="YG10" s="195">
        <v>52.578659509082897</v>
      </c>
      <c r="YH10" s="195">
        <v>52.455475071249801</v>
      </c>
      <c r="YI10" s="195">
        <v>52.536953571939797</v>
      </c>
      <c r="YJ10" s="195">
        <v>52.583193679674402</v>
      </c>
      <c r="YK10" s="195">
        <v>52.226669308500099</v>
      </c>
      <c r="YL10" s="195">
        <v>51.9483595878242</v>
      </c>
      <c r="YM10" s="195">
        <v>51.483168568059099</v>
      </c>
      <c r="YN10" s="195">
        <v>51.472834888124197</v>
      </c>
      <c r="YO10" s="195">
        <v>51.393340215073103</v>
      </c>
      <c r="YP10" s="195">
        <v>50.792291328533103</v>
      </c>
      <c r="YQ10" s="195">
        <v>50.828520078399201</v>
      </c>
      <c r="YR10" s="195">
        <v>50.846314474527297</v>
      </c>
      <c r="YS10" s="195">
        <v>50.630438238101704</v>
      </c>
      <c r="YT10" s="195">
        <v>50.714824506650103</v>
      </c>
      <c r="YU10" s="195">
        <v>50.097894892320603</v>
      </c>
      <c r="YV10" s="195">
        <v>49.901024958621498</v>
      </c>
      <c r="YW10" s="195">
        <v>47.702144497091403</v>
      </c>
      <c r="YX10" s="195">
        <v>47.595855337110898</v>
      </c>
      <c r="YY10" s="195">
        <v>49.599097956672303</v>
      </c>
      <c r="YZ10" s="195">
        <v>49.555014163089602</v>
      </c>
      <c r="ZA10" s="195">
        <v>49.673515890963301</v>
      </c>
      <c r="ZB10" s="195">
        <v>49.636569715853099</v>
      </c>
      <c r="ZC10" s="195">
        <v>49.593791264727201</v>
      </c>
      <c r="ZD10" s="195">
        <v>50.2110499330416</v>
      </c>
      <c r="ZE10" s="195">
        <v>50.995565360244697</v>
      </c>
      <c r="ZF10" s="195">
        <v>50.834947618106298</v>
      </c>
      <c r="ZG10" s="195">
        <v>50.682897862232799</v>
      </c>
      <c r="ZH10" s="195">
        <v>50.659766118836899</v>
      </c>
      <c r="ZI10" s="195">
        <v>50.327040969392698</v>
      </c>
      <c r="ZJ10" s="195">
        <v>50.369299059056097</v>
      </c>
      <c r="ZK10" s="195">
        <v>48.363315481054798</v>
      </c>
      <c r="ZL10" s="195">
        <v>48.608814815356098</v>
      </c>
      <c r="ZM10" s="195">
        <v>48.666916314960503</v>
      </c>
      <c r="ZN10" s="195">
        <v>48.700075379136699</v>
      </c>
      <c r="ZO10" s="195">
        <v>48.668222397064199</v>
      </c>
      <c r="ZP10" s="195">
        <v>48.408887853027998</v>
      </c>
      <c r="ZQ10" s="195">
        <v>48.317953107185701</v>
      </c>
      <c r="ZR10" s="195">
        <v>48.2656743171258</v>
      </c>
      <c r="ZS10" s="195">
        <v>48.144770233881196</v>
      </c>
      <c r="ZT10" s="195">
        <v>47.759164635913102</v>
      </c>
      <c r="ZU10" s="195">
        <v>47.660851948330603</v>
      </c>
      <c r="ZV10" s="195">
        <v>47.728643348192001</v>
      </c>
      <c r="ZW10" s="195">
        <v>47.768975856087302</v>
      </c>
      <c r="ZX10" s="195">
        <v>48.277148234429703</v>
      </c>
      <c r="ZY10" s="195">
        <v>47.941996712796197</v>
      </c>
      <c r="ZZ10" s="195">
        <v>48.023949713558302</v>
      </c>
      <c r="AAA10" s="195">
        <v>47.4163495084047</v>
      </c>
      <c r="AAB10" s="195">
        <v>47.4163495084047</v>
      </c>
      <c r="AAC10" s="195">
        <v>47.517052664974599</v>
      </c>
      <c r="AAD10" s="195">
        <v>47.874526986656001</v>
      </c>
      <c r="AAE10" s="195">
        <v>47.751234218166204</v>
      </c>
      <c r="AAF10" s="195">
        <v>47.438929671539597</v>
      </c>
      <c r="AAG10" s="195">
        <v>47.500564675569102</v>
      </c>
      <c r="AAH10" s="195">
        <v>47.416527694252302</v>
      </c>
      <c r="AAI10" s="195">
        <v>47.4595513254555</v>
      </c>
      <c r="AAJ10" s="195">
        <v>47.384194737931601</v>
      </c>
      <c r="AAK10" s="195">
        <v>47.414781237145398</v>
      </c>
      <c r="AAL10" s="195">
        <v>46.5392762718554</v>
      </c>
      <c r="AAM10" s="195">
        <v>46.308925489795513</v>
      </c>
      <c r="AAN10" s="195">
        <v>46.438739916784769</v>
      </c>
      <c r="AAO10" s="195">
        <v>46.693072312283718</v>
      </c>
      <c r="AAP10" s="195">
        <v>46.791494325835401</v>
      </c>
      <c r="AAQ10" s="195">
        <v>46.80910240492971</v>
      </c>
      <c r="AAR10" s="195">
        <v>46.769191644865955</v>
      </c>
      <c r="AAS10" s="195">
        <v>46.611014922901035</v>
      </c>
      <c r="AAT10" s="195">
        <v>46.259696378790522</v>
      </c>
      <c r="AAU10" s="195">
        <v>46.068514702175996</v>
      </c>
      <c r="AAV10" s="195">
        <v>45.578376989056451</v>
      </c>
      <c r="AAW10" s="195">
        <v>45.338813951632218</v>
      </c>
      <c r="AAX10" s="195">
        <v>45.324024346580735</v>
      </c>
      <c r="AAY10" s="195">
        <v>45.215491559086395</v>
      </c>
      <c r="AAZ10" s="298">
        <v>45.536319757469386</v>
      </c>
      <c r="ABA10" s="195">
        <v>45.556541197216561</v>
      </c>
      <c r="ABB10" s="195">
        <v>45.429250062691196</v>
      </c>
      <c r="ABC10" s="195">
        <v>45.671021080837441</v>
      </c>
      <c r="ABD10" s="195">
        <v>45.481225894200527</v>
      </c>
      <c r="ABE10" s="195">
        <v>45.527405750950066</v>
      </c>
      <c r="ABF10" s="195">
        <v>45.642478435410453</v>
      </c>
      <c r="ABG10" s="195">
        <v>45.596035166289589</v>
      </c>
      <c r="ABH10" s="195">
        <v>45.934228553844001</v>
      </c>
      <c r="ABI10" s="195">
        <v>46.420002254678188</v>
      </c>
      <c r="ABJ10" s="195">
        <v>46.407154549482968</v>
      </c>
      <c r="ABK10" s="195">
        <v>45.592650414350906</v>
      </c>
      <c r="ABL10" s="195">
        <v>46.993770152194699</v>
      </c>
      <c r="ABM10" s="195">
        <v>46.517944027822899</v>
      </c>
      <c r="ABN10" s="195">
        <v>46.601839713510003</v>
      </c>
      <c r="ABO10" s="195">
        <v>46.5728810970719</v>
      </c>
      <c r="ABP10" s="195">
        <v>46.626194021725901</v>
      </c>
      <c r="ABQ10" s="195">
        <v>46.44431459794</v>
      </c>
      <c r="ABR10" s="195">
        <v>47.535430211022799</v>
      </c>
      <c r="ABS10" s="195">
        <v>47.397808175346</v>
      </c>
      <c r="ABT10" s="195">
        <v>47.503207698476302</v>
      </c>
      <c r="ABU10" s="195">
        <v>47.239600000000003</v>
      </c>
      <c r="ABV10" s="195">
        <v>46.898696328190397</v>
      </c>
      <c r="ABW10" s="195">
        <v>47.010980512786404</v>
      </c>
      <c r="ABX10" s="195">
        <v>47.541232767920498</v>
      </c>
      <c r="ABY10" s="195">
        <v>45.940615541175497</v>
      </c>
      <c r="ABZ10" s="195">
        <v>45.984597469323496</v>
      </c>
      <c r="ACA10" s="195">
        <v>45.996626089532</v>
      </c>
      <c r="ACB10" s="195">
        <v>45.9194855054103</v>
      </c>
      <c r="ACC10" s="195">
        <v>46.0675047680242</v>
      </c>
      <c r="ACD10" s="195">
        <v>46.107431807702298</v>
      </c>
      <c r="ACE10" s="195">
        <v>46.29871441268277</v>
      </c>
      <c r="ACF10" s="195">
        <v>46.326176246648359</v>
      </c>
      <c r="ACG10" s="195">
        <v>46.464524339825871</v>
      </c>
      <c r="ACH10" s="195">
        <v>46.769687150326362</v>
      </c>
      <c r="ACI10" s="195">
        <v>46.674236674654672</v>
      </c>
      <c r="ACJ10" s="195">
        <v>46.933438428502278</v>
      </c>
      <c r="ACK10" s="195">
        <v>47.244751475099463</v>
      </c>
      <c r="ACL10" s="195">
        <v>47.393247094425739</v>
      </c>
      <c r="ACM10" s="195">
        <v>47.409446596864065</v>
      </c>
      <c r="ACN10" s="195">
        <v>47.792325802321301</v>
      </c>
      <c r="ACO10" s="195">
        <v>47.732052662085003</v>
      </c>
      <c r="ACP10" s="195">
        <v>47.887428713116797</v>
      </c>
      <c r="ACQ10" s="195">
        <v>47.688826723712403</v>
      </c>
      <c r="ACR10" s="195">
        <v>47.236511212053202</v>
      </c>
      <c r="ACS10" s="195">
        <v>47.319619990474997</v>
      </c>
      <c r="ACT10" s="195">
        <v>47.181481611734398</v>
      </c>
      <c r="ACU10" s="195">
        <v>46.482308999642498</v>
      </c>
      <c r="ACV10" s="195">
        <v>46.350779371342604</v>
      </c>
      <c r="ACW10" s="195">
        <v>46.076793791064141</v>
      </c>
      <c r="ACX10" s="195">
        <v>46.869753221586961</v>
      </c>
      <c r="ACY10" s="195">
        <v>46.82783283222691</v>
      </c>
      <c r="ACZ10" s="195">
        <v>46.301191971063652</v>
      </c>
      <c r="ADA10" s="195">
        <v>46.190388773055503</v>
      </c>
      <c r="ADB10" s="195">
        <v>46.269978130733136</v>
      </c>
      <c r="ADC10" s="195">
        <v>44.033568718910352</v>
      </c>
      <c r="ADD10" s="195">
        <v>43.508773405243325</v>
      </c>
      <c r="ADE10" s="195">
        <v>43.250580130972303</v>
      </c>
      <c r="ADF10" s="195">
        <v>43.606613640160901</v>
      </c>
      <c r="ADG10" s="195">
        <v>43.458281327345901</v>
      </c>
      <c r="ADH10" s="195">
        <v>43.350711166289102</v>
      </c>
      <c r="ADI10" s="195">
        <v>43.289170048539802</v>
      </c>
      <c r="ADJ10" s="195">
        <v>43.469605825550097</v>
      </c>
      <c r="ADK10" s="195">
        <v>43.469605825550097</v>
      </c>
      <c r="ADL10" s="195">
        <v>43.317313327863097</v>
      </c>
      <c r="ADM10" s="195">
        <v>42.709980430528397</v>
      </c>
      <c r="ADN10" s="195">
        <v>42.7881673335337</v>
      </c>
      <c r="ADO10" s="195">
        <v>42.686603612698399</v>
      </c>
      <c r="ADP10" s="195">
        <v>42.637215440871898</v>
      </c>
      <c r="ADQ10" s="195">
        <v>42.603854981770702</v>
      </c>
      <c r="ADR10" s="195">
        <v>42.593419430937701</v>
      </c>
      <c r="ADS10" s="195">
        <v>42.812144580055701</v>
      </c>
      <c r="ADT10" s="195">
        <v>42.776238265806597</v>
      </c>
      <c r="ADU10" s="195">
        <v>42.858991865904002</v>
      </c>
      <c r="ADV10" s="195">
        <v>42.182687396711799</v>
      </c>
      <c r="ADW10" s="195">
        <v>42.132905935769699</v>
      </c>
      <c r="ADX10" s="195">
        <v>42.767232521661903</v>
      </c>
      <c r="ADY10" s="195">
        <v>42.759855826044401</v>
      </c>
      <c r="ADZ10" s="195">
        <v>43.843583237647998</v>
      </c>
      <c r="AEA10" s="195">
        <v>43.933221151747603</v>
      </c>
      <c r="AEB10" s="195">
        <v>44.100381996665902</v>
      </c>
      <c r="AEC10" s="195">
        <v>44.327208736267998</v>
      </c>
      <c r="AED10" s="195">
        <v>43.667584360217397</v>
      </c>
      <c r="AEE10" s="195">
        <v>43.553690407845203</v>
      </c>
      <c r="AEF10" s="195">
        <v>44.860062017969298</v>
      </c>
      <c r="AEG10" s="195">
        <v>45.101473450097302</v>
      </c>
      <c r="AEH10" s="195">
        <v>45.340507485208299</v>
      </c>
      <c r="AEI10" s="195">
        <v>45.9059764743158</v>
      </c>
      <c r="AEJ10" s="195">
        <v>45.961696950669129</v>
      </c>
      <c r="AEK10" s="195">
        <v>45.86633177668066</v>
      </c>
      <c r="AEL10" s="195">
        <v>45.598454522110188</v>
      </c>
      <c r="AEM10" s="195">
        <v>46.002318120228431</v>
      </c>
      <c r="AEN10" s="195">
        <v>46.306754475098508</v>
      </c>
      <c r="AEO10" s="195">
        <v>46.511114393171859</v>
      </c>
      <c r="AEP10" s="195">
        <v>46.541312043857701</v>
      </c>
      <c r="AEQ10" s="195">
        <v>46.737246554015698</v>
      </c>
      <c r="AER10" s="195">
        <v>46.967030113496001</v>
      </c>
      <c r="AES10" s="195">
        <v>47.1143134606926</v>
      </c>
      <c r="AET10" s="195">
        <v>48.029403551304597</v>
      </c>
      <c r="AEU10" s="195">
        <v>50.392172231314902</v>
      </c>
      <c r="AEV10" s="195">
        <v>51.162825332076103</v>
      </c>
      <c r="AEW10" s="195">
        <v>50.912286309223397</v>
      </c>
      <c r="AEX10" s="195">
        <v>51.6409035593068</v>
      </c>
      <c r="AEY10" s="195">
        <v>52.1831314072693</v>
      </c>
      <c r="AEZ10" s="195">
        <v>52.4052635640966</v>
      </c>
      <c r="AFA10" s="195">
        <v>52.526062550120301</v>
      </c>
      <c r="AFB10" s="195">
        <v>52.634447535922497</v>
      </c>
      <c r="AFC10" s="195">
        <v>52.573584455847602</v>
      </c>
      <c r="AFD10" s="195">
        <v>52.615013958468801</v>
      </c>
      <c r="AFE10" s="195">
        <v>52.867815666882201</v>
      </c>
      <c r="AFF10" s="195">
        <v>53.1564870962264</v>
      </c>
      <c r="AFG10" s="195">
        <v>53.3424689551209</v>
      </c>
      <c r="AFH10" s="195">
        <v>53.530592705556401</v>
      </c>
      <c r="AFI10" s="195">
        <v>53.767531540927799</v>
      </c>
      <c r="AFJ10" s="195">
        <v>53.831855256545502</v>
      </c>
      <c r="AFK10" s="195">
        <v>54.087709170861899</v>
      </c>
      <c r="AFL10" s="195">
        <v>53.927518497578099</v>
      </c>
      <c r="AFM10" s="195">
        <v>54.2422114493667</v>
      </c>
      <c r="AFN10" s="195">
        <v>54.543745508956299</v>
      </c>
      <c r="AFO10" s="195">
        <v>54.586750599965399</v>
      </c>
      <c r="AFP10" s="195">
        <v>54.361479391569297</v>
      </c>
      <c r="AFQ10" s="195">
        <v>54.389032821219303</v>
      </c>
      <c r="AFR10" s="195">
        <v>54.443154481526797</v>
      </c>
      <c r="AFS10" s="195">
        <v>54.292504764433701</v>
      </c>
      <c r="AFT10" s="195">
        <v>54.122703994263603</v>
      </c>
      <c r="AFU10" s="195">
        <v>54.083989611938399</v>
      </c>
      <c r="AFV10" s="195">
        <v>53.7022597373103</v>
      </c>
      <c r="AFW10" s="195">
        <v>52.943567078879099</v>
      </c>
      <c r="AFX10" s="195">
        <v>51.973402906113002</v>
      </c>
      <c r="AFY10" s="195">
        <v>51.1915142351939</v>
      </c>
      <c r="AFZ10" s="195">
        <v>51.228281139177</v>
      </c>
      <c r="AGA10" s="195">
        <v>51.0239004518806</v>
      </c>
      <c r="AGB10" s="195">
        <v>52.302020335905802</v>
      </c>
      <c r="AGC10" s="195">
        <v>53.064691609930897</v>
      </c>
      <c r="AGD10" s="195">
        <v>53.3220968131997</v>
      </c>
      <c r="AGE10" s="195">
        <v>54.329556818821302</v>
      </c>
      <c r="AGF10" s="195">
        <v>54.633676573484003</v>
      </c>
      <c r="AGG10" s="195">
        <v>54.693464629481099</v>
      </c>
      <c r="AGH10" s="195" t="e">
        <f>'0091'!#REF!</f>
        <v>#REF!</v>
      </c>
      <c r="AGI10" s="195">
        <v>55.539570689754498</v>
      </c>
      <c r="AGJ10" s="195">
        <v>56.344681175704501</v>
      </c>
      <c r="AGK10" s="195">
        <v>56.908911259791999</v>
      </c>
      <c r="AGL10" s="195">
        <v>57.061534262972401</v>
      </c>
      <c r="AGM10" s="195">
        <v>57.357218093097799</v>
      </c>
      <c r="AGN10" s="195">
        <v>57.909759736224999</v>
      </c>
      <c r="AGO10" s="195">
        <v>58.39974268281513</v>
      </c>
      <c r="AGP10" s="195">
        <v>59.539998007911898</v>
      </c>
      <c r="AGQ10" s="195">
        <v>59.859710653222301</v>
      </c>
      <c r="AGR10" s="195">
        <v>60.992436469508498</v>
      </c>
      <c r="AGS10" s="195">
        <v>61.886298139900497</v>
      </c>
      <c r="AGT10" s="195">
        <v>63.034441006323149</v>
      </c>
      <c r="AGU10" s="195">
        <v>64.356460971405298</v>
      </c>
      <c r="AGV10" s="195">
        <v>65.312467346582395</v>
      </c>
      <c r="AGW10" s="195">
        <v>65.761420883993196</v>
      </c>
      <c r="AGX10" s="195">
        <v>66.891265023986605</v>
      </c>
      <c r="AGY10" s="195">
        <v>67.248298360530796</v>
      </c>
      <c r="AGZ10" s="195">
        <v>67.248298360530796</v>
      </c>
      <c r="AHA10" s="195">
        <v>68.421640601714998</v>
      </c>
      <c r="AHB10" s="195">
        <v>68.655317117098704</v>
      </c>
      <c r="AHC10" s="195">
        <v>68.794261288385201</v>
      </c>
      <c r="AHD10" s="195">
        <v>69.122488537372803</v>
      </c>
      <c r="AHE10" s="195">
        <v>70.112298198351198</v>
      </c>
      <c r="AHF10" s="195">
        <v>70.032488704929605</v>
      </c>
      <c r="AHG10" s="195">
        <v>70.343351718153997</v>
      </c>
      <c r="AHH10" s="195">
        <v>71.155139264779905</v>
      </c>
      <c r="AHI10" s="195">
        <v>72.288136436831806</v>
      </c>
      <c r="AHJ10" s="195">
        <v>75.179432686763903</v>
      </c>
      <c r="AHK10" s="195">
        <v>76.597889409762104</v>
      </c>
      <c r="AHL10" s="195">
        <v>76.682719934719799</v>
      </c>
      <c r="AHM10" s="195">
        <v>76.674862923399402</v>
      </c>
      <c r="AHN10" s="195">
        <v>77.992821751068107</v>
      </c>
      <c r="AHO10" s="195">
        <v>84.074771990653502</v>
      </c>
      <c r="AHP10" s="195">
        <v>82.410541765791507</v>
      </c>
      <c r="AHQ10" s="195">
        <v>83.232361765843095</v>
      </c>
      <c r="AHR10" s="195">
        <v>84.374845486931306</v>
      </c>
      <c r="AHS10" s="195">
        <v>82.239250933475901</v>
      </c>
      <c r="AHT10" s="195">
        <v>82.416750592163496</v>
      </c>
      <c r="AHU10" s="195">
        <v>83.223879632098701</v>
      </c>
      <c r="AHV10" s="195">
        <v>83.608827695948705</v>
      </c>
      <c r="AHW10" s="195">
        <v>82.882863802439203</v>
      </c>
      <c r="AHX10" s="195">
        <v>83.165978697280906</v>
      </c>
      <c r="AHY10" s="195">
        <v>82.937242839107597</v>
      </c>
      <c r="AHZ10" s="195">
        <v>83.300006450648098</v>
      </c>
      <c r="AIA10" s="195">
        <v>84.000609077987704</v>
      </c>
      <c r="AIB10" s="195">
        <v>84.430077886866599</v>
      </c>
      <c r="AIC10" s="195">
        <v>84.520100948504293</v>
      </c>
      <c r="AID10" s="195">
        <v>85.821599178551395</v>
      </c>
      <c r="AIE10" s="195">
        <v>86.720369958114205</v>
      </c>
      <c r="AIF10" s="195">
        <v>88.681026825407699</v>
      </c>
      <c r="AIG10" s="195">
        <v>90.550110355312199</v>
      </c>
      <c r="AIH10" s="195">
        <v>90.356017083556907</v>
      </c>
      <c r="AII10" s="195">
        <v>90.836810384793694</v>
      </c>
      <c r="AIJ10" s="195">
        <v>92.899716313766007</v>
      </c>
      <c r="AIK10" s="195">
        <v>92.899716313766007</v>
      </c>
      <c r="AIL10" s="195">
        <v>96.404768501608601</v>
      </c>
      <c r="AIM10" s="195">
        <v>97.594152386606495</v>
      </c>
      <c r="AIN10" s="195">
        <v>98.784165089443206</v>
      </c>
      <c r="AIO10" s="195">
        <v>100.577714375824</v>
      </c>
      <c r="AIP10" s="195">
        <v>101.40467639786399</v>
      </c>
      <c r="AIQ10" s="195">
        <v>101.507999360383</v>
      </c>
      <c r="AIR10" s="195">
        <v>102.468600133229</v>
      </c>
      <c r="AIS10" s="195">
        <v>103.658424422816</v>
      </c>
      <c r="AIT10" s="195">
        <v>104.68124030877399</v>
      </c>
      <c r="AIU10" s="195">
        <v>105.92749932673244</v>
      </c>
      <c r="AIV10" s="195">
        <v>104.724829217294</v>
      </c>
      <c r="AIW10" s="195">
        <v>104.40073408151601</v>
      </c>
      <c r="AIX10" s="195">
        <v>106.407565939983</v>
      </c>
      <c r="AIY10" s="195">
        <v>107.59305978431</v>
      </c>
      <c r="AIZ10" s="195">
        <v>108.008806530409</v>
      </c>
      <c r="AJA10" s="474">
        <v>108.008806530409</v>
      </c>
      <c r="AJB10" s="474">
        <v>108.237457963501</v>
      </c>
      <c r="AJC10" s="474">
        <v>106.539508239852</v>
      </c>
      <c r="AJD10" s="474">
        <v>108.796512779869</v>
      </c>
      <c r="AJE10" s="474">
        <v>108.881978518045</v>
      </c>
      <c r="AJF10" s="474">
        <v>109.45837491085901</v>
      </c>
      <c r="AJG10" s="474">
        <v>109.60979789047499</v>
      </c>
      <c r="AJH10" s="474">
        <v>109.84043712418</v>
      </c>
      <c r="AJI10" s="474">
        <v>109.359926322752</v>
      </c>
      <c r="AJJ10" s="474">
        <v>110.421152353306</v>
      </c>
      <c r="AJK10" s="474">
        <v>111.72970942815699</v>
      </c>
      <c r="AJL10" s="474">
        <v>111.256957130362</v>
      </c>
      <c r="AJM10" s="474">
        <v>111.62968883776</v>
      </c>
      <c r="AJN10" s="474">
        <v>112.904955174194</v>
      </c>
      <c r="AJO10" s="474">
        <v>113.207312409671</v>
      </c>
      <c r="AJP10" s="474">
        <v>112.982806686857</v>
      </c>
      <c r="AJQ10" s="474">
        <v>113.431041183525</v>
      </c>
      <c r="AJR10" s="474">
        <v>114.348008282796</v>
      </c>
      <c r="AJS10" s="474">
        <v>116.08480514089401</v>
      </c>
      <c r="AJT10" s="474">
        <v>116.465325319247</v>
      </c>
      <c r="AJU10" s="474">
        <v>117.57579749570201</v>
      </c>
      <c r="AJV10" s="474">
        <v>118.233265364245</v>
      </c>
      <c r="AJW10" s="474">
        <v>118.51254250236499</v>
      </c>
      <c r="AJX10" s="474">
        <v>119.15819640810101</v>
      </c>
      <c r="AJY10" s="474">
        <v>119.42373715510701</v>
      </c>
      <c r="AJZ10" s="474">
        <v>119.103032562073</v>
      </c>
      <c r="AKA10" s="474">
        <v>119.50908082022499</v>
      </c>
      <c r="AKB10" s="195">
        <v>118.82796597363701</v>
      </c>
      <c r="AKC10" s="195">
        <v>119.16245182503501</v>
      </c>
      <c r="AKD10" s="195">
        <v>119.01509738356501</v>
      </c>
      <c r="AKE10" s="195">
        <v>119.281163499629</v>
      </c>
      <c r="AKF10" s="195">
        <v>119.121300964013</v>
      </c>
      <c r="AKG10" s="195">
        <v>119.397886675957</v>
      </c>
      <c r="AKH10" s="195">
        <v>119.397886675957</v>
      </c>
      <c r="AKI10" s="195">
        <v>119.347580137287</v>
      </c>
      <c r="AKJ10" s="195">
        <v>118.527972986192</v>
      </c>
      <c r="AKK10" s="195">
        <v>118.37185957453001</v>
      </c>
      <c r="AKL10" s="195">
        <v>118.28098548225201</v>
      </c>
      <c r="AKM10" s="195">
        <v>118.793179467524</v>
      </c>
      <c r="AKN10" s="195">
        <v>118.41230396728901</v>
      </c>
      <c r="AKO10" s="195">
        <v>118.153992945694</v>
      </c>
      <c r="AKP10" s="195">
        <v>118.164445607752</v>
      </c>
      <c r="AKQ10" s="195">
        <v>116.74292403344801</v>
      </c>
      <c r="AKR10" s="195">
        <v>117.111887764079</v>
      </c>
      <c r="AKS10" s="195">
        <v>118.951753598621</v>
      </c>
      <c r="AKT10" s="195">
        <v>118.256501537153</v>
      </c>
      <c r="AKU10" s="195">
        <v>118.76168498455</v>
      </c>
      <c r="AKV10" s="195">
        <v>118.397348061188</v>
      </c>
      <c r="AKW10" s="195">
        <v>118.81262761345801</v>
      </c>
      <c r="AKX10" s="195">
        <v>119.43637094579</v>
      </c>
      <c r="AKY10" s="195">
        <v>119.35114096436</v>
      </c>
      <c r="AKZ10" s="195">
        <v>119.532932970253</v>
      </c>
      <c r="ALA10" s="195">
        <v>121.688677603958</v>
      </c>
      <c r="ALB10" s="195">
        <v>122.60743036151</v>
      </c>
      <c r="ALC10" s="195">
        <v>123.496290468504</v>
      </c>
      <c r="ALD10" s="195">
        <v>123.336754238135</v>
      </c>
      <c r="ALE10" s="195">
        <v>122.98786037364</v>
      </c>
      <c r="ALF10" s="195">
        <v>122.457063754347</v>
      </c>
      <c r="ALG10" s="195">
        <v>122.305936582643</v>
      </c>
      <c r="ALH10" s="195">
        <v>122.443450601503</v>
      </c>
      <c r="ALI10" s="195">
        <v>122.3477898152</v>
      </c>
      <c r="ALJ10" s="195">
        <v>122.78336648997499</v>
      </c>
      <c r="ALK10" s="195">
        <v>122.330110492822</v>
      </c>
      <c r="ALL10" s="195">
        <v>122.33853449224399</v>
      </c>
      <c r="ALM10" s="195">
        <v>121.94312227138499</v>
      </c>
      <c r="ALN10" s="195">
        <v>121.000859913751</v>
      </c>
      <c r="ALO10" s="195">
        <v>121.175329891834</v>
      </c>
      <c r="ALP10" s="195">
        <v>120.87030127128099</v>
      </c>
      <c r="ALQ10" s="195">
        <v>121.073257267266</v>
      </c>
      <c r="ALR10" s="195">
        <v>121.056387105205</v>
      </c>
      <c r="ALS10" s="195">
        <v>120.363165740786</v>
      </c>
      <c r="ALT10" s="195">
        <v>120.311967290889</v>
      </c>
      <c r="ALU10" s="195">
        <v>120.105349918927</v>
      </c>
      <c r="ALV10" s="195">
        <v>119.983307533531</v>
      </c>
      <c r="ALW10" s="195">
        <v>119.252762176773</v>
      </c>
      <c r="ALX10" s="195">
        <v>118.263032793706</v>
      </c>
      <c r="ALY10" s="195">
        <v>117.779238852958</v>
      </c>
      <c r="ALZ10" s="195">
        <v>117.58435460243901</v>
      </c>
      <c r="AMA10" s="195">
        <v>117.200219715324</v>
      </c>
      <c r="AMB10" s="195">
        <v>116.469079890847</v>
      </c>
      <c r="AMC10" s="195">
        <v>115.984478717116</v>
      </c>
      <c r="AMD10" s="195">
        <v>115.289692902113</v>
      </c>
      <c r="AME10" s="195">
        <v>114.603042094128</v>
      </c>
      <c r="AMF10" s="195">
        <v>114.617614704842</v>
      </c>
      <c r="AMG10" s="195">
        <v>112.29527096572799</v>
      </c>
      <c r="AMH10" s="195">
        <v>111.127774615193</v>
      </c>
      <c r="AMI10" s="195">
        <v>110.98842724277699</v>
      </c>
      <c r="AMJ10" s="195">
        <v>110.468861940202</v>
      </c>
      <c r="AMK10" s="195">
        <v>110.51410977408899</v>
      </c>
      <c r="AML10" s="195">
        <v>109.357108199903</v>
      </c>
      <c r="AMM10" s="195">
        <v>108.852115064394</v>
      </c>
      <c r="AMN10" s="195">
        <v>107.92857350697101</v>
      </c>
      <c r="AMO10" s="195">
        <v>107.368371285031</v>
      </c>
      <c r="AMP10" s="195">
        <v>107.171367704297</v>
      </c>
      <c r="AMQ10" s="195">
        <v>101.88634271596599</v>
      </c>
      <c r="AMR10" s="195">
        <v>101.73335515994999</v>
      </c>
      <c r="AMS10" s="195">
        <v>101.711588865422</v>
      </c>
      <c r="AMT10" s="195">
        <v>101.62047685245101</v>
      </c>
      <c r="AMU10" s="195">
        <v>101.22702384747799</v>
      </c>
      <c r="AMV10" s="195">
        <v>100.41323167674599</v>
      </c>
      <c r="AMW10" s="195">
        <v>100.278717072481</v>
      </c>
      <c r="AMX10" s="195">
        <v>99.680780778689098</v>
      </c>
      <c r="AMY10" s="195">
        <v>99.752098660644705</v>
      </c>
      <c r="AMZ10" s="195">
        <v>99.895563510537002</v>
      </c>
      <c r="ANA10" s="195">
        <v>99.532573851243498</v>
      </c>
      <c r="ANB10" s="195">
        <v>99.536176968727304</v>
      </c>
      <c r="ANC10" s="195">
        <v>99.497775694932798</v>
      </c>
      <c r="AND10" s="195">
        <v>99.637363761616498</v>
      </c>
      <c r="ANE10" s="195">
        <v>98.913148107636303</v>
      </c>
      <c r="ANF10" s="195">
        <v>97.497544679747193</v>
      </c>
      <c r="ANG10" s="195">
        <v>97.679986857776498</v>
      </c>
      <c r="ANH10" s="195">
        <v>97.6683605700226</v>
      </c>
      <c r="ANI10" s="195">
        <v>97.7241564739316</v>
      </c>
      <c r="ANJ10" s="195">
        <v>97.663038088759905</v>
      </c>
      <c r="ANK10" s="195">
        <v>97.7053325729904</v>
      </c>
      <c r="ANL10" s="195">
        <v>97.569171219651906</v>
      </c>
      <c r="ANM10" s="195">
        <v>97.613928302296202</v>
      </c>
      <c r="ANN10" s="195">
        <v>97.748805750714396</v>
      </c>
      <c r="ANO10" s="195">
        <v>97.549475833520802</v>
      </c>
      <c r="ANP10" s="195">
        <v>97.821342101332405</v>
      </c>
      <c r="ANQ10" s="195">
        <v>97.602993764487195</v>
      </c>
      <c r="ANR10" s="195">
        <v>97.841583543840997</v>
      </c>
      <c r="ANS10" s="195">
        <v>97.729172728751493</v>
      </c>
      <c r="ANT10" s="195">
        <v>97.493242583126502</v>
      </c>
      <c r="ANU10" s="195">
        <v>97.318112839373498</v>
      </c>
      <c r="ANV10" s="195">
        <v>96.970697895017906</v>
      </c>
      <c r="ANW10" s="195">
        <v>96.872264086090993</v>
      </c>
      <c r="ANX10" s="195">
        <v>96.8398140488856</v>
      </c>
      <c r="ANY10" s="195">
        <v>96.582497798729705</v>
      </c>
      <c r="ANZ10" s="195">
        <v>96.761172407088097</v>
      </c>
      <c r="AOA10" s="195">
        <v>96.611253196927393</v>
      </c>
      <c r="AOB10" s="195">
        <v>96.654015511412993</v>
      </c>
      <c r="AOC10" s="195">
        <v>96.917117380499903</v>
      </c>
      <c r="AOD10" s="195">
        <v>96.681180115629999</v>
      </c>
      <c r="AOE10" s="195">
        <v>96.565791313419197</v>
      </c>
      <c r="AOF10" s="195">
        <v>96.557981802386905</v>
      </c>
      <c r="AOG10" s="195">
        <v>96.500306956613002</v>
      </c>
      <c r="AOH10" s="195">
        <v>96.069126777041106</v>
      </c>
      <c r="AOI10" s="195">
        <v>96.653791559551294</v>
      </c>
      <c r="AOJ10" s="195">
        <v>96.901752163508107</v>
      </c>
      <c r="AOK10" s="195">
        <v>97.013290285582002</v>
      </c>
      <c r="AOL10" s="195">
        <v>97.162527135201799</v>
      </c>
      <c r="AOM10" s="195">
        <v>97.878537506612901</v>
      </c>
      <c r="AON10" s="195">
        <v>96.709128466485694</v>
      </c>
      <c r="AOO10" s="195">
        <v>97.0077590782751</v>
      </c>
      <c r="AOP10" s="195">
        <v>97.317297769279193</v>
      </c>
      <c r="AOQ10" s="195">
        <v>96.761785558577301</v>
      </c>
      <c r="AOR10" s="195">
        <v>95.311992570016699</v>
      </c>
      <c r="AOS10" s="195">
        <v>95.0924629472525</v>
      </c>
      <c r="AOT10" s="195">
        <v>95.419075960833496</v>
      </c>
      <c r="AOU10" s="195">
        <v>95.433386864953704</v>
      </c>
      <c r="AOV10" s="195">
        <v>95.094585418594406</v>
      </c>
      <c r="AOW10" s="195">
        <v>94.705611962936899</v>
      </c>
      <c r="AOX10" s="195">
        <v>94.661855825903004</v>
      </c>
      <c r="AOY10" s="195">
        <v>94.387426462840295</v>
      </c>
      <c r="AOZ10" s="195">
        <v>94.714570115884996</v>
      </c>
      <c r="APA10" s="195">
        <v>95.058560800299105</v>
      </c>
      <c r="APB10" s="195">
        <v>93.505657641581706</v>
      </c>
      <c r="APC10" s="195">
        <v>93.246407685882104</v>
      </c>
      <c r="APD10" s="195">
        <v>92.937010838027007</v>
      </c>
      <c r="APE10" s="195">
        <v>93.069153450588104</v>
      </c>
      <c r="APF10" s="195">
        <v>93.281080787943395</v>
      </c>
      <c r="APG10" s="195">
        <v>92.930422751704498</v>
      </c>
      <c r="APH10" s="195">
        <v>92.692480560831896</v>
      </c>
      <c r="API10" s="195">
        <v>92.752863544657401</v>
      </c>
      <c r="APJ10" s="195">
        <v>92.830732532028705</v>
      </c>
      <c r="APK10" s="195">
        <v>92.903514233067696</v>
      </c>
      <c r="APL10" s="195">
        <v>92.426193082771505</v>
      </c>
      <c r="APM10" s="195">
        <v>91.947630042083205</v>
      </c>
      <c r="APN10" s="195">
        <v>91.633732167042794</v>
      </c>
      <c r="APO10" s="195">
        <v>91.542059629159098</v>
      </c>
      <c r="APP10" s="195">
        <v>91.636914234215098</v>
      </c>
      <c r="APQ10" s="195">
        <v>90.830553671522495</v>
      </c>
      <c r="APR10" s="195">
        <f>'0091'!H55</f>
        <v>90.0911680911681</v>
      </c>
      <c r="APS10" s="451">
        <f t="shared" si="3"/>
        <v>-4.5706877347349035</v>
      </c>
      <c r="APT10" s="198"/>
      <c r="APU10" s="349">
        <f t="shared" si="4"/>
        <v>-6.8259492893318026</v>
      </c>
      <c r="APV10" s="271"/>
      <c r="APW10" s="183"/>
    </row>
    <row r="11" spans="1:1128" ht="13.9" customHeight="1" x14ac:dyDescent="0.25">
      <c r="A11">
        <v>8</v>
      </c>
      <c r="B11" s="193" t="s">
        <v>13</v>
      </c>
      <c r="C11" s="55">
        <v>45040</v>
      </c>
      <c r="D11" s="55">
        <v>44960</v>
      </c>
      <c r="E11" s="55">
        <v>44873</v>
      </c>
      <c r="F11" s="55">
        <v>44926</v>
      </c>
      <c r="G11" s="55">
        <v>44883</v>
      </c>
      <c r="H11" s="55">
        <v>44877</v>
      </c>
      <c r="I11" s="55">
        <v>44878</v>
      </c>
      <c r="J11" s="55">
        <v>44919</v>
      </c>
      <c r="K11" s="55">
        <v>44968</v>
      </c>
      <c r="L11" s="55">
        <v>44965</v>
      </c>
      <c r="M11" s="55">
        <v>44884</v>
      </c>
      <c r="N11" s="55">
        <v>44918</v>
      </c>
      <c r="O11" s="55">
        <v>44922</v>
      </c>
      <c r="P11" s="55">
        <v>44932</v>
      </c>
      <c r="Q11" s="55">
        <v>44939</v>
      </c>
      <c r="R11" s="55">
        <v>45013</v>
      </c>
      <c r="S11" s="55">
        <v>45169</v>
      </c>
      <c r="T11" s="55">
        <v>45231</v>
      </c>
      <c r="U11" s="55">
        <v>45200</v>
      </c>
      <c r="V11" s="55">
        <v>45521</v>
      </c>
      <c r="W11" s="55">
        <v>45558</v>
      </c>
      <c r="X11" s="55">
        <v>45608</v>
      </c>
      <c r="Y11" s="55">
        <v>45530</v>
      </c>
      <c r="Z11" s="55">
        <v>45728</v>
      </c>
      <c r="AA11" s="55">
        <v>45639</v>
      </c>
      <c r="AB11" s="55">
        <v>45713</v>
      </c>
      <c r="AC11" s="55">
        <v>45550</v>
      </c>
      <c r="AD11" s="55">
        <v>45576</v>
      </c>
      <c r="AE11" s="55">
        <v>45795</v>
      </c>
      <c r="AF11" s="55">
        <v>45825</v>
      </c>
      <c r="AG11" s="55">
        <v>45727</v>
      </c>
      <c r="AH11" s="55">
        <v>45822</v>
      </c>
      <c r="AI11" s="55">
        <v>45986</v>
      </c>
      <c r="AJ11" s="55">
        <v>46104</v>
      </c>
      <c r="AK11" s="55">
        <v>46206</v>
      </c>
      <c r="AL11" s="55">
        <v>46498</v>
      </c>
      <c r="AM11" s="55">
        <v>46548</v>
      </c>
      <c r="AN11" s="55">
        <v>46614</v>
      </c>
      <c r="AO11" s="55">
        <v>46612</v>
      </c>
      <c r="AP11" s="55">
        <v>47071</v>
      </c>
      <c r="AQ11" s="55">
        <v>47439</v>
      </c>
      <c r="AR11" s="55">
        <v>47634</v>
      </c>
      <c r="AS11" s="55">
        <v>47591</v>
      </c>
      <c r="AT11" s="55">
        <v>47691</v>
      </c>
      <c r="AU11" s="55">
        <v>47574</v>
      </c>
      <c r="AV11" s="55">
        <v>48081</v>
      </c>
      <c r="AW11" s="55">
        <v>48664</v>
      </c>
      <c r="AX11" s="55">
        <v>48689</v>
      </c>
      <c r="AY11" s="55">
        <v>48832</v>
      </c>
      <c r="AZ11" s="55">
        <v>49316</v>
      </c>
      <c r="BA11" s="55">
        <v>50026</v>
      </c>
      <c r="BB11" s="55">
        <v>50472</v>
      </c>
      <c r="BC11" s="55">
        <v>51067</v>
      </c>
      <c r="BD11" s="55">
        <v>51303</v>
      </c>
      <c r="BE11" s="55">
        <v>52115</v>
      </c>
      <c r="BF11" s="55">
        <v>51871</v>
      </c>
      <c r="BG11" s="55">
        <v>52236</v>
      </c>
      <c r="BH11" s="55">
        <v>52659</v>
      </c>
      <c r="BI11" s="55">
        <v>52992</v>
      </c>
      <c r="BJ11" s="55">
        <v>53784</v>
      </c>
      <c r="BK11" s="55">
        <v>53966</v>
      </c>
      <c r="BL11" s="55">
        <v>54678</v>
      </c>
      <c r="BM11" s="55">
        <v>54960</v>
      </c>
      <c r="BN11" s="55">
        <v>55206</v>
      </c>
      <c r="BO11" s="55">
        <v>55620</v>
      </c>
      <c r="BP11" s="55">
        <v>56034</v>
      </c>
      <c r="BQ11" s="55">
        <v>56561</v>
      </c>
      <c r="BR11" s="55">
        <v>56626</v>
      </c>
      <c r="BS11" s="55">
        <v>56523</v>
      </c>
      <c r="BT11" s="55">
        <v>56612</v>
      </c>
      <c r="BU11" s="55">
        <v>56275</v>
      </c>
      <c r="BV11" s="55">
        <v>56070</v>
      </c>
      <c r="BW11" s="55">
        <v>55760</v>
      </c>
      <c r="BX11" s="55">
        <v>55694</v>
      </c>
      <c r="BY11" s="55">
        <v>55268</v>
      </c>
      <c r="BZ11" s="55">
        <v>54753</v>
      </c>
      <c r="CA11" s="55">
        <v>54360</v>
      </c>
      <c r="CB11" s="55">
        <v>53706</v>
      </c>
      <c r="CC11" s="55">
        <v>53486</v>
      </c>
      <c r="CD11" s="55">
        <v>52564</v>
      </c>
      <c r="CE11" s="55">
        <v>52060</v>
      </c>
      <c r="CF11" s="55">
        <v>51818</v>
      </c>
      <c r="CG11" s="55">
        <v>51346</v>
      </c>
      <c r="CH11" s="55">
        <v>51481</v>
      </c>
      <c r="CI11" s="55">
        <v>49156</v>
      </c>
      <c r="CJ11" s="55">
        <v>48712</v>
      </c>
      <c r="CK11" s="55">
        <v>48726</v>
      </c>
      <c r="CL11" s="55">
        <v>48544</v>
      </c>
      <c r="CM11" s="55">
        <v>48256</v>
      </c>
      <c r="CN11" s="55">
        <v>47101</v>
      </c>
      <c r="CO11" s="55">
        <v>46559</v>
      </c>
      <c r="CP11" s="55">
        <v>45923</v>
      </c>
      <c r="CQ11" s="55">
        <v>45540</v>
      </c>
      <c r="CR11" s="55">
        <v>45545</v>
      </c>
      <c r="CS11" s="55">
        <v>45612</v>
      </c>
      <c r="CT11" s="55">
        <v>45724</v>
      </c>
      <c r="CU11" s="55">
        <v>45639</v>
      </c>
      <c r="CV11" s="55">
        <v>45718</v>
      </c>
      <c r="CW11" s="55">
        <v>45149</v>
      </c>
      <c r="CX11" s="55">
        <v>44915</v>
      </c>
      <c r="CY11" s="55">
        <v>44826</v>
      </c>
      <c r="CZ11" s="55">
        <v>44858</v>
      </c>
      <c r="DA11" s="55">
        <v>44874</v>
      </c>
      <c r="DB11" s="55">
        <v>45085</v>
      </c>
      <c r="DC11" s="55">
        <v>44959</v>
      </c>
      <c r="DD11" s="55">
        <v>45135</v>
      </c>
      <c r="DE11" s="55">
        <v>44889</v>
      </c>
      <c r="DF11" s="55">
        <v>44707</v>
      </c>
      <c r="DG11" s="55">
        <v>44492</v>
      </c>
      <c r="DH11" s="55">
        <v>43729</v>
      </c>
      <c r="DI11" s="55">
        <v>43627</v>
      </c>
      <c r="DJ11" s="55">
        <v>43360</v>
      </c>
      <c r="DK11" s="55">
        <v>43229</v>
      </c>
      <c r="DL11" s="55">
        <v>42969</v>
      </c>
      <c r="DM11" s="55">
        <v>42748</v>
      </c>
      <c r="DN11" s="55">
        <v>42460</v>
      </c>
      <c r="DO11" s="55">
        <v>42391</v>
      </c>
      <c r="DP11" s="55">
        <v>42181</v>
      </c>
      <c r="DQ11" s="55">
        <v>41873</v>
      </c>
      <c r="DR11" s="55">
        <v>41760</v>
      </c>
      <c r="DS11" s="55">
        <v>41595</v>
      </c>
      <c r="DT11" s="55">
        <v>41627</v>
      </c>
      <c r="DU11" s="55">
        <v>41501</v>
      </c>
      <c r="DV11" s="55">
        <v>41130</v>
      </c>
      <c r="DW11" s="55">
        <v>40433</v>
      </c>
      <c r="DX11" s="55">
        <v>40588</v>
      </c>
      <c r="DY11" s="55">
        <v>40649</v>
      </c>
      <c r="DZ11" s="55">
        <v>40376</v>
      </c>
      <c r="EA11" s="55">
        <v>39955</v>
      </c>
      <c r="EB11" s="55">
        <v>39292</v>
      </c>
      <c r="EC11" s="55">
        <v>39987</v>
      </c>
      <c r="ED11" s="55">
        <v>40336</v>
      </c>
      <c r="EE11" s="55">
        <v>40601</v>
      </c>
      <c r="EF11" s="55">
        <v>40728</v>
      </c>
      <c r="EG11" s="55">
        <v>41119</v>
      </c>
      <c r="EH11" s="55">
        <v>41337</v>
      </c>
      <c r="EI11" s="55">
        <v>41620</v>
      </c>
      <c r="EJ11" s="55">
        <v>41802</v>
      </c>
      <c r="EK11" s="55">
        <v>42155</v>
      </c>
      <c r="EL11" s="55">
        <v>42010</v>
      </c>
      <c r="EM11" s="55">
        <v>42176</v>
      </c>
      <c r="EN11" s="55">
        <v>42537</v>
      </c>
      <c r="EO11" s="55">
        <v>42826</v>
      </c>
      <c r="EP11" s="55">
        <v>43450</v>
      </c>
      <c r="EQ11" s="55">
        <v>43850</v>
      </c>
      <c r="ER11" s="55">
        <v>43850</v>
      </c>
      <c r="ES11" s="55">
        <v>44131</v>
      </c>
      <c r="ET11" s="55">
        <v>44604</v>
      </c>
      <c r="EU11" s="55">
        <v>45771</v>
      </c>
      <c r="EV11" s="55">
        <v>46121</v>
      </c>
      <c r="EW11" s="55">
        <v>46276</v>
      </c>
      <c r="EX11" s="55">
        <v>46546</v>
      </c>
      <c r="EY11" s="55">
        <v>47029</v>
      </c>
      <c r="EZ11" s="55">
        <v>47831</v>
      </c>
      <c r="FA11" s="55">
        <v>49073</v>
      </c>
      <c r="FB11" s="55">
        <v>49326</v>
      </c>
      <c r="FC11" s="55">
        <v>50025</v>
      </c>
      <c r="FD11" s="55">
        <v>50674</v>
      </c>
      <c r="FE11" s="55">
        <v>51383</v>
      </c>
      <c r="FF11" s="55">
        <v>52296</v>
      </c>
      <c r="FG11" s="55">
        <v>52853</v>
      </c>
      <c r="FH11" s="55">
        <v>53305</v>
      </c>
      <c r="FI11" s="55">
        <v>53837</v>
      </c>
      <c r="FJ11" s="55">
        <v>54201</v>
      </c>
      <c r="FK11" s="55">
        <v>54753</v>
      </c>
      <c r="FL11" s="55">
        <v>54918</v>
      </c>
      <c r="FM11" s="55">
        <v>55112</v>
      </c>
      <c r="FN11" s="55">
        <v>55417</v>
      </c>
      <c r="FO11" s="55">
        <v>56073</v>
      </c>
      <c r="FP11" s="295">
        <v>56562</v>
      </c>
      <c r="FQ11" s="55">
        <v>56889</v>
      </c>
      <c r="FR11" s="55">
        <v>57442</v>
      </c>
      <c r="FS11" s="55">
        <v>58225</v>
      </c>
      <c r="FT11" s="55">
        <v>59339</v>
      </c>
      <c r="FU11" s="55">
        <v>59220</v>
      </c>
      <c r="FV11" s="55">
        <v>59507</v>
      </c>
      <c r="FW11" s="55">
        <v>59759</v>
      </c>
      <c r="FX11" s="55">
        <v>60136</v>
      </c>
      <c r="FY11" s="55">
        <v>60938</v>
      </c>
      <c r="FZ11" s="55">
        <v>61147</v>
      </c>
      <c r="GA11" s="55">
        <v>61619</v>
      </c>
      <c r="GB11" s="55">
        <v>62130</v>
      </c>
      <c r="GC11" s="55">
        <v>62339</v>
      </c>
      <c r="GD11" s="55">
        <v>63032</v>
      </c>
      <c r="GE11" s="55">
        <v>63162</v>
      </c>
      <c r="GF11" s="55">
        <v>63474</v>
      </c>
      <c r="GG11" s="55">
        <v>63441</v>
      </c>
      <c r="GH11" s="55">
        <v>63656</v>
      </c>
      <c r="GI11" s="55">
        <v>63932</v>
      </c>
      <c r="GJ11" s="55">
        <v>63919</v>
      </c>
      <c r="GK11" s="55">
        <v>64135</v>
      </c>
      <c r="GL11" s="55">
        <v>64765</v>
      </c>
      <c r="GM11" s="55">
        <v>65284</v>
      </c>
      <c r="GN11" s="55">
        <v>65856</v>
      </c>
      <c r="GO11" s="55">
        <v>66443</v>
      </c>
      <c r="GP11" s="55">
        <v>66490</v>
      </c>
      <c r="GQ11" s="55">
        <v>66966</v>
      </c>
      <c r="GR11" s="55">
        <v>66876</v>
      </c>
      <c r="GS11" s="55">
        <v>67221</v>
      </c>
      <c r="GT11" s="55">
        <v>67670</v>
      </c>
      <c r="GU11" s="55">
        <v>67819</v>
      </c>
      <c r="GV11" s="55">
        <v>67963</v>
      </c>
      <c r="GW11" s="55">
        <v>68366</v>
      </c>
      <c r="GX11" s="55">
        <v>68390</v>
      </c>
      <c r="GY11" s="55">
        <v>68197</v>
      </c>
      <c r="GZ11" s="55">
        <v>68379</v>
      </c>
      <c r="HA11" s="55">
        <v>67678</v>
      </c>
      <c r="HB11" s="55">
        <v>67791</v>
      </c>
      <c r="HC11" s="55">
        <v>68178</v>
      </c>
      <c r="HD11" s="55">
        <v>68449</v>
      </c>
      <c r="HE11" s="55">
        <v>68429</v>
      </c>
      <c r="HF11" s="55">
        <v>68391</v>
      </c>
      <c r="HG11" s="55">
        <v>69776</v>
      </c>
      <c r="HH11" s="55">
        <v>69765</v>
      </c>
      <c r="HI11" s="55">
        <v>69852</v>
      </c>
      <c r="HJ11" s="55">
        <v>69815</v>
      </c>
      <c r="HK11" s="55">
        <v>70437</v>
      </c>
      <c r="HL11" s="55">
        <v>71484</v>
      </c>
      <c r="HM11" s="55">
        <v>71420</v>
      </c>
      <c r="HN11" s="55">
        <v>71248</v>
      </c>
      <c r="HO11" s="55">
        <v>71403</v>
      </c>
      <c r="HP11" s="55">
        <v>71349</v>
      </c>
      <c r="HQ11" s="55">
        <v>70692</v>
      </c>
      <c r="HR11" s="55">
        <v>70239</v>
      </c>
      <c r="HS11" s="55">
        <v>69962</v>
      </c>
      <c r="HT11" s="55">
        <v>69938</v>
      </c>
      <c r="HU11" s="55">
        <v>69862</v>
      </c>
      <c r="HV11" s="55">
        <v>70001</v>
      </c>
      <c r="HW11" s="55">
        <v>68947</v>
      </c>
      <c r="HX11" s="55">
        <v>68826</v>
      </c>
      <c r="HY11" s="55">
        <v>68755</v>
      </c>
      <c r="HZ11" s="55">
        <v>68392</v>
      </c>
      <c r="IA11" s="55">
        <v>68004</v>
      </c>
      <c r="IB11" s="55">
        <v>67316</v>
      </c>
      <c r="IC11" s="55">
        <v>67531</v>
      </c>
      <c r="ID11" s="55">
        <v>67394</v>
      </c>
      <c r="IE11" s="55">
        <v>67096</v>
      </c>
      <c r="IF11" s="55">
        <v>67129</v>
      </c>
      <c r="IG11" s="55">
        <v>66738</v>
      </c>
      <c r="IH11" s="55">
        <v>66638</v>
      </c>
      <c r="II11" s="55">
        <v>66546</v>
      </c>
      <c r="IJ11" s="55">
        <v>66255</v>
      </c>
      <c r="IK11" s="55">
        <v>65319</v>
      </c>
      <c r="IL11" s="55">
        <v>64400</v>
      </c>
      <c r="IM11" s="55">
        <v>63865</v>
      </c>
      <c r="IN11" s="55">
        <v>63372</v>
      </c>
      <c r="IO11" s="55">
        <v>63335</v>
      </c>
      <c r="IP11" s="55">
        <v>62899</v>
      </c>
      <c r="IQ11" s="55">
        <v>59941</v>
      </c>
      <c r="IR11" s="55">
        <v>59413</v>
      </c>
      <c r="IS11" s="55">
        <v>59352</v>
      </c>
      <c r="IT11" s="55">
        <v>59023</v>
      </c>
      <c r="IU11" s="55">
        <v>58808</v>
      </c>
      <c r="IV11" s="55">
        <v>58029</v>
      </c>
      <c r="IW11" s="55">
        <v>57793</v>
      </c>
      <c r="IX11" s="55">
        <v>57874</v>
      </c>
      <c r="IY11" s="55">
        <v>57749</v>
      </c>
      <c r="IZ11" s="55">
        <v>58189</v>
      </c>
      <c r="JA11" s="55">
        <v>57906</v>
      </c>
      <c r="JB11" s="55">
        <v>57789</v>
      </c>
      <c r="JC11" s="55">
        <v>57797</v>
      </c>
      <c r="JD11" s="55">
        <v>57571</v>
      </c>
      <c r="JE11" s="55">
        <v>56805</v>
      </c>
      <c r="JF11" s="55">
        <v>55904</v>
      </c>
      <c r="JG11" s="55">
        <v>55807</v>
      </c>
      <c r="JH11" s="55">
        <v>55215</v>
      </c>
      <c r="JI11" s="55">
        <v>56030</v>
      </c>
      <c r="JJ11" s="55">
        <v>55761</v>
      </c>
      <c r="JK11" s="55">
        <v>55609</v>
      </c>
      <c r="JL11" s="55">
        <v>55534</v>
      </c>
      <c r="JM11" s="55">
        <v>55546</v>
      </c>
      <c r="JN11" s="55">
        <v>55738</v>
      </c>
      <c r="JO11" s="55">
        <v>55611</v>
      </c>
      <c r="JP11" s="55">
        <v>55567</v>
      </c>
      <c r="JQ11" s="55">
        <v>55537</v>
      </c>
      <c r="JR11" s="55">
        <v>55562</v>
      </c>
      <c r="JS11" s="55">
        <v>55624</v>
      </c>
      <c r="JT11" s="55">
        <v>56277</v>
      </c>
      <c r="JU11" s="55">
        <v>56340</v>
      </c>
      <c r="JV11" s="55">
        <v>56177</v>
      </c>
      <c r="JW11" s="55">
        <v>56286</v>
      </c>
      <c r="JX11" s="55">
        <v>56302</v>
      </c>
      <c r="JY11" s="55">
        <v>56338</v>
      </c>
      <c r="JZ11" s="55">
        <v>56208</v>
      </c>
      <c r="KA11" s="55">
        <v>56239</v>
      </c>
      <c r="KB11" s="55">
        <v>56303</v>
      </c>
      <c r="KC11" s="55">
        <v>56228</v>
      </c>
      <c r="KD11" s="55">
        <v>56019</v>
      </c>
      <c r="KE11" s="55">
        <v>55976</v>
      </c>
      <c r="KF11" s="55">
        <v>55952</v>
      </c>
      <c r="KG11" s="55">
        <v>55989</v>
      </c>
      <c r="KH11" s="55">
        <v>55981</v>
      </c>
      <c r="KI11" s="55">
        <v>55536</v>
      </c>
      <c r="KJ11" s="55">
        <v>55713</v>
      </c>
      <c r="KK11" s="55">
        <v>55700</v>
      </c>
      <c r="KL11" s="55">
        <v>55680</v>
      </c>
      <c r="KM11" s="55">
        <v>55685</v>
      </c>
      <c r="KN11" s="55">
        <v>56045</v>
      </c>
      <c r="KO11" s="55">
        <v>55905</v>
      </c>
      <c r="KP11" s="55">
        <v>55821</v>
      </c>
      <c r="KQ11" s="55">
        <v>55767</v>
      </c>
      <c r="KR11" s="55">
        <v>55925</v>
      </c>
      <c r="KS11" s="55">
        <v>56579</v>
      </c>
      <c r="KT11" s="55">
        <v>56527</v>
      </c>
      <c r="KU11" s="55">
        <v>57017</v>
      </c>
      <c r="KV11" s="55">
        <v>57328</v>
      </c>
      <c r="KW11" s="55">
        <v>57579</v>
      </c>
      <c r="KX11" s="55">
        <v>57579</v>
      </c>
      <c r="KY11" s="55">
        <v>57892</v>
      </c>
      <c r="KZ11" s="55">
        <v>57531</v>
      </c>
      <c r="LA11" s="55">
        <v>57611</v>
      </c>
      <c r="LB11" s="55">
        <v>57570</v>
      </c>
      <c r="LC11" s="55">
        <v>57685</v>
      </c>
      <c r="LD11" s="55">
        <v>57559</v>
      </c>
      <c r="LE11" s="55">
        <v>57660</v>
      </c>
      <c r="LF11" s="55">
        <v>57691</v>
      </c>
      <c r="LG11" s="55">
        <v>57700</v>
      </c>
      <c r="LH11" s="55">
        <v>57895</v>
      </c>
      <c r="LI11" s="55">
        <v>57914</v>
      </c>
      <c r="LJ11" s="55">
        <v>58765</v>
      </c>
      <c r="LK11" s="55">
        <v>58773</v>
      </c>
      <c r="LL11" s="55">
        <v>58884</v>
      </c>
      <c r="LM11" s="55">
        <v>58979</v>
      </c>
      <c r="LN11" s="55">
        <v>59175</v>
      </c>
      <c r="LO11" s="55">
        <v>59612</v>
      </c>
      <c r="LP11" s="55">
        <v>59612</v>
      </c>
      <c r="LQ11" s="55">
        <v>60109</v>
      </c>
      <c r="LR11" s="55">
        <v>59905</v>
      </c>
      <c r="LS11" s="55">
        <v>60052</v>
      </c>
      <c r="LT11" s="55">
        <v>60041</v>
      </c>
      <c r="LU11" s="55">
        <v>59954</v>
      </c>
      <c r="LV11" s="55">
        <v>59807</v>
      </c>
      <c r="LW11" s="55">
        <v>59860</v>
      </c>
      <c r="LX11" s="55">
        <v>59533</v>
      </c>
      <c r="LY11" s="55">
        <v>59508</v>
      </c>
      <c r="LZ11" s="55">
        <v>58860</v>
      </c>
      <c r="MA11" s="55">
        <v>58295</v>
      </c>
      <c r="MB11" s="55">
        <v>58178</v>
      </c>
      <c r="MC11" s="55">
        <v>57852</v>
      </c>
      <c r="MD11" s="55">
        <v>57722</v>
      </c>
      <c r="ME11" s="55">
        <v>58552</v>
      </c>
      <c r="MF11" s="55">
        <v>58239</v>
      </c>
      <c r="MG11" s="55">
        <v>58239</v>
      </c>
      <c r="MH11" s="55">
        <v>58250</v>
      </c>
      <c r="MI11" s="55">
        <v>58306</v>
      </c>
      <c r="MJ11" s="55">
        <v>58340</v>
      </c>
      <c r="MK11" s="55">
        <v>58229</v>
      </c>
      <c r="ML11" s="55">
        <v>58250</v>
      </c>
      <c r="MM11" s="55">
        <v>58238</v>
      </c>
      <c r="MN11" s="55">
        <v>58253</v>
      </c>
      <c r="MO11" s="55">
        <v>58214</v>
      </c>
      <c r="MP11" s="55">
        <v>58205</v>
      </c>
      <c r="MQ11" s="55">
        <v>58038</v>
      </c>
      <c r="MR11" s="55">
        <v>58000</v>
      </c>
      <c r="MS11" s="55">
        <v>58045</v>
      </c>
      <c r="MT11" s="55">
        <v>58017</v>
      </c>
      <c r="MU11" s="55">
        <v>58062</v>
      </c>
      <c r="MV11" s="55">
        <v>57901</v>
      </c>
      <c r="MW11" s="55">
        <v>57887</v>
      </c>
      <c r="MX11" s="55">
        <v>57894</v>
      </c>
      <c r="MY11" s="55">
        <v>58609</v>
      </c>
      <c r="MZ11" s="55">
        <v>58554</v>
      </c>
      <c r="NA11" s="55">
        <v>58554</v>
      </c>
      <c r="NB11" s="55">
        <v>58275</v>
      </c>
      <c r="NC11" s="55">
        <v>58211</v>
      </c>
      <c r="ND11" s="55">
        <v>58161</v>
      </c>
      <c r="NE11" s="55">
        <v>58131</v>
      </c>
      <c r="NF11" s="55">
        <v>58141</v>
      </c>
      <c r="NG11" s="55">
        <v>57736</v>
      </c>
      <c r="NH11" s="55">
        <v>57435</v>
      </c>
      <c r="NI11" s="55">
        <v>57373</v>
      </c>
      <c r="NJ11" s="55">
        <v>57378</v>
      </c>
      <c r="NK11" s="55">
        <v>57325</v>
      </c>
      <c r="NL11" s="55">
        <v>57016</v>
      </c>
      <c r="NM11" s="55">
        <v>56748</v>
      </c>
      <c r="NN11" s="55">
        <v>56556</v>
      </c>
      <c r="NO11" s="55">
        <v>56498</v>
      </c>
      <c r="NP11" s="55">
        <v>56295</v>
      </c>
      <c r="NQ11" s="55">
        <v>56295</v>
      </c>
      <c r="NR11" s="55">
        <v>56216</v>
      </c>
      <c r="NS11" s="55">
        <v>56148</v>
      </c>
      <c r="NT11" s="55">
        <v>56465</v>
      </c>
      <c r="NU11" s="55">
        <v>55916</v>
      </c>
      <c r="NV11" s="55">
        <v>55333</v>
      </c>
      <c r="NW11" s="55">
        <v>55182</v>
      </c>
      <c r="NX11" s="55">
        <v>55105</v>
      </c>
      <c r="NY11" s="55">
        <v>55009</v>
      </c>
      <c r="NZ11" s="55">
        <v>54854</v>
      </c>
      <c r="OA11" s="55">
        <v>54390</v>
      </c>
      <c r="OB11" s="55">
        <v>54279</v>
      </c>
      <c r="OC11" s="55">
        <v>54161</v>
      </c>
      <c r="OD11" s="55">
        <v>53905</v>
      </c>
      <c r="OE11" s="55">
        <v>53851</v>
      </c>
      <c r="OF11" s="55">
        <v>53664</v>
      </c>
      <c r="OG11" s="55">
        <v>53380</v>
      </c>
      <c r="OH11" s="55">
        <v>53281</v>
      </c>
      <c r="OI11" s="55">
        <v>53225</v>
      </c>
      <c r="OJ11" s="55">
        <v>53085</v>
      </c>
      <c r="OK11" s="55">
        <v>53101</v>
      </c>
      <c r="OL11" s="55">
        <v>53113</v>
      </c>
      <c r="OM11" s="55">
        <v>53025</v>
      </c>
      <c r="ON11" s="55">
        <v>53605</v>
      </c>
      <c r="OO11" s="55">
        <v>53442</v>
      </c>
      <c r="OP11" s="55">
        <v>53318</v>
      </c>
      <c r="OQ11" s="55">
        <v>53200</v>
      </c>
      <c r="OR11" s="55">
        <v>53149</v>
      </c>
      <c r="OS11" s="55">
        <v>53050</v>
      </c>
      <c r="OT11" s="55">
        <v>52401</v>
      </c>
      <c r="OU11" s="55">
        <v>52074</v>
      </c>
      <c r="OV11" s="55">
        <v>52035</v>
      </c>
      <c r="OW11" s="55">
        <v>51989</v>
      </c>
      <c r="OX11" s="55">
        <v>51989</v>
      </c>
      <c r="OY11" s="55">
        <v>51173</v>
      </c>
      <c r="OZ11" s="55">
        <v>50741</v>
      </c>
      <c r="PA11" s="55">
        <v>50552</v>
      </c>
      <c r="PB11" s="55">
        <v>50641</v>
      </c>
      <c r="PC11" s="55">
        <v>50389</v>
      </c>
      <c r="PD11" s="55">
        <v>49235</v>
      </c>
      <c r="PE11" s="55">
        <v>48627</v>
      </c>
      <c r="PF11" s="55">
        <v>48456</v>
      </c>
      <c r="PG11" s="55">
        <v>48473</v>
      </c>
      <c r="PH11" s="55">
        <v>48327</v>
      </c>
      <c r="PI11" s="55">
        <v>47608</v>
      </c>
      <c r="PJ11" s="55">
        <v>47214</v>
      </c>
      <c r="PK11" s="55">
        <v>47809</v>
      </c>
      <c r="PL11" s="55">
        <v>47755</v>
      </c>
      <c r="PM11" s="55">
        <v>46743</v>
      </c>
      <c r="PN11" s="55">
        <v>46191</v>
      </c>
      <c r="PO11" s="55">
        <v>45353</v>
      </c>
      <c r="PP11" s="55">
        <v>45386</v>
      </c>
      <c r="PQ11" s="55">
        <v>45364</v>
      </c>
      <c r="PR11" s="55">
        <v>44886</v>
      </c>
      <c r="PS11" s="55">
        <v>42937</v>
      </c>
      <c r="PT11" s="55">
        <v>42002</v>
      </c>
      <c r="PU11" s="55">
        <v>41937</v>
      </c>
      <c r="PV11" s="55">
        <v>41853</v>
      </c>
      <c r="PW11" s="55">
        <v>41363</v>
      </c>
      <c r="PX11" s="55">
        <v>40166</v>
      </c>
      <c r="PY11" s="55">
        <v>39771</v>
      </c>
      <c r="PZ11" s="55">
        <v>39691</v>
      </c>
      <c r="QA11" s="55">
        <v>39512</v>
      </c>
      <c r="QB11" s="55">
        <v>39338</v>
      </c>
      <c r="QC11" s="55">
        <v>38143</v>
      </c>
      <c r="QD11" s="55">
        <v>37776</v>
      </c>
      <c r="QE11" s="55">
        <v>37249</v>
      </c>
      <c r="QF11" s="55">
        <v>37239</v>
      </c>
      <c r="QG11" s="55">
        <v>37452</v>
      </c>
      <c r="QH11" s="55">
        <v>36598</v>
      </c>
      <c r="QI11" s="55">
        <v>36407</v>
      </c>
      <c r="QJ11" s="55">
        <v>36363</v>
      </c>
      <c r="QK11" s="55">
        <v>35971</v>
      </c>
      <c r="QL11" s="55">
        <v>35474</v>
      </c>
      <c r="QM11" s="55">
        <v>35041</v>
      </c>
      <c r="QN11" s="55">
        <v>34763</v>
      </c>
      <c r="QO11" s="55">
        <v>34676</v>
      </c>
      <c r="QP11" s="55">
        <v>34318</v>
      </c>
      <c r="QQ11" s="55">
        <v>33994</v>
      </c>
      <c r="QR11" s="55">
        <v>33439</v>
      </c>
      <c r="QS11" s="55">
        <v>33292</v>
      </c>
      <c r="QT11" s="55">
        <v>33369</v>
      </c>
      <c r="QU11" s="55">
        <v>33640</v>
      </c>
      <c r="QV11" s="55">
        <v>33938</v>
      </c>
      <c r="QW11" s="55">
        <v>34387</v>
      </c>
      <c r="QX11" s="55">
        <v>34605</v>
      </c>
      <c r="QY11" s="55">
        <v>34732</v>
      </c>
      <c r="QZ11" s="55">
        <v>35052</v>
      </c>
      <c r="RA11" s="55">
        <v>35109</v>
      </c>
      <c r="RB11" s="55">
        <v>35917</v>
      </c>
      <c r="RC11" s="55">
        <v>36192</v>
      </c>
      <c r="RD11" s="55">
        <v>36340</v>
      </c>
      <c r="RE11" s="55">
        <v>36586</v>
      </c>
      <c r="RF11" s="55">
        <v>36533</v>
      </c>
      <c r="RG11" s="55">
        <v>37023</v>
      </c>
      <c r="RH11" s="55">
        <v>36847</v>
      </c>
      <c r="RI11" s="55">
        <v>37165</v>
      </c>
      <c r="RJ11" s="55">
        <v>37416</v>
      </c>
      <c r="RK11" s="55">
        <v>36904</v>
      </c>
      <c r="RL11" s="55">
        <v>36535</v>
      </c>
      <c r="RM11" s="55">
        <v>36368</v>
      </c>
      <c r="RN11" s="55">
        <v>36524</v>
      </c>
      <c r="RO11" s="55">
        <v>37084</v>
      </c>
      <c r="RP11" s="55">
        <v>36981</v>
      </c>
      <c r="RQ11" s="55">
        <v>37234</v>
      </c>
      <c r="RR11" s="55">
        <v>37566</v>
      </c>
      <c r="RS11" s="55">
        <v>37689</v>
      </c>
      <c r="RT11" s="55">
        <v>37742</v>
      </c>
      <c r="RU11" s="55">
        <v>37946</v>
      </c>
      <c r="RV11" s="55">
        <v>38258</v>
      </c>
      <c r="RW11" s="55">
        <v>39327</v>
      </c>
      <c r="RX11" s="55">
        <v>39466</v>
      </c>
      <c r="RY11" s="55">
        <v>39509</v>
      </c>
      <c r="RZ11" s="55">
        <v>39682</v>
      </c>
      <c r="SA11" s="55">
        <v>39790</v>
      </c>
      <c r="SB11" s="55">
        <v>39955</v>
      </c>
      <c r="SC11" s="55">
        <v>40011</v>
      </c>
      <c r="SD11" s="55">
        <v>40090</v>
      </c>
      <c r="SE11" s="55">
        <v>40444</v>
      </c>
      <c r="SF11" s="55">
        <v>40579</v>
      </c>
      <c r="SG11" s="55">
        <v>40660</v>
      </c>
      <c r="SH11" s="55">
        <v>40746</v>
      </c>
      <c r="SI11" s="55">
        <v>41059</v>
      </c>
      <c r="SJ11" s="55">
        <v>41402</v>
      </c>
      <c r="SK11" s="55">
        <v>42298</v>
      </c>
      <c r="SL11" s="55">
        <v>42394</v>
      </c>
      <c r="SM11" s="55">
        <v>42698</v>
      </c>
      <c r="SN11" s="55">
        <v>42956</v>
      </c>
      <c r="SO11" s="55">
        <v>43668</v>
      </c>
      <c r="SP11" s="55">
        <v>43835</v>
      </c>
      <c r="SQ11" s="55">
        <v>43873</v>
      </c>
      <c r="SR11" s="55">
        <v>43954</v>
      </c>
      <c r="SS11" s="55">
        <v>44741</v>
      </c>
      <c r="ST11" s="55">
        <v>45031</v>
      </c>
      <c r="SU11" s="55">
        <v>45138</v>
      </c>
      <c r="SV11" s="55">
        <v>45841</v>
      </c>
      <c r="SW11" s="55">
        <v>46366</v>
      </c>
      <c r="SX11" s="55">
        <v>46642</v>
      </c>
      <c r="SY11" s="55">
        <v>47000</v>
      </c>
      <c r="SZ11" s="55">
        <v>47252</v>
      </c>
      <c r="TA11" s="55">
        <v>48056</v>
      </c>
      <c r="TB11" s="55">
        <v>49287</v>
      </c>
      <c r="TC11" s="55">
        <v>49787</v>
      </c>
      <c r="TD11" s="55">
        <v>49791</v>
      </c>
      <c r="TE11" s="55">
        <v>49899</v>
      </c>
      <c r="TF11" s="55">
        <v>49946</v>
      </c>
      <c r="TG11" s="55">
        <v>50296</v>
      </c>
      <c r="TH11" s="55">
        <v>50329</v>
      </c>
      <c r="TI11" s="55">
        <v>50284</v>
      </c>
      <c r="TJ11" s="55">
        <v>50597</v>
      </c>
      <c r="TK11" s="55">
        <v>50676</v>
      </c>
      <c r="TL11" s="55">
        <v>50842</v>
      </c>
      <c r="TM11" s="55">
        <v>51077</v>
      </c>
      <c r="TN11" s="55">
        <v>51669</v>
      </c>
      <c r="TO11" s="55">
        <v>51568</v>
      </c>
      <c r="TP11" s="55">
        <v>51918</v>
      </c>
      <c r="TQ11" s="55">
        <v>51942</v>
      </c>
      <c r="TR11" s="55">
        <v>52335</v>
      </c>
      <c r="TS11" s="55">
        <v>52623</v>
      </c>
      <c r="TT11" s="55">
        <v>52643</v>
      </c>
      <c r="TU11" s="55">
        <v>52648</v>
      </c>
      <c r="TV11" s="55">
        <v>52842</v>
      </c>
      <c r="TW11" s="55">
        <v>53023</v>
      </c>
      <c r="TX11" s="55">
        <v>53612</v>
      </c>
      <c r="TY11" s="55">
        <v>53876</v>
      </c>
      <c r="TZ11" s="55">
        <v>53991</v>
      </c>
      <c r="UA11" s="55">
        <v>54053</v>
      </c>
      <c r="UB11" s="55">
        <v>54784</v>
      </c>
      <c r="UC11" s="55">
        <v>54950</v>
      </c>
      <c r="UD11" s="55">
        <v>55157</v>
      </c>
      <c r="UE11" s="55">
        <v>55452</v>
      </c>
      <c r="UF11" s="55">
        <v>55720</v>
      </c>
      <c r="UG11" s="55">
        <v>56218</v>
      </c>
      <c r="UH11" s="55">
        <f>'0091'!I25</f>
        <v>57162</v>
      </c>
      <c r="UI11" s="452">
        <f t="shared" si="1"/>
        <v>5.4930000000000003</v>
      </c>
      <c r="UJ11" s="204"/>
      <c r="UK11" s="347">
        <f t="shared" si="2"/>
        <v>12421</v>
      </c>
      <c r="UL11" s="271"/>
      <c r="UM11" s="195">
        <v>84.406917678079793</v>
      </c>
      <c r="UN11" s="195">
        <v>84.328201946566395</v>
      </c>
      <c r="UO11" s="195">
        <v>84.386509013374706</v>
      </c>
      <c r="UP11" s="195">
        <v>84.247318074435498</v>
      </c>
      <c r="UQ11" s="195">
        <v>83.831611771584505</v>
      </c>
      <c r="UR11" s="195">
        <v>83.390855857602702</v>
      </c>
      <c r="US11" s="195">
        <v>83.428560353515806</v>
      </c>
      <c r="UT11" s="195">
        <v>83.622353673723538</v>
      </c>
      <c r="UU11" s="195">
        <v>83.539909023754916</v>
      </c>
      <c r="UV11" s="195">
        <v>83.636541471048503</v>
      </c>
      <c r="UW11" s="195">
        <v>83.593676262387902</v>
      </c>
      <c r="UX11" s="195">
        <v>83.370007830853567</v>
      </c>
      <c r="UY11" s="195">
        <v>83.337253518366055</v>
      </c>
      <c r="UZ11" s="195">
        <v>83.344885983222397</v>
      </c>
      <c r="VA11" s="195">
        <v>83.359214882547704</v>
      </c>
      <c r="VB11" s="195">
        <v>83.199214916584907</v>
      </c>
      <c r="VC11" s="195">
        <v>83.211813025620998</v>
      </c>
      <c r="VD11" s="195">
        <v>83.175083391513496</v>
      </c>
      <c r="VE11" s="195">
        <v>83.262065225811398</v>
      </c>
      <c r="VF11" s="195">
        <v>83.265212749733095</v>
      </c>
      <c r="VG11" s="195">
        <v>83.203868707638406</v>
      </c>
      <c r="VH11" s="195">
        <v>83.261691162435596</v>
      </c>
      <c r="VI11" s="195">
        <v>83.177271517133804</v>
      </c>
      <c r="VJ11" s="195">
        <v>83.328662323890313</v>
      </c>
      <c r="VK11" s="195">
        <v>83.166818388711874</v>
      </c>
      <c r="VL11" s="195">
        <v>82.942698424777404</v>
      </c>
      <c r="VM11" s="195">
        <v>82.865009560229424</v>
      </c>
      <c r="VN11" s="195">
        <v>83.108820248490204</v>
      </c>
      <c r="VO11" s="195">
        <v>83.222666097816401</v>
      </c>
      <c r="VP11" s="195">
        <v>83.118300450520408</v>
      </c>
      <c r="VQ11" s="195">
        <v>82.603724020706167</v>
      </c>
      <c r="VR11" s="195">
        <v>82.500678163146688</v>
      </c>
      <c r="VS11" s="195">
        <v>82.499321679134852</v>
      </c>
      <c r="VT11" s="195">
        <v>82.4349471083314</v>
      </c>
      <c r="VU11" s="195">
        <v>82.197098317641604</v>
      </c>
      <c r="VV11" s="195">
        <v>81.895281089632292</v>
      </c>
      <c r="VW11" s="195">
        <v>81.804105842930326</v>
      </c>
      <c r="VX11" s="195">
        <v>81.793816811505039</v>
      </c>
      <c r="VY11" s="195">
        <v>81.799815639883235</v>
      </c>
      <c r="VZ11" s="195">
        <v>82.023059185242118</v>
      </c>
      <c r="WA11" s="195">
        <v>81.772268488314069</v>
      </c>
      <c r="WB11" s="195">
        <v>81.63649640647219</v>
      </c>
      <c r="WC11" s="195">
        <v>81.512159792635501</v>
      </c>
      <c r="WD11" s="195">
        <v>81.496183791661906</v>
      </c>
      <c r="WE11" s="195">
        <v>81.343558282208605</v>
      </c>
      <c r="WF11" s="195">
        <v>81.129285577475599</v>
      </c>
      <c r="WG11" s="195">
        <v>81.071113666858395</v>
      </c>
      <c r="WH11" s="195">
        <v>81.137515356265396</v>
      </c>
      <c r="WI11" s="195">
        <v>81.351226284127705</v>
      </c>
      <c r="WJ11" s="195">
        <v>81.3072147456908</v>
      </c>
      <c r="WK11" s="195">
        <v>81.266769468003105</v>
      </c>
      <c r="WL11" s="195">
        <v>81.257427270622699</v>
      </c>
      <c r="WM11" s="195">
        <v>80.692310654191203</v>
      </c>
      <c r="WN11" s="195">
        <v>80.611491423736595</v>
      </c>
      <c r="WO11" s="195">
        <v>79.531785453005298</v>
      </c>
      <c r="WP11" s="195">
        <v>79.369670430974907</v>
      </c>
      <c r="WQ11" s="195">
        <v>79.330147199388307</v>
      </c>
      <c r="WR11" s="195">
        <v>78.955542021924501</v>
      </c>
      <c r="WS11" s="195">
        <v>78.656722097492306</v>
      </c>
      <c r="WT11" s="195">
        <v>77.959409032061501</v>
      </c>
      <c r="WU11" s="195">
        <v>78.086777489705696</v>
      </c>
      <c r="WV11" s="195">
        <v>78.230317811142498</v>
      </c>
      <c r="WW11" s="195">
        <v>76.565514086386301</v>
      </c>
      <c r="WX11" s="195">
        <v>76.377671305802707</v>
      </c>
      <c r="WY11" s="195">
        <v>75.413445505532806</v>
      </c>
      <c r="WZ11" s="195">
        <v>75.162699608315805</v>
      </c>
      <c r="XA11" s="195">
        <v>75.140134106833401</v>
      </c>
      <c r="XB11" s="195">
        <v>74.778827410406393</v>
      </c>
      <c r="XC11" s="195">
        <v>74.874722963074305</v>
      </c>
      <c r="XD11" s="195">
        <v>73.931695127030395</v>
      </c>
      <c r="XE11" s="195">
        <v>72.867844576444298</v>
      </c>
      <c r="XF11" s="195">
        <v>72.928252140313703</v>
      </c>
      <c r="XG11" s="195">
        <v>72.965767833237706</v>
      </c>
      <c r="XH11" s="195">
        <v>72.543930171126703</v>
      </c>
      <c r="XI11" s="195">
        <v>72.094357789331795</v>
      </c>
      <c r="XJ11" s="195">
        <v>72.372496147919904</v>
      </c>
      <c r="XK11" s="195">
        <v>72.9318744200433</v>
      </c>
      <c r="XL11" s="195">
        <v>72.539645881447271</v>
      </c>
      <c r="XM11" s="195">
        <v>72.541334258295748</v>
      </c>
      <c r="XN11" s="195">
        <v>72.20461712150113</v>
      </c>
      <c r="XO11" s="195">
        <v>72.038649228967387</v>
      </c>
      <c r="XP11" s="195">
        <v>71.902440926460258</v>
      </c>
      <c r="XQ11" s="195">
        <v>71.815238169547072</v>
      </c>
      <c r="XR11" s="195">
        <v>71.772720174890694</v>
      </c>
      <c r="XS11" s="195">
        <v>71.162636246435127</v>
      </c>
      <c r="XT11" s="195">
        <v>70.805659494855007</v>
      </c>
      <c r="XU11" s="195">
        <v>70.542445482866043</v>
      </c>
      <c r="XV11" s="195">
        <v>70.498770635756927</v>
      </c>
      <c r="XW11" s="195">
        <v>70.446519657851368</v>
      </c>
      <c r="XX11" s="195">
        <v>69.598485446083444</v>
      </c>
      <c r="XY11" s="195">
        <v>69.313287763246265</v>
      </c>
      <c r="XZ11" s="195">
        <v>69.202432186994116</v>
      </c>
      <c r="YA11" s="195">
        <v>69.244535951853024</v>
      </c>
      <c r="YB11" s="195">
        <v>68.696014277215937</v>
      </c>
      <c r="YC11" s="195">
        <v>68.545274027005604</v>
      </c>
      <c r="YD11" s="195">
        <v>68.425738245697701</v>
      </c>
      <c r="YE11" s="195">
        <v>67.886014069393099</v>
      </c>
      <c r="YF11" s="195">
        <v>67.736352061117302</v>
      </c>
      <c r="YG11" s="195">
        <v>67.000398724082899</v>
      </c>
      <c r="YH11" s="195">
        <v>66.793798820341095</v>
      </c>
      <c r="YI11" s="195">
        <v>66.288989176884101</v>
      </c>
      <c r="YJ11" s="195">
        <v>65.729391110047104</v>
      </c>
      <c r="YK11" s="195">
        <v>65.763027541113502</v>
      </c>
      <c r="YL11" s="195">
        <v>65.256820245568306</v>
      </c>
      <c r="YM11" s="195">
        <v>65.0825173720783</v>
      </c>
      <c r="YN11" s="195">
        <v>64.834465865992399</v>
      </c>
      <c r="YO11" s="195">
        <v>64.601504944254003</v>
      </c>
      <c r="YP11" s="195">
        <v>64.365492236147205</v>
      </c>
      <c r="YQ11" s="195">
        <v>64.144871592878502</v>
      </c>
      <c r="YR11" s="195">
        <v>63.750889961237199</v>
      </c>
      <c r="YS11" s="195">
        <v>63.700737451431301</v>
      </c>
      <c r="YT11" s="195">
        <v>63.592194185628003</v>
      </c>
      <c r="YU11" s="195">
        <v>62.976857783472099</v>
      </c>
      <c r="YV11" s="195">
        <v>62.342200725513898</v>
      </c>
      <c r="YW11" s="195">
        <v>62.089024586212403</v>
      </c>
      <c r="YX11" s="195">
        <v>61.829003458537798</v>
      </c>
      <c r="YY11" s="195">
        <v>61.496353290053698</v>
      </c>
      <c r="YZ11" s="195">
        <v>61.229817114293603</v>
      </c>
      <c r="ZA11" s="195">
        <v>60.4079036297857</v>
      </c>
      <c r="ZB11" s="195">
        <v>59.614139020537102</v>
      </c>
      <c r="ZC11" s="195">
        <v>59.353516240933502</v>
      </c>
      <c r="ZD11" s="195">
        <v>59.444838735115503</v>
      </c>
      <c r="ZE11" s="195">
        <v>59.328202091967597</v>
      </c>
      <c r="ZF11" s="195">
        <v>58.627001383672699</v>
      </c>
      <c r="ZG11" s="195">
        <v>58.269992082343599</v>
      </c>
      <c r="ZH11" s="195">
        <v>57.980799620733201</v>
      </c>
      <c r="ZI11" s="195">
        <v>57.840783446532903</v>
      </c>
      <c r="ZJ11" s="195">
        <v>57.682859399683998</v>
      </c>
      <c r="ZK11" s="195">
        <v>57.421930307559201</v>
      </c>
      <c r="ZL11" s="195">
        <v>57.488366590425102</v>
      </c>
      <c r="ZM11" s="195">
        <v>57.818074191002403</v>
      </c>
      <c r="ZN11" s="195">
        <v>58.170006261740802</v>
      </c>
      <c r="ZO11" s="195">
        <v>58.175224721268499</v>
      </c>
      <c r="ZP11" s="195">
        <v>58.201452822126399</v>
      </c>
      <c r="ZQ11" s="195">
        <v>58.260582010581999</v>
      </c>
      <c r="ZR11" s="195">
        <v>58.565249581109001</v>
      </c>
      <c r="ZS11" s="195">
        <v>58.966150001952101</v>
      </c>
      <c r="ZT11" s="195">
        <v>59.351073028849903</v>
      </c>
      <c r="ZU11" s="195">
        <v>59.3417002131186</v>
      </c>
      <c r="ZV11" s="195">
        <v>59.236957293268702</v>
      </c>
      <c r="ZW11" s="195">
        <v>59.277260533375397</v>
      </c>
      <c r="ZX11" s="195">
        <v>59.443281873099899</v>
      </c>
      <c r="ZY11" s="195">
        <v>59.585255288690902</v>
      </c>
      <c r="ZZ11" s="195">
        <v>59.730665181413102</v>
      </c>
      <c r="AAA11" s="195">
        <v>60.174040596257498</v>
      </c>
      <c r="AAB11" s="195">
        <v>60.174040596257498</v>
      </c>
      <c r="AAC11" s="195">
        <v>60.316862309644698</v>
      </c>
      <c r="AAD11" s="195">
        <v>60.611830312686699</v>
      </c>
      <c r="AAE11" s="195">
        <v>60.889306716805997</v>
      </c>
      <c r="AAF11" s="195">
        <v>60.972845241909702</v>
      </c>
      <c r="AAG11" s="195">
        <v>60.797188273823799</v>
      </c>
      <c r="AAH11" s="195">
        <v>60.649097702520102</v>
      </c>
      <c r="AAI11" s="195">
        <v>61.391397338403102</v>
      </c>
      <c r="AAJ11" s="195">
        <v>61.634049323786797</v>
      </c>
      <c r="AAK11" s="195">
        <v>61.535007549868901</v>
      </c>
      <c r="AAL11" s="195">
        <v>61.536717320391503</v>
      </c>
      <c r="AAM11" s="195">
        <v>61.529481834425248</v>
      </c>
      <c r="AAN11" s="195">
        <v>61.567799984075158</v>
      </c>
      <c r="AAO11" s="195">
        <v>61.321478521478518</v>
      </c>
      <c r="AAP11" s="195">
        <v>61.227662472954556</v>
      </c>
      <c r="AAQ11" s="195">
        <v>61.093268191101672</v>
      </c>
      <c r="AAR11" s="195">
        <v>61.054332216371463</v>
      </c>
      <c r="AAS11" s="195">
        <v>61.082529474812432</v>
      </c>
      <c r="AAT11" s="195">
        <v>61.037428480610302</v>
      </c>
      <c r="AAU11" s="195">
        <v>61.08680028747105</v>
      </c>
      <c r="AAV11" s="195">
        <v>61.103530819868347</v>
      </c>
      <c r="AAW11" s="195">
        <v>61.232340968952037</v>
      </c>
      <c r="AAX11" s="195">
        <v>61.341051040299156</v>
      </c>
      <c r="AAY11" s="195">
        <v>62.040913604766629</v>
      </c>
      <c r="AAZ11" s="298">
        <v>62.289680481870036</v>
      </c>
      <c r="ABA11" s="195">
        <v>62.577373108102705</v>
      </c>
      <c r="ABB11" s="195">
        <v>62.686026131293808</v>
      </c>
      <c r="ABC11" s="195">
        <v>62.733418164466357</v>
      </c>
      <c r="ABD11" s="195">
        <v>63.191895872308237</v>
      </c>
      <c r="ABE11" s="195">
        <v>63.394418826522497</v>
      </c>
      <c r="ABF11" s="195">
        <v>63.560109615155476</v>
      </c>
      <c r="ABG11" s="195">
        <v>63.670715249662621</v>
      </c>
      <c r="ABH11" s="195">
        <v>63.968291905672395</v>
      </c>
      <c r="ABI11" s="195">
        <v>64.048161926477064</v>
      </c>
      <c r="ABJ11" s="195">
        <v>64.114664430869965</v>
      </c>
      <c r="ABK11" s="195">
        <v>64.351306993314921</v>
      </c>
      <c r="ABL11" s="195">
        <v>64.506499759268195</v>
      </c>
      <c r="ABM11" s="195">
        <v>64.579879275653894</v>
      </c>
      <c r="ABN11" s="195">
        <v>64.670506726818601</v>
      </c>
      <c r="ABO11" s="195">
        <v>64.657386295451801</v>
      </c>
      <c r="ABP11" s="195">
        <v>64.620455453455904</v>
      </c>
      <c r="ABQ11" s="195">
        <v>64.707972374146706</v>
      </c>
      <c r="ABR11" s="195">
        <v>64.8357970435477</v>
      </c>
      <c r="ABS11" s="195">
        <v>64.694424446044295</v>
      </c>
      <c r="ABT11" s="195">
        <v>64.716118684843593</v>
      </c>
      <c r="ABU11" s="195">
        <v>64.740799999999993</v>
      </c>
      <c r="ABV11" s="195">
        <v>64.858270541801204</v>
      </c>
      <c r="ABW11" s="195">
        <v>64.900938892425202</v>
      </c>
      <c r="ABX11" s="195">
        <v>64.935188866799194</v>
      </c>
      <c r="ABY11" s="195">
        <v>64.732363000079502</v>
      </c>
      <c r="ABZ11" s="195">
        <v>64.729654180975999</v>
      </c>
      <c r="ACA11" s="195">
        <v>64.780833433409398</v>
      </c>
      <c r="ACB11" s="195">
        <v>65.001807446680303</v>
      </c>
      <c r="ACC11" s="195">
        <v>65.166498486377407</v>
      </c>
      <c r="ACD11" s="195">
        <v>65.416262135922295</v>
      </c>
      <c r="ACE11" s="195">
        <v>65.548913482510699</v>
      </c>
      <c r="ACF11" s="195">
        <v>65.709901469875618</v>
      </c>
      <c r="ACG11" s="195">
        <v>65.650536545859481</v>
      </c>
      <c r="ACH11" s="195">
        <v>65.814295039164477</v>
      </c>
      <c r="ACI11" s="195">
        <v>65.272987331426222</v>
      </c>
      <c r="ACJ11" s="195">
        <v>65.97079214013209</v>
      </c>
      <c r="ACK11" s="195">
        <v>65.870965095771297</v>
      </c>
      <c r="ACL11" s="195">
        <v>65.620228224283721</v>
      </c>
      <c r="ACM11" s="195">
        <v>65.94139676529899</v>
      </c>
      <c r="ACN11" s="195">
        <v>65.943579364751599</v>
      </c>
      <c r="ACO11" s="195">
        <v>65.944357042311793</v>
      </c>
      <c r="ACP11" s="195">
        <v>65.907513017604799</v>
      </c>
      <c r="ACQ11" s="195">
        <v>66.176567385222995</v>
      </c>
      <c r="ACR11" s="195">
        <v>66.348138363741398</v>
      </c>
      <c r="ACS11" s="195">
        <v>66.209287062105204</v>
      </c>
      <c r="ACT11" s="195">
        <v>66.149726061002497</v>
      </c>
      <c r="ACU11" s="195">
        <v>65.952961247867407</v>
      </c>
      <c r="ACV11" s="195">
        <v>66.015694884931278</v>
      </c>
      <c r="ACW11" s="195">
        <v>66.144524236983841</v>
      </c>
      <c r="ACX11" s="195">
        <v>66.186139584269199</v>
      </c>
      <c r="ACY11" s="195">
        <v>66.140056480988832</v>
      </c>
      <c r="ACZ11" s="195">
        <v>66.234086242299796</v>
      </c>
      <c r="ADA11" s="195">
        <v>65.987391517930234</v>
      </c>
      <c r="ADB11" s="195">
        <v>65.914895353106772</v>
      </c>
      <c r="ADC11" s="195">
        <v>65.748729416548088</v>
      </c>
      <c r="ADD11" s="195">
        <v>65.709712711211949</v>
      </c>
      <c r="ADE11" s="195">
        <v>65.671683837733397</v>
      </c>
      <c r="ADF11" s="195">
        <v>65.839903459372493</v>
      </c>
      <c r="ADG11" s="195">
        <v>65.930709802028005</v>
      </c>
      <c r="ADH11" s="195">
        <v>65.920302080822694</v>
      </c>
      <c r="ADI11" s="195">
        <v>65.773454285032201</v>
      </c>
      <c r="ADJ11" s="195">
        <v>65.849295551685898</v>
      </c>
      <c r="ADK11" s="195">
        <v>65.849295551685898</v>
      </c>
      <c r="ADL11" s="195">
        <v>65.461258937990905</v>
      </c>
      <c r="ADM11" s="195">
        <v>65.482191780821907</v>
      </c>
      <c r="ADN11" s="195">
        <v>65.553460601775498</v>
      </c>
      <c r="ADO11" s="195">
        <v>65.639642477457997</v>
      </c>
      <c r="ADP11" s="195">
        <v>65.610110857771801</v>
      </c>
      <c r="ADQ11" s="195">
        <v>65.673923294561504</v>
      </c>
      <c r="ADR11" s="195">
        <v>65.849026931393794</v>
      </c>
      <c r="ADS11" s="195">
        <v>65.626226163383805</v>
      </c>
      <c r="ADT11" s="195">
        <v>65.726908576814296</v>
      </c>
      <c r="ADU11" s="195">
        <v>65.5860191723539</v>
      </c>
      <c r="ADV11" s="195">
        <v>65.589226924755096</v>
      </c>
      <c r="ADW11" s="195">
        <v>65.543404779894203</v>
      </c>
      <c r="ADX11" s="195">
        <v>65.582180893339697</v>
      </c>
      <c r="ADY11" s="195">
        <v>65.457173405139997</v>
      </c>
      <c r="ADZ11" s="195">
        <v>65.505130228887097</v>
      </c>
      <c r="AEA11" s="195">
        <v>65.500177718099593</v>
      </c>
      <c r="AEB11" s="195">
        <v>65.383069283518594</v>
      </c>
      <c r="AEC11" s="195">
        <v>65.416848019625704</v>
      </c>
      <c r="AED11" s="195">
        <v>65.447716940106702</v>
      </c>
      <c r="AEE11" s="195">
        <v>65.589089029384894</v>
      </c>
      <c r="AEF11" s="195">
        <v>65.537091516259807</v>
      </c>
      <c r="AEG11" s="195">
        <v>65.551451606497494</v>
      </c>
      <c r="AEH11" s="195">
        <v>65.563276813723505</v>
      </c>
      <c r="AEI11" s="195">
        <v>65.548338548061295</v>
      </c>
      <c r="AEJ11" s="195">
        <v>65.565323181978727</v>
      </c>
      <c r="AEK11" s="195">
        <v>65.565323181978727</v>
      </c>
      <c r="AEL11" s="195">
        <v>65.323563892145359</v>
      </c>
      <c r="AEM11" s="195">
        <v>65.272522435025834</v>
      </c>
      <c r="AEN11" s="195">
        <v>65.236034922351848</v>
      </c>
      <c r="AEO11" s="195">
        <v>64.473663975394075</v>
      </c>
      <c r="AEP11" s="195">
        <v>64.431065856208093</v>
      </c>
      <c r="AEQ11" s="195">
        <v>64.323737099402507</v>
      </c>
      <c r="AER11" s="195">
        <v>64.105259060298195</v>
      </c>
      <c r="AES11" s="195">
        <v>63.834865975347299</v>
      </c>
      <c r="AET11" s="195">
        <v>63.4068073837526</v>
      </c>
      <c r="AEU11" s="195">
        <v>63.313845439058397</v>
      </c>
      <c r="AEV11" s="195">
        <v>63.134178389241001</v>
      </c>
      <c r="AEW11" s="195">
        <v>63.049527847369397</v>
      </c>
      <c r="AEX11" s="195">
        <v>62.899665811766504</v>
      </c>
      <c r="AEY11" s="195">
        <v>62.641348244796497</v>
      </c>
      <c r="AEZ11" s="195">
        <v>62.296442077641402</v>
      </c>
      <c r="AFA11" s="195">
        <v>61.954022988505798</v>
      </c>
      <c r="AFB11" s="195">
        <v>61.591645386286501</v>
      </c>
      <c r="AFC11" s="195">
        <v>61.311375651314002</v>
      </c>
      <c r="AFD11" s="195">
        <v>61.093349650082203</v>
      </c>
      <c r="AFE11" s="195">
        <v>61.067497883475703</v>
      </c>
      <c r="AFF11" s="195">
        <v>61.0448740209129</v>
      </c>
      <c r="AFG11" s="195">
        <v>60.9817536550554</v>
      </c>
      <c r="AFH11" s="195">
        <v>60.957536991368698</v>
      </c>
      <c r="AFI11" s="195">
        <v>60.291427685630097</v>
      </c>
      <c r="AFJ11" s="195">
        <v>60.108636399034303</v>
      </c>
      <c r="AFK11" s="195">
        <v>59.980164903546999</v>
      </c>
      <c r="AFL11" s="195">
        <v>59.991015625000003</v>
      </c>
      <c r="AFM11" s="195">
        <v>60.025019546520703</v>
      </c>
      <c r="AFN11" s="195">
        <v>59.789078978204799</v>
      </c>
      <c r="AFO11" s="195">
        <v>59.485947172132697</v>
      </c>
      <c r="AFP11" s="195">
        <v>59.577110578039203</v>
      </c>
      <c r="AFQ11" s="195">
        <v>59.591079518825197</v>
      </c>
      <c r="AFR11" s="195">
        <v>59.526029526029497</v>
      </c>
      <c r="AFS11" s="195">
        <v>59.628446798566799</v>
      </c>
      <c r="AFT11" s="195">
        <v>59.2852725164283</v>
      </c>
      <c r="AFU11" s="195">
        <v>58.865664896621801</v>
      </c>
      <c r="AFV11" s="195">
        <v>58.932207880691898</v>
      </c>
      <c r="AFW11" s="195">
        <v>58.072345140651301</v>
      </c>
      <c r="AFX11" s="195">
        <v>57.803022067616098</v>
      </c>
      <c r="AFY11" s="195">
        <v>56.497527972937803</v>
      </c>
      <c r="AFZ11" s="195">
        <v>56.932154395510999</v>
      </c>
      <c r="AGA11" s="195">
        <v>55.466020984665001</v>
      </c>
      <c r="AGB11" s="195">
        <v>55.045975157283401</v>
      </c>
      <c r="AGC11" s="195">
        <v>54.6843532145624</v>
      </c>
      <c r="AGD11" s="195">
        <v>53.686536889588602</v>
      </c>
      <c r="AGE11" s="195">
        <v>53.608213130121896</v>
      </c>
      <c r="AGF11" s="195">
        <v>53.742253007655897</v>
      </c>
      <c r="AGG11" s="195">
        <v>53.475209624498703</v>
      </c>
      <c r="AGH11" s="195">
        <f>'0091'!H55</f>
        <v>90.0911680911681</v>
      </c>
      <c r="AGI11" s="195">
        <v>53.6372947733092</v>
      </c>
      <c r="AGJ11" s="195">
        <v>53.757286538403498</v>
      </c>
      <c r="AGK11" s="195">
        <v>53.870087336244502</v>
      </c>
      <c r="AGL11" s="195">
        <v>53.715366401180802</v>
      </c>
      <c r="AGM11" s="195">
        <v>53.576144769823301</v>
      </c>
      <c r="AGN11" s="195">
        <v>53.530600992464599</v>
      </c>
      <c r="AGO11" s="195">
        <v>53.430526994260454</v>
      </c>
      <c r="AGP11" s="195">
        <v>53.787869303955901</v>
      </c>
      <c r="AGQ11" s="195">
        <v>53.566418237615103</v>
      </c>
      <c r="AGR11" s="195">
        <v>53.488717997404997</v>
      </c>
      <c r="AGS11" s="195">
        <v>53.741812942101099</v>
      </c>
      <c r="AGT11" s="195">
        <v>54.066998520113003</v>
      </c>
      <c r="AGU11" s="195">
        <v>54.277996738244099</v>
      </c>
      <c r="AGV11" s="195">
        <v>54.055578203560302</v>
      </c>
      <c r="AGW11" s="195">
        <v>53.918235793045</v>
      </c>
      <c r="AGX11" s="195">
        <v>53.920622515206098</v>
      </c>
      <c r="AGY11" s="195">
        <v>53.906536346976203</v>
      </c>
      <c r="AGZ11" s="195">
        <v>53.906536346976203</v>
      </c>
      <c r="AHA11" s="195">
        <v>54.661876737552802</v>
      </c>
      <c r="AHB11" s="195">
        <v>54.415409673535898</v>
      </c>
      <c r="AHC11" s="195">
        <v>54.307773851590099</v>
      </c>
      <c r="AHD11" s="195">
        <v>54.046071226681697</v>
      </c>
      <c r="AHE11" s="195">
        <v>53.996000841928002</v>
      </c>
      <c r="AHF11" s="195">
        <v>53.886767098097501</v>
      </c>
      <c r="AHG11" s="195">
        <v>53.860036307977097</v>
      </c>
      <c r="AHH11" s="195">
        <v>53.825222583759398</v>
      </c>
      <c r="AHI11" s="195">
        <v>53.328028933092199</v>
      </c>
      <c r="AHJ11" s="195">
        <v>53.294663573085799</v>
      </c>
      <c r="AHK11" s="195">
        <v>53.256136406220698</v>
      </c>
      <c r="AHL11" s="195">
        <v>53.168554497037</v>
      </c>
      <c r="AHM11" s="195">
        <v>52.977179593217798</v>
      </c>
      <c r="AHN11" s="195">
        <v>53.050872911582502</v>
      </c>
      <c r="AHO11" s="195">
        <v>53.172156478480403</v>
      </c>
      <c r="AHP11" s="195">
        <v>53.171593586138798</v>
      </c>
      <c r="AHQ11" s="195">
        <v>53.169000575484397</v>
      </c>
      <c r="AHR11" s="195">
        <v>53.855062222745701</v>
      </c>
      <c r="AHS11" s="195">
        <v>53.659828188130099</v>
      </c>
      <c r="AHT11" s="195">
        <v>52.982564181517297</v>
      </c>
      <c r="AHU11" s="195">
        <v>52.962805935633099</v>
      </c>
      <c r="AHV11" s="195">
        <v>53.144666456891102</v>
      </c>
      <c r="AHW11" s="195">
        <v>53.5196737044146</v>
      </c>
      <c r="AHX11" s="195">
        <v>53.443698016634698</v>
      </c>
      <c r="AHY11" s="195">
        <v>53.3183266932271</v>
      </c>
      <c r="AHZ11" s="195">
        <v>53.420675944334</v>
      </c>
      <c r="AIA11" s="195">
        <v>53.422504465171698</v>
      </c>
      <c r="AIB11" s="195">
        <v>53.4756219302799</v>
      </c>
      <c r="AIC11" s="195">
        <v>53.999354942751197</v>
      </c>
      <c r="AID11" s="195">
        <v>53.966727530939302</v>
      </c>
      <c r="AIE11" s="195">
        <v>53.826273937033399</v>
      </c>
      <c r="AIF11" s="195">
        <v>54.036279334607698</v>
      </c>
      <c r="AIG11" s="195">
        <v>52.778782636049101</v>
      </c>
      <c r="AIH11" s="195">
        <v>51.813847987389998</v>
      </c>
      <c r="AII11" s="195">
        <v>52.002781641168298</v>
      </c>
      <c r="AIJ11" s="195">
        <v>52.3235180162728</v>
      </c>
      <c r="AIK11" s="195">
        <v>52.3235180162728</v>
      </c>
      <c r="AIL11" s="195">
        <v>52.008502815121197</v>
      </c>
      <c r="AIM11" s="195">
        <v>51.933550989053202</v>
      </c>
      <c r="AIN11" s="195">
        <v>51.854454685099903</v>
      </c>
      <c r="AIO11" s="195">
        <v>51.914311056264701</v>
      </c>
      <c r="AIP11" s="195">
        <v>52.126654433295599</v>
      </c>
      <c r="AIQ11" s="195">
        <v>51.944629361318903</v>
      </c>
      <c r="AIR11" s="195">
        <v>51.785574438092297</v>
      </c>
      <c r="AIS11" s="195">
        <v>51.594950560831698</v>
      </c>
      <c r="AIT11" s="195">
        <v>51.683567597196699</v>
      </c>
      <c r="AIU11" s="195">
        <v>51.470966735561362</v>
      </c>
      <c r="AIV11" s="195">
        <v>51.549923735773802</v>
      </c>
      <c r="AIW11" s="195">
        <v>51.521159874608202</v>
      </c>
      <c r="AIX11" s="195">
        <v>51.687581133708299</v>
      </c>
      <c r="AIY11" s="195">
        <v>52.001263373998199</v>
      </c>
      <c r="AIZ11" s="195">
        <v>51.716768714201102</v>
      </c>
      <c r="AJA11" s="474">
        <v>51.716768714201102</v>
      </c>
      <c r="AJB11" s="474">
        <v>51.579113924050603</v>
      </c>
      <c r="AJC11" s="474">
        <v>51.597478291899598</v>
      </c>
      <c r="AJD11" s="474">
        <v>51.953635823261301</v>
      </c>
      <c r="AJE11" s="474">
        <v>51.2975879671122</v>
      </c>
      <c r="AJF11" s="474">
        <v>51.1836483313445</v>
      </c>
      <c r="AJG11" s="474">
        <v>50.599001029473399</v>
      </c>
      <c r="AJH11" s="474">
        <v>49.929091318376202</v>
      </c>
      <c r="AJI11" s="474">
        <v>48.711549837326203</v>
      </c>
      <c r="AJJ11" s="474">
        <v>48.608894799054397</v>
      </c>
      <c r="AJK11" s="474">
        <v>48.817994376757298</v>
      </c>
      <c r="AJL11" s="474">
        <v>48.751315196152099</v>
      </c>
      <c r="AJM11" s="474">
        <v>49.0554391312631</v>
      </c>
      <c r="AJN11" s="474">
        <v>49.094438251912202</v>
      </c>
      <c r="AJO11" s="474">
        <v>49.225349386396203</v>
      </c>
      <c r="AJP11" s="474">
        <v>49.158425441147998</v>
      </c>
      <c r="AJQ11" s="474">
        <v>49.647308614791797</v>
      </c>
      <c r="AJR11" s="474">
        <v>49.810871892470601</v>
      </c>
      <c r="AJS11" s="474">
        <v>49.812713276724097</v>
      </c>
      <c r="AJT11" s="474">
        <v>49.267978449285501</v>
      </c>
      <c r="AJU11" s="474">
        <v>49.143191116306298</v>
      </c>
      <c r="AJV11" s="474">
        <v>48.923184033418401</v>
      </c>
      <c r="AJW11" s="474">
        <v>48.531827515400401</v>
      </c>
      <c r="AJX11" s="474">
        <v>48.653419946503597</v>
      </c>
      <c r="AJY11" s="474">
        <v>48.480042495067501</v>
      </c>
      <c r="AJZ11" s="474">
        <v>48.241050927842799</v>
      </c>
      <c r="AKA11" s="474">
        <v>48.559449167211604</v>
      </c>
      <c r="AKB11" s="195">
        <v>48.363916137718803</v>
      </c>
      <c r="AKC11" s="195">
        <v>48.253313810111003</v>
      </c>
      <c r="AKD11" s="195">
        <v>47.997224791859402</v>
      </c>
      <c r="AKE11" s="195">
        <v>47.826877684479399</v>
      </c>
      <c r="AKF11" s="195">
        <v>47.7649154051647</v>
      </c>
      <c r="AKG11" s="195">
        <v>47.739959683671898</v>
      </c>
      <c r="AKH11" s="195">
        <v>47.739959683671898</v>
      </c>
      <c r="AKI11" s="195">
        <v>47.231461022599497</v>
      </c>
      <c r="AKJ11" s="195">
        <v>46.980257311749</v>
      </c>
      <c r="AKK11" s="195">
        <v>46.880974406413799</v>
      </c>
      <c r="AKL11" s="195">
        <v>46.963752665245202</v>
      </c>
      <c r="AKM11" s="195">
        <v>47.002528690916201</v>
      </c>
      <c r="AKN11" s="195">
        <v>46.803095172630499</v>
      </c>
      <c r="AKO11" s="195">
        <v>47.128088655676102</v>
      </c>
      <c r="AKP11" s="195">
        <v>46.933661702044503</v>
      </c>
      <c r="AKQ11" s="195">
        <v>46.994802454179499</v>
      </c>
      <c r="AKR11" s="195">
        <v>47.035917566241402</v>
      </c>
      <c r="AKS11" s="195">
        <v>46.866133709538403</v>
      </c>
      <c r="AKT11" s="195">
        <v>46.622762448213898</v>
      </c>
      <c r="AKU11" s="195">
        <v>46.840067274220701</v>
      </c>
      <c r="AKV11" s="195">
        <v>46.809285210991902</v>
      </c>
      <c r="AKW11" s="195">
        <v>46.742171885409697</v>
      </c>
      <c r="AKX11" s="195">
        <v>46.644623571764001</v>
      </c>
      <c r="AKY11" s="195">
        <v>46.376209160483299</v>
      </c>
      <c r="AKZ11" s="195">
        <v>46.482705013602803</v>
      </c>
      <c r="ALA11" s="195">
        <v>46.310856346101701</v>
      </c>
      <c r="ALB11" s="195">
        <v>46.413305354783603</v>
      </c>
      <c r="ALC11" s="195">
        <v>46.371909541850599</v>
      </c>
      <c r="ALD11" s="195">
        <v>46.346628048064503</v>
      </c>
      <c r="ALE11" s="195">
        <v>46.306242638398103</v>
      </c>
      <c r="ALF11" s="195">
        <v>46.205633247981098</v>
      </c>
      <c r="ALG11" s="195">
        <v>46.115082342719496</v>
      </c>
      <c r="ALH11" s="195">
        <v>45.981857621770899</v>
      </c>
      <c r="ALI11" s="195">
        <v>45.817737677790497</v>
      </c>
      <c r="ALJ11" s="195">
        <v>45.881075532040903</v>
      </c>
      <c r="ALK11" s="195">
        <v>45.5667318982387</v>
      </c>
      <c r="ALL11" s="195">
        <v>45.562627691340602</v>
      </c>
      <c r="ALM11" s="195">
        <v>45.157689087356999</v>
      </c>
      <c r="ALN11" s="195">
        <v>45.040490699166099</v>
      </c>
      <c r="ALO11" s="195">
        <v>44.912837403598999</v>
      </c>
      <c r="ALP11" s="195">
        <v>44.714845624699997</v>
      </c>
      <c r="ALQ11" s="195">
        <v>44.919163004475301</v>
      </c>
      <c r="ALR11" s="195">
        <v>45.0168710394206</v>
      </c>
      <c r="ALS11" s="195">
        <v>44.771233827190699</v>
      </c>
      <c r="ALT11" s="195">
        <v>44.2329042638777</v>
      </c>
      <c r="ALU11" s="195">
        <v>44.459698848538501</v>
      </c>
      <c r="ALV11" s="195">
        <v>43.9442405871091</v>
      </c>
      <c r="ALW11" s="195">
        <v>43.363424922142897</v>
      </c>
      <c r="ALX11" s="195">
        <v>43.091372549019603</v>
      </c>
      <c r="ALY11" s="195">
        <v>42.741379977555098</v>
      </c>
      <c r="ALZ11" s="195">
        <v>42.737901664730899</v>
      </c>
      <c r="AMA11" s="195">
        <v>42.710084033613498</v>
      </c>
      <c r="AMB11" s="195">
        <v>42.581201269443298</v>
      </c>
      <c r="AMC11" s="195">
        <v>42.382293443338199</v>
      </c>
      <c r="AMD11" s="195">
        <v>42.321222491941597</v>
      </c>
      <c r="AME11" s="195">
        <v>42.254886318308699</v>
      </c>
      <c r="AMF11" s="195">
        <v>42.058658770806701</v>
      </c>
      <c r="AMG11" s="195">
        <v>41.714411989232197</v>
      </c>
      <c r="AMH11" s="195">
        <v>41.660757453666399</v>
      </c>
      <c r="AMI11" s="195">
        <v>41.5992409560724</v>
      </c>
      <c r="AMJ11" s="195">
        <v>41.648697758933999</v>
      </c>
      <c r="AMK11" s="195">
        <v>41.618443384789501</v>
      </c>
      <c r="AML11" s="195">
        <v>41.483907488274298</v>
      </c>
      <c r="AMM11" s="195">
        <v>41.288616080442601</v>
      </c>
      <c r="AMN11" s="195">
        <v>41.220852697514601</v>
      </c>
      <c r="AMO11" s="195">
        <v>41.144924021985098</v>
      </c>
      <c r="AMP11" s="195">
        <v>40.902276735610101</v>
      </c>
      <c r="AMQ11" s="195">
        <v>40.606376579105699</v>
      </c>
      <c r="AMR11" s="195">
        <v>40.838508056333502</v>
      </c>
      <c r="AMS11" s="195">
        <v>40.7023111979167</v>
      </c>
      <c r="AMT11" s="195">
        <v>40.601326335489603</v>
      </c>
      <c r="AMU11" s="195">
        <v>40.791989451129098</v>
      </c>
      <c r="AMV11" s="195">
        <v>40.726867703477602</v>
      </c>
      <c r="AMW11" s="195">
        <v>40.651166639086497</v>
      </c>
      <c r="AMX11" s="195">
        <v>40.933542994289503</v>
      </c>
      <c r="AMY11" s="195">
        <v>40.983260130935598</v>
      </c>
      <c r="AMZ11" s="195">
        <v>40.905843751297901</v>
      </c>
      <c r="ANA11" s="195">
        <v>40.686193505742402</v>
      </c>
      <c r="ANB11" s="195">
        <v>40.650413223140497</v>
      </c>
      <c r="ANC11" s="195">
        <v>40.643226473629802</v>
      </c>
      <c r="AND11" s="195">
        <v>40.683201523746398</v>
      </c>
      <c r="ANE11" s="195">
        <v>40.582757336203002</v>
      </c>
      <c r="ANF11" s="195">
        <v>40.371013055693297</v>
      </c>
      <c r="ANG11" s="195">
        <v>40.274343915561197</v>
      </c>
      <c r="ANH11" s="195">
        <v>40.220349434737898</v>
      </c>
      <c r="ANI11" s="195">
        <v>39.995069033530598</v>
      </c>
      <c r="ANJ11" s="195">
        <v>39.952587263958101</v>
      </c>
      <c r="ANK11" s="195">
        <v>39.883417577042202</v>
      </c>
      <c r="ANL11" s="195">
        <v>39.677315132668298</v>
      </c>
      <c r="ANM11" s="195">
        <v>39.7337254270061</v>
      </c>
      <c r="ANN11" s="195">
        <v>39.844620227621299</v>
      </c>
      <c r="ANO11" s="195">
        <v>39.878635867146699</v>
      </c>
      <c r="ANP11" s="195">
        <v>39.913859034738202</v>
      </c>
      <c r="ANQ11" s="195">
        <v>39.821357205658998</v>
      </c>
      <c r="ANR11" s="195">
        <v>39.770958860380702</v>
      </c>
      <c r="ANS11" s="195">
        <v>39.441935357184903</v>
      </c>
      <c r="ANT11" s="195">
        <v>39.328583173472197</v>
      </c>
      <c r="ANU11" s="195">
        <v>39.1705566914857</v>
      </c>
      <c r="ANV11" s="195">
        <v>38.742244782853902</v>
      </c>
      <c r="ANW11" s="195">
        <v>38.550046425255303</v>
      </c>
      <c r="ANX11" s="195">
        <v>38.382170259408099</v>
      </c>
      <c r="ANY11" s="195">
        <v>38.428852653864702</v>
      </c>
      <c r="ANZ11" s="195">
        <v>38.529433848926303</v>
      </c>
      <c r="AOA11" s="195">
        <v>38.423074054739402</v>
      </c>
      <c r="AOB11" s="195">
        <v>38.185811309611701</v>
      </c>
      <c r="AOC11" s="195">
        <v>38.124908639087899</v>
      </c>
      <c r="AOD11" s="195">
        <v>38.121619646250501</v>
      </c>
      <c r="AOE11" s="195">
        <v>38.026432368576501</v>
      </c>
      <c r="AOF11" s="195">
        <v>37.901297939429497</v>
      </c>
      <c r="AOG11" s="195">
        <v>37.897167149191901</v>
      </c>
      <c r="AOH11" s="195">
        <v>37.727172878377402</v>
      </c>
      <c r="AOI11" s="195">
        <v>37.827017453230503</v>
      </c>
      <c r="AOJ11" s="195">
        <v>37.816293097028797</v>
      </c>
      <c r="AOK11" s="195">
        <v>37.814156648995798</v>
      </c>
      <c r="AOL11" s="195">
        <v>37.9394516374714</v>
      </c>
      <c r="AOM11" s="195">
        <v>37.872193436960302</v>
      </c>
      <c r="AON11" s="195">
        <v>37.774252732971497</v>
      </c>
      <c r="AOO11" s="195">
        <v>37.589665653495402</v>
      </c>
      <c r="AOP11" s="195">
        <v>37.548321079360299</v>
      </c>
      <c r="AOQ11" s="195">
        <v>37.444414984280897</v>
      </c>
      <c r="AOR11" s="195">
        <v>37.304242055648501</v>
      </c>
      <c r="AOS11" s="195">
        <v>37.388309612603699</v>
      </c>
      <c r="AOT11" s="195">
        <v>37.2626847478287</v>
      </c>
      <c r="AOU11" s="195">
        <v>37.249057896539902</v>
      </c>
      <c r="AOV11" s="195">
        <v>37.221443455199797</v>
      </c>
      <c r="AOW11" s="195">
        <v>37.149077965845002</v>
      </c>
      <c r="AOX11" s="195">
        <v>37.102161100196497</v>
      </c>
      <c r="AOY11" s="195">
        <v>36.788812443912697</v>
      </c>
      <c r="AOZ11" s="195">
        <v>36.837191934279303</v>
      </c>
      <c r="APA11" s="195">
        <v>36.907147129186598</v>
      </c>
      <c r="APB11" s="195">
        <v>36.390770375883903</v>
      </c>
      <c r="APC11" s="195">
        <v>36.191129062141002</v>
      </c>
      <c r="APD11" s="195">
        <v>36.0441138564643</v>
      </c>
      <c r="APE11" s="195">
        <v>36.027337022243401</v>
      </c>
      <c r="APF11" s="195">
        <v>35.810156757928198</v>
      </c>
      <c r="APG11" s="195">
        <v>35.7114939200927</v>
      </c>
      <c r="APH11" s="195">
        <v>35.506692160611898</v>
      </c>
      <c r="API11" s="195">
        <v>35.472656531450397</v>
      </c>
      <c r="APJ11" s="195">
        <v>35.312545009361898</v>
      </c>
      <c r="APK11" s="195">
        <v>35.193338574798098</v>
      </c>
      <c r="APL11" s="195">
        <v>35.066495981793601</v>
      </c>
      <c r="APM11" s="195">
        <v>35.156686984582301</v>
      </c>
      <c r="APN11" s="195">
        <v>35.075527622040497</v>
      </c>
      <c r="APO11" s="195">
        <v>35.062363746828197</v>
      </c>
      <c r="APP11" s="195">
        <v>34.947628069924598</v>
      </c>
      <c r="APQ11" s="195">
        <v>34.907122954918897</v>
      </c>
      <c r="APR11" s="195">
        <f>'0091'!I55</f>
        <v>34.877492877492898</v>
      </c>
      <c r="APS11" s="451">
        <f t="shared" si="3"/>
        <v>-2.224668222703599</v>
      </c>
      <c r="APT11" s="198"/>
      <c r="APU11" s="349">
        <f t="shared" si="4"/>
        <v>-3.2474157615950006</v>
      </c>
      <c r="APV11" s="271"/>
      <c r="APW11" s="183"/>
    </row>
    <row r="12" spans="1:1128" ht="13.9" customHeight="1" x14ac:dyDescent="0.25">
      <c r="A12">
        <v>9</v>
      </c>
      <c r="B12" s="193" t="s">
        <v>14</v>
      </c>
      <c r="C12" s="55">
        <v>24823</v>
      </c>
      <c r="D12" s="55">
        <v>25103</v>
      </c>
      <c r="E12" s="55">
        <v>25201</v>
      </c>
      <c r="F12" s="55">
        <v>25313</v>
      </c>
      <c r="G12" s="55">
        <v>25461</v>
      </c>
      <c r="H12" s="55">
        <v>25662</v>
      </c>
      <c r="I12" s="55">
        <v>25698</v>
      </c>
      <c r="J12" s="55">
        <v>25697</v>
      </c>
      <c r="K12" s="55">
        <v>25681</v>
      </c>
      <c r="L12" s="55">
        <v>25704</v>
      </c>
      <c r="M12" s="55">
        <v>25660</v>
      </c>
      <c r="N12" s="55">
        <v>25656</v>
      </c>
      <c r="O12" s="55">
        <v>25887</v>
      </c>
      <c r="P12" s="55">
        <v>25874</v>
      </c>
      <c r="Q12" s="55">
        <v>25795</v>
      </c>
      <c r="R12" s="55">
        <v>25412</v>
      </c>
      <c r="S12" s="55">
        <v>25408</v>
      </c>
      <c r="T12" s="55">
        <v>25374</v>
      </c>
      <c r="U12" s="55">
        <v>25309</v>
      </c>
      <c r="V12" s="55">
        <v>25582</v>
      </c>
      <c r="W12" s="55">
        <v>25303</v>
      </c>
      <c r="X12" s="55">
        <v>25303</v>
      </c>
      <c r="Y12" s="55">
        <v>25409</v>
      </c>
      <c r="Z12" s="55">
        <v>25427</v>
      </c>
      <c r="AA12" s="55">
        <v>25491</v>
      </c>
      <c r="AB12" s="55">
        <v>25341</v>
      </c>
      <c r="AC12" s="55">
        <v>25382</v>
      </c>
      <c r="AD12" s="55">
        <v>25452</v>
      </c>
      <c r="AE12" s="55">
        <v>25435</v>
      </c>
      <c r="AF12" s="55">
        <v>25509</v>
      </c>
      <c r="AG12" s="55">
        <v>25288</v>
      </c>
      <c r="AH12" s="55">
        <v>25368</v>
      </c>
      <c r="AI12" s="55">
        <v>25536</v>
      </c>
      <c r="AJ12" s="55">
        <v>25584</v>
      </c>
      <c r="AK12" s="55">
        <v>25718</v>
      </c>
      <c r="AL12" s="55">
        <v>26001</v>
      </c>
      <c r="AM12" s="55">
        <v>25878</v>
      </c>
      <c r="AN12" s="55">
        <v>26133</v>
      </c>
      <c r="AO12" s="55">
        <v>26358</v>
      </c>
      <c r="AP12" s="55">
        <v>26644</v>
      </c>
      <c r="AQ12" s="55">
        <v>27527</v>
      </c>
      <c r="AR12" s="55">
        <v>27918</v>
      </c>
      <c r="AS12" s="55">
        <v>28073</v>
      </c>
      <c r="AT12" s="55">
        <v>28196</v>
      </c>
      <c r="AU12" s="55">
        <v>28257</v>
      </c>
      <c r="AV12" s="55">
        <v>28417</v>
      </c>
      <c r="AW12" s="55">
        <v>28468</v>
      </c>
      <c r="AX12" s="55">
        <v>28690</v>
      </c>
      <c r="AY12" s="55">
        <v>29258</v>
      </c>
      <c r="AZ12" s="55">
        <v>29607</v>
      </c>
      <c r="BA12" s="55">
        <v>29640</v>
      </c>
      <c r="BB12" s="55">
        <v>29755</v>
      </c>
      <c r="BC12" s="55">
        <v>29861</v>
      </c>
      <c r="BD12" s="55">
        <v>30178</v>
      </c>
      <c r="BE12" s="55">
        <v>30288</v>
      </c>
      <c r="BF12" s="55">
        <v>30404</v>
      </c>
      <c r="BG12" s="55">
        <v>30502</v>
      </c>
      <c r="BH12" s="55">
        <v>30822</v>
      </c>
      <c r="BI12" s="55">
        <v>31040</v>
      </c>
      <c r="BJ12" s="55">
        <v>31269</v>
      </c>
      <c r="BK12" s="55">
        <v>31584</v>
      </c>
      <c r="BL12" s="55">
        <v>31881</v>
      </c>
      <c r="BM12" s="55">
        <v>31829</v>
      </c>
      <c r="BN12" s="55">
        <v>31971</v>
      </c>
      <c r="BO12" s="55">
        <v>32240</v>
      </c>
      <c r="BP12" s="55">
        <v>32359</v>
      </c>
      <c r="BQ12" s="55">
        <v>32409</v>
      </c>
      <c r="BR12" s="55">
        <v>32427</v>
      </c>
      <c r="BS12" s="55">
        <v>32603</v>
      </c>
      <c r="BT12" s="55">
        <v>32462</v>
      </c>
      <c r="BU12" s="55">
        <v>32184</v>
      </c>
      <c r="BV12" s="55">
        <v>32355</v>
      </c>
      <c r="BW12" s="55">
        <v>32019</v>
      </c>
      <c r="BX12" s="55">
        <v>31337</v>
      </c>
      <c r="BY12" s="55">
        <v>31313</v>
      </c>
      <c r="BZ12" s="55">
        <v>31026</v>
      </c>
      <c r="CA12" s="55">
        <v>30833</v>
      </c>
      <c r="CB12" s="55">
        <v>30886</v>
      </c>
      <c r="CC12" s="55">
        <v>30822</v>
      </c>
      <c r="CD12" s="55">
        <v>30690</v>
      </c>
      <c r="CE12" s="55">
        <v>30743</v>
      </c>
      <c r="CF12" s="55">
        <v>30681</v>
      </c>
      <c r="CG12" s="55">
        <v>30502</v>
      </c>
      <c r="CH12" s="55">
        <v>30855</v>
      </c>
      <c r="CI12" s="55">
        <v>30487</v>
      </c>
      <c r="CJ12" s="55">
        <v>30486</v>
      </c>
      <c r="CK12" s="55">
        <v>30341</v>
      </c>
      <c r="CL12" s="55">
        <v>30323</v>
      </c>
      <c r="CM12" s="55">
        <v>30342</v>
      </c>
      <c r="CN12" s="55">
        <v>29904</v>
      </c>
      <c r="CO12" s="55">
        <v>29845</v>
      </c>
      <c r="CP12" s="55">
        <v>30045</v>
      </c>
      <c r="CQ12" s="55">
        <v>29837</v>
      </c>
      <c r="CR12" s="55">
        <v>29879</v>
      </c>
      <c r="CS12" s="55">
        <v>29943</v>
      </c>
      <c r="CT12" s="55">
        <v>30091</v>
      </c>
      <c r="CU12" s="55">
        <v>29412</v>
      </c>
      <c r="CV12" s="55">
        <v>29582</v>
      </c>
      <c r="CW12" s="55">
        <v>29492</v>
      </c>
      <c r="CX12" s="55">
        <v>29551</v>
      </c>
      <c r="CY12" s="55">
        <v>29838</v>
      </c>
      <c r="CZ12" s="55">
        <v>29969</v>
      </c>
      <c r="DA12" s="55">
        <v>29833</v>
      </c>
      <c r="DB12" s="55">
        <v>29733</v>
      </c>
      <c r="DC12" s="55">
        <v>29617</v>
      </c>
      <c r="DD12" s="55">
        <v>29587</v>
      </c>
      <c r="DE12" s="55">
        <v>29519</v>
      </c>
      <c r="DF12" s="55">
        <v>29702</v>
      </c>
      <c r="DG12" s="55">
        <v>29787</v>
      </c>
      <c r="DH12" s="55">
        <v>30010</v>
      </c>
      <c r="DI12" s="55">
        <v>30284</v>
      </c>
      <c r="DJ12" s="55">
        <v>30349</v>
      </c>
      <c r="DK12" s="55">
        <v>30431</v>
      </c>
      <c r="DL12" s="55">
        <v>30651</v>
      </c>
      <c r="DM12" s="55">
        <v>31224</v>
      </c>
      <c r="DN12" s="55">
        <v>31097</v>
      </c>
      <c r="DO12" s="55">
        <v>31383</v>
      </c>
      <c r="DP12" s="55">
        <v>31587</v>
      </c>
      <c r="DQ12" s="55">
        <v>31289</v>
      </c>
      <c r="DR12" s="55">
        <v>32001</v>
      </c>
      <c r="DS12" s="55">
        <v>32007</v>
      </c>
      <c r="DT12" s="55">
        <v>31898</v>
      </c>
      <c r="DU12" s="55">
        <v>31910</v>
      </c>
      <c r="DV12" s="55">
        <v>32053</v>
      </c>
      <c r="DW12" s="55">
        <v>32091</v>
      </c>
      <c r="DX12" s="55">
        <v>32539</v>
      </c>
      <c r="DY12" s="55">
        <v>32627</v>
      </c>
      <c r="DZ12" s="55">
        <v>32613</v>
      </c>
      <c r="EA12" s="55">
        <v>32851</v>
      </c>
      <c r="EB12" s="55">
        <v>33145</v>
      </c>
      <c r="EC12" s="55">
        <v>32984</v>
      </c>
      <c r="ED12" s="55">
        <v>33215</v>
      </c>
      <c r="EE12" s="55">
        <v>33224</v>
      </c>
      <c r="EF12" s="55">
        <v>33228</v>
      </c>
      <c r="EG12" s="55">
        <v>33175</v>
      </c>
      <c r="EH12" s="55">
        <v>33162</v>
      </c>
      <c r="EI12" s="55">
        <v>33123</v>
      </c>
      <c r="EJ12" s="55">
        <v>33035</v>
      </c>
      <c r="EK12" s="55">
        <v>33436</v>
      </c>
      <c r="EL12" s="55">
        <v>33034</v>
      </c>
      <c r="EM12" s="55">
        <v>33015</v>
      </c>
      <c r="EN12" s="55">
        <v>32425</v>
      </c>
      <c r="EO12" s="55">
        <v>32698</v>
      </c>
      <c r="EP12" s="55">
        <v>32105</v>
      </c>
      <c r="EQ12" s="55">
        <v>31710</v>
      </c>
      <c r="ER12" s="55">
        <v>31710</v>
      </c>
      <c r="ES12" s="55">
        <v>31648</v>
      </c>
      <c r="ET12" s="55">
        <v>31893</v>
      </c>
      <c r="EU12" s="55">
        <v>31815</v>
      </c>
      <c r="EV12" s="55">
        <v>31835</v>
      </c>
      <c r="EW12" s="55">
        <v>31848</v>
      </c>
      <c r="EX12" s="55">
        <v>31882</v>
      </c>
      <c r="EY12" s="55">
        <v>31655</v>
      </c>
      <c r="EZ12" s="55">
        <v>31585</v>
      </c>
      <c r="FA12" s="55">
        <v>31565</v>
      </c>
      <c r="FB12" s="55">
        <v>31535</v>
      </c>
      <c r="FC12" s="55">
        <v>31339</v>
      </c>
      <c r="FD12" s="55">
        <v>31307</v>
      </c>
      <c r="FE12" s="55">
        <v>31247</v>
      </c>
      <c r="FF12" s="55">
        <v>31230</v>
      </c>
      <c r="FG12" s="55">
        <v>31309</v>
      </c>
      <c r="FH12" s="55">
        <v>31292</v>
      </c>
      <c r="FI12" s="55">
        <v>31274</v>
      </c>
      <c r="FJ12" s="55">
        <v>30884</v>
      </c>
      <c r="FK12" s="55">
        <v>30916</v>
      </c>
      <c r="FL12" s="55">
        <v>30954</v>
      </c>
      <c r="FM12" s="55">
        <v>30908</v>
      </c>
      <c r="FN12" s="55">
        <v>30954</v>
      </c>
      <c r="FO12" s="55">
        <v>30715</v>
      </c>
      <c r="FP12" s="295">
        <v>31006</v>
      </c>
      <c r="FQ12" s="55">
        <v>30856</v>
      </c>
      <c r="FR12" s="55">
        <v>31126</v>
      </c>
      <c r="FS12" s="55">
        <v>31057</v>
      </c>
      <c r="FT12" s="55">
        <v>31472</v>
      </c>
      <c r="FU12" s="55">
        <v>31207</v>
      </c>
      <c r="FV12" s="55">
        <v>31316</v>
      </c>
      <c r="FW12" s="55">
        <v>31360</v>
      </c>
      <c r="FX12" s="55">
        <v>31300</v>
      </c>
      <c r="FY12" s="55">
        <v>31312</v>
      </c>
      <c r="FZ12" s="55">
        <v>31207</v>
      </c>
      <c r="GA12" s="55">
        <v>31425</v>
      </c>
      <c r="GB12" s="55">
        <v>31476</v>
      </c>
      <c r="GC12" s="55">
        <v>31243</v>
      </c>
      <c r="GD12" s="55">
        <v>31102</v>
      </c>
      <c r="GE12" s="55">
        <v>30710</v>
      </c>
      <c r="GF12" s="55">
        <v>30886</v>
      </c>
      <c r="GG12" s="55">
        <v>30980</v>
      </c>
      <c r="GH12" s="55">
        <v>30980</v>
      </c>
      <c r="GI12" s="55">
        <v>30796</v>
      </c>
      <c r="GJ12" s="55">
        <v>31189</v>
      </c>
      <c r="GK12" s="55">
        <v>31183</v>
      </c>
      <c r="GL12" s="55">
        <v>31214</v>
      </c>
      <c r="GM12" s="55">
        <v>31236</v>
      </c>
      <c r="GN12" s="55">
        <v>31319</v>
      </c>
      <c r="GO12" s="55">
        <v>31355</v>
      </c>
      <c r="GP12" s="55">
        <v>31393</v>
      </c>
      <c r="GQ12" s="55">
        <v>31270</v>
      </c>
      <c r="GR12" s="55">
        <v>31328</v>
      </c>
      <c r="GS12" s="55">
        <v>31496</v>
      </c>
      <c r="GT12" s="55">
        <v>31685</v>
      </c>
      <c r="GU12" s="55">
        <v>31731</v>
      </c>
      <c r="GV12" s="55">
        <v>31761</v>
      </c>
      <c r="GW12" s="55">
        <v>31817</v>
      </c>
      <c r="GX12" s="55">
        <v>31879</v>
      </c>
      <c r="GY12" s="55">
        <v>32158</v>
      </c>
      <c r="GZ12" s="55">
        <v>32220</v>
      </c>
      <c r="HA12" s="55">
        <v>31842</v>
      </c>
      <c r="HB12" s="55">
        <v>32051</v>
      </c>
      <c r="HC12" s="55">
        <v>32255</v>
      </c>
      <c r="HD12" s="55">
        <v>32156</v>
      </c>
      <c r="HE12" s="55">
        <v>32076</v>
      </c>
      <c r="HF12" s="55">
        <v>32004</v>
      </c>
      <c r="HG12" s="55">
        <v>32201</v>
      </c>
      <c r="HH12" s="55">
        <v>32062</v>
      </c>
      <c r="HI12" s="55">
        <v>31435</v>
      </c>
      <c r="HJ12" s="55">
        <v>31096</v>
      </c>
      <c r="HK12" s="55">
        <v>30989</v>
      </c>
      <c r="HL12" s="55">
        <v>30908</v>
      </c>
      <c r="HM12" s="55">
        <v>30728</v>
      </c>
      <c r="HN12" s="55">
        <v>30504</v>
      </c>
      <c r="HO12" s="55">
        <v>30330</v>
      </c>
      <c r="HP12" s="55">
        <v>30291</v>
      </c>
      <c r="HQ12" s="55">
        <v>30019</v>
      </c>
      <c r="HR12" s="55">
        <v>29506</v>
      </c>
      <c r="HS12" s="55">
        <v>29202</v>
      </c>
      <c r="HT12" s="55">
        <v>29004</v>
      </c>
      <c r="HU12" s="55">
        <v>28763</v>
      </c>
      <c r="HV12" s="55">
        <v>28566</v>
      </c>
      <c r="HW12" s="55">
        <v>28123</v>
      </c>
      <c r="HX12" s="55">
        <v>28096</v>
      </c>
      <c r="HY12" s="55">
        <v>27978</v>
      </c>
      <c r="HZ12" s="55">
        <v>27846</v>
      </c>
      <c r="IA12" s="55">
        <v>27645</v>
      </c>
      <c r="IB12" s="55">
        <v>27618</v>
      </c>
      <c r="IC12" s="55">
        <v>27653</v>
      </c>
      <c r="ID12" s="55">
        <v>27340</v>
      </c>
      <c r="IE12" s="55">
        <v>27351</v>
      </c>
      <c r="IF12" s="55">
        <v>27279</v>
      </c>
      <c r="IG12" s="55">
        <v>27318</v>
      </c>
      <c r="IH12" s="55">
        <v>26994</v>
      </c>
      <c r="II12" s="55">
        <v>26910</v>
      </c>
      <c r="IJ12" s="55">
        <v>26741</v>
      </c>
      <c r="IK12" s="55">
        <v>26685</v>
      </c>
      <c r="IL12" s="55">
        <v>26530</v>
      </c>
      <c r="IM12" s="55">
        <v>26351</v>
      </c>
      <c r="IN12" s="55">
        <v>26300</v>
      </c>
      <c r="IO12" s="55">
        <v>26181</v>
      </c>
      <c r="IP12" s="55">
        <v>26015</v>
      </c>
      <c r="IQ12" s="55">
        <v>25842</v>
      </c>
      <c r="IR12" s="55">
        <v>25778</v>
      </c>
      <c r="IS12" s="55">
        <v>25663</v>
      </c>
      <c r="IT12" s="55">
        <v>25589</v>
      </c>
      <c r="IU12" s="55">
        <v>25540</v>
      </c>
      <c r="IV12" s="55">
        <v>25382</v>
      </c>
      <c r="IW12" s="55">
        <v>25111</v>
      </c>
      <c r="IX12" s="55">
        <v>24948</v>
      </c>
      <c r="IY12" s="55">
        <v>24924</v>
      </c>
      <c r="IZ12" s="55">
        <v>25128</v>
      </c>
      <c r="JA12" s="55">
        <v>24812</v>
      </c>
      <c r="JB12" s="55">
        <v>24781</v>
      </c>
      <c r="JC12" s="55">
        <v>24669</v>
      </c>
      <c r="JD12" s="55">
        <v>24893</v>
      </c>
      <c r="JE12" s="55">
        <v>24224</v>
      </c>
      <c r="JF12" s="55">
        <v>23887</v>
      </c>
      <c r="JG12" s="55">
        <v>23698</v>
      </c>
      <c r="JH12" s="55">
        <v>23634</v>
      </c>
      <c r="JI12" s="55">
        <v>23636</v>
      </c>
      <c r="JJ12" s="55">
        <v>23499</v>
      </c>
      <c r="JK12" s="55">
        <v>23465</v>
      </c>
      <c r="JL12" s="55">
        <v>23375</v>
      </c>
      <c r="JM12" s="55">
        <v>23390</v>
      </c>
      <c r="JN12" s="55">
        <v>23380</v>
      </c>
      <c r="JO12" s="55">
        <v>23353</v>
      </c>
      <c r="JP12" s="55">
        <v>23331</v>
      </c>
      <c r="JQ12" s="55">
        <v>23329</v>
      </c>
      <c r="JR12" s="55">
        <v>23355</v>
      </c>
      <c r="JS12" s="55">
        <v>23330</v>
      </c>
      <c r="JT12" s="55">
        <v>23518</v>
      </c>
      <c r="JU12" s="55">
        <v>23543</v>
      </c>
      <c r="JV12" s="55">
        <v>23540</v>
      </c>
      <c r="JW12" s="55">
        <v>23541</v>
      </c>
      <c r="JX12" s="55">
        <v>23566</v>
      </c>
      <c r="JY12" s="55">
        <v>23580</v>
      </c>
      <c r="JZ12" s="55">
        <v>23621</v>
      </c>
      <c r="KA12" s="55">
        <v>23616</v>
      </c>
      <c r="KB12" s="55">
        <v>23659</v>
      </c>
      <c r="KC12" s="55">
        <v>23650</v>
      </c>
      <c r="KD12" s="55">
        <v>23631</v>
      </c>
      <c r="KE12" s="55">
        <v>23706</v>
      </c>
      <c r="KF12" s="55">
        <v>23706</v>
      </c>
      <c r="KG12" s="55">
        <v>23671</v>
      </c>
      <c r="KH12" s="55">
        <v>23641</v>
      </c>
      <c r="KI12" s="55">
        <v>23640</v>
      </c>
      <c r="KJ12" s="55">
        <v>23618</v>
      </c>
      <c r="KK12" s="55">
        <v>23632</v>
      </c>
      <c r="KL12" s="55">
        <v>23589</v>
      </c>
      <c r="KM12" s="55">
        <v>23563</v>
      </c>
      <c r="KN12" s="55">
        <v>23552</v>
      </c>
      <c r="KO12" s="55">
        <v>23467</v>
      </c>
      <c r="KP12" s="55">
        <v>23410</v>
      </c>
      <c r="KQ12" s="55">
        <v>23420</v>
      </c>
      <c r="KR12" s="55">
        <v>23403</v>
      </c>
      <c r="KS12" s="55">
        <v>22832</v>
      </c>
      <c r="KT12" s="55">
        <v>22752</v>
      </c>
      <c r="KU12" s="55">
        <v>22609</v>
      </c>
      <c r="KV12" s="55">
        <v>22461</v>
      </c>
      <c r="KW12" s="55">
        <v>22490</v>
      </c>
      <c r="KX12" s="55">
        <v>22469</v>
      </c>
      <c r="KY12" s="55">
        <v>22170</v>
      </c>
      <c r="KZ12" s="55">
        <v>22107</v>
      </c>
      <c r="LA12" s="55">
        <v>22111</v>
      </c>
      <c r="LB12" s="55">
        <v>21978</v>
      </c>
      <c r="LC12" s="55">
        <v>21969</v>
      </c>
      <c r="LD12" s="55">
        <v>21917</v>
      </c>
      <c r="LE12" s="55">
        <v>21894</v>
      </c>
      <c r="LF12" s="55">
        <v>21805</v>
      </c>
      <c r="LG12" s="55">
        <v>21823</v>
      </c>
      <c r="LH12" s="55">
        <v>21822</v>
      </c>
      <c r="LI12" s="55">
        <v>21867</v>
      </c>
      <c r="LJ12" s="55">
        <v>22039</v>
      </c>
      <c r="LK12" s="55">
        <v>21703</v>
      </c>
      <c r="LL12" s="55">
        <v>21423</v>
      </c>
      <c r="LM12" s="55">
        <v>21322</v>
      </c>
      <c r="LN12" s="55">
        <v>21351</v>
      </c>
      <c r="LO12" s="55">
        <v>21387</v>
      </c>
      <c r="LP12" s="55">
        <v>21387</v>
      </c>
      <c r="LQ12" s="55">
        <v>21363</v>
      </c>
      <c r="LR12" s="55">
        <v>21291</v>
      </c>
      <c r="LS12" s="55">
        <v>21229</v>
      </c>
      <c r="LT12" s="55">
        <v>21190</v>
      </c>
      <c r="LU12" s="55">
        <v>20950</v>
      </c>
      <c r="LV12" s="55">
        <v>20549</v>
      </c>
      <c r="LW12" s="55">
        <v>20258</v>
      </c>
      <c r="LX12" s="55">
        <v>20319</v>
      </c>
      <c r="LY12" s="55">
        <v>20345</v>
      </c>
      <c r="LZ12" s="55">
        <v>20177</v>
      </c>
      <c r="MA12" s="55">
        <v>19974</v>
      </c>
      <c r="MB12" s="55">
        <v>19711</v>
      </c>
      <c r="MC12" s="55">
        <v>19709</v>
      </c>
      <c r="MD12" s="55">
        <v>19688</v>
      </c>
      <c r="ME12" s="55">
        <v>19311</v>
      </c>
      <c r="MF12" s="55">
        <v>18616</v>
      </c>
      <c r="MG12" s="55">
        <v>18778</v>
      </c>
      <c r="MH12" s="55">
        <v>18643</v>
      </c>
      <c r="MI12" s="55">
        <v>18264</v>
      </c>
      <c r="MJ12" s="55">
        <v>18231</v>
      </c>
      <c r="MK12" s="55">
        <v>18229</v>
      </c>
      <c r="ML12" s="55">
        <v>18318</v>
      </c>
      <c r="MM12" s="55">
        <v>18348</v>
      </c>
      <c r="MN12" s="55">
        <v>18305</v>
      </c>
      <c r="MO12" s="55">
        <v>18315</v>
      </c>
      <c r="MP12" s="55">
        <v>18322</v>
      </c>
      <c r="MQ12" s="55">
        <v>18329</v>
      </c>
      <c r="MR12" s="55">
        <v>18355</v>
      </c>
      <c r="MS12" s="55">
        <v>18269</v>
      </c>
      <c r="MT12" s="55">
        <v>18314</v>
      </c>
      <c r="MU12" s="55">
        <v>18306</v>
      </c>
      <c r="MV12" s="55">
        <v>18175</v>
      </c>
      <c r="MW12" s="55">
        <v>18154</v>
      </c>
      <c r="MX12" s="55">
        <v>18198</v>
      </c>
      <c r="MY12" s="55">
        <v>18402</v>
      </c>
      <c r="MZ12" s="55">
        <v>18389</v>
      </c>
      <c r="NA12" s="55">
        <v>18389</v>
      </c>
      <c r="NB12" s="55">
        <v>18334</v>
      </c>
      <c r="NC12" s="55">
        <v>18381</v>
      </c>
      <c r="ND12" s="55">
        <v>18425</v>
      </c>
      <c r="NE12" s="55">
        <v>18634</v>
      </c>
      <c r="NF12" s="55">
        <v>18698</v>
      </c>
      <c r="NG12" s="55">
        <v>18590</v>
      </c>
      <c r="NH12" s="55">
        <v>18605</v>
      </c>
      <c r="NI12" s="55">
        <v>18590</v>
      </c>
      <c r="NJ12" s="55">
        <v>18882</v>
      </c>
      <c r="NK12" s="55">
        <v>18894</v>
      </c>
      <c r="NL12" s="55">
        <v>19036</v>
      </c>
      <c r="NM12" s="55">
        <v>19576</v>
      </c>
      <c r="NN12" s="55">
        <v>19876</v>
      </c>
      <c r="NO12" s="55">
        <v>19969</v>
      </c>
      <c r="NP12" s="55">
        <v>19446</v>
      </c>
      <c r="NQ12" s="55">
        <v>19446</v>
      </c>
      <c r="NR12" s="55">
        <v>19452</v>
      </c>
      <c r="NS12" s="55">
        <v>19465</v>
      </c>
      <c r="NT12" s="55">
        <v>19803</v>
      </c>
      <c r="NU12" s="55">
        <v>19603</v>
      </c>
      <c r="NV12" s="55">
        <v>19521</v>
      </c>
      <c r="NW12" s="55">
        <v>19563</v>
      </c>
      <c r="NX12" s="55">
        <v>19553</v>
      </c>
      <c r="NY12" s="55">
        <v>19112</v>
      </c>
      <c r="NZ12" s="55">
        <v>21112</v>
      </c>
      <c r="OA12" s="55">
        <v>21209</v>
      </c>
      <c r="OB12" s="55">
        <v>21242</v>
      </c>
      <c r="OC12" s="55">
        <v>21194</v>
      </c>
      <c r="OD12" s="55">
        <v>20853</v>
      </c>
      <c r="OE12" s="55">
        <v>20644</v>
      </c>
      <c r="OF12" s="55">
        <v>20378</v>
      </c>
      <c r="OG12" s="55">
        <v>20270</v>
      </c>
      <c r="OH12" s="55">
        <v>20190</v>
      </c>
      <c r="OI12" s="55">
        <v>18854</v>
      </c>
      <c r="OJ12" s="55">
        <v>18501</v>
      </c>
      <c r="OK12" s="55">
        <v>17995</v>
      </c>
      <c r="OL12" s="55">
        <v>17809</v>
      </c>
      <c r="OM12" s="55">
        <v>17724</v>
      </c>
      <c r="ON12" s="55">
        <v>17865</v>
      </c>
      <c r="OO12" s="55">
        <v>17691</v>
      </c>
      <c r="OP12" s="55">
        <v>17812</v>
      </c>
      <c r="OQ12" s="55">
        <v>17815</v>
      </c>
      <c r="OR12" s="55">
        <v>17795</v>
      </c>
      <c r="OS12" s="55">
        <v>17795</v>
      </c>
      <c r="OT12" s="55">
        <v>17771</v>
      </c>
      <c r="OU12" s="55">
        <v>17733</v>
      </c>
      <c r="OV12" s="55">
        <v>17723</v>
      </c>
      <c r="OW12" s="55">
        <v>17720</v>
      </c>
      <c r="OX12" s="55">
        <v>17720</v>
      </c>
      <c r="OY12" s="55">
        <v>17594</v>
      </c>
      <c r="OZ12" s="55">
        <v>17487</v>
      </c>
      <c r="PA12" s="55">
        <v>17476</v>
      </c>
      <c r="PB12" s="55">
        <v>17479</v>
      </c>
      <c r="PC12" s="55">
        <v>17174</v>
      </c>
      <c r="PD12" s="55">
        <v>17139</v>
      </c>
      <c r="PE12" s="55">
        <v>17174</v>
      </c>
      <c r="PF12" s="55">
        <v>17165</v>
      </c>
      <c r="PG12" s="55">
        <v>17165</v>
      </c>
      <c r="PH12" s="55">
        <v>17182</v>
      </c>
      <c r="PI12" s="55">
        <v>17074</v>
      </c>
      <c r="PJ12" s="55">
        <v>16926</v>
      </c>
      <c r="PK12" s="55">
        <v>17098</v>
      </c>
      <c r="PL12" s="55">
        <v>17050</v>
      </c>
      <c r="PM12" s="55">
        <v>17063</v>
      </c>
      <c r="PN12" s="55">
        <v>17027</v>
      </c>
      <c r="PO12" s="55">
        <v>16920</v>
      </c>
      <c r="PP12" s="55">
        <v>16930</v>
      </c>
      <c r="PQ12" s="55">
        <v>16888</v>
      </c>
      <c r="PR12" s="55">
        <v>16901</v>
      </c>
      <c r="PS12" s="55">
        <v>16872</v>
      </c>
      <c r="PT12" s="55">
        <v>16909</v>
      </c>
      <c r="PU12" s="55">
        <v>16830</v>
      </c>
      <c r="PV12" s="55">
        <v>16823</v>
      </c>
      <c r="PW12" s="55">
        <v>16771</v>
      </c>
      <c r="PX12" s="55">
        <v>16683</v>
      </c>
      <c r="PY12" s="55">
        <v>16675</v>
      </c>
      <c r="PZ12" s="55">
        <v>16537</v>
      </c>
      <c r="QA12" s="55">
        <v>16543</v>
      </c>
      <c r="QB12" s="55">
        <v>16504</v>
      </c>
      <c r="QC12" s="55">
        <v>16485</v>
      </c>
      <c r="QD12" s="55">
        <v>16504</v>
      </c>
      <c r="QE12" s="55">
        <v>16510</v>
      </c>
      <c r="QF12" s="55">
        <v>16513</v>
      </c>
      <c r="QG12" s="55">
        <v>16588</v>
      </c>
      <c r="QH12" s="55">
        <v>16379</v>
      </c>
      <c r="QI12" s="55">
        <v>16398</v>
      </c>
      <c r="QJ12" s="55">
        <v>16403</v>
      </c>
      <c r="QK12" s="55">
        <v>16273</v>
      </c>
      <c r="QL12" s="55">
        <v>16166</v>
      </c>
      <c r="QM12" s="55">
        <v>15976</v>
      </c>
      <c r="QN12" s="55">
        <v>15982</v>
      </c>
      <c r="QO12" s="55">
        <v>15975</v>
      </c>
      <c r="QP12" s="55">
        <v>15919</v>
      </c>
      <c r="QQ12" s="55">
        <v>15939</v>
      </c>
      <c r="QR12" s="55">
        <v>15927</v>
      </c>
      <c r="QS12" s="55">
        <v>15957</v>
      </c>
      <c r="QT12" s="55">
        <v>15962</v>
      </c>
      <c r="QU12" s="55">
        <v>15873</v>
      </c>
      <c r="QV12" s="55">
        <v>15872</v>
      </c>
      <c r="QW12" s="55">
        <v>15849</v>
      </c>
      <c r="QX12" s="55">
        <v>15836</v>
      </c>
      <c r="QY12" s="55">
        <v>15819</v>
      </c>
      <c r="QZ12" s="55">
        <v>15754</v>
      </c>
      <c r="RA12" s="55">
        <v>15781</v>
      </c>
      <c r="RB12" s="55">
        <v>15908</v>
      </c>
      <c r="RC12" s="55">
        <v>15899</v>
      </c>
      <c r="RD12" s="55">
        <v>15912</v>
      </c>
      <c r="RE12" s="55">
        <v>15912</v>
      </c>
      <c r="RF12" s="55">
        <v>15928</v>
      </c>
      <c r="RG12" s="55">
        <v>16070</v>
      </c>
      <c r="RH12" s="55">
        <v>16086</v>
      </c>
      <c r="RI12" s="55">
        <v>16137</v>
      </c>
      <c r="RJ12" s="55">
        <v>16152</v>
      </c>
      <c r="RK12" s="55">
        <v>16221</v>
      </c>
      <c r="RL12" s="55">
        <v>16256</v>
      </c>
      <c r="RM12" s="55">
        <v>16218</v>
      </c>
      <c r="RN12" s="55">
        <v>16208</v>
      </c>
      <c r="RO12" s="55">
        <v>16193</v>
      </c>
      <c r="RP12" s="55">
        <v>16249</v>
      </c>
      <c r="RQ12" s="55">
        <v>16257</v>
      </c>
      <c r="RR12" s="55">
        <v>16259</v>
      </c>
      <c r="RS12" s="55">
        <v>16261</v>
      </c>
      <c r="RT12" s="55">
        <v>16210</v>
      </c>
      <c r="RU12" s="55">
        <v>16355</v>
      </c>
      <c r="RV12" s="55">
        <v>16360</v>
      </c>
      <c r="RW12" s="55">
        <v>16562</v>
      </c>
      <c r="RX12" s="55">
        <v>16538</v>
      </c>
      <c r="RY12" s="55">
        <v>16582</v>
      </c>
      <c r="RZ12" s="55">
        <v>16553</v>
      </c>
      <c r="SA12" s="55">
        <v>16554</v>
      </c>
      <c r="SB12" s="55">
        <v>16553</v>
      </c>
      <c r="SC12" s="55">
        <v>16547</v>
      </c>
      <c r="SD12" s="55">
        <v>16538</v>
      </c>
      <c r="SE12" s="55">
        <v>16534</v>
      </c>
      <c r="SF12" s="55">
        <v>16526</v>
      </c>
      <c r="SG12" s="55">
        <v>16535</v>
      </c>
      <c r="SH12" s="55">
        <v>16510</v>
      </c>
      <c r="SI12" s="55">
        <v>16534</v>
      </c>
      <c r="SJ12" s="55">
        <v>16687</v>
      </c>
      <c r="SK12" s="55">
        <v>16661</v>
      </c>
      <c r="SL12" s="55">
        <v>16665</v>
      </c>
      <c r="SM12" s="55">
        <v>16668</v>
      </c>
      <c r="SN12" s="55">
        <v>16663</v>
      </c>
      <c r="SO12" s="55">
        <v>16649</v>
      </c>
      <c r="SP12" s="55">
        <v>16650</v>
      </c>
      <c r="SQ12" s="55">
        <v>16665</v>
      </c>
      <c r="SR12" s="55">
        <v>16667</v>
      </c>
      <c r="SS12" s="55">
        <v>16837</v>
      </c>
      <c r="ST12" s="55">
        <v>16799</v>
      </c>
      <c r="SU12" s="55">
        <v>16798</v>
      </c>
      <c r="SV12" s="55">
        <v>16802</v>
      </c>
      <c r="SW12" s="55">
        <v>16803</v>
      </c>
      <c r="SX12" s="55">
        <v>16735</v>
      </c>
      <c r="SY12" s="55">
        <v>16728</v>
      </c>
      <c r="SZ12" s="55">
        <v>16729</v>
      </c>
      <c r="TA12" s="55">
        <v>16740</v>
      </c>
      <c r="TB12" s="55">
        <v>16771</v>
      </c>
      <c r="TC12" s="55">
        <v>16741</v>
      </c>
      <c r="TD12" s="55">
        <v>16726</v>
      </c>
      <c r="TE12" s="55">
        <v>16713</v>
      </c>
      <c r="TF12" s="55">
        <v>16714</v>
      </c>
      <c r="TG12" s="55">
        <v>16721</v>
      </c>
      <c r="TH12" s="55">
        <v>16684</v>
      </c>
      <c r="TI12" s="55">
        <v>16697</v>
      </c>
      <c r="TJ12" s="55">
        <v>16698</v>
      </c>
      <c r="TK12" s="55">
        <v>16699</v>
      </c>
      <c r="TL12" s="55">
        <v>16692</v>
      </c>
      <c r="TM12" s="55">
        <v>16695</v>
      </c>
      <c r="TN12" s="55">
        <v>16856</v>
      </c>
      <c r="TO12" s="55">
        <v>16861</v>
      </c>
      <c r="TP12" s="55">
        <v>16862</v>
      </c>
      <c r="TQ12" s="55">
        <v>16904</v>
      </c>
      <c r="TR12" s="55">
        <v>16757</v>
      </c>
      <c r="TS12" s="55">
        <v>16741</v>
      </c>
      <c r="TT12" s="55">
        <v>16750</v>
      </c>
      <c r="TU12" s="55">
        <v>16750</v>
      </c>
      <c r="TV12" s="55">
        <v>16726</v>
      </c>
      <c r="TW12" s="55">
        <v>16718</v>
      </c>
      <c r="TX12" s="55">
        <v>16659</v>
      </c>
      <c r="TY12" s="55">
        <v>16662</v>
      </c>
      <c r="TZ12" s="55">
        <v>16793</v>
      </c>
      <c r="UA12" s="55">
        <v>16760</v>
      </c>
      <c r="UB12" s="55">
        <v>16586</v>
      </c>
      <c r="UC12" s="55">
        <v>16488</v>
      </c>
      <c r="UD12" s="55">
        <v>16494</v>
      </c>
      <c r="UE12" s="55">
        <v>16512</v>
      </c>
      <c r="UF12" s="55">
        <v>16515</v>
      </c>
      <c r="UG12" s="55">
        <v>16519</v>
      </c>
      <c r="UH12" s="55">
        <f>'0091'!J25</f>
        <v>16660</v>
      </c>
      <c r="UI12" s="452">
        <f t="shared" si="1"/>
        <v>-0.19600000000000001</v>
      </c>
      <c r="UJ12" s="204"/>
      <c r="UK12" s="347">
        <f t="shared" si="2"/>
        <v>-177</v>
      </c>
      <c r="UL12" s="271"/>
      <c r="UM12" s="195">
        <v>12.393268447787801</v>
      </c>
      <c r="UN12" s="195">
        <v>12.271511109387699</v>
      </c>
      <c r="UO12" s="195">
        <v>12.2659430122117</v>
      </c>
      <c r="UP12" s="195">
        <v>12.2880601061152</v>
      </c>
      <c r="UQ12" s="195">
        <v>12.304424088871601</v>
      </c>
      <c r="UR12" s="195">
        <v>12.276340791871901</v>
      </c>
      <c r="US12" s="195">
        <v>12.283122722691701</v>
      </c>
      <c r="UT12" s="195">
        <v>12.291407222914073</v>
      </c>
      <c r="UU12" s="195">
        <v>12.27907157575522</v>
      </c>
      <c r="UV12" s="195">
        <v>12.276995305164318</v>
      </c>
      <c r="UW12" s="195">
        <v>12.275051124744374</v>
      </c>
      <c r="UX12" s="195">
        <v>12.304228660924041</v>
      </c>
      <c r="UY12" s="195">
        <v>12.309773021286604</v>
      </c>
      <c r="UZ12" s="195">
        <v>12.3027844511835</v>
      </c>
      <c r="VA12" s="195">
        <v>12.3025382311209</v>
      </c>
      <c r="VB12" s="195">
        <v>12.2516192345437</v>
      </c>
      <c r="VC12" s="195">
        <v>12.238607471151999</v>
      </c>
      <c r="VD12" s="195">
        <v>12.227135210612101</v>
      </c>
      <c r="VE12" s="195">
        <v>12.2371988535131</v>
      </c>
      <c r="VF12" s="195">
        <v>12.2281531188043</v>
      </c>
      <c r="VG12" s="195">
        <v>12.183763612824601</v>
      </c>
      <c r="VH12" s="195">
        <v>12.2000381752243</v>
      </c>
      <c r="VI12" s="195">
        <v>11.571140607766299</v>
      </c>
      <c r="VJ12" s="195">
        <v>11.884941675503711</v>
      </c>
      <c r="VK12" s="195">
        <v>11.858215748748291</v>
      </c>
      <c r="VL12" s="195">
        <v>11.76622783654212</v>
      </c>
      <c r="VM12" s="195">
        <v>11.787380497131929</v>
      </c>
      <c r="VN12" s="195">
        <v>11.743662730315036</v>
      </c>
      <c r="VO12" s="195">
        <v>11.722064926502</v>
      </c>
      <c r="VP12" s="195">
        <v>11.668090725493242</v>
      </c>
      <c r="VQ12" s="195">
        <v>11.636792088387544</v>
      </c>
      <c r="VR12" s="195">
        <v>11.653943034295681</v>
      </c>
      <c r="VS12" s="195">
        <v>11.606263808674754</v>
      </c>
      <c r="VT12" s="195">
        <v>11.524206624971045</v>
      </c>
      <c r="VU12" s="195">
        <v>11.502932551319647</v>
      </c>
      <c r="VV12" s="195">
        <v>11.406798626384226</v>
      </c>
      <c r="VW12" s="195">
        <v>11.421638485537111</v>
      </c>
      <c r="VX12" s="195">
        <v>11.322002614781203</v>
      </c>
      <c r="VY12" s="195">
        <v>11.253648793977568</v>
      </c>
      <c r="VZ12" s="195">
        <v>11.199077632590315</v>
      </c>
      <c r="WA12" s="195">
        <v>10.498138695935832</v>
      </c>
      <c r="WB12" s="195">
        <v>10.490410853606978</v>
      </c>
      <c r="WC12" s="195">
        <v>10.6708851109248</v>
      </c>
      <c r="WD12" s="195">
        <v>10.931231542208399</v>
      </c>
      <c r="WE12" s="195">
        <v>10.9739263803681</v>
      </c>
      <c r="WF12" s="195">
        <v>10.9599693545298</v>
      </c>
      <c r="WG12" s="195">
        <v>10.962238834579299</v>
      </c>
      <c r="WH12" s="195">
        <v>10.990863022113</v>
      </c>
      <c r="WI12" s="195">
        <v>11.0134197130958</v>
      </c>
      <c r="WJ12" s="195">
        <v>10.545251224308799</v>
      </c>
      <c r="WK12" s="195">
        <v>10.5154202004626</v>
      </c>
      <c r="WL12" s="195">
        <v>10.5050544023459</v>
      </c>
      <c r="WM12" s="195">
        <v>10.506333987909599</v>
      </c>
      <c r="WN12" s="195">
        <v>10.5053457426352</v>
      </c>
      <c r="WO12" s="195">
        <v>10.462053829271101</v>
      </c>
      <c r="WP12" s="195">
        <v>10.481293692863201</v>
      </c>
      <c r="WQ12" s="195">
        <v>10.5685337411585</v>
      </c>
      <c r="WR12" s="195">
        <v>10.5260353227771</v>
      </c>
      <c r="WS12" s="195">
        <v>10.5593820160585</v>
      </c>
      <c r="WT12" s="195">
        <v>10.3838245373544</v>
      </c>
      <c r="WU12" s="195">
        <v>10.394616440445301</v>
      </c>
      <c r="WV12" s="195">
        <v>10.3905952290222</v>
      </c>
      <c r="WW12" s="195">
        <v>10.385803057451101</v>
      </c>
      <c r="WX12" s="195">
        <v>10.326640809186999</v>
      </c>
      <c r="WY12" s="195">
        <v>10.322495073518301</v>
      </c>
      <c r="WZ12" s="195">
        <v>10.295269659536</v>
      </c>
      <c r="XA12" s="195">
        <v>10.3205756046109</v>
      </c>
      <c r="XB12" s="195">
        <v>10.3193882141251</v>
      </c>
      <c r="XC12" s="195">
        <v>10.327185304834501</v>
      </c>
      <c r="XD12" s="195">
        <v>10.3082049146189</v>
      </c>
      <c r="XE12" s="195">
        <v>10.300783171276199</v>
      </c>
      <c r="XF12" s="195">
        <v>10.3496477005834</v>
      </c>
      <c r="XG12" s="195">
        <v>10.373302734748499</v>
      </c>
      <c r="XH12" s="195">
        <v>10.3617778798668</v>
      </c>
      <c r="XI12" s="195">
        <v>10.375505488157099</v>
      </c>
      <c r="XJ12" s="195">
        <v>10.3559322033898</v>
      </c>
      <c r="XK12" s="195">
        <v>10.367692545623299</v>
      </c>
      <c r="XL12" s="195">
        <v>10.350654349499615</v>
      </c>
      <c r="XM12" s="195">
        <v>10.309091609820017</v>
      </c>
      <c r="XN12" s="195">
        <v>10.275625802935336</v>
      </c>
      <c r="XO12" s="195">
        <v>10.283818075346476</v>
      </c>
      <c r="XP12" s="195">
        <v>10.267878031661857</v>
      </c>
      <c r="XQ12" s="195">
        <v>10.124448952522139</v>
      </c>
      <c r="XR12" s="195">
        <v>10.10813554028732</v>
      </c>
      <c r="XS12" s="195">
        <v>10.038676407391492</v>
      </c>
      <c r="XT12" s="195">
        <v>9.979342064234487</v>
      </c>
      <c r="XU12" s="195">
        <v>9.9669003115264783</v>
      </c>
      <c r="XV12" s="195">
        <v>10.066736916051985</v>
      </c>
      <c r="XW12" s="195">
        <v>10.077297339715923</v>
      </c>
      <c r="XX12" s="195">
        <v>10.019326339039203</v>
      </c>
      <c r="XY12" s="195">
        <v>9.9877513927851744</v>
      </c>
      <c r="XZ12" s="195">
        <v>9.9581474315947407</v>
      </c>
      <c r="YA12" s="195">
        <v>9.9509027557808043</v>
      </c>
      <c r="YB12" s="195">
        <v>9.9428911362284342</v>
      </c>
      <c r="YC12" s="195">
        <v>9.9523431294678293</v>
      </c>
      <c r="YD12" s="195">
        <v>9.9646277969874006</v>
      </c>
      <c r="YE12" s="195">
        <v>9.8036644012559098</v>
      </c>
      <c r="YF12" s="195">
        <v>9.7811554989654592</v>
      </c>
      <c r="YG12" s="195">
        <v>9.7400318979266398</v>
      </c>
      <c r="YH12" s="195">
        <v>9.7058823529411793</v>
      </c>
      <c r="YI12" s="195">
        <v>9.7148448420464106</v>
      </c>
      <c r="YJ12" s="195">
        <v>9.7362540898571499</v>
      </c>
      <c r="YK12" s="195">
        <v>9.72934416485041</v>
      </c>
      <c r="YL12" s="195">
        <v>9.7331122428836494</v>
      </c>
      <c r="YM12" s="195">
        <v>9.7074384080859097</v>
      </c>
      <c r="YN12" s="195">
        <v>9.7096238938053094</v>
      </c>
      <c r="YO12" s="195">
        <v>9.1285506047354499</v>
      </c>
      <c r="YP12" s="195">
        <v>9.0573027508473203</v>
      </c>
      <c r="YQ12" s="195">
        <v>8.8557586261225794</v>
      </c>
      <c r="YR12" s="195">
        <v>8.8644094612768001</v>
      </c>
      <c r="YS12" s="195">
        <v>8.8779636824994004</v>
      </c>
      <c r="YT12" s="195">
        <v>8.8855120566241403</v>
      </c>
      <c r="YU12" s="195">
        <v>8.8292761050608597</v>
      </c>
      <c r="YV12" s="195">
        <v>8.7738814993954097</v>
      </c>
      <c r="YW12" s="195">
        <v>8.7638598746585306</v>
      </c>
      <c r="YX12" s="195">
        <v>8.7118957612804593</v>
      </c>
      <c r="YY12" s="195">
        <v>8.6455077342309803</v>
      </c>
      <c r="YZ12" s="195">
        <v>8.4869282342206507</v>
      </c>
      <c r="ZA12" s="195">
        <v>8.4268278137796706</v>
      </c>
      <c r="ZB12" s="195">
        <v>8.3854660347551295</v>
      </c>
      <c r="ZC12" s="195">
        <v>8.3688111005991797</v>
      </c>
      <c r="ZD12" s="195">
        <v>8.3404305654128201</v>
      </c>
      <c r="ZE12" s="195">
        <v>8.3216893625419406</v>
      </c>
      <c r="ZF12" s="195">
        <v>8.2625024708440407</v>
      </c>
      <c r="ZG12" s="195">
        <v>8.2648456057007103</v>
      </c>
      <c r="ZH12" s="195">
        <v>8.2660398230088497</v>
      </c>
      <c r="ZI12" s="195">
        <v>8.2514610646027506</v>
      </c>
      <c r="ZJ12" s="195">
        <v>8.2472353870458104</v>
      </c>
      <c r="ZK12" s="195">
        <v>8.1908282860064503</v>
      </c>
      <c r="ZL12" s="195">
        <v>8.2191024528748304</v>
      </c>
      <c r="ZM12" s="195">
        <v>8.2328334648776593</v>
      </c>
      <c r="ZN12" s="195">
        <v>8.2208829054477199</v>
      </c>
      <c r="ZO12" s="195">
        <v>8.20454457775549</v>
      </c>
      <c r="ZP12" s="195">
        <v>8.1913529891621</v>
      </c>
      <c r="ZQ12" s="195">
        <v>8.1889978213507604</v>
      </c>
      <c r="ZR12" s="195">
        <v>8.1759731909753306</v>
      </c>
      <c r="ZS12" s="195">
        <v>8.0650450942880596</v>
      </c>
      <c r="ZT12" s="195">
        <v>8.0614731546262099</v>
      </c>
      <c r="ZU12" s="195">
        <v>8.03812455600284</v>
      </c>
      <c r="ZV12" s="195">
        <v>8.0448755865767598</v>
      </c>
      <c r="ZW12" s="195">
        <v>8.0294303298090597</v>
      </c>
      <c r="ZX12" s="195">
        <v>7.9511983258972601</v>
      </c>
      <c r="ZY12" s="195">
        <v>7.9632575155081904</v>
      </c>
      <c r="ZZ12" s="195">
        <v>7.9543284532145098</v>
      </c>
      <c r="AAA12" s="195">
        <v>7.93331747542023</v>
      </c>
      <c r="AAB12" s="195">
        <v>7.93331747542023</v>
      </c>
      <c r="AAC12" s="195">
        <v>7.9350412436548199</v>
      </c>
      <c r="AAD12" s="195">
        <v>7.9131647082254499</v>
      </c>
      <c r="AAE12" s="195">
        <v>7.8733448013761702</v>
      </c>
      <c r="AAF12" s="195">
        <v>7.8752803588593396</v>
      </c>
      <c r="AAG12" s="195">
        <v>7.8756290438533396</v>
      </c>
      <c r="AAH12" s="195">
        <v>7.8328960966690504</v>
      </c>
      <c r="AAI12" s="195">
        <v>7.7966571609632398</v>
      </c>
      <c r="AAJ12" s="195">
        <v>7.8210023866348504</v>
      </c>
      <c r="AAK12" s="195">
        <v>7.81212747357546</v>
      </c>
      <c r="AAL12" s="195">
        <v>7.8037234465749101</v>
      </c>
      <c r="AAM12" s="195">
        <v>7.7812189795513191</v>
      </c>
      <c r="AAN12" s="195">
        <v>7.7820686360379012</v>
      </c>
      <c r="AAO12" s="195">
        <v>7.7154845154845155</v>
      </c>
      <c r="AAP12" s="195">
        <v>7.7193685391457638</v>
      </c>
      <c r="AAQ12" s="195">
        <v>7.7229586320131354</v>
      </c>
      <c r="AAR12" s="195">
        <v>7.718605393330142</v>
      </c>
      <c r="AAS12" s="195">
        <v>7.686872295661149</v>
      </c>
      <c r="AAT12" s="195">
        <v>7.6871424030514932</v>
      </c>
      <c r="AAU12" s="195">
        <v>7.6806675716681303</v>
      </c>
      <c r="AAV12" s="195">
        <v>7.6876122082585274</v>
      </c>
      <c r="AAW12" s="195">
        <v>7.660627344560619</v>
      </c>
      <c r="AAX12" s="195">
        <v>7.6643990929705206</v>
      </c>
      <c r="AAY12" s="195">
        <v>7.5670307845084412</v>
      </c>
      <c r="AAZ12" s="298">
        <v>7.5846663209541667</v>
      </c>
      <c r="ABA12" s="195">
        <v>7.5931472385288119</v>
      </c>
      <c r="ABB12" s="195">
        <v>7.5856437221159965</v>
      </c>
      <c r="ABC12" s="195">
        <v>7.5381740098616188</v>
      </c>
      <c r="ABD12" s="195">
        <v>7.4732317000358224</v>
      </c>
      <c r="ABE12" s="195">
        <v>7.464223246939099</v>
      </c>
      <c r="ABF12" s="195">
        <v>7.4629651693871875</v>
      </c>
      <c r="ABG12" s="195">
        <v>7.4553465110740644</v>
      </c>
      <c r="ABH12" s="195">
        <v>7.4565806246016555</v>
      </c>
      <c r="ABI12" s="195">
        <v>7.3862954518180732</v>
      </c>
      <c r="ABJ12" s="195">
        <v>7.2962829879825915</v>
      </c>
      <c r="ABK12" s="195">
        <v>7.2991473519875099</v>
      </c>
      <c r="ABL12" s="195">
        <v>7.2777242818167203</v>
      </c>
      <c r="ABM12" s="195">
        <v>7.2788732394366198</v>
      </c>
      <c r="ABN12" s="195">
        <v>7.2383791186659101</v>
      </c>
      <c r="ABO12" s="195">
        <v>7.3778951158046304</v>
      </c>
      <c r="ABP12" s="195">
        <v>7.4426687974430701</v>
      </c>
      <c r="ABQ12" s="195">
        <v>7.4218531677911299</v>
      </c>
      <c r="ABR12" s="195">
        <v>7.50179784258889</v>
      </c>
      <c r="ABS12" s="195">
        <v>7.52059835213183</v>
      </c>
      <c r="ABT12" s="195">
        <v>7.7730553327987204</v>
      </c>
      <c r="ABU12" s="195">
        <v>7.77</v>
      </c>
      <c r="ABV12" s="195">
        <v>7.8662839373280704</v>
      </c>
      <c r="ABW12" s="195">
        <v>7.89823360916614</v>
      </c>
      <c r="ABX12" s="195">
        <v>7.7324055666004003</v>
      </c>
      <c r="ABY12" s="195">
        <v>7.7849359739123498</v>
      </c>
      <c r="ABZ12" s="195">
        <v>7.7557703058861103</v>
      </c>
      <c r="ACA12" s="195">
        <v>7.6962491493535099</v>
      </c>
      <c r="ACB12" s="195">
        <v>7.7431015785034303</v>
      </c>
      <c r="ACC12" s="195">
        <v>7.5899091826437903</v>
      </c>
      <c r="ACD12" s="195">
        <v>7.6076051779935296</v>
      </c>
      <c r="ACE12" s="195">
        <v>7.7308344777445672</v>
      </c>
      <c r="ACF12" s="195">
        <v>7.6631400419964466</v>
      </c>
      <c r="ACG12" s="195">
        <v>7.682526827292973</v>
      </c>
      <c r="ACH12" s="195">
        <v>7.6974543080939943</v>
      </c>
      <c r="ACI12" s="195">
        <v>7.7662443808745394</v>
      </c>
      <c r="ACJ12" s="195">
        <v>7.8061287278992495</v>
      </c>
      <c r="ACK12" s="195">
        <v>7.8700627537836834</v>
      </c>
      <c r="ACL12" s="195">
        <v>7.859371151793777</v>
      </c>
      <c r="ACM12" s="195">
        <v>7.7052553603028926</v>
      </c>
      <c r="ACN12" s="195">
        <v>7.7353269175168302</v>
      </c>
      <c r="ACO12" s="195">
        <v>7.7287405812701797</v>
      </c>
      <c r="ACP12" s="195">
        <v>7.6485659971898503</v>
      </c>
      <c r="ACQ12" s="195">
        <v>7.6497449399374702</v>
      </c>
      <c r="ACR12" s="195">
        <v>7.6372492363576301</v>
      </c>
      <c r="ACS12" s="195">
        <v>7.6298301747477204</v>
      </c>
      <c r="ACT12" s="195">
        <v>7.6506664486057696</v>
      </c>
      <c r="ACU12" s="195">
        <v>7.6415630839223301</v>
      </c>
      <c r="ACV12" s="195">
        <v>7.64292103765146</v>
      </c>
      <c r="ACW12" s="195">
        <v>7.6783091235514922</v>
      </c>
      <c r="ACX12" s="195">
        <v>7.6742761465267275</v>
      </c>
      <c r="ACY12" s="195">
        <v>7.747718249907912</v>
      </c>
      <c r="ACZ12" s="195">
        <v>7.7568788501026686</v>
      </c>
      <c r="ADA12" s="195">
        <v>7.7644506304241023</v>
      </c>
      <c r="ADB12" s="195">
        <v>7.6153563706091152</v>
      </c>
      <c r="ADC12" s="195">
        <v>7.6145558040252084</v>
      </c>
      <c r="ADD12" s="195">
        <v>7.6133554844199507</v>
      </c>
      <c r="ADE12" s="195">
        <v>7.6219414037347102</v>
      </c>
      <c r="ADF12" s="195">
        <v>7.6226870474658099</v>
      </c>
      <c r="ADG12" s="195">
        <v>7.4971833252856896</v>
      </c>
      <c r="ADH12" s="195">
        <v>7.5066281031573903</v>
      </c>
      <c r="ADI12" s="195">
        <v>7.4958223919789901</v>
      </c>
      <c r="ADJ12" s="195">
        <v>7.49920848504037</v>
      </c>
      <c r="ADK12" s="195">
        <v>7.49920848504037</v>
      </c>
      <c r="ADL12" s="195">
        <v>7.5356542804673099</v>
      </c>
      <c r="ADM12" s="195">
        <v>7.6391389432485299</v>
      </c>
      <c r="ADN12" s="195">
        <v>7.6317856862282998</v>
      </c>
      <c r="ADO12" s="195">
        <v>7.5717604441469497</v>
      </c>
      <c r="ADP12" s="195">
        <v>7.6865319600597504</v>
      </c>
      <c r="ADQ12" s="195">
        <v>7.7106255894372904</v>
      </c>
      <c r="ADR12" s="195">
        <v>7.7648908983683897</v>
      </c>
      <c r="ADS12" s="195">
        <v>7.7736796672682997</v>
      </c>
      <c r="ADT12" s="195">
        <v>7.7784322965755601</v>
      </c>
      <c r="ADU12" s="195">
        <v>7.8346285849540402</v>
      </c>
      <c r="ADV12" s="195">
        <v>7.8664075205267503</v>
      </c>
      <c r="ADW12" s="195">
        <v>7.9214220384141196</v>
      </c>
      <c r="ADX12" s="195">
        <v>7.9244158321411504</v>
      </c>
      <c r="ADY12" s="195">
        <v>7.9867738486516497</v>
      </c>
      <c r="ADZ12" s="195">
        <v>8.1029992107340192</v>
      </c>
      <c r="AEA12" s="195">
        <v>8.1560759843608093</v>
      </c>
      <c r="AEB12" s="195">
        <v>8.1516512966028198</v>
      </c>
      <c r="AEC12" s="195">
        <v>8.1881850195861201</v>
      </c>
      <c r="AED12" s="195">
        <v>8.2763391974698592</v>
      </c>
      <c r="AEE12" s="195">
        <v>8.3184222036661506</v>
      </c>
      <c r="AEF12" s="195">
        <v>8.3541385067981206</v>
      </c>
      <c r="AEG12" s="195">
        <v>8.3609357003852391</v>
      </c>
      <c r="AEH12" s="195">
        <v>8.3739030298216992</v>
      </c>
      <c r="AEI12" s="195">
        <v>8.4648896986019295</v>
      </c>
      <c r="AEJ12" s="195">
        <v>8.4749421137317995</v>
      </c>
      <c r="AEK12" s="195">
        <v>8.4557120992111781</v>
      </c>
      <c r="AEL12" s="195">
        <v>8.457209847596717</v>
      </c>
      <c r="AEM12" s="195">
        <v>8.475972184452818</v>
      </c>
      <c r="AEN12" s="195">
        <v>8.4609441396894063</v>
      </c>
      <c r="AEO12" s="195">
        <v>8.5113417916186069</v>
      </c>
      <c r="AEP12" s="195">
        <v>8.4172828990669402</v>
      </c>
      <c r="AEQ12" s="195">
        <v>8.5260339877395808</v>
      </c>
      <c r="AER12" s="195">
        <v>8.4394098641441904</v>
      </c>
      <c r="AES12" s="195">
        <v>8.4539229113676395</v>
      </c>
      <c r="AET12" s="195">
        <v>8.5656982631046006</v>
      </c>
      <c r="AEU12" s="195">
        <v>8.4900108409478108</v>
      </c>
      <c r="AEV12" s="195">
        <v>8.5067243778018202</v>
      </c>
      <c r="AEW12" s="195">
        <v>8.4918095972249006</v>
      </c>
      <c r="AEX12" s="195">
        <v>8.4168803916996993</v>
      </c>
      <c r="AEY12" s="195">
        <v>8.4428393911152497</v>
      </c>
      <c r="AEZ12" s="195">
        <v>8.445627845952</v>
      </c>
      <c r="AFA12" s="195">
        <v>8.4171535494711094</v>
      </c>
      <c r="AFB12" s="195">
        <v>8.4155962953081502</v>
      </c>
      <c r="AFC12" s="195">
        <v>8.4029969953980093</v>
      </c>
      <c r="AFD12" s="195">
        <v>8.3746988412558796</v>
      </c>
      <c r="AFE12" s="195">
        <v>8.35796197952744</v>
      </c>
      <c r="AFF12" s="195">
        <v>8.3528186132654305</v>
      </c>
      <c r="AFG12" s="195">
        <v>8.3315974231377599</v>
      </c>
      <c r="AFH12" s="195">
        <v>8.3342324290998793</v>
      </c>
      <c r="AFI12" s="195">
        <v>8.2967756936909005</v>
      </c>
      <c r="AFJ12" s="195">
        <v>8.2991978817849095</v>
      </c>
      <c r="AFK12" s="195">
        <v>8.2797915370255097</v>
      </c>
      <c r="AFL12" s="195">
        <v>8.19921875</v>
      </c>
      <c r="AFM12" s="195">
        <v>8.2013291634089107</v>
      </c>
      <c r="AFN12" s="195">
        <v>8.1294430122646695</v>
      </c>
      <c r="AFO12" s="195">
        <v>8.1237264023991695</v>
      </c>
      <c r="AFP12" s="195">
        <v>8.1374293894606495</v>
      </c>
      <c r="AFQ12" s="195">
        <v>8.1299796906733306</v>
      </c>
      <c r="AFR12" s="195">
        <v>8.0912975912975895</v>
      </c>
      <c r="AFS12" s="195">
        <v>8.0666770525003901</v>
      </c>
      <c r="AFT12" s="195">
        <v>8.0595284112872001</v>
      </c>
      <c r="AFU12" s="195">
        <v>7.99758972620796</v>
      </c>
      <c r="AFV12" s="195">
        <v>7.7603240092357799</v>
      </c>
      <c r="AFW12" s="195">
        <v>7.58587411087679</v>
      </c>
      <c r="AFX12" s="195">
        <v>7.3453636264811397</v>
      </c>
      <c r="AFY12" s="195">
        <v>7.2527972937809002</v>
      </c>
      <c r="AFZ12" s="195">
        <v>7.2895766026185997</v>
      </c>
      <c r="AGA12" s="195">
        <v>7.2164648910411602</v>
      </c>
      <c r="AGB12" s="195">
        <v>7.13921600258106</v>
      </c>
      <c r="AGC12" s="195">
        <v>7.0994706945520303</v>
      </c>
      <c r="AGD12" s="195">
        <v>6.9555871756834504</v>
      </c>
      <c r="AGE12" s="195">
        <v>6.9463848317155001</v>
      </c>
      <c r="AGF12" s="195">
        <v>6.8477336249848104</v>
      </c>
      <c r="AGG12" s="195">
        <v>6.7550735204763699</v>
      </c>
      <c r="AGH12" s="195">
        <f>'0091'!I55</f>
        <v>34.877492877492898</v>
      </c>
      <c r="AGI12" s="195">
        <v>6.7106491941557502</v>
      </c>
      <c r="AGJ12" s="195">
        <v>6.5924673049624003</v>
      </c>
      <c r="AGK12" s="195">
        <v>6.5832726831635098</v>
      </c>
      <c r="AGL12" s="195">
        <v>6.5189581475445104</v>
      </c>
      <c r="AGM12" s="195">
        <v>6.47062419759125</v>
      </c>
      <c r="AGN12" s="195">
        <v>6.2822397843533704</v>
      </c>
      <c r="AGO12" s="195">
        <v>6.0348055615235863</v>
      </c>
      <c r="AGP12" s="195">
        <v>6.05439409113671</v>
      </c>
      <c r="AGQ12" s="195">
        <v>5.98734890712094</v>
      </c>
      <c r="AGR12" s="195">
        <v>5.97170796544194</v>
      </c>
      <c r="AGS12" s="195">
        <v>5.9212077547812401</v>
      </c>
      <c r="AGT12" s="195">
        <v>5.9841248486479213</v>
      </c>
      <c r="AGU12" s="195">
        <v>5.9812449035063899</v>
      </c>
      <c r="AGV12" s="195">
        <v>5.9270960728359796</v>
      </c>
      <c r="AGW12" s="195">
        <v>5.9029686174724398</v>
      </c>
      <c r="AGX12" s="195">
        <v>5.9053994359305397</v>
      </c>
      <c r="AGY12" s="195">
        <v>5.9003597366456297</v>
      </c>
      <c r="AGZ12" s="195">
        <v>5.9003597366456297</v>
      </c>
      <c r="AHA12" s="195">
        <v>5.8349279705383301</v>
      </c>
      <c r="AHB12" s="195">
        <v>5.7729622547978199</v>
      </c>
      <c r="AHC12" s="195">
        <v>5.7498233215547696</v>
      </c>
      <c r="AHD12" s="195">
        <v>5.7391181458451097</v>
      </c>
      <c r="AHE12" s="195">
        <v>5.7444046867326204</v>
      </c>
      <c r="AHF12" s="195">
        <v>5.5905651036141197</v>
      </c>
      <c r="AHG12" s="195">
        <v>5.5853771402128602</v>
      </c>
      <c r="AHH12" s="195">
        <v>5.5111381270783397</v>
      </c>
      <c r="AHI12" s="195">
        <v>5.5132007233273104</v>
      </c>
      <c r="AHJ12" s="195">
        <v>5.5294074319596396</v>
      </c>
      <c r="AHK12" s="195">
        <v>5.4779838860783201</v>
      </c>
      <c r="AHL12" s="195">
        <v>5.44520291050934</v>
      </c>
      <c r="AHM12" s="195">
        <v>5.4656190082333902</v>
      </c>
      <c r="AHN12" s="195">
        <v>5.4323258869908004</v>
      </c>
      <c r="AHO12" s="195">
        <v>5.4383055702118002</v>
      </c>
      <c r="AHP12" s="195">
        <v>5.2143019986321102</v>
      </c>
      <c r="AHQ12" s="195">
        <v>5.1693842317283698</v>
      </c>
      <c r="AHR12" s="195">
        <v>5.21571860401209</v>
      </c>
      <c r="AHS12" s="195">
        <v>5.1876985839250001</v>
      </c>
      <c r="AHT12" s="195">
        <v>5.1422193141141603</v>
      </c>
      <c r="AHU12" s="195">
        <v>5.1404894970129096</v>
      </c>
      <c r="AHV12" s="195">
        <v>5.1616582756450597</v>
      </c>
      <c r="AHW12" s="195">
        <v>5.1659468969929598</v>
      </c>
      <c r="AHX12" s="195">
        <v>5.1319577735124797</v>
      </c>
      <c r="AHY12" s="195">
        <v>5.1549800796812804</v>
      </c>
      <c r="AHZ12" s="195">
        <v>5.1423459244532799</v>
      </c>
      <c r="AIA12" s="195">
        <v>5.1303830125024801</v>
      </c>
      <c r="AIB12" s="195">
        <v>5.1367647646048802</v>
      </c>
      <c r="AIC12" s="195">
        <v>5.1314304144492802</v>
      </c>
      <c r="AID12" s="195">
        <v>5.1584499898559502</v>
      </c>
      <c r="AIE12" s="195">
        <v>5.1736449204803598</v>
      </c>
      <c r="AIF12" s="195">
        <v>5.1734656525806297</v>
      </c>
      <c r="AIG12" s="195">
        <v>5.1026266121421804</v>
      </c>
      <c r="AIH12" s="195">
        <v>5.0597823997539502</v>
      </c>
      <c r="AII12" s="195">
        <v>5.0853809303044404</v>
      </c>
      <c r="AIJ12" s="195">
        <v>5.0740023246803601</v>
      </c>
      <c r="AIK12" s="195">
        <v>5.0740023246803601</v>
      </c>
      <c r="AIL12" s="195">
        <v>5.0630050940288802</v>
      </c>
      <c r="AIM12" s="195">
        <v>5.0482043403111199</v>
      </c>
      <c r="AIN12" s="195">
        <v>5.0506912442396299</v>
      </c>
      <c r="AIO12" s="195">
        <v>5.05996683506228</v>
      </c>
      <c r="AIP12" s="195">
        <v>5.0817944012806002</v>
      </c>
      <c r="AIQ12" s="195">
        <v>5.0722481105846402</v>
      </c>
      <c r="AIR12" s="195">
        <v>5.0712663481870202</v>
      </c>
      <c r="AIS12" s="195">
        <v>5.0705436354398703</v>
      </c>
      <c r="AIT12" s="195">
        <v>5.0831995614893701</v>
      </c>
      <c r="AIU12" s="195">
        <v>5.0750692196700857</v>
      </c>
      <c r="AIV12" s="195">
        <v>5.0780241698932302</v>
      </c>
      <c r="AIW12" s="195">
        <v>5.0693573667711602</v>
      </c>
      <c r="AIX12" s="195">
        <v>5.0989339522442103</v>
      </c>
      <c r="AIY12" s="195">
        <v>5.1194283232658204</v>
      </c>
      <c r="AIZ12" s="195">
        <v>5.1428007110408904</v>
      </c>
      <c r="AJA12" s="474">
        <v>5.1428007110408904</v>
      </c>
      <c r="AJB12" s="474">
        <v>5.1487341772151902</v>
      </c>
      <c r="AJC12" s="474">
        <v>5.1445224217913603</v>
      </c>
      <c r="AJD12" s="474">
        <v>5.1832771943729004</v>
      </c>
      <c r="AJE12" s="474">
        <v>5.1096909948174396</v>
      </c>
      <c r="AJF12" s="474">
        <v>5.0517725855498696</v>
      </c>
      <c r="AJG12" s="474">
        <v>4.9822701795859201</v>
      </c>
      <c r="AJH12" s="474">
        <v>4.9448488031815101</v>
      </c>
      <c r="AJI12" s="474">
        <v>4.88501922508134</v>
      </c>
      <c r="AJJ12" s="474">
        <v>4.8696069739952703</v>
      </c>
      <c r="AJK12" s="474">
        <v>4.83936269915651</v>
      </c>
      <c r="AJL12" s="474">
        <v>4.8395460694423598</v>
      </c>
      <c r="AJM12" s="474">
        <v>4.8428272051819397</v>
      </c>
      <c r="AJN12" s="474">
        <v>4.8176192489526102</v>
      </c>
      <c r="AJO12" s="474">
        <v>4.8132089350005796</v>
      </c>
      <c r="AJP12" s="474">
        <v>4.7764203994570504</v>
      </c>
      <c r="AJQ12" s="474">
        <v>4.7973105807415601</v>
      </c>
      <c r="AJR12" s="474">
        <v>4.8162245747591301</v>
      </c>
      <c r="AJS12" s="474">
        <v>4.7849377033568796</v>
      </c>
      <c r="AJT12" s="474">
        <v>4.7021160302959304</v>
      </c>
      <c r="AJU12" s="474">
        <v>4.78355737385544</v>
      </c>
      <c r="AJV12" s="474">
        <v>4.7404656919625596</v>
      </c>
      <c r="AJW12" s="474">
        <v>4.7292569777169398</v>
      </c>
      <c r="AJX12" s="474">
        <v>4.7351929690485299</v>
      </c>
      <c r="AJY12" s="474">
        <v>4.7252997419942302</v>
      </c>
      <c r="AJZ12" s="474">
        <v>4.71186057891369</v>
      </c>
      <c r="AKA12" s="474">
        <v>4.73208447128515</v>
      </c>
      <c r="AKB12" s="195">
        <v>4.7005193306405104</v>
      </c>
      <c r="AKC12" s="195">
        <v>4.6925092478421702</v>
      </c>
      <c r="AKD12" s="195">
        <v>4.6877890841813104</v>
      </c>
      <c r="AKE12" s="195">
        <v>4.6952753163332401</v>
      </c>
      <c r="AKF12" s="195">
        <v>4.6482635796972396</v>
      </c>
      <c r="AKG12" s="195">
        <v>4.6534346410296203</v>
      </c>
      <c r="AKH12" s="195">
        <v>4.6534346410296203</v>
      </c>
      <c r="AKI12" s="195">
        <v>4.6656587975345998</v>
      </c>
      <c r="AKJ12" s="195">
        <v>4.6656106324614601</v>
      </c>
      <c r="AKK12" s="195">
        <v>4.6403792784458799</v>
      </c>
      <c r="AKL12" s="195">
        <v>4.6509013374685004</v>
      </c>
      <c r="AKM12" s="195">
        <v>4.6551254619723803</v>
      </c>
      <c r="AKN12" s="195">
        <v>4.6898935543422802</v>
      </c>
      <c r="AKO12" s="195">
        <v>4.6857500881074499</v>
      </c>
      <c r="AKP12" s="195">
        <v>4.6882451819709896</v>
      </c>
      <c r="AKQ12" s="195">
        <v>4.6895150259877303</v>
      </c>
      <c r="AKR12" s="195">
        <v>4.6928361138371004</v>
      </c>
      <c r="AKS12" s="195">
        <v>4.6908064895367998</v>
      </c>
      <c r="AKT12" s="195">
        <v>4.69475494411006</v>
      </c>
      <c r="AKU12" s="195">
        <v>4.71075996401611</v>
      </c>
      <c r="AKV12" s="195">
        <v>4.72872465356612</v>
      </c>
      <c r="AKW12" s="195">
        <v>4.7529098248226704</v>
      </c>
      <c r="AKX12" s="195">
        <v>4.7495695727030798</v>
      </c>
      <c r="AKY12" s="195">
        <v>4.7461248591740803</v>
      </c>
      <c r="AKZ12" s="195">
        <v>4.7679751263116996</v>
      </c>
      <c r="ALA12" s="195">
        <v>4.7441806421627497</v>
      </c>
      <c r="ALB12" s="195">
        <v>4.7532447345923696</v>
      </c>
      <c r="ALC12" s="195">
        <v>4.7904542436433202</v>
      </c>
      <c r="ALD12" s="195">
        <v>4.87651180085326</v>
      </c>
      <c r="ALE12" s="195">
        <v>4.8696505692972103</v>
      </c>
      <c r="ALF12" s="195">
        <v>4.86783533582825</v>
      </c>
      <c r="ALG12" s="195">
        <v>4.8631570633071401</v>
      </c>
      <c r="ALH12" s="195">
        <v>4.8542693748767496</v>
      </c>
      <c r="ALI12" s="195">
        <v>4.8666325203892704</v>
      </c>
      <c r="ALJ12" s="195">
        <v>4.8521340861531197</v>
      </c>
      <c r="ALK12" s="195">
        <v>4.8375733855185903</v>
      </c>
      <c r="ALL12" s="195">
        <v>4.8479490806223504</v>
      </c>
      <c r="ALM12" s="195">
        <v>4.7896814321598002</v>
      </c>
      <c r="ALN12" s="195">
        <v>4.7959429121231603</v>
      </c>
      <c r="ALO12" s="195">
        <v>4.7710475578406202</v>
      </c>
      <c r="ALP12" s="195">
        <v>4.7608382658774602</v>
      </c>
      <c r="ALQ12" s="195">
        <v>4.7990162480345102</v>
      </c>
      <c r="ALR12" s="195">
        <v>4.8164760102049202</v>
      </c>
      <c r="ALS12" s="195">
        <v>4.8471490959552703</v>
      </c>
      <c r="ALT12" s="195">
        <v>4.8431214802896196</v>
      </c>
      <c r="ALU12" s="195">
        <v>4.8623077542475199</v>
      </c>
      <c r="ALV12" s="195">
        <v>4.8412571793235504</v>
      </c>
      <c r="ALW12" s="195">
        <v>4.7967832222966802</v>
      </c>
      <c r="ALX12" s="195">
        <v>4.7709803921568597</v>
      </c>
      <c r="ALY12" s="195">
        <v>4.7536860028636703</v>
      </c>
      <c r="ALZ12" s="195">
        <v>4.7154471544715397</v>
      </c>
      <c r="AMA12" s="195">
        <v>4.7043261749144101</v>
      </c>
      <c r="AMB12" s="195">
        <v>4.7416056106257098</v>
      </c>
      <c r="AMC12" s="195">
        <v>4.76260362540161</v>
      </c>
      <c r="AMD12" s="195">
        <v>4.7439213657527199</v>
      </c>
      <c r="AME12" s="195">
        <v>4.7546868767451098</v>
      </c>
      <c r="AMF12" s="195">
        <v>4.7503201024327799</v>
      </c>
      <c r="AMG12" s="195">
        <v>4.7056932781550103</v>
      </c>
      <c r="AMH12" s="195">
        <v>4.7586623690572099</v>
      </c>
      <c r="AMI12" s="195">
        <v>4.7549257105943203</v>
      </c>
      <c r="AMJ12" s="195">
        <v>4.7571168988491799</v>
      </c>
      <c r="AMK12" s="195">
        <v>4.7470298230017001</v>
      </c>
      <c r="AML12" s="195">
        <v>4.7351609251172597</v>
      </c>
      <c r="AMM12" s="195">
        <v>4.7865767475669303</v>
      </c>
      <c r="AMN12" s="195">
        <v>4.8013740149525201</v>
      </c>
      <c r="AMO12" s="195">
        <v>4.8173294536049101</v>
      </c>
      <c r="AMP12" s="195">
        <v>4.8376623376623398</v>
      </c>
      <c r="AMQ12" s="195">
        <v>4.8449969921796701</v>
      </c>
      <c r="AMR12" s="195">
        <v>4.9064491253703499</v>
      </c>
      <c r="AMS12" s="195">
        <v>4.9173990885416696</v>
      </c>
      <c r="AMT12" s="195">
        <v>4.8834370804345202</v>
      </c>
      <c r="AMU12" s="195">
        <v>4.9060491181803201</v>
      </c>
      <c r="AMV12" s="195">
        <v>4.9164638422507299</v>
      </c>
      <c r="AMW12" s="195">
        <v>4.9193281482707301</v>
      </c>
      <c r="AMX12" s="195">
        <v>4.84523710998924</v>
      </c>
      <c r="AMY12" s="195">
        <v>4.8060827048976504</v>
      </c>
      <c r="AMZ12" s="195">
        <v>4.82369065913527</v>
      </c>
      <c r="ANA12" s="195">
        <v>4.8140956787573304</v>
      </c>
      <c r="ANB12" s="195">
        <v>4.8314049586776902</v>
      </c>
      <c r="ANC12" s="195">
        <v>4.8306101344363999</v>
      </c>
      <c r="AND12" s="195">
        <v>4.8267152498861297</v>
      </c>
      <c r="ANE12" s="195">
        <v>4.8209925085882199</v>
      </c>
      <c r="ANF12" s="195">
        <v>4.8186250206577403</v>
      </c>
      <c r="ANG12" s="195">
        <v>4.8342847755554699</v>
      </c>
      <c r="ANH12" s="195">
        <v>4.8419321685508701</v>
      </c>
      <c r="ANI12" s="195">
        <v>4.8442636423405698</v>
      </c>
      <c r="ANJ12" s="195">
        <v>4.8316030409547901</v>
      </c>
      <c r="ANK12" s="195">
        <v>4.8402087069949502</v>
      </c>
      <c r="ANL12" s="195">
        <v>4.8253301562941697</v>
      </c>
      <c r="ANM12" s="195">
        <v>4.8279890428617502</v>
      </c>
      <c r="ANN12" s="195">
        <v>4.8321091290661098</v>
      </c>
      <c r="ANO12" s="195">
        <v>4.8464743719406096</v>
      </c>
      <c r="ANP12" s="195">
        <v>4.8472406714165004</v>
      </c>
      <c r="ANQ12" s="195">
        <v>4.8333466549436501</v>
      </c>
      <c r="ANR12" s="195">
        <v>4.82502693428036</v>
      </c>
      <c r="ANS12" s="195">
        <v>4.8006911989946204</v>
      </c>
      <c r="ANT12" s="195">
        <v>4.7934854950475696</v>
      </c>
      <c r="ANU12" s="195">
        <v>4.7737355811890003</v>
      </c>
      <c r="ANV12" s="195">
        <v>4.7482609513066398</v>
      </c>
      <c r="ANW12" s="195">
        <v>4.7454038997214498</v>
      </c>
      <c r="ANX12" s="195">
        <v>4.7252466203872903</v>
      </c>
      <c r="ANY12" s="195">
        <v>4.7721279203654898</v>
      </c>
      <c r="ANZ12" s="195">
        <v>4.7830004505180996</v>
      </c>
      <c r="AOA12" s="195">
        <v>4.7330151390856896</v>
      </c>
      <c r="AOB12" s="195">
        <v>4.71172301786505</v>
      </c>
      <c r="AOC12" s="195">
        <v>4.7043560882911901</v>
      </c>
      <c r="AOD12" s="195">
        <v>4.6689080543780097</v>
      </c>
      <c r="AOE12" s="195">
        <v>4.6611045481393996</v>
      </c>
      <c r="AOF12" s="195">
        <v>4.6373835887658599</v>
      </c>
      <c r="AOG12" s="195">
        <v>4.6095210173342602</v>
      </c>
      <c r="AOH12" s="195">
        <v>4.5851944057992204</v>
      </c>
      <c r="AOI12" s="195">
        <v>4.5909745027858797</v>
      </c>
      <c r="AOJ12" s="195">
        <v>4.5993744880482499</v>
      </c>
      <c r="AOK12" s="195">
        <v>4.6061375345329703</v>
      </c>
      <c r="AOL12" s="195">
        <v>4.61157654226961</v>
      </c>
      <c r="AOM12" s="195">
        <v>4.6194588370754204</v>
      </c>
      <c r="AON12" s="195">
        <v>4.6135616543077802</v>
      </c>
      <c r="AOO12" s="195">
        <v>4.5934650455927102</v>
      </c>
      <c r="AOP12" s="195">
        <v>4.5933449556583001</v>
      </c>
      <c r="AOQ12" s="195">
        <v>4.5899776523616502</v>
      </c>
      <c r="AOR12" s="195">
        <v>4.5651512847803</v>
      </c>
      <c r="AOS12" s="195">
        <v>4.5772128776923697</v>
      </c>
      <c r="AOT12" s="195">
        <v>4.57412768550968</v>
      </c>
      <c r="AOU12" s="195">
        <v>4.5959422937840202</v>
      </c>
      <c r="AOV12" s="195">
        <v>4.6103428679674199</v>
      </c>
      <c r="AOW12" s="195">
        <v>4.6101707751145398</v>
      </c>
      <c r="AOX12" s="195">
        <v>4.6187849478615703</v>
      </c>
      <c r="AOY12" s="195">
        <v>4.6133712234519901</v>
      </c>
      <c r="AOZ12" s="195">
        <v>4.6221060492905197</v>
      </c>
      <c r="APA12" s="195">
        <v>4.5847039473684204</v>
      </c>
      <c r="APB12" s="195">
        <v>4.5154447339039798</v>
      </c>
      <c r="APC12" s="195">
        <v>4.5488568570052301</v>
      </c>
      <c r="APD12" s="195">
        <v>4.53584711124204</v>
      </c>
      <c r="APE12" s="195">
        <v>4.53442779141779</v>
      </c>
      <c r="APF12" s="195">
        <v>4.5196128006934897</v>
      </c>
      <c r="APG12" s="195">
        <v>4.4730746960046304</v>
      </c>
      <c r="APH12" s="195">
        <v>4.4590353187344398</v>
      </c>
      <c r="API12" s="195">
        <v>4.4624972980762303</v>
      </c>
      <c r="APJ12" s="195">
        <v>4.4458447357050304</v>
      </c>
      <c r="APK12" s="195">
        <v>4.4374955328425401</v>
      </c>
      <c r="APL12" s="195">
        <v>4.3268615318967401</v>
      </c>
      <c r="APM12" s="195">
        <v>4.3334528504840399</v>
      </c>
      <c r="APN12" s="195">
        <v>4.3227511338070901</v>
      </c>
      <c r="APO12" s="195">
        <v>4.3257925020549699</v>
      </c>
      <c r="APP12" s="195">
        <v>4.3009330425767702</v>
      </c>
      <c r="APQ12" s="195">
        <v>4.2280488676144898</v>
      </c>
      <c r="APR12" s="195">
        <f>'0091'!J55</f>
        <v>4.2247150997151</v>
      </c>
      <c r="APS12" s="451">
        <f t="shared" si="3"/>
        <v>-0.39406984814647039</v>
      </c>
      <c r="APT12" s="198"/>
      <c r="APU12" s="349">
        <f t="shared" si="4"/>
        <v>-0.47964098857609017</v>
      </c>
      <c r="APV12" s="271"/>
      <c r="APW12" s="183"/>
    </row>
    <row r="13" spans="1:1128" ht="13.9" customHeight="1" x14ac:dyDescent="0.25">
      <c r="A13">
        <v>10</v>
      </c>
      <c r="B13" s="194" t="s">
        <v>364</v>
      </c>
      <c r="C13" s="129">
        <v>138861</v>
      </c>
      <c r="D13" s="129">
        <v>138320</v>
      </c>
      <c r="E13" s="129">
        <v>138719</v>
      </c>
      <c r="F13" s="129">
        <v>138977</v>
      </c>
      <c r="G13" s="129">
        <v>138350</v>
      </c>
      <c r="H13" s="129">
        <v>138413</v>
      </c>
      <c r="I13" s="129">
        <v>138685</v>
      </c>
      <c r="J13" s="129">
        <v>138716</v>
      </c>
      <c r="K13" s="129">
        <v>138579</v>
      </c>
      <c r="L13" s="129">
        <v>138870</v>
      </c>
      <c r="M13" s="129">
        <v>138226</v>
      </c>
      <c r="N13" s="129">
        <v>138510</v>
      </c>
      <c r="O13" s="129">
        <v>138285</v>
      </c>
      <c r="P13" s="129">
        <v>139206</v>
      </c>
      <c r="Q13" s="129">
        <v>139373</v>
      </c>
      <c r="R13" s="129">
        <v>138278</v>
      </c>
      <c r="S13" s="129">
        <v>138203</v>
      </c>
      <c r="T13" s="129">
        <v>138365</v>
      </c>
      <c r="U13" s="129">
        <v>138378</v>
      </c>
      <c r="V13" s="129">
        <v>139912</v>
      </c>
      <c r="W13" s="129">
        <v>138275</v>
      </c>
      <c r="X13" s="129">
        <v>138067</v>
      </c>
      <c r="Y13" s="129">
        <v>138034</v>
      </c>
      <c r="Z13" s="129">
        <v>138065</v>
      </c>
      <c r="AA13" s="129">
        <v>138238</v>
      </c>
      <c r="AB13" s="129">
        <v>137403</v>
      </c>
      <c r="AC13" s="129">
        <v>137501</v>
      </c>
      <c r="AD13" s="129">
        <v>137589</v>
      </c>
      <c r="AE13" s="129">
        <v>137665</v>
      </c>
      <c r="AF13" s="129">
        <v>137841</v>
      </c>
      <c r="AG13" s="129">
        <v>136380</v>
      </c>
      <c r="AH13" s="129">
        <v>136942</v>
      </c>
      <c r="AI13" s="129">
        <v>137050</v>
      </c>
      <c r="AJ13" s="129">
        <v>137163</v>
      </c>
      <c r="AK13" s="129">
        <v>137134</v>
      </c>
      <c r="AL13" s="129">
        <v>136327</v>
      </c>
      <c r="AM13" s="129">
        <v>136351</v>
      </c>
      <c r="AN13" s="129">
        <v>136626</v>
      </c>
      <c r="AO13" s="129">
        <v>136753</v>
      </c>
      <c r="AP13" s="129">
        <v>137972</v>
      </c>
      <c r="AQ13" s="129">
        <v>137138</v>
      </c>
      <c r="AR13" s="129">
        <v>137116</v>
      </c>
      <c r="AS13" s="129">
        <v>137248</v>
      </c>
      <c r="AT13" s="129">
        <v>137470</v>
      </c>
      <c r="AU13" s="129">
        <v>138243</v>
      </c>
      <c r="AV13" s="129">
        <v>137130</v>
      </c>
      <c r="AW13" s="129">
        <v>137381</v>
      </c>
      <c r="AX13" s="129">
        <v>137551</v>
      </c>
      <c r="AY13" s="129">
        <v>137768</v>
      </c>
      <c r="AZ13" s="129">
        <v>136810</v>
      </c>
      <c r="BA13" s="129">
        <v>136926</v>
      </c>
      <c r="BB13" s="129">
        <v>137051</v>
      </c>
      <c r="BC13" s="129">
        <v>136984</v>
      </c>
      <c r="BD13" s="129">
        <v>137144</v>
      </c>
      <c r="BE13" s="129">
        <v>136267</v>
      </c>
      <c r="BF13" s="129">
        <v>136571</v>
      </c>
      <c r="BG13" s="129">
        <v>137093</v>
      </c>
      <c r="BH13" s="129">
        <v>137644</v>
      </c>
      <c r="BI13" s="129">
        <v>137974</v>
      </c>
      <c r="BJ13" s="129">
        <v>137420</v>
      </c>
      <c r="BK13" s="129">
        <v>137641</v>
      </c>
      <c r="BL13" s="129">
        <v>139208</v>
      </c>
      <c r="BM13" s="129">
        <v>139168</v>
      </c>
      <c r="BN13" s="129">
        <v>139257</v>
      </c>
      <c r="BO13" s="129">
        <v>138382</v>
      </c>
      <c r="BP13" s="129">
        <v>138315</v>
      </c>
      <c r="BQ13" s="129">
        <v>138299</v>
      </c>
      <c r="BR13" s="129">
        <v>138367</v>
      </c>
      <c r="BS13" s="129">
        <v>138236</v>
      </c>
      <c r="BT13" s="129">
        <v>137784</v>
      </c>
      <c r="BU13" s="129">
        <v>137488</v>
      </c>
      <c r="BV13" s="129">
        <v>137639</v>
      </c>
      <c r="BW13" s="129">
        <v>137644</v>
      </c>
      <c r="BX13" s="129">
        <v>138239</v>
      </c>
      <c r="BY13" s="129">
        <v>137170</v>
      </c>
      <c r="BZ13" s="129">
        <v>136558</v>
      </c>
      <c r="CA13" s="129">
        <v>135681</v>
      </c>
      <c r="CB13" s="129">
        <v>135749</v>
      </c>
      <c r="CC13" s="129">
        <v>136324</v>
      </c>
      <c r="CD13" s="129">
        <v>134890</v>
      </c>
      <c r="CE13" s="129">
        <v>135346</v>
      </c>
      <c r="CF13" s="129">
        <v>135116</v>
      </c>
      <c r="CG13" s="129">
        <v>135051</v>
      </c>
      <c r="CH13" s="129">
        <v>136803</v>
      </c>
      <c r="CI13" s="129">
        <v>135103</v>
      </c>
      <c r="CJ13" s="129">
        <v>135371</v>
      </c>
      <c r="CK13" s="129">
        <v>135373</v>
      </c>
      <c r="CL13" s="129">
        <v>135156</v>
      </c>
      <c r="CM13" s="129">
        <v>135045</v>
      </c>
      <c r="CN13" s="129">
        <v>132464</v>
      </c>
      <c r="CO13" s="129">
        <v>132697</v>
      </c>
      <c r="CP13" s="129">
        <v>133174</v>
      </c>
      <c r="CQ13" s="129">
        <v>133046</v>
      </c>
      <c r="CR13" s="129">
        <v>132548</v>
      </c>
      <c r="CS13" s="129">
        <v>132663</v>
      </c>
      <c r="CT13" s="129">
        <v>132654</v>
      </c>
      <c r="CU13" s="129">
        <v>132704</v>
      </c>
      <c r="CV13" s="129">
        <v>133154</v>
      </c>
      <c r="CW13" s="129">
        <v>131407</v>
      </c>
      <c r="CX13" s="129">
        <v>131659</v>
      </c>
      <c r="CY13" s="129">
        <v>131921</v>
      </c>
      <c r="CZ13" s="129">
        <v>131776</v>
      </c>
      <c r="DA13" s="129">
        <v>131518</v>
      </c>
      <c r="DB13" s="129">
        <v>130189</v>
      </c>
      <c r="DC13" s="129">
        <v>130923</v>
      </c>
      <c r="DD13" s="129">
        <v>130951</v>
      </c>
      <c r="DE13" s="129">
        <v>131194</v>
      </c>
      <c r="DF13" s="129">
        <v>131053</v>
      </c>
      <c r="DG13" s="129">
        <v>129529</v>
      </c>
      <c r="DH13" s="129">
        <v>130098</v>
      </c>
      <c r="DI13" s="129">
        <v>130273</v>
      </c>
      <c r="DJ13" s="129">
        <v>130338</v>
      </c>
      <c r="DK13" s="129">
        <v>130617</v>
      </c>
      <c r="DL13" s="129">
        <v>129043</v>
      </c>
      <c r="DM13" s="129">
        <v>129518</v>
      </c>
      <c r="DN13" s="129">
        <v>129544</v>
      </c>
      <c r="DO13" s="129">
        <v>129709</v>
      </c>
      <c r="DP13" s="129">
        <v>130109</v>
      </c>
      <c r="DQ13" s="129">
        <v>128154</v>
      </c>
      <c r="DR13" s="129">
        <v>128376</v>
      </c>
      <c r="DS13" s="129">
        <v>128611</v>
      </c>
      <c r="DT13" s="129">
        <v>129021</v>
      </c>
      <c r="DU13" s="129">
        <v>129340</v>
      </c>
      <c r="DV13" s="129">
        <v>128768</v>
      </c>
      <c r="DW13" s="129">
        <v>129475</v>
      </c>
      <c r="DX13" s="129">
        <v>131285</v>
      </c>
      <c r="DY13" s="129">
        <v>131432</v>
      </c>
      <c r="DZ13" s="129">
        <v>131642</v>
      </c>
      <c r="EA13" s="129">
        <v>130975</v>
      </c>
      <c r="EB13" s="129">
        <v>130887</v>
      </c>
      <c r="EC13" s="129">
        <v>131186</v>
      </c>
      <c r="ED13" s="129">
        <v>131144</v>
      </c>
      <c r="EE13" s="129">
        <v>131422</v>
      </c>
      <c r="EF13" s="129">
        <v>130950</v>
      </c>
      <c r="EG13" s="129">
        <v>131076</v>
      </c>
      <c r="EH13" s="129">
        <v>131384</v>
      </c>
      <c r="EI13" s="129">
        <v>131482</v>
      </c>
      <c r="EJ13" s="129">
        <v>131768</v>
      </c>
      <c r="EK13" s="129">
        <v>130406</v>
      </c>
      <c r="EL13" s="129">
        <v>130877</v>
      </c>
      <c r="EM13" s="129">
        <v>131009</v>
      </c>
      <c r="EN13" s="129">
        <v>131375</v>
      </c>
      <c r="EO13" s="129">
        <v>131435</v>
      </c>
      <c r="EP13" s="129">
        <v>130663</v>
      </c>
      <c r="EQ13" s="129">
        <v>131521</v>
      </c>
      <c r="ER13" s="129">
        <v>131521</v>
      </c>
      <c r="ES13" s="129">
        <v>131596</v>
      </c>
      <c r="ET13" s="129">
        <v>133370</v>
      </c>
      <c r="EU13" s="129">
        <v>131905</v>
      </c>
      <c r="EV13" s="129">
        <v>133112</v>
      </c>
      <c r="EW13" s="129">
        <v>133318</v>
      </c>
      <c r="EX13" s="129">
        <v>133211</v>
      </c>
      <c r="EY13" s="129">
        <v>133185</v>
      </c>
      <c r="EZ13" s="129">
        <v>132565</v>
      </c>
      <c r="FA13" s="129">
        <v>132664</v>
      </c>
      <c r="FB13" s="129">
        <v>132779</v>
      </c>
      <c r="FC13" s="129">
        <v>133512</v>
      </c>
      <c r="FD13" s="129">
        <v>133802</v>
      </c>
      <c r="FE13" s="129">
        <v>132839</v>
      </c>
      <c r="FF13" s="129">
        <v>132972</v>
      </c>
      <c r="FG13" s="129">
        <v>133157</v>
      </c>
      <c r="FH13" s="129">
        <v>133467</v>
      </c>
      <c r="FI13" s="129">
        <v>133913</v>
      </c>
      <c r="FJ13" s="129">
        <v>132875</v>
      </c>
      <c r="FK13" s="129">
        <v>133414</v>
      </c>
      <c r="FL13" s="129">
        <v>133877</v>
      </c>
      <c r="FM13" s="129">
        <v>134313</v>
      </c>
      <c r="FN13" s="129">
        <v>134604</v>
      </c>
      <c r="FO13" s="129">
        <v>132921</v>
      </c>
      <c r="FP13" s="296">
        <v>134560</v>
      </c>
      <c r="FQ13" s="129">
        <v>135249</v>
      </c>
      <c r="FR13" s="129">
        <v>135478</v>
      </c>
      <c r="FS13" s="129">
        <v>135801</v>
      </c>
      <c r="FT13" s="129">
        <v>134783</v>
      </c>
      <c r="FU13" s="129">
        <v>135538</v>
      </c>
      <c r="FV13" s="129">
        <v>135435</v>
      </c>
      <c r="FW13" s="129">
        <v>135997</v>
      </c>
      <c r="FX13" s="129">
        <v>135863</v>
      </c>
      <c r="FY13" s="129">
        <v>135276</v>
      </c>
      <c r="FZ13" s="129">
        <v>135873</v>
      </c>
      <c r="GA13" s="129">
        <v>136231</v>
      </c>
      <c r="GB13" s="129">
        <v>136365</v>
      </c>
      <c r="GC13" s="129">
        <v>136829</v>
      </c>
      <c r="GD13" s="129">
        <v>136276</v>
      </c>
      <c r="GE13" s="129">
        <v>136451</v>
      </c>
      <c r="GF13" s="129">
        <v>136618</v>
      </c>
      <c r="GG13" s="129">
        <v>136969</v>
      </c>
      <c r="GH13" s="129">
        <v>137319</v>
      </c>
      <c r="GI13" s="129">
        <v>136597</v>
      </c>
      <c r="GJ13" s="129">
        <v>137386</v>
      </c>
      <c r="GK13" s="129">
        <v>137566</v>
      </c>
      <c r="GL13" s="129">
        <v>138885</v>
      </c>
      <c r="GM13" s="129">
        <v>139612</v>
      </c>
      <c r="GN13" s="129">
        <v>137851</v>
      </c>
      <c r="GO13" s="129">
        <v>139262</v>
      </c>
      <c r="GP13" s="129">
        <v>139897</v>
      </c>
      <c r="GQ13" s="129">
        <v>139946</v>
      </c>
      <c r="GR13" s="129">
        <v>140095</v>
      </c>
      <c r="GS13" s="129">
        <v>139027</v>
      </c>
      <c r="GT13" s="129">
        <v>139414</v>
      </c>
      <c r="GU13" s="129">
        <v>139526</v>
      </c>
      <c r="GV13" s="129">
        <v>139702</v>
      </c>
      <c r="GW13" s="129">
        <v>140110</v>
      </c>
      <c r="GX13" s="129">
        <v>138804</v>
      </c>
      <c r="GY13" s="129">
        <v>139093</v>
      </c>
      <c r="GZ13" s="129">
        <v>139287</v>
      </c>
      <c r="HA13" s="129">
        <v>139722</v>
      </c>
      <c r="HB13" s="129">
        <v>139851</v>
      </c>
      <c r="HC13" s="129">
        <v>138327</v>
      </c>
      <c r="HD13" s="129">
        <v>138491</v>
      </c>
      <c r="HE13" s="129">
        <v>138662</v>
      </c>
      <c r="HF13" s="129">
        <v>138666</v>
      </c>
      <c r="HG13" s="129">
        <v>140051</v>
      </c>
      <c r="HH13" s="129">
        <v>138211</v>
      </c>
      <c r="HI13" s="129">
        <v>138540</v>
      </c>
      <c r="HJ13" s="129">
        <v>138487</v>
      </c>
      <c r="HK13" s="129">
        <v>138599</v>
      </c>
      <c r="HL13" s="129">
        <v>138606</v>
      </c>
      <c r="HM13" s="129">
        <v>137425</v>
      </c>
      <c r="HN13" s="129">
        <v>137471</v>
      </c>
      <c r="HO13" s="129">
        <v>137389</v>
      </c>
      <c r="HP13" s="129">
        <v>137388</v>
      </c>
      <c r="HQ13" s="129">
        <v>137644</v>
      </c>
      <c r="HR13" s="129">
        <v>135860</v>
      </c>
      <c r="HS13" s="129">
        <v>135590</v>
      </c>
      <c r="HT13" s="129">
        <v>135693</v>
      </c>
      <c r="HU13" s="129">
        <v>136070</v>
      </c>
      <c r="HV13" s="129">
        <v>136062</v>
      </c>
      <c r="HW13" s="129">
        <v>134821</v>
      </c>
      <c r="HX13" s="129">
        <v>134587</v>
      </c>
      <c r="HY13" s="129">
        <v>134686</v>
      </c>
      <c r="HZ13" s="129">
        <v>135460</v>
      </c>
      <c r="IA13" s="129">
        <v>135488</v>
      </c>
      <c r="IB13" s="129">
        <v>133461</v>
      </c>
      <c r="IC13" s="129">
        <v>135025</v>
      </c>
      <c r="ID13" s="129">
        <v>135137</v>
      </c>
      <c r="IE13" s="129">
        <v>135384</v>
      </c>
      <c r="IF13" s="129">
        <v>135589</v>
      </c>
      <c r="IG13" s="129">
        <v>134333</v>
      </c>
      <c r="IH13" s="129">
        <v>134702</v>
      </c>
      <c r="II13" s="129">
        <v>134307</v>
      </c>
      <c r="IJ13" s="129">
        <v>134646</v>
      </c>
      <c r="IK13" s="129">
        <v>134671</v>
      </c>
      <c r="IL13" s="129">
        <v>133361</v>
      </c>
      <c r="IM13" s="129">
        <v>133687</v>
      </c>
      <c r="IN13" s="129">
        <v>133703</v>
      </c>
      <c r="IO13" s="129">
        <v>133849</v>
      </c>
      <c r="IP13" s="129">
        <v>134085</v>
      </c>
      <c r="IQ13" s="129">
        <v>132979</v>
      </c>
      <c r="IR13" s="129">
        <v>132964</v>
      </c>
      <c r="IS13" s="129">
        <v>133247</v>
      </c>
      <c r="IT13" s="129">
        <v>133421</v>
      </c>
      <c r="IU13" s="129">
        <v>133785</v>
      </c>
      <c r="IV13" s="129">
        <v>132650</v>
      </c>
      <c r="IW13" s="129">
        <v>133374</v>
      </c>
      <c r="IX13" s="129">
        <v>133059</v>
      </c>
      <c r="IY13" s="129">
        <v>133158</v>
      </c>
      <c r="IZ13" s="129">
        <v>134939</v>
      </c>
      <c r="JA13" s="129">
        <v>134090</v>
      </c>
      <c r="JB13" s="129">
        <v>134940</v>
      </c>
      <c r="JC13" s="129">
        <v>135175</v>
      </c>
      <c r="JD13" s="129">
        <v>135712</v>
      </c>
      <c r="JE13" s="129">
        <v>134773</v>
      </c>
      <c r="JF13" s="129">
        <v>135488</v>
      </c>
      <c r="JG13" s="129">
        <v>135725</v>
      </c>
      <c r="JH13" s="129">
        <v>136018</v>
      </c>
      <c r="JI13" s="129">
        <v>136187</v>
      </c>
      <c r="JJ13" s="129">
        <v>134831</v>
      </c>
      <c r="JK13" s="129">
        <v>134818</v>
      </c>
      <c r="JL13" s="129">
        <v>134830</v>
      </c>
      <c r="JM13" s="129">
        <v>135313</v>
      </c>
      <c r="JN13" s="129">
        <v>136229</v>
      </c>
      <c r="JO13" s="129">
        <v>135555</v>
      </c>
      <c r="JP13" s="129">
        <v>135738</v>
      </c>
      <c r="JQ13" s="129">
        <v>135933</v>
      </c>
      <c r="JR13" s="129">
        <v>136365</v>
      </c>
      <c r="JS13" s="129">
        <v>136339</v>
      </c>
      <c r="JT13" s="129">
        <v>137472</v>
      </c>
      <c r="JU13" s="129">
        <v>137887</v>
      </c>
      <c r="JV13" s="129">
        <v>137935</v>
      </c>
      <c r="JW13" s="129">
        <v>138013</v>
      </c>
      <c r="JX13" s="129">
        <v>138707</v>
      </c>
      <c r="JY13" s="129">
        <v>138462</v>
      </c>
      <c r="JZ13" s="129">
        <v>138862</v>
      </c>
      <c r="KA13" s="129">
        <v>139017</v>
      </c>
      <c r="KB13" s="129">
        <v>139201</v>
      </c>
      <c r="KC13" s="129">
        <v>139341</v>
      </c>
      <c r="KD13" s="129">
        <v>138758</v>
      </c>
      <c r="KE13" s="129">
        <v>139115</v>
      </c>
      <c r="KF13" s="129">
        <v>139620</v>
      </c>
      <c r="KG13" s="129">
        <v>139901</v>
      </c>
      <c r="KH13" s="129">
        <v>139768</v>
      </c>
      <c r="KI13" s="129">
        <v>139477</v>
      </c>
      <c r="KJ13" s="129">
        <v>138791</v>
      </c>
      <c r="KK13" s="129">
        <v>138718</v>
      </c>
      <c r="KL13" s="129">
        <v>137852</v>
      </c>
      <c r="KM13" s="129">
        <v>137717</v>
      </c>
      <c r="KN13" s="129">
        <v>137634</v>
      </c>
      <c r="KO13" s="129">
        <v>137458</v>
      </c>
      <c r="KP13" s="129">
        <v>137129</v>
      </c>
      <c r="KQ13" s="129">
        <v>136691</v>
      </c>
      <c r="KR13" s="129">
        <v>135724</v>
      </c>
      <c r="KS13" s="129">
        <v>133715</v>
      </c>
      <c r="KT13" s="129">
        <v>133558</v>
      </c>
      <c r="KU13" s="129">
        <v>134138</v>
      </c>
      <c r="KV13" s="129">
        <v>134157</v>
      </c>
      <c r="KW13" s="129">
        <v>133256</v>
      </c>
      <c r="KX13" s="129">
        <v>133174</v>
      </c>
      <c r="KY13" s="129">
        <v>133801</v>
      </c>
      <c r="KZ13" s="129">
        <v>134204</v>
      </c>
      <c r="LA13" s="129">
        <v>134330</v>
      </c>
      <c r="LB13" s="129">
        <v>133641</v>
      </c>
      <c r="LC13" s="129">
        <v>133741</v>
      </c>
      <c r="LD13" s="129">
        <v>133708</v>
      </c>
      <c r="LE13" s="129">
        <v>133853</v>
      </c>
      <c r="LF13" s="129">
        <v>135593</v>
      </c>
      <c r="LG13" s="129">
        <v>135598</v>
      </c>
      <c r="LH13" s="129">
        <v>135719</v>
      </c>
      <c r="LI13" s="129">
        <v>135852</v>
      </c>
      <c r="LJ13" s="129">
        <v>137294</v>
      </c>
      <c r="LK13" s="129">
        <v>137743</v>
      </c>
      <c r="LL13" s="129">
        <v>137419</v>
      </c>
      <c r="LM13" s="129">
        <v>137826</v>
      </c>
      <c r="LN13" s="129">
        <v>137982</v>
      </c>
      <c r="LO13" s="129">
        <v>137997</v>
      </c>
      <c r="LP13" s="129">
        <v>137997</v>
      </c>
      <c r="LQ13" s="129">
        <v>137931</v>
      </c>
      <c r="LR13" s="129">
        <v>138198</v>
      </c>
      <c r="LS13" s="129">
        <v>137769</v>
      </c>
      <c r="LT13" s="129">
        <v>137703</v>
      </c>
      <c r="LU13" s="129">
        <v>137854</v>
      </c>
      <c r="LV13" s="129">
        <v>137489</v>
      </c>
      <c r="LW13" s="129">
        <v>137646</v>
      </c>
      <c r="LX13" s="129">
        <v>137401</v>
      </c>
      <c r="LY13" s="129">
        <v>137848</v>
      </c>
      <c r="LZ13" s="129">
        <v>138064</v>
      </c>
      <c r="MA13" s="129">
        <v>137775</v>
      </c>
      <c r="MB13" s="129">
        <v>137618</v>
      </c>
      <c r="MC13" s="129">
        <v>137534</v>
      </c>
      <c r="MD13" s="129">
        <v>137675</v>
      </c>
      <c r="ME13" s="129">
        <v>139069</v>
      </c>
      <c r="MF13" s="129">
        <v>137934</v>
      </c>
      <c r="MG13" s="129">
        <v>137857</v>
      </c>
      <c r="MH13" s="129">
        <v>138704</v>
      </c>
      <c r="MI13" s="129">
        <v>137521</v>
      </c>
      <c r="MJ13" s="129">
        <v>138274</v>
      </c>
      <c r="MK13" s="129">
        <v>138518</v>
      </c>
      <c r="ML13" s="129">
        <v>138666</v>
      </c>
      <c r="MM13" s="129">
        <v>138774</v>
      </c>
      <c r="MN13" s="129">
        <v>138412</v>
      </c>
      <c r="MO13" s="129">
        <v>138153</v>
      </c>
      <c r="MP13" s="129">
        <v>138063</v>
      </c>
      <c r="MQ13" s="129">
        <v>137895</v>
      </c>
      <c r="MR13" s="129">
        <v>138184</v>
      </c>
      <c r="MS13" s="129">
        <v>137457</v>
      </c>
      <c r="MT13" s="129">
        <v>137298</v>
      </c>
      <c r="MU13" s="129">
        <v>137319</v>
      </c>
      <c r="MV13" s="129">
        <v>137457</v>
      </c>
      <c r="MW13" s="129">
        <v>137500</v>
      </c>
      <c r="MX13" s="129">
        <v>137351</v>
      </c>
      <c r="MY13" s="129">
        <v>141131</v>
      </c>
      <c r="MZ13" s="129">
        <v>141038</v>
      </c>
      <c r="NA13" s="129">
        <v>141038</v>
      </c>
      <c r="NB13" s="129">
        <v>141416</v>
      </c>
      <c r="NC13" s="129">
        <v>141536</v>
      </c>
      <c r="ND13" s="129">
        <v>141259</v>
      </c>
      <c r="NE13" s="129">
        <v>141232</v>
      </c>
      <c r="NF13" s="129">
        <v>141168</v>
      </c>
      <c r="NG13" s="129">
        <v>140603</v>
      </c>
      <c r="NH13" s="129">
        <v>140604</v>
      </c>
      <c r="NI13" s="129">
        <v>140443</v>
      </c>
      <c r="NJ13" s="129">
        <v>140572</v>
      </c>
      <c r="NK13" s="129">
        <v>140664</v>
      </c>
      <c r="NL13" s="129">
        <v>140180</v>
      </c>
      <c r="NM13" s="129">
        <v>140040</v>
      </c>
      <c r="NN13" s="129">
        <v>140294</v>
      </c>
      <c r="NO13" s="129">
        <v>140452</v>
      </c>
      <c r="NP13" s="129">
        <v>138249</v>
      </c>
      <c r="NQ13" s="129">
        <v>138249</v>
      </c>
      <c r="NR13" s="129">
        <v>138297</v>
      </c>
      <c r="NS13" s="129">
        <v>138141</v>
      </c>
      <c r="NT13" s="129">
        <v>139538</v>
      </c>
      <c r="NU13" s="129">
        <v>139491</v>
      </c>
      <c r="NV13" s="129">
        <v>138752</v>
      </c>
      <c r="NW13" s="129">
        <v>138803</v>
      </c>
      <c r="NX13" s="129">
        <v>138673</v>
      </c>
      <c r="NY13" s="129">
        <v>138593</v>
      </c>
      <c r="NZ13" s="129">
        <v>138426</v>
      </c>
      <c r="OA13" s="129">
        <v>138117</v>
      </c>
      <c r="OB13" s="129">
        <v>138310</v>
      </c>
      <c r="OC13" s="129">
        <v>138394</v>
      </c>
      <c r="OD13" s="129">
        <v>137947</v>
      </c>
      <c r="OE13" s="129">
        <v>138149</v>
      </c>
      <c r="OF13" s="129">
        <v>137258</v>
      </c>
      <c r="OG13" s="129">
        <v>137555</v>
      </c>
      <c r="OH13" s="129">
        <v>137415</v>
      </c>
      <c r="OI13" s="129">
        <v>137017</v>
      </c>
      <c r="OJ13" s="129">
        <v>136517</v>
      </c>
      <c r="OK13" s="129">
        <v>136617</v>
      </c>
      <c r="OL13" s="129">
        <v>136371</v>
      </c>
      <c r="OM13" s="129">
        <v>136376</v>
      </c>
      <c r="ON13" s="129">
        <v>137992</v>
      </c>
      <c r="OO13" s="129">
        <v>134977</v>
      </c>
      <c r="OP13" s="129">
        <v>135166</v>
      </c>
      <c r="OQ13" s="129">
        <v>135186</v>
      </c>
      <c r="OR13" s="129">
        <v>135337</v>
      </c>
      <c r="OS13" s="129">
        <v>135414</v>
      </c>
      <c r="OT13" s="129">
        <v>135458</v>
      </c>
      <c r="OU13" s="129">
        <v>136668</v>
      </c>
      <c r="OV13" s="129">
        <v>136539</v>
      </c>
      <c r="OW13" s="129">
        <v>136748</v>
      </c>
      <c r="OX13" s="129">
        <v>136748</v>
      </c>
      <c r="OY13" s="129">
        <v>136573</v>
      </c>
      <c r="OZ13" s="129">
        <v>136885</v>
      </c>
      <c r="PA13" s="129">
        <v>136669</v>
      </c>
      <c r="PB13" s="129">
        <v>136665</v>
      </c>
      <c r="PC13" s="129">
        <v>137101</v>
      </c>
      <c r="PD13" s="129">
        <v>137327</v>
      </c>
      <c r="PE13" s="129">
        <v>137307</v>
      </c>
      <c r="PF13" s="129">
        <v>137232</v>
      </c>
      <c r="PG13" s="129">
        <v>137252</v>
      </c>
      <c r="PH13" s="129">
        <v>137548</v>
      </c>
      <c r="PI13" s="129">
        <v>137165</v>
      </c>
      <c r="PJ13" s="129">
        <v>137143</v>
      </c>
      <c r="PK13" s="129">
        <v>137705</v>
      </c>
      <c r="PL13" s="129">
        <v>137244</v>
      </c>
      <c r="PM13" s="129">
        <v>137453</v>
      </c>
      <c r="PN13" s="129">
        <v>137233</v>
      </c>
      <c r="PO13" s="129">
        <v>137348</v>
      </c>
      <c r="PP13" s="129">
        <v>137212</v>
      </c>
      <c r="PQ13" s="129">
        <v>137244</v>
      </c>
      <c r="PR13" s="129">
        <v>137539</v>
      </c>
      <c r="PS13" s="129">
        <v>137333</v>
      </c>
      <c r="PT13" s="129">
        <v>137479</v>
      </c>
      <c r="PU13" s="129">
        <v>137623</v>
      </c>
      <c r="PV13" s="129">
        <v>137905</v>
      </c>
      <c r="PW13" s="129">
        <v>138006</v>
      </c>
      <c r="PX13" s="129">
        <v>137728</v>
      </c>
      <c r="PY13" s="129">
        <v>138031</v>
      </c>
      <c r="PZ13" s="129">
        <v>137634</v>
      </c>
      <c r="QA13" s="129">
        <v>137869</v>
      </c>
      <c r="QB13" s="129">
        <v>137665</v>
      </c>
      <c r="QC13" s="129">
        <v>136979</v>
      </c>
      <c r="QD13" s="129">
        <v>137291</v>
      </c>
      <c r="QE13" s="129">
        <v>136954</v>
      </c>
      <c r="QF13" s="129">
        <v>136626</v>
      </c>
      <c r="QG13" s="129">
        <v>138300</v>
      </c>
      <c r="QH13" s="129">
        <v>135637</v>
      </c>
      <c r="QI13" s="129">
        <v>135530</v>
      </c>
      <c r="QJ13" s="129">
        <v>135606</v>
      </c>
      <c r="QK13" s="129">
        <v>136736</v>
      </c>
      <c r="QL13" s="129">
        <v>137407</v>
      </c>
      <c r="QM13" s="129">
        <v>136993</v>
      </c>
      <c r="QN13" s="129">
        <v>137080</v>
      </c>
      <c r="QO13" s="129">
        <v>136616</v>
      </c>
      <c r="QP13" s="129">
        <v>136664</v>
      </c>
      <c r="QQ13" s="129">
        <v>137366</v>
      </c>
      <c r="QR13" s="129">
        <v>135458</v>
      </c>
      <c r="QS13" s="129">
        <v>136033</v>
      </c>
      <c r="QT13" s="129">
        <v>136025</v>
      </c>
      <c r="QU13" s="129">
        <v>135896</v>
      </c>
      <c r="QV13" s="129">
        <v>136205</v>
      </c>
      <c r="QW13" s="129">
        <v>135805</v>
      </c>
      <c r="QX13" s="129">
        <v>135806</v>
      </c>
      <c r="QY13" s="129">
        <v>135628</v>
      </c>
      <c r="QZ13" s="129">
        <v>135588</v>
      </c>
      <c r="RA13" s="129">
        <v>135782</v>
      </c>
      <c r="RB13" s="129">
        <v>136952</v>
      </c>
      <c r="RC13" s="129">
        <v>136872</v>
      </c>
      <c r="RD13" s="129">
        <v>137015</v>
      </c>
      <c r="RE13" s="129">
        <v>136851</v>
      </c>
      <c r="RF13" s="129">
        <v>137433</v>
      </c>
      <c r="RG13" s="129">
        <v>137324</v>
      </c>
      <c r="RH13" s="129">
        <v>137579</v>
      </c>
      <c r="RI13" s="129">
        <v>137441</v>
      </c>
      <c r="RJ13" s="129">
        <v>137754</v>
      </c>
      <c r="RK13" s="129">
        <v>137673</v>
      </c>
      <c r="RL13" s="129">
        <v>138098</v>
      </c>
      <c r="RM13" s="129">
        <v>138279</v>
      </c>
      <c r="RN13" s="129">
        <v>138037</v>
      </c>
      <c r="RO13" s="129">
        <v>138445</v>
      </c>
      <c r="RP13" s="129">
        <v>138293</v>
      </c>
      <c r="RQ13" s="129">
        <v>137965</v>
      </c>
      <c r="RR13" s="129">
        <v>138120</v>
      </c>
      <c r="RS13" s="129">
        <v>138180</v>
      </c>
      <c r="RT13" s="129">
        <v>138277</v>
      </c>
      <c r="RU13" s="129">
        <v>137774</v>
      </c>
      <c r="RV13" s="129">
        <v>137690</v>
      </c>
      <c r="RW13" s="129">
        <v>138732</v>
      </c>
      <c r="RX13" s="129">
        <v>138556</v>
      </c>
      <c r="RY13" s="129">
        <v>138616</v>
      </c>
      <c r="RZ13" s="129">
        <v>138480</v>
      </c>
      <c r="SA13" s="129">
        <v>138344</v>
      </c>
      <c r="SB13" s="129">
        <v>138383</v>
      </c>
      <c r="SC13" s="129">
        <v>138327</v>
      </c>
      <c r="SD13" s="129">
        <v>138614</v>
      </c>
      <c r="SE13" s="129">
        <v>138029</v>
      </c>
      <c r="SF13" s="129">
        <v>137859</v>
      </c>
      <c r="SG13" s="129">
        <v>137702</v>
      </c>
      <c r="SH13" s="129">
        <v>137938</v>
      </c>
      <c r="SI13" s="129">
        <v>137989</v>
      </c>
      <c r="SJ13" s="129">
        <v>137325</v>
      </c>
      <c r="SK13" s="129">
        <v>137522</v>
      </c>
      <c r="SL13" s="129">
        <v>137528</v>
      </c>
      <c r="SM13" s="129">
        <v>137438</v>
      </c>
      <c r="SN13" s="129">
        <v>137337</v>
      </c>
      <c r="SO13" s="129">
        <v>136764</v>
      </c>
      <c r="SP13" s="129">
        <v>136936</v>
      </c>
      <c r="SQ13" s="129">
        <v>136702</v>
      </c>
      <c r="SR13" s="129">
        <v>136614</v>
      </c>
      <c r="SS13" s="129">
        <v>138044</v>
      </c>
      <c r="ST13" s="129">
        <v>137083</v>
      </c>
      <c r="SU13" s="129">
        <v>137272</v>
      </c>
      <c r="SV13" s="129">
        <v>137129</v>
      </c>
      <c r="SW13" s="129">
        <v>137409</v>
      </c>
      <c r="SX13" s="129">
        <v>137453</v>
      </c>
      <c r="SY13" s="129">
        <v>137653</v>
      </c>
      <c r="SZ13" s="129">
        <v>137660</v>
      </c>
      <c r="TA13" s="129">
        <v>137672</v>
      </c>
      <c r="TB13" s="129">
        <v>137586</v>
      </c>
      <c r="TC13" s="129">
        <v>136533</v>
      </c>
      <c r="TD13" s="129">
        <v>137101</v>
      </c>
      <c r="TE13" s="129">
        <v>137025</v>
      </c>
      <c r="TF13" s="129">
        <v>136949</v>
      </c>
      <c r="TG13" s="129">
        <v>136983</v>
      </c>
      <c r="TH13" s="129">
        <v>136779</v>
      </c>
      <c r="TI13" s="129">
        <v>136773</v>
      </c>
      <c r="TJ13" s="129">
        <v>136891</v>
      </c>
      <c r="TK13" s="129">
        <v>137129</v>
      </c>
      <c r="TL13" s="129">
        <v>137023</v>
      </c>
      <c r="TM13" s="129">
        <v>136883</v>
      </c>
      <c r="TN13" s="129">
        <v>137757</v>
      </c>
      <c r="TO13" s="129">
        <v>137355</v>
      </c>
      <c r="TP13" s="129">
        <v>137261</v>
      </c>
      <c r="TQ13" s="129">
        <v>137377</v>
      </c>
      <c r="TR13" s="129">
        <v>136898</v>
      </c>
      <c r="TS13" s="129">
        <v>136859</v>
      </c>
      <c r="TT13" s="129">
        <v>135990</v>
      </c>
      <c r="TU13" s="129">
        <v>135683</v>
      </c>
      <c r="TV13" s="129">
        <v>135665</v>
      </c>
      <c r="TW13" s="129">
        <v>134955</v>
      </c>
      <c r="TX13" s="129">
        <v>135141</v>
      </c>
      <c r="TY13" s="129">
        <v>135030</v>
      </c>
      <c r="TZ13" s="129">
        <v>134768</v>
      </c>
      <c r="UA13" s="129">
        <v>134835</v>
      </c>
      <c r="UB13" s="129">
        <v>134565</v>
      </c>
      <c r="UC13" s="129">
        <v>134657</v>
      </c>
      <c r="UD13" s="129">
        <v>134333</v>
      </c>
      <c r="UE13" s="129">
        <v>133748</v>
      </c>
      <c r="UF13" s="129">
        <v>134096</v>
      </c>
      <c r="UG13" s="129">
        <v>134129</v>
      </c>
      <c r="UH13" s="129">
        <f>'0091'!L25</f>
        <v>135265</v>
      </c>
      <c r="UI13" s="452">
        <f t="shared" si="1"/>
        <v>-2.492</v>
      </c>
      <c r="UJ13" s="204"/>
      <c r="UK13" s="347">
        <f t="shared" si="2"/>
        <v>-2779</v>
      </c>
      <c r="UL13" s="271"/>
      <c r="UM13" s="196">
        <v>176.032416921943</v>
      </c>
      <c r="UN13" s="196">
        <v>175.588816937454</v>
      </c>
      <c r="UO13" s="196">
        <v>176.00581508044201</v>
      </c>
      <c r="UP13" s="196">
        <v>175.89055420007</v>
      </c>
      <c r="UQ13" s="196">
        <v>175.55057493666001</v>
      </c>
      <c r="UR13" s="196">
        <v>175.43684802419801</v>
      </c>
      <c r="US13" s="196">
        <v>175.713233583999</v>
      </c>
      <c r="UT13" s="196">
        <v>176.28424657534245</v>
      </c>
      <c r="UU13" s="196">
        <v>176.35161929940517</v>
      </c>
      <c r="UV13" s="196">
        <v>176.28129890453835</v>
      </c>
      <c r="UW13" s="196">
        <v>175.53563001415759</v>
      </c>
      <c r="UX13" s="196">
        <v>175.33437744714175</v>
      </c>
      <c r="UY13" s="196">
        <v>175.48237876827787</v>
      </c>
      <c r="UZ13" s="196">
        <v>175.84537828364401</v>
      </c>
      <c r="VA13" s="196">
        <v>175.860003153082</v>
      </c>
      <c r="VB13" s="196">
        <v>175.50264965652599</v>
      </c>
      <c r="VC13" s="196">
        <v>175.74379033835299</v>
      </c>
      <c r="VD13" s="196">
        <v>175.714839810721</v>
      </c>
      <c r="VE13" s="196">
        <v>175.35285459756801</v>
      </c>
      <c r="VF13" s="196">
        <v>175.27718468812</v>
      </c>
      <c r="VG13" s="196">
        <v>174.409412839845</v>
      </c>
      <c r="VH13" s="196">
        <v>174.668448177133</v>
      </c>
      <c r="VI13" s="196">
        <v>173.23660289810999</v>
      </c>
      <c r="VJ13" s="196">
        <v>173.08778972882894</v>
      </c>
      <c r="VK13" s="196">
        <v>173.42398725534818</v>
      </c>
      <c r="VL13" s="196">
        <v>173.08157674453997</v>
      </c>
      <c r="VM13" s="196">
        <v>173.25965583173993</v>
      </c>
      <c r="VN13" s="196">
        <v>173.3950071162057</v>
      </c>
      <c r="VO13" s="196">
        <v>173.512779738587</v>
      </c>
      <c r="VP13" s="196">
        <v>173.23520273419294</v>
      </c>
      <c r="VQ13" s="196">
        <v>172.17878389863247</v>
      </c>
      <c r="VR13" s="196">
        <v>172.21662468513856</v>
      </c>
      <c r="VS13" s="196">
        <v>172.02255901391527</v>
      </c>
      <c r="VT13" s="196">
        <v>171.68172341904102</v>
      </c>
      <c r="VU13" s="196">
        <v>171.57045840407469</v>
      </c>
      <c r="VV13" s="196">
        <v>171.36512713662844</v>
      </c>
      <c r="VW13" s="196">
        <v>171.34306513114819</v>
      </c>
      <c r="VX13" s="196">
        <v>170.85095747135276</v>
      </c>
      <c r="VY13" s="196">
        <v>170.42633277001073</v>
      </c>
      <c r="VZ13" s="196">
        <v>170.62298232129132</v>
      </c>
      <c r="WA13" s="196">
        <v>169.96546033695358</v>
      </c>
      <c r="WB13" s="196">
        <v>170.11222568123293</v>
      </c>
      <c r="WC13" s="196">
        <v>165.070519173592</v>
      </c>
      <c r="WD13" s="196">
        <v>165.32044643884501</v>
      </c>
      <c r="WE13" s="196">
        <v>168.18366564417201</v>
      </c>
      <c r="WF13" s="196">
        <v>167.244972227543</v>
      </c>
      <c r="WG13" s="196">
        <v>167.06651332183199</v>
      </c>
      <c r="WH13" s="196">
        <v>166.98134213759201</v>
      </c>
      <c r="WI13" s="196">
        <v>167.07080055529801</v>
      </c>
      <c r="WJ13" s="196">
        <v>166.568464890294</v>
      </c>
      <c r="WK13" s="196">
        <v>166.78334618349999</v>
      </c>
      <c r="WL13" s="196">
        <v>166.551431437611</v>
      </c>
      <c r="WM13" s="196">
        <v>166.563089599938</v>
      </c>
      <c r="WN13" s="196">
        <v>166.56641796784899</v>
      </c>
      <c r="WO13" s="196">
        <v>165.297062107736</v>
      </c>
      <c r="WP13" s="196">
        <v>165.041100099869</v>
      </c>
      <c r="WQ13" s="196">
        <v>164.94398776524599</v>
      </c>
      <c r="WR13" s="196">
        <v>164.43514007308201</v>
      </c>
      <c r="WS13" s="196">
        <v>164.60710072681599</v>
      </c>
      <c r="WT13" s="196">
        <v>163.845860939761</v>
      </c>
      <c r="WU13" s="196">
        <v>163.92938843983501</v>
      </c>
      <c r="WV13" s="196">
        <v>164.29769072479201</v>
      </c>
      <c r="WW13" s="196">
        <v>163.29533757767501</v>
      </c>
      <c r="WX13" s="196">
        <v>163.14282454939499</v>
      </c>
      <c r="WY13" s="196">
        <v>162.72813400030299</v>
      </c>
      <c r="WZ13" s="196">
        <v>162.84272371196101</v>
      </c>
      <c r="XA13" s="196">
        <v>162.462517893468</v>
      </c>
      <c r="XB13" s="196">
        <v>162.15811965812</v>
      </c>
      <c r="XC13" s="196">
        <v>160.79786634611801</v>
      </c>
      <c r="XD13" s="196">
        <v>159.734958918632</v>
      </c>
      <c r="XE13" s="196">
        <v>160.05107638757499</v>
      </c>
      <c r="XF13" s="196">
        <v>159.98484733691899</v>
      </c>
      <c r="XG13" s="196">
        <v>160.04972270032499</v>
      </c>
      <c r="XH13" s="196">
        <v>159.89165805290801</v>
      </c>
      <c r="XI13" s="196">
        <v>158.57770075101101</v>
      </c>
      <c r="XJ13" s="196">
        <v>158.74191063174101</v>
      </c>
      <c r="XK13" s="196">
        <v>158.87991030003101</v>
      </c>
      <c r="XL13" s="196">
        <v>158.37836797536568</v>
      </c>
      <c r="XM13" s="196">
        <v>158.52699734073303</v>
      </c>
      <c r="XN13" s="196">
        <v>157.67236345232996</v>
      </c>
      <c r="XO13" s="196">
        <v>158.25570954518835</v>
      </c>
      <c r="XP13" s="196">
        <v>157.49434609685719</v>
      </c>
      <c r="XQ13" s="196">
        <v>157.34404868723911</v>
      </c>
      <c r="XR13" s="196">
        <v>157.35868207370393</v>
      </c>
      <c r="XS13" s="196">
        <v>156.96644137984921</v>
      </c>
      <c r="XT13" s="196">
        <v>156.68264733395696</v>
      </c>
      <c r="XU13" s="196">
        <v>156.40576323987537</v>
      </c>
      <c r="XV13" s="196">
        <v>156.33844592748702</v>
      </c>
      <c r="XW13" s="196">
        <v>156.34622930236208</v>
      </c>
      <c r="XX13" s="196">
        <v>155.22757750256369</v>
      </c>
      <c r="XY13" s="196">
        <v>155.00651941996918</v>
      </c>
      <c r="XZ13" s="196">
        <v>155.00454060883641</v>
      </c>
      <c r="YA13" s="196">
        <v>155.12828634779854</v>
      </c>
      <c r="YB13" s="196">
        <v>154.77890144755105</v>
      </c>
      <c r="YC13" s="196">
        <v>154.744241461477</v>
      </c>
      <c r="YD13" s="196">
        <v>155.34001033345299</v>
      </c>
      <c r="YE13" s="196">
        <v>155.40757521561099</v>
      </c>
      <c r="YF13" s="196">
        <v>155.371239853573</v>
      </c>
      <c r="YG13" s="196">
        <v>154.65988835725699</v>
      </c>
      <c r="YH13" s="196">
        <v>154.426510441575</v>
      </c>
      <c r="YI13" s="196">
        <v>154.428291864691</v>
      </c>
      <c r="YJ13" s="196">
        <v>154.11180272923099</v>
      </c>
      <c r="YK13" s="196">
        <v>153.87834357043801</v>
      </c>
      <c r="YL13" s="196">
        <v>154.59591772276801</v>
      </c>
      <c r="YM13" s="196">
        <v>154.498578648136</v>
      </c>
      <c r="YN13" s="196">
        <v>154.00877054361601</v>
      </c>
      <c r="YO13" s="196">
        <v>153.965646298704</v>
      </c>
      <c r="YP13" s="196">
        <v>154.005280996295</v>
      </c>
      <c r="YQ13" s="196">
        <v>153.591460532535</v>
      </c>
      <c r="YR13" s="196">
        <v>153.55232972075001</v>
      </c>
      <c r="YS13" s="196">
        <v>153.18650384584899</v>
      </c>
      <c r="YT13" s="196">
        <v>153.23069540528701</v>
      </c>
      <c r="YU13" s="196">
        <v>153.25432415118499</v>
      </c>
      <c r="YV13" s="196">
        <v>152.256348246675</v>
      </c>
      <c r="YW13" s="196">
        <v>151.74071991001099</v>
      </c>
      <c r="YX13" s="196">
        <v>151.502453148878</v>
      </c>
      <c r="YY13" s="196">
        <v>151.34607678127799</v>
      </c>
      <c r="YZ13" s="196">
        <v>151.08541278216401</v>
      </c>
      <c r="ZA13" s="196">
        <v>150.50689778555201</v>
      </c>
      <c r="ZB13" s="196">
        <v>150.080173775671</v>
      </c>
      <c r="ZC13" s="196">
        <v>149.63536739199</v>
      </c>
      <c r="ZD13" s="196">
        <v>149.461793233972</v>
      </c>
      <c r="ZE13" s="196">
        <v>149.327017959345</v>
      </c>
      <c r="ZF13" s="196">
        <v>148.80569282466899</v>
      </c>
      <c r="ZG13" s="196">
        <v>148.81591448931101</v>
      </c>
      <c r="ZH13" s="196">
        <v>148.67730720606801</v>
      </c>
      <c r="ZI13" s="196">
        <v>148.426788816933</v>
      </c>
      <c r="ZJ13" s="196">
        <v>148.37361769352299</v>
      </c>
      <c r="ZK13" s="196">
        <v>147.48957759773501</v>
      </c>
      <c r="ZL13" s="196">
        <v>147.37676472908001</v>
      </c>
      <c r="ZM13" s="196">
        <v>147.01262825572201</v>
      </c>
      <c r="ZN13" s="196">
        <v>146.96775203506601</v>
      </c>
      <c r="ZO13" s="196">
        <v>146.60352609853001</v>
      </c>
      <c r="ZP13" s="196">
        <v>146.308122596434</v>
      </c>
      <c r="ZQ13" s="196">
        <v>146.30407718642999</v>
      </c>
      <c r="ZR13" s="196">
        <v>146.13724038499001</v>
      </c>
      <c r="ZS13" s="196">
        <v>146.210127669543</v>
      </c>
      <c r="ZT13" s="196">
        <v>146.173256819432</v>
      </c>
      <c r="ZU13" s="196">
        <v>145.60146815060401</v>
      </c>
      <c r="ZV13" s="196">
        <v>145.527426160338</v>
      </c>
      <c r="ZW13" s="196">
        <v>145.229998421966</v>
      </c>
      <c r="ZX13" s="196">
        <v>145.184190784538</v>
      </c>
      <c r="ZY13" s="196">
        <v>145.34555431843501</v>
      </c>
      <c r="ZZ13" s="196">
        <v>144.38852641629501</v>
      </c>
      <c r="AAA13" s="196">
        <v>144.32683158896299</v>
      </c>
      <c r="AAB13" s="196">
        <v>144.32683158896299</v>
      </c>
      <c r="AAC13" s="196">
        <v>144.25721763959399</v>
      </c>
      <c r="AAD13" s="196">
        <v>144.439354710217</v>
      </c>
      <c r="AAE13" s="196">
        <v>144.14809777173301</v>
      </c>
      <c r="AAF13" s="196">
        <v>144.16733418775999</v>
      </c>
      <c r="AAG13" s="196">
        <v>144.13970764438099</v>
      </c>
      <c r="AAH13" s="196">
        <v>145.51752921535899</v>
      </c>
      <c r="AAI13" s="196">
        <v>145.230909378961</v>
      </c>
      <c r="AAJ13" s="196">
        <v>145.001591089897</v>
      </c>
      <c r="AAK13" s="196">
        <v>144.95907176348999</v>
      </c>
      <c r="AAL13" s="196">
        <v>144.91208528920399</v>
      </c>
      <c r="AAM13" s="196">
        <v>145.16696446297399</v>
      </c>
      <c r="AAN13" s="196">
        <v>145.20901345648539</v>
      </c>
      <c r="AAO13" s="196">
        <v>144.87992007992008</v>
      </c>
      <c r="AAP13" s="196">
        <v>144.84093276704863</v>
      </c>
      <c r="AAQ13" s="196">
        <v>144.86003764366663</v>
      </c>
      <c r="AAR13" s="196">
        <v>144.79017073559916</v>
      </c>
      <c r="AAS13" s="196">
        <v>144.56909213608034</v>
      </c>
      <c r="AAT13" s="196">
        <v>144.17673235855054</v>
      </c>
      <c r="AAU13" s="196">
        <v>144.19787590832865</v>
      </c>
      <c r="AAV13" s="196">
        <v>144.17474566128067</v>
      </c>
      <c r="AAW13" s="196">
        <v>143.86184052997046</v>
      </c>
      <c r="AAX13" s="196">
        <v>143.28917531925049</v>
      </c>
      <c r="AAY13" s="196">
        <v>142.94260178748758</v>
      </c>
      <c r="AAZ13" s="299">
        <v>143.15409469863178</v>
      </c>
      <c r="ABA13" s="196">
        <v>143.70312687193001</v>
      </c>
      <c r="ABB13" s="196">
        <v>143.51139260675586</v>
      </c>
      <c r="ABC13" s="196">
        <v>144.42102751709876</v>
      </c>
      <c r="ABD13" s="196">
        <v>143.97842614337458</v>
      </c>
      <c r="ABE13" s="196">
        <v>144.18309747177611</v>
      </c>
      <c r="ABF13" s="196">
        <v>144.08276738551967</v>
      </c>
      <c r="ABG13" s="196">
        <v>143.79733269826147</v>
      </c>
      <c r="ABH13" s="196">
        <v>143.82329509241552</v>
      </c>
      <c r="ABI13" s="196">
        <v>143.33813352534102</v>
      </c>
      <c r="ABJ13" s="196">
        <v>143.36287778975523</v>
      </c>
      <c r="ABK13" s="196">
        <v>143.21644449781834</v>
      </c>
      <c r="ABL13" s="196">
        <v>143.16401861659401</v>
      </c>
      <c r="ABM13" s="196">
        <v>143.19557344064401</v>
      </c>
      <c r="ABN13" s="196">
        <v>143.05727865947</v>
      </c>
      <c r="ABO13" s="196">
        <v>142.80411216448701</v>
      </c>
      <c r="ABP13" s="196">
        <v>142.80623252097499</v>
      </c>
      <c r="ABQ13" s="196">
        <v>142.95301209629099</v>
      </c>
      <c r="ABR13" s="196">
        <v>142.969236915701</v>
      </c>
      <c r="ABS13" s="196">
        <v>142.91136709063301</v>
      </c>
      <c r="ABT13" s="196">
        <v>143.03368083400201</v>
      </c>
      <c r="ABU13" s="196">
        <v>142.76079999999999</v>
      </c>
      <c r="ABV13" s="196">
        <v>142.88442371327201</v>
      </c>
      <c r="ABW13" s="196">
        <v>142.575588796945</v>
      </c>
      <c r="ABX13" s="196">
        <v>142.07395626242501</v>
      </c>
      <c r="ABY13" s="196">
        <v>142.05320925793399</v>
      </c>
      <c r="ABZ13" s="196">
        <v>141.94153821579701</v>
      </c>
      <c r="ACA13" s="196">
        <v>141.99111324606699</v>
      </c>
      <c r="ACB13" s="196">
        <v>141.910270313692</v>
      </c>
      <c r="ACC13" s="196">
        <v>141.643188698285</v>
      </c>
      <c r="ACD13" s="196">
        <v>141.813511326861</v>
      </c>
      <c r="ACE13" s="196">
        <v>141.65804992325712</v>
      </c>
      <c r="ACF13" s="196">
        <v>141.42464868357294</v>
      </c>
      <c r="ACG13" s="196">
        <v>141.56306944725651</v>
      </c>
      <c r="ACH13" s="196">
        <v>141.49559399477806</v>
      </c>
      <c r="ACI13" s="196">
        <v>141.71475275847976</v>
      </c>
      <c r="ACJ13" s="196">
        <v>141.67247815563849</v>
      </c>
      <c r="ACK13" s="196">
        <v>141.37032935482549</v>
      </c>
      <c r="ACL13" s="196">
        <v>141.40793038338396</v>
      </c>
      <c r="ACM13" s="196">
        <v>139.17939009835797</v>
      </c>
      <c r="ACN13" s="196">
        <v>139.24497129404</v>
      </c>
      <c r="ACO13" s="196">
        <v>139.13678893765001</v>
      </c>
      <c r="ACP13" s="196">
        <v>139.45821968757801</v>
      </c>
      <c r="ACQ13" s="196">
        <v>139.56886621688301</v>
      </c>
      <c r="ACR13" s="196">
        <v>139.23099149673899</v>
      </c>
      <c r="ACS13" s="196">
        <v>139.00607104766601</v>
      </c>
      <c r="ACT13" s="196">
        <v>138.54771444926001</v>
      </c>
      <c r="ACU13" s="196">
        <v>138.581119506052</v>
      </c>
      <c r="ACV13" s="196">
        <v>139.07009839798326</v>
      </c>
      <c r="ACW13" s="196">
        <v>138.75265219520156</v>
      </c>
      <c r="ACX13" s="196">
        <v>139.26695797770245</v>
      </c>
      <c r="ACY13" s="196">
        <v>139.15237588507347</v>
      </c>
      <c r="ACZ13" s="196">
        <v>140.15852156057494</v>
      </c>
      <c r="ADA13" s="196">
        <v>140.3839855903062</v>
      </c>
      <c r="ADB13" s="196">
        <v>140.08281995838604</v>
      </c>
      <c r="ADC13" s="196">
        <v>139.93575930067087</v>
      </c>
      <c r="ADD13" s="196">
        <v>139.65112038575305</v>
      </c>
      <c r="ADE13" s="196">
        <v>139.44542820347701</v>
      </c>
      <c r="ADF13" s="196">
        <v>139.670555108608</v>
      </c>
      <c r="ADG13" s="196">
        <v>139.191614356993</v>
      </c>
      <c r="ADH13" s="196">
        <v>139.24479794327999</v>
      </c>
      <c r="ADI13" s="196">
        <v>138.950425718151</v>
      </c>
      <c r="ADJ13" s="196">
        <v>138.976571157195</v>
      </c>
      <c r="ADK13" s="196">
        <v>138.976571157195</v>
      </c>
      <c r="ADL13" s="196">
        <v>138.67073027781001</v>
      </c>
      <c r="ADM13" s="196">
        <v>138.79021526418799</v>
      </c>
      <c r="ADN13" s="196">
        <v>138.99324377405901</v>
      </c>
      <c r="ADO13" s="196">
        <v>138.956175926291</v>
      </c>
      <c r="ADP13" s="196">
        <v>139.15873889456699</v>
      </c>
      <c r="ADQ13" s="196">
        <v>138.978701666143</v>
      </c>
      <c r="ADR13" s="196">
        <v>139.074896795754</v>
      </c>
      <c r="ADS13" s="196">
        <v>138.368908420309</v>
      </c>
      <c r="ADT13" s="196">
        <v>138.37456801759299</v>
      </c>
      <c r="ADU13" s="196">
        <v>138.36285455047499</v>
      </c>
      <c r="ADV13" s="196">
        <v>138.167069929793</v>
      </c>
      <c r="ADW13" s="196">
        <v>138.96329582057501</v>
      </c>
      <c r="ADX13" s="196">
        <v>138.78755364806901</v>
      </c>
      <c r="ADY13" s="196">
        <v>143.26099869322499</v>
      </c>
      <c r="ADZ13" s="196">
        <v>143.85043409629</v>
      </c>
      <c r="AEA13" s="196">
        <v>143.292523991943</v>
      </c>
      <c r="AEB13" s="196">
        <v>139.20115078426701</v>
      </c>
      <c r="AEC13" s="196">
        <v>139.18213112808101</v>
      </c>
      <c r="AED13" s="196">
        <v>137.99644198458199</v>
      </c>
      <c r="AEE13" s="196">
        <v>138.02139250069601</v>
      </c>
      <c r="AEF13" s="196">
        <v>137.22111791365199</v>
      </c>
      <c r="AEG13" s="196">
        <v>137.281861869018</v>
      </c>
      <c r="AEH13" s="196">
        <v>136.965016082278</v>
      </c>
      <c r="AEI13" s="196">
        <v>137.348013782724</v>
      </c>
      <c r="AEJ13" s="196">
        <v>137.51893567756369</v>
      </c>
      <c r="AEK13" s="196">
        <v>137.16102193791454</v>
      </c>
      <c r="AEL13" s="196">
        <v>137.12543962485344</v>
      </c>
      <c r="AEM13" s="196">
        <v>137.19979798764615</v>
      </c>
      <c r="AEN13" s="196">
        <v>137.20543923356252</v>
      </c>
      <c r="AEO13" s="196">
        <v>136.35447904652057</v>
      </c>
      <c r="AEP13" s="196">
        <v>136.72887064926999</v>
      </c>
      <c r="AEQ13" s="196">
        <v>136.93217971599299</v>
      </c>
      <c r="AER13" s="196">
        <v>137.198411771575</v>
      </c>
      <c r="AES13" s="196">
        <v>137.40050870671101</v>
      </c>
      <c r="AET13" s="196">
        <v>134.27252901316299</v>
      </c>
      <c r="AEU13" s="196">
        <v>134.20164162923999</v>
      </c>
      <c r="AEV13" s="196">
        <v>134.53779564074799</v>
      </c>
      <c r="AEW13" s="196">
        <v>135.69589516284401</v>
      </c>
      <c r="AEX13" s="196">
        <v>135.870832361856</v>
      </c>
      <c r="AEY13" s="196">
        <v>136.40765765765801</v>
      </c>
      <c r="AEZ13" s="196">
        <v>136.437061048082</v>
      </c>
      <c r="AFA13" s="196">
        <v>136.35124298316001</v>
      </c>
      <c r="AFB13" s="196">
        <v>136.31703319739299</v>
      </c>
      <c r="AFC13" s="196">
        <v>136.19328338341001</v>
      </c>
      <c r="AFD13" s="196">
        <v>136.14325595625101</v>
      </c>
      <c r="AFE13" s="196">
        <v>136.628569229585</v>
      </c>
      <c r="AFF13" s="196">
        <v>136.75695489447099</v>
      </c>
      <c r="AFG13" s="196">
        <v>136.817883732593</v>
      </c>
      <c r="AFH13" s="196">
        <v>136.857660295931</v>
      </c>
      <c r="AFI13" s="196">
        <v>136.43233607192701</v>
      </c>
      <c r="AFJ13" s="196">
        <v>136.45783038704201</v>
      </c>
      <c r="AFK13" s="196">
        <v>136.51446795270701</v>
      </c>
      <c r="AFL13" s="196">
        <v>136.60624999999999</v>
      </c>
      <c r="AFM13" s="196">
        <v>136.62587959343199</v>
      </c>
      <c r="AFN13" s="196">
        <v>136.635419107882</v>
      </c>
      <c r="AFO13" s="196">
        <v>136.78072974739499</v>
      </c>
      <c r="AFP13" s="196">
        <v>136.640872862338</v>
      </c>
      <c r="AFQ13" s="196">
        <v>136.67083268239301</v>
      </c>
      <c r="AFR13" s="196">
        <v>136.61810411810399</v>
      </c>
      <c r="AFS13" s="196">
        <v>136.43986602274501</v>
      </c>
      <c r="AFT13" s="196">
        <v>136.312330885195</v>
      </c>
      <c r="AFU13" s="196">
        <v>135.67506496441101</v>
      </c>
      <c r="AFV13" s="196">
        <v>135.63760929634</v>
      </c>
      <c r="AFW13" s="196">
        <v>134.29674375379801</v>
      </c>
      <c r="AFX13" s="196">
        <v>133.69895278472299</v>
      </c>
      <c r="AFY13" s="196">
        <v>131.19860785844401</v>
      </c>
      <c r="AFZ13" s="196">
        <v>130.734568950859</v>
      </c>
      <c r="AGA13" s="196">
        <v>128.68410008071001</v>
      </c>
      <c r="AGB13" s="196">
        <v>127.78964349088599</v>
      </c>
      <c r="AGC13" s="196">
        <v>126.047314743093</v>
      </c>
      <c r="AGD13" s="196">
        <v>124.920529199843</v>
      </c>
      <c r="AGE13" s="196">
        <v>127.415404154949</v>
      </c>
      <c r="AGF13" s="196">
        <v>127.31862923806101</v>
      </c>
      <c r="AGG13" s="196">
        <v>127.473872888565</v>
      </c>
      <c r="AGH13" s="196" t="e">
        <f>'0091'!#REF!</f>
        <v>#REF!</v>
      </c>
      <c r="AGI13" s="196">
        <v>126.489832806146</v>
      </c>
      <c r="AGJ13" s="196">
        <v>126.019813343804</v>
      </c>
      <c r="AGK13" s="196">
        <v>125.88003396409501</v>
      </c>
      <c r="AGL13" s="196">
        <v>125.02137212091399</v>
      </c>
      <c r="AGM13" s="196">
        <v>124.82178883658401</v>
      </c>
      <c r="AGN13" s="196">
        <v>124.597194143233</v>
      </c>
      <c r="AGO13" s="196">
        <v>124.58917774162855</v>
      </c>
      <c r="AGP13" s="196">
        <v>124.99624436655</v>
      </c>
      <c r="AGQ13" s="196">
        <v>124.455126197783</v>
      </c>
      <c r="AGR13" s="196">
        <v>122.332352289629</v>
      </c>
      <c r="AGS13" s="196">
        <v>122.80193869531</v>
      </c>
      <c r="AGT13" s="196">
        <v>123.41046683707789</v>
      </c>
      <c r="AGU13" s="196">
        <v>123.75407719489</v>
      </c>
      <c r="AGV13" s="196">
        <v>123.186574262807</v>
      </c>
      <c r="AGW13" s="196">
        <v>124.386768447837</v>
      </c>
      <c r="AGX13" s="196">
        <v>124.475857147711</v>
      </c>
      <c r="AGY13" s="196">
        <v>124.420348876671</v>
      </c>
      <c r="AGZ13" s="196">
        <v>124.420348876671</v>
      </c>
      <c r="AHA13" s="196">
        <v>124.96588078131199</v>
      </c>
      <c r="AHB13" s="196">
        <v>124.604135684442</v>
      </c>
      <c r="AHC13" s="196">
        <v>124.076325088339</v>
      </c>
      <c r="AHD13" s="196">
        <v>124.24957603165601</v>
      </c>
      <c r="AHE13" s="196">
        <v>124.108257910615</v>
      </c>
      <c r="AHF13" s="196">
        <v>123.93839734068899</v>
      </c>
      <c r="AHG13" s="196">
        <v>123.69949809561101</v>
      </c>
      <c r="AHH13" s="196">
        <v>123.79912039189</v>
      </c>
      <c r="AHI13" s="196">
        <v>123.935262206148</v>
      </c>
      <c r="AHJ13" s="196">
        <v>124.23489117224599</v>
      </c>
      <c r="AHK13" s="196">
        <v>124.173880457186</v>
      </c>
      <c r="AHL13" s="196">
        <v>124.224364263746</v>
      </c>
      <c r="AHM13" s="196">
        <v>124.157675100568</v>
      </c>
      <c r="AHN13" s="196">
        <v>124.659282898442</v>
      </c>
      <c r="AHO13" s="196">
        <v>125.165824979272</v>
      </c>
      <c r="AHP13" s="196">
        <v>124.39281100387601</v>
      </c>
      <c r="AHQ13" s="196">
        <v>124.54018799156</v>
      </c>
      <c r="AHR13" s="196">
        <v>126.31688454442001</v>
      </c>
      <c r="AHS13" s="196">
        <v>126.12011140313</v>
      </c>
      <c r="AHT13" s="196">
        <v>125.55328894191901</v>
      </c>
      <c r="AHU13" s="196">
        <v>125.42069762960099</v>
      </c>
      <c r="AHV13" s="196">
        <v>125.857457520453</v>
      </c>
      <c r="AHW13" s="196">
        <v>126.32837492002599</v>
      </c>
      <c r="AHX13" s="196">
        <v>126.134436980166</v>
      </c>
      <c r="AHY13" s="196">
        <v>126.14063745019899</v>
      </c>
      <c r="AHZ13" s="196">
        <v>126.135188866799</v>
      </c>
      <c r="AIA13" s="196">
        <v>126.017860686644</v>
      </c>
      <c r="AIB13" s="196">
        <v>126.652158287745</v>
      </c>
      <c r="AIC13" s="196">
        <v>127.567327850347</v>
      </c>
      <c r="AID13" s="196">
        <v>127.61533779671301</v>
      </c>
      <c r="AIE13" s="196">
        <v>127.92964946446</v>
      </c>
      <c r="AIF13" s="196">
        <v>128.167730914711</v>
      </c>
      <c r="AIG13" s="196">
        <v>127.120949984272</v>
      </c>
      <c r="AIH13" s="196">
        <v>126.34693014493899</v>
      </c>
      <c r="AII13" s="196">
        <v>126.907355895534</v>
      </c>
      <c r="AIJ13" s="196">
        <v>127.24060441689301</v>
      </c>
      <c r="AIK13" s="196">
        <v>127.24060441689301</v>
      </c>
      <c r="AIL13" s="196">
        <v>127.30935692673</v>
      </c>
      <c r="AIM13" s="196">
        <v>127.25254465143099</v>
      </c>
      <c r="AIN13" s="196">
        <v>127.193548387097</v>
      </c>
      <c r="AIO13" s="196">
        <v>127.271219775558</v>
      </c>
      <c r="AIP13" s="196">
        <v>126.46663803537299</v>
      </c>
      <c r="AIQ13" s="196">
        <v>127.79378940361001</v>
      </c>
      <c r="AIR13" s="196">
        <v>127.851045500822</v>
      </c>
      <c r="AIS13" s="196">
        <v>128.07636690506899</v>
      </c>
      <c r="AIT13" s="196">
        <v>128.72792764574601</v>
      </c>
      <c r="AIU13" s="196">
        <v>131.41637093943766</v>
      </c>
      <c r="AIV13" s="196">
        <v>131.592553482733</v>
      </c>
      <c r="AIW13" s="196">
        <v>131.807601880878</v>
      </c>
      <c r="AIX13" s="196">
        <v>132.31580189607001</v>
      </c>
      <c r="AIY13" s="196">
        <v>132.760077381657</v>
      </c>
      <c r="AIZ13" s="196">
        <v>132.59411416156399</v>
      </c>
      <c r="AJA13" s="474">
        <v>132.59411416156399</v>
      </c>
      <c r="AJB13" s="474">
        <v>132.87895569620301</v>
      </c>
      <c r="AJC13" s="474">
        <v>132.960231553071</v>
      </c>
      <c r="AJD13" s="474">
        <v>134.04993065187199</v>
      </c>
      <c r="AJE13" s="474">
        <v>133.40373300081799</v>
      </c>
      <c r="AJF13" s="474">
        <v>132.25720774471699</v>
      </c>
      <c r="AJG13" s="474">
        <v>131.984977313456</v>
      </c>
      <c r="AJH13" s="474">
        <v>131.27410519996999</v>
      </c>
      <c r="AJI13" s="474">
        <v>130.06469979296099</v>
      </c>
      <c r="AJJ13" s="474">
        <v>131.03169326241101</v>
      </c>
      <c r="AJK13" s="474">
        <v>132.00149953139601</v>
      </c>
      <c r="AJL13" s="474">
        <v>131.636104013227</v>
      </c>
      <c r="AJM13" s="474">
        <v>132.07544294151299</v>
      </c>
      <c r="AJN13" s="474">
        <v>133.20175270015801</v>
      </c>
      <c r="AJO13" s="474">
        <v>135.539468080988</v>
      </c>
      <c r="AJP13" s="474">
        <v>136.87143688190801</v>
      </c>
      <c r="AJQ13" s="474">
        <v>138.44611331734399</v>
      </c>
      <c r="AJR13" s="474">
        <v>139.18044486737199</v>
      </c>
      <c r="AJS13" s="474">
        <v>140.04523450519801</v>
      </c>
      <c r="AJT13" s="474">
        <v>139.72905442336199</v>
      </c>
      <c r="AJU13" s="474">
        <v>139.812974868498</v>
      </c>
      <c r="AJV13" s="474">
        <v>139.60431654676299</v>
      </c>
      <c r="AJW13" s="474">
        <v>139.21400866986099</v>
      </c>
      <c r="AJX13" s="474">
        <v>139.962552541078</v>
      </c>
      <c r="AJY13" s="474">
        <v>139.74730611625401</v>
      </c>
      <c r="AJZ13" s="474">
        <v>139.61644144991899</v>
      </c>
      <c r="AKA13" s="474">
        <v>140.04538985267499</v>
      </c>
      <c r="AKB13" s="196">
        <v>140.518561261781</v>
      </c>
      <c r="AKC13" s="196">
        <v>140.669697903822</v>
      </c>
      <c r="AKD13" s="196">
        <v>140.402405180389</v>
      </c>
      <c r="AKE13" s="196">
        <v>140.16251983128899</v>
      </c>
      <c r="AKF13" s="196">
        <v>140.008904719501</v>
      </c>
      <c r="AKG13" s="196">
        <v>139.989920917972</v>
      </c>
      <c r="AKH13" s="196">
        <v>139.989920917972</v>
      </c>
      <c r="AKI13" s="196">
        <v>139.61003217428399</v>
      </c>
      <c r="AKJ13" s="196">
        <v>140.28435652745</v>
      </c>
      <c r="AKK13" s="196">
        <v>139.98034227567101</v>
      </c>
      <c r="AKL13" s="196">
        <v>139.72048846675699</v>
      </c>
      <c r="AKM13" s="196">
        <v>140.33806652402299</v>
      </c>
      <c r="AKN13" s="196">
        <v>140.489021564083</v>
      </c>
      <c r="AKO13" s="196">
        <v>140.258448525669</v>
      </c>
      <c r="AKP13" s="196">
        <v>139.864743364216</v>
      </c>
      <c r="AKQ13" s="196">
        <v>140.01172378756499</v>
      </c>
      <c r="AKR13" s="196">
        <v>140.19823356231601</v>
      </c>
      <c r="AKS13" s="196">
        <v>139.39689630848801</v>
      </c>
      <c r="AKT13" s="196">
        <v>139.32697568982999</v>
      </c>
      <c r="AKU13" s="196">
        <v>139.84550396996099</v>
      </c>
      <c r="AKV13" s="196">
        <v>139.82384717764</v>
      </c>
      <c r="AKW13" s="196">
        <v>139.88047184230101</v>
      </c>
      <c r="AKX13" s="196">
        <v>139.39192361872</v>
      </c>
      <c r="AKY13" s="196">
        <v>139.21759061419499</v>
      </c>
      <c r="AKZ13" s="196">
        <v>139.66770307034599</v>
      </c>
      <c r="ALA13" s="196">
        <v>143.165110964793</v>
      </c>
      <c r="ALB13" s="196">
        <v>143.57387114323501</v>
      </c>
      <c r="ALC13" s="196">
        <v>143.43280084365099</v>
      </c>
      <c r="ALD13" s="196">
        <v>143.81149947160401</v>
      </c>
      <c r="ALE13" s="196">
        <v>143.73301923832</v>
      </c>
      <c r="ALF13" s="196">
        <v>143.749064408115</v>
      </c>
      <c r="ALG13" s="196">
        <v>143.90505904190201</v>
      </c>
      <c r="ALH13" s="196">
        <v>143.43837507395</v>
      </c>
      <c r="ALI13" s="196">
        <v>143.417911035814</v>
      </c>
      <c r="ALJ13" s="196">
        <v>143.53259367473399</v>
      </c>
      <c r="ALK13" s="196">
        <v>142.94951076320899</v>
      </c>
      <c r="ALL13" s="196">
        <v>143.340798365551</v>
      </c>
      <c r="ALM13" s="196">
        <v>143.22196084685601</v>
      </c>
      <c r="ALN13" s="196">
        <v>143.35190827453499</v>
      </c>
      <c r="ALO13" s="196">
        <v>143.406571336761</v>
      </c>
      <c r="ALP13" s="196">
        <v>142.91273396256599</v>
      </c>
      <c r="ALQ13" s="196">
        <v>143.92775067532199</v>
      </c>
      <c r="ALR13" s="196">
        <v>144.160974405399</v>
      </c>
      <c r="ALS13" s="196">
        <v>143.792090118771</v>
      </c>
      <c r="ALT13" s="196">
        <v>142.73209975864799</v>
      </c>
      <c r="ALU13" s="196">
        <v>142.93864240277</v>
      </c>
      <c r="ALV13" s="196">
        <v>142.547862156988</v>
      </c>
      <c r="ALW13" s="196">
        <v>139.97792407458499</v>
      </c>
      <c r="ALX13" s="196">
        <v>139.88862745098001</v>
      </c>
      <c r="ALY13" s="196">
        <v>139.16024921636199</v>
      </c>
      <c r="ALZ13" s="196">
        <v>139.354626403407</v>
      </c>
      <c r="AMA13" s="196">
        <v>139.42226890756299</v>
      </c>
      <c r="AMB13" s="196">
        <v>138.68549935352399</v>
      </c>
      <c r="AMC13" s="196">
        <v>138.90999960334801</v>
      </c>
      <c r="AMD13" s="196">
        <v>138.99558279278901</v>
      </c>
      <c r="AME13" s="196">
        <v>138.811328280814</v>
      </c>
      <c r="AMF13" s="196">
        <v>138.68637964148499</v>
      </c>
      <c r="AMG13" s="196">
        <v>138.573265297923</v>
      </c>
      <c r="AMH13" s="196">
        <v>138.71031426269101</v>
      </c>
      <c r="AMI13" s="196">
        <v>138.22957041343699</v>
      </c>
      <c r="AMJ13" s="196">
        <v>138.520896426408</v>
      </c>
      <c r="AMK13" s="196">
        <v>138.65311565505499</v>
      </c>
      <c r="AML13" s="196">
        <v>138.54763060003199</v>
      </c>
      <c r="AMM13" s="196">
        <v>138.475548196907</v>
      </c>
      <c r="AMN13" s="196">
        <v>138.317639927258</v>
      </c>
      <c r="AMO13" s="196">
        <v>138.13732622049801</v>
      </c>
      <c r="AMP13" s="196">
        <v>137.66474266474299</v>
      </c>
      <c r="AMQ13" s="196">
        <v>137.09163825947499</v>
      </c>
      <c r="AMR13" s="196">
        <v>137.62003328057099</v>
      </c>
      <c r="AMS13" s="196">
        <v>137.813313802083</v>
      </c>
      <c r="AMT13" s="196">
        <v>137.87013304039999</v>
      </c>
      <c r="AMU13" s="196">
        <v>137.881160375804</v>
      </c>
      <c r="AMV13" s="196">
        <v>138.06319871292399</v>
      </c>
      <c r="AMW13" s="196">
        <v>137.965000827404</v>
      </c>
      <c r="AMX13" s="196">
        <v>137.947115782504</v>
      </c>
      <c r="AMY13" s="196">
        <v>138.09231789177099</v>
      </c>
      <c r="AMZ13" s="196">
        <v>137.70403289446401</v>
      </c>
      <c r="ANA13" s="196">
        <v>137.61422787738601</v>
      </c>
      <c r="ANB13" s="196">
        <v>137.61818181818199</v>
      </c>
      <c r="ANC13" s="196">
        <v>137.678179937952</v>
      </c>
      <c r="AND13" s="196">
        <v>137.899465860627</v>
      </c>
      <c r="ANE13" s="196">
        <v>137.26211663424499</v>
      </c>
      <c r="ANF13" s="196">
        <v>137.805734589324</v>
      </c>
      <c r="ANG13" s="196">
        <v>138.03934453160301</v>
      </c>
      <c r="ANH13" s="196">
        <v>138.048098663926</v>
      </c>
      <c r="ANI13" s="196">
        <v>138.45619658119699</v>
      </c>
      <c r="ANJ13" s="196">
        <v>138.132101692144</v>
      </c>
      <c r="ANK13" s="196">
        <v>137.52364258927099</v>
      </c>
      <c r="ANL13" s="196">
        <v>137.385404466702</v>
      </c>
      <c r="ANM13" s="196">
        <v>137.38317757009301</v>
      </c>
      <c r="ANN13" s="196">
        <v>137.791992896925</v>
      </c>
      <c r="ANO13" s="196">
        <v>137.450139568753</v>
      </c>
      <c r="ANP13" s="196">
        <v>138.75900656120399</v>
      </c>
      <c r="ANQ13" s="196">
        <v>138.634401726481</v>
      </c>
      <c r="ANR13" s="196">
        <v>138.76780655201301</v>
      </c>
      <c r="ANS13" s="196">
        <v>138.17735537839201</v>
      </c>
      <c r="ANT13" s="196">
        <v>138.696707512822</v>
      </c>
      <c r="ANU13" s="196">
        <v>138.29288993480199</v>
      </c>
      <c r="ANV13" s="196">
        <v>132.99830795262301</v>
      </c>
      <c r="ANW13" s="196">
        <v>132.591643454039</v>
      </c>
      <c r="ANX13" s="196">
        <v>132.41066861527199</v>
      </c>
      <c r="ANY13" s="196">
        <v>132.59220740630701</v>
      </c>
      <c r="ANZ13" s="196">
        <v>132.81986784802501</v>
      </c>
      <c r="AOA13" s="196">
        <v>132.675814751286</v>
      </c>
      <c r="AOB13" s="196">
        <v>132.25638564889999</v>
      </c>
      <c r="AOC13" s="196">
        <v>134.283365005116</v>
      </c>
      <c r="AOD13" s="196">
        <v>133.371948545534</v>
      </c>
      <c r="AOE13" s="196">
        <v>133.24608682811601</v>
      </c>
      <c r="AOF13" s="196">
        <v>133.10735499009999</v>
      </c>
      <c r="AOG13" s="196">
        <v>132.98823615641101</v>
      </c>
      <c r="AOH13" s="196">
        <v>131.19206267848</v>
      </c>
      <c r="AOI13" s="196">
        <v>131.58628832884401</v>
      </c>
      <c r="AOJ13" s="196">
        <v>131.994564003276</v>
      </c>
      <c r="AOK13" s="196">
        <v>132.239976106922</v>
      </c>
      <c r="AOL13" s="196">
        <v>132.825971058644</v>
      </c>
      <c r="AOM13" s="196">
        <v>132.15236998656701</v>
      </c>
      <c r="AON13" s="196">
        <v>131.63328491705499</v>
      </c>
      <c r="AOO13" s="196">
        <v>131.26595744680901</v>
      </c>
      <c r="AOP13" s="196">
        <v>131.08656105510499</v>
      </c>
      <c r="AOQ13" s="196">
        <v>130.90451119275801</v>
      </c>
      <c r="AOR13" s="196">
        <v>130.50973088034101</v>
      </c>
      <c r="AOS13" s="196">
        <v>130.22452241418699</v>
      </c>
      <c r="AOT13" s="196">
        <v>129.988953222612</v>
      </c>
      <c r="AOU13" s="196">
        <v>128.82950782231401</v>
      </c>
      <c r="AOV13" s="196">
        <v>129.21765485887499</v>
      </c>
      <c r="AOW13" s="196">
        <v>128.738687568632</v>
      </c>
      <c r="AOX13" s="196">
        <v>130.047982469397</v>
      </c>
      <c r="AOY13" s="196">
        <v>129.72405025426301</v>
      </c>
      <c r="AOZ13" s="196">
        <v>129.72554144884199</v>
      </c>
      <c r="APA13" s="196">
        <v>129.63591507177</v>
      </c>
      <c r="APB13" s="196">
        <v>129.420171194641</v>
      </c>
      <c r="APC13" s="196">
        <v>129.044725238078</v>
      </c>
      <c r="APD13" s="196">
        <v>128.45085981514899</v>
      </c>
      <c r="APE13" s="196">
        <v>128.298215398146</v>
      </c>
      <c r="APF13" s="196">
        <v>127.689084735968</v>
      </c>
      <c r="APG13" s="196">
        <v>127.161262304574</v>
      </c>
      <c r="APH13" s="196">
        <v>126.83826977885199</v>
      </c>
      <c r="API13" s="196">
        <v>126.694286331868</v>
      </c>
      <c r="APJ13" s="196">
        <v>126.522756733401</v>
      </c>
      <c r="APK13" s="196">
        <v>125.64612965477799</v>
      </c>
      <c r="APL13" s="196">
        <v>124.793044591423</v>
      </c>
      <c r="APM13" s="196">
        <v>124.733237719613</v>
      </c>
      <c r="APN13" s="196">
        <v>124.320965610827</v>
      </c>
      <c r="APO13" s="196">
        <v>124.20857010114</v>
      </c>
      <c r="APP13" s="196">
        <v>123.972401959032</v>
      </c>
      <c r="APQ13" s="196">
        <v>122.99814245909801</v>
      </c>
      <c r="APR13" s="196">
        <f>'0091'!L55</f>
        <v>122.906339031339</v>
      </c>
      <c r="APS13" s="451">
        <f t="shared" si="3"/>
        <v>-7.1416434380579972</v>
      </c>
      <c r="APT13" s="198"/>
      <c r="APU13" s="349">
        <f t="shared" si="4"/>
        <v>-11.377025973776995</v>
      </c>
      <c r="APV13" s="271"/>
      <c r="APW13" s="183"/>
    </row>
    <row r="14" spans="1:1128" s="5" customFormat="1" ht="13.9" customHeight="1" x14ac:dyDescent="0.25">
      <c r="A14">
        <v>11</v>
      </c>
      <c r="B14" s="193" t="s">
        <v>17</v>
      </c>
      <c r="C14" s="55">
        <v>32873</v>
      </c>
      <c r="D14" s="55">
        <v>32980.4563757</v>
      </c>
      <c r="E14" s="55">
        <v>33305.563758260003</v>
      </c>
      <c r="F14" s="55">
        <v>33595.617449539997</v>
      </c>
      <c r="G14" s="55">
        <v>34016.020134140002</v>
      </c>
      <c r="H14" s="55">
        <v>34439.100671059998</v>
      </c>
      <c r="I14" s="55">
        <v>34765.127516699999</v>
      </c>
      <c r="J14" s="55">
        <v>34867.234899260002</v>
      </c>
      <c r="K14" s="55">
        <v>35014.342281819998</v>
      </c>
      <c r="L14" s="55">
        <v>34997.449664380001</v>
      </c>
      <c r="M14" s="55">
        <v>35125.54362412</v>
      </c>
      <c r="N14" s="55">
        <v>35268.570469760001</v>
      </c>
      <c r="O14" s="55">
        <v>35407.610738219999</v>
      </c>
      <c r="P14" s="55">
        <v>35503.691275140001</v>
      </c>
      <c r="Q14" s="55">
        <v>35697.718120780002</v>
      </c>
      <c r="R14" s="55">
        <v>35697.87919462</v>
      </c>
      <c r="S14" s="55">
        <v>36102.892617439997</v>
      </c>
      <c r="T14" s="55">
        <v>36408.906040260001</v>
      </c>
      <c r="U14" s="55">
        <v>36889.932885900002</v>
      </c>
      <c r="V14" s="55">
        <v>36852</v>
      </c>
      <c r="W14" s="55">
        <v>36362.915491749998</v>
      </c>
      <c r="X14" s="55">
        <v>36380.267604499997</v>
      </c>
      <c r="Y14" s="55">
        <v>36378.469482499997</v>
      </c>
      <c r="Z14" s="55">
        <v>36330.971830000002</v>
      </c>
      <c r="AA14" s="55">
        <v>36615.173707999995</v>
      </c>
      <c r="AB14" s="55">
        <v>36243.478872500003</v>
      </c>
      <c r="AC14" s="55">
        <v>36523.530515749997</v>
      </c>
      <c r="AD14" s="55">
        <v>36480.732393749997</v>
      </c>
      <c r="AE14" s="55">
        <v>36597.234741250002</v>
      </c>
      <c r="AF14" s="55">
        <v>36631.835680249998</v>
      </c>
      <c r="AG14" s="55">
        <v>36396.389670999997</v>
      </c>
      <c r="AH14" s="55">
        <v>36126.892018500002</v>
      </c>
      <c r="AI14" s="55">
        <v>36757.34272275</v>
      </c>
      <c r="AJ14" s="55">
        <v>37006.244131250001</v>
      </c>
      <c r="AK14" s="55">
        <v>37226.845070249998</v>
      </c>
      <c r="AL14" s="55">
        <v>37324.347417750003</v>
      </c>
      <c r="AM14" s="55">
        <v>37558.798122</v>
      </c>
      <c r="AN14" s="55">
        <v>37822.948356749999</v>
      </c>
      <c r="AO14" s="55">
        <v>37955.399060999996</v>
      </c>
      <c r="AP14" s="55">
        <v>38278</v>
      </c>
      <c r="AQ14" s="55">
        <v>38675.572</v>
      </c>
      <c r="AR14" s="55">
        <v>38664.5</v>
      </c>
      <c r="AS14" s="55">
        <v>38732.207999999999</v>
      </c>
      <c r="AT14" s="55">
        <v>38112.868000000002</v>
      </c>
      <c r="AU14" s="55">
        <v>38231.796000000002</v>
      </c>
      <c r="AV14" s="55">
        <v>38180.188000000002</v>
      </c>
      <c r="AW14" s="55">
        <v>38179.652000000002</v>
      </c>
      <c r="AX14" s="55">
        <v>37778.824000000001</v>
      </c>
      <c r="AY14" s="55">
        <v>37504.531999999999</v>
      </c>
      <c r="AZ14" s="55">
        <v>37315.947999999997</v>
      </c>
      <c r="BA14" s="55">
        <v>37197.656000000003</v>
      </c>
      <c r="BB14" s="55">
        <v>37331.120000000003</v>
      </c>
      <c r="BC14" s="55">
        <v>37210.339999999997</v>
      </c>
      <c r="BD14" s="55">
        <v>37136.828000000001</v>
      </c>
      <c r="BE14" s="55">
        <v>36471.536</v>
      </c>
      <c r="BF14" s="55">
        <v>36627.023999999998</v>
      </c>
      <c r="BG14" s="55">
        <v>36947.267999999996</v>
      </c>
      <c r="BH14" s="55">
        <v>36374.512000000002</v>
      </c>
      <c r="BI14" s="55">
        <v>36114.756000000001</v>
      </c>
      <c r="BJ14" s="55">
        <v>35667</v>
      </c>
      <c r="BK14" s="55">
        <v>36002</v>
      </c>
      <c r="BL14" s="55">
        <v>36537</v>
      </c>
      <c r="BM14" s="55">
        <v>36378.243094520003</v>
      </c>
      <c r="BN14" s="55">
        <v>36677.364641439999</v>
      </c>
      <c r="BO14" s="55">
        <v>36327.696133040001</v>
      </c>
      <c r="BP14" s="55">
        <v>36323.707182760001</v>
      </c>
      <c r="BQ14" s="55">
        <v>36380.729282200002</v>
      </c>
      <c r="BR14" s="55">
        <v>36302.817679959997</v>
      </c>
      <c r="BS14" s="55">
        <v>36241.93922688</v>
      </c>
      <c r="BT14" s="55">
        <v>36288.237569320001</v>
      </c>
      <c r="BU14" s="55">
        <v>36347.270718480002</v>
      </c>
      <c r="BV14" s="55">
        <v>36754.281768200002</v>
      </c>
      <c r="BW14" s="55">
        <v>36717.414364839999</v>
      </c>
      <c r="BX14" s="55">
        <v>36672.491712880001</v>
      </c>
      <c r="BY14" s="55">
        <v>37025.679558119999</v>
      </c>
      <c r="BZ14" s="55">
        <v>37383.712707279999</v>
      </c>
      <c r="CA14" s="55">
        <v>37432.73480672</v>
      </c>
      <c r="CB14" s="55">
        <v>37433.801105040002</v>
      </c>
      <c r="CC14" s="55">
        <v>37466.911602240005</v>
      </c>
      <c r="CD14" s="55">
        <v>37685.977900559999</v>
      </c>
      <c r="CE14" s="55">
        <v>37500.977900559999</v>
      </c>
      <c r="CF14" s="55">
        <v>37544.988950280007</v>
      </c>
      <c r="CG14" s="55">
        <v>37626</v>
      </c>
      <c r="CH14" s="55">
        <v>37711</v>
      </c>
      <c r="CI14" s="55">
        <v>37455.778350649998</v>
      </c>
      <c r="CJ14" s="55">
        <v>37780.345360949999</v>
      </c>
      <c r="CK14" s="55">
        <v>37436.252577430001</v>
      </c>
      <c r="CL14" s="55">
        <v>37796.365979490001</v>
      </c>
      <c r="CM14" s="55">
        <v>38051.536082580002</v>
      </c>
      <c r="CN14" s="55">
        <v>38628.25773202</v>
      </c>
      <c r="CO14" s="55">
        <v>39033.31443305</v>
      </c>
      <c r="CP14" s="55">
        <v>39247.48453614</v>
      </c>
      <c r="CQ14" s="55">
        <v>39242.051546440001</v>
      </c>
      <c r="CR14" s="55">
        <v>39609.902061889996</v>
      </c>
      <c r="CS14" s="55">
        <v>39747.298969099997</v>
      </c>
      <c r="CT14" s="55">
        <v>39876.469072189997</v>
      </c>
      <c r="CU14" s="55">
        <v>40230.582474249997</v>
      </c>
      <c r="CV14" s="55">
        <v>40315.695876309997</v>
      </c>
      <c r="CW14" s="55">
        <v>40287.716494849999</v>
      </c>
      <c r="CX14" s="55">
        <v>39837.82989691</v>
      </c>
      <c r="CY14" s="55">
        <v>40211.94329897</v>
      </c>
      <c r="CZ14" s="55">
        <v>40275.94329897</v>
      </c>
      <c r="DA14" s="55">
        <v>40344.94329897</v>
      </c>
      <c r="DB14" s="55">
        <v>40716</v>
      </c>
      <c r="DC14" s="55">
        <v>40921.090451470001</v>
      </c>
      <c r="DD14" s="55">
        <v>40914.15075303</v>
      </c>
      <c r="DE14" s="55">
        <v>41140.19095407</v>
      </c>
      <c r="DF14" s="55">
        <v>41286.246230500001</v>
      </c>
      <c r="DG14" s="55">
        <v>41832.351758229997</v>
      </c>
      <c r="DH14" s="55">
        <v>41895.381909010001</v>
      </c>
      <c r="DI14" s="55">
        <v>41972.437185440001</v>
      </c>
      <c r="DJ14" s="55">
        <v>42023.492461870002</v>
      </c>
      <c r="DK14" s="55">
        <v>42154.552763430002</v>
      </c>
      <c r="DL14" s="55">
        <v>42570.63316551</v>
      </c>
      <c r="DM14" s="55">
        <v>42923.683416810003</v>
      </c>
      <c r="DN14" s="55">
        <v>42912.733668109999</v>
      </c>
      <c r="DO14" s="55">
        <v>42928.78894454</v>
      </c>
      <c r="DP14" s="55">
        <v>43023.829145579999</v>
      </c>
      <c r="DQ14" s="55">
        <v>43273.869346619998</v>
      </c>
      <c r="DR14" s="55">
        <v>43328.899497400002</v>
      </c>
      <c r="DS14" s="55">
        <v>43458.959798960001</v>
      </c>
      <c r="DT14" s="55">
        <v>43524.969849219997</v>
      </c>
      <c r="DU14" s="55">
        <v>43616.97989948</v>
      </c>
      <c r="DV14" s="55">
        <v>43408.994974870002</v>
      </c>
      <c r="DW14" s="55">
        <v>44146</v>
      </c>
      <c r="DX14" s="55">
        <v>44420</v>
      </c>
      <c r="DY14" s="55">
        <v>44420.152708540001</v>
      </c>
      <c r="DZ14" s="55">
        <v>44511.596058340001</v>
      </c>
      <c r="EA14" s="55">
        <v>44732.103447660003</v>
      </c>
      <c r="EB14" s="55">
        <v>44914.236452600002</v>
      </c>
      <c r="EC14" s="55">
        <v>44986.458127500002</v>
      </c>
      <c r="ED14" s="55">
        <v>44757.724137379999</v>
      </c>
      <c r="EE14" s="55">
        <v>44842.211822160003</v>
      </c>
      <c r="EF14" s="55">
        <v>44962.763546460003</v>
      </c>
      <c r="EG14" s="55">
        <v>45068.852216419997</v>
      </c>
      <c r="EH14" s="55">
        <v>45111.02955634</v>
      </c>
      <c r="EI14" s="55">
        <v>45137.428571160002</v>
      </c>
      <c r="EJ14" s="55">
        <v>45203.827585979998</v>
      </c>
      <c r="EK14" s="55">
        <v>45009.758620560002</v>
      </c>
      <c r="EL14" s="55">
        <v>45019.8916255</v>
      </c>
      <c r="EM14" s="55">
        <v>45152.980295460002</v>
      </c>
      <c r="EN14" s="55">
        <v>45152.246305339999</v>
      </c>
      <c r="EO14" s="55">
        <v>45180.733990120003</v>
      </c>
      <c r="EP14" s="55">
        <v>45236.911330039999</v>
      </c>
      <c r="EQ14" s="55">
        <v>45392.955665020003</v>
      </c>
      <c r="ER14" s="55">
        <v>45392.955665020003</v>
      </c>
      <c r="ES14" s="55">
        <v>45475.955665020003</v>
      </c>
      <c r="ET14" s="55">
        <v>45707</v>
      </c>
      <c r="EU14" s="55">
        <v>45716.511520640001</v>
      </c>
      <c r="EV14" s="55">
        <v>45754.806451520002</v>
      </c>
      <c r="EW14" s="55">
        <v>45795.248847839997</v>
      </c>
      <c r="EX14" s="55">
        <v>45803.801843239999</v>
      </c>
      <c r="EY14" s="55">
        <v>45821.023041400003</v>
      </c>
      <c r="EZ14" s="55">
        <v>45493.981566759998</v>
      </c>
      <c r="FA14" s="55">
        <v>45780.350230360003</v>
      </c>
      <c r="FB14" s="55">
        <v>45691.866359400003</v>
      </c>
      <c r="FC14" s="55">
        <v>45656.308755719998</v>
      </c>
      <c r="FD14" s="55">
        <v>45487.419354800004</v>
      </c>
      <c r="FE14" s="55">
        <v>45332.193548359995</v>
      </c>
      <c r="FF14" s="55">
        <v>45369.562211960001</v>
      </c>
      <c r="FG14" s="55">
        <v>45185.820276480001</v>
      </c>
      <c r="FH14" s="55">
        <v>45120.004608280004</v>
      </c>
      <c r="FI14" s="55">
        <v>45074.115207360002</v>
      </c>
      <c r="FJ14" s="55">
        <v>44753.778801840002</v>
      </c>
      <c r="FK14" s="55">
        <v>44690.852534560006</v>
      </c>
      <c r="FL14" s="55">
        <v>44623.926267279996</v>
      </c>
      <c r="FM14" s="55">
        <v>44570.963133639998</v>
      </c>
      <c r="FN14" s="55">
        <v>44515.963133639998</v>
      </c>
      <c r="FO14" s="55">
        <v>44382</v>
      </c>
      <c r="FP14" s="295">
        <v>44603</v>
      </c>
      <c r="FQ14" s="55">
        <v>44601</v>
      </c>
      <c r="FR14" s="55">
        <v>44636</v>
      </c>
      <c r="FS14" s="55">
        <v>44637</v>
      </c>
      <c r="FT14" s="55">
        <v>44406</v>
      </c>
      <c r="FU14" s="55">
        <v>44342</v>
      </c>
      <c r="FV14" s="55">
        <v>44224</v>
      </c>
      <c r="FW14" s="55">
        <v>44019</v>
      </c>
      <c r="FX14" s="55">
        <v>43272</v>
      </c>
      <c r="FY14" s="55">
        <v>42665</v>
      </c>
      <c r="FZ14" s="55">
        <v>42523</v>
      </c>
      <c r="GA14" s="55">
        <v>42444</v>
      </c>
      <c r="GB14" s="55">
        <v>42332</v>
      </c>
      <c r="GC14" s="55">
        <v>42249</v>
      </c>
      <c r="GD14" s="55">
        <v>41772</v>
      </c>
      <c r="GE14" s="55">
        <v>41505</v>
      </c>
      <c r="GF14" s="55">
        <v>41199</v>
      </c>
      <c r="GG14" s="55">
        <v>41111</v>
      </c>
      <c r="GH14" s="55">
        <v>41112</v>
      </c>
      <c r="GI14" s="55">
        <v>41174</v>
      </c>
      <c r="GJ14" s="55">
        <v>41211</v>
      </c>
      <c r="GK14" s="55">
        <v>41087</v>
      </c>
      <c r="GL14" s="55">
        <v>41142</v>
      </c>
      <c r="GM14" s="55">
        <v>41044.005318540003</v>
      </c>
      <c r="GN14" s="55">
        <v>40862.287233559997</v>
      </c>
      <c r="GO14" s="55">
        <v>40829.186169779998</v>
      </c>
      <c r="GP14" s="55">
        <v>40893.670212359997</v>
      </c>
      <c r="GQ14" s="55">
        <v>40805.015957060001</v>
      </c>
      <c r="GR14" s="55">
        <v>40883.292552819999</v>
      </c>
      <c r="GS14" s="55">
        <v>40950.744680559998</v>
      </c>
      <c r="GT14" s="55">
        <v>40919.436169959998</v>
      </c>
      <c r="GU14" s="55">
        <v>40921.851063600006</v>
      </c>
      <c r="GV14" s="55">
        <v>40819.127659359998</v>
      </c>
      <c r="GW14" s="55">
        <v>40804.611701940004</v>
      </c>
      <c r="GX14" s="55">
        <v>40779.13297862</v>
      </c>
      <c r="GY14" s="55">
        <v>40685.340425440001</v>
      </c>
      <c r="GZ14" s="55">
        <v>40777.6170212</v>
      </c>
      <c r="HA14" s="55">
        <v>40816.6170212</v>
      </c>
      <c r="HB14" s="55">
        <v>40815.962765900003</v>
      </c>
      <c r="HC14" s="55">
        <v>40860.861702119997</v>
      </c>
      <c r="HD14" s="55">
        <v>40898.930851060002</v>
      </c>
      <c r="HE14" s="55">
        <v>40852.930851060002</v>
      </c>
      <c r="HF14" s="55">
        <v>40869</v>
      </c>
      <c r="HG14" s="55">
        <v>41071</v>
      </c>
      <c r="HH14" s="55">
        <v>40561.641026049998</v>
      </c>
      <c r="HI14" s="55">
        <v>40609.76923115</v>
      </c>
      <c r="HJ14" s="55">
        <v>40546.784615739998</v>
      </c>
      <c r="HK14" s="55">
        <v>40538.025641350003</v>
      </c>
      <c r="HL14" s="55">
        <v>40578.492307979999</v>
      </c>
      <c r="HM14" s="55">
        <v>40451.071795119999</v>
      </c>
      <c r="HN14" s="55">
        <v>40494.20000022</v>
      </c>
      <c r="HO14" s="55">
        <v>40515.651282259998</v>
      </c>
      <c r="HP14" s="55">
        <v>40732.441025830005</v>
      </c>
      <c r="HQ14" s="55">
        <v>40718.456410420004</v>
      </c>
      <c r="HR14" s="55">
        <v>40789.148718069999</v>
      </c>
      <c r="HS14" s="55">
        <v>40881.938461639998</v>
      </c>
      <c r="HT14" s="55">
        <v>40745.06666674</v>
      </c>
      <c r="HU14" s="55">
        <v>40708.405128270002</v>
      </c>
      <c r="HV14" s="55">
        <v>40806.743589799997</v>
      </c>
      <c r="HW14" s="55">
        <v>40854.646153879999</v>
      </c>
      <c r="HX14" s="55">
        <v>40921.548717960002</v>
      </c>
      <c r="HY14" s="55">
        <v>40921.774358980001</v>
      </c>
      <c r="HZ14" s="55">
        <v>40919.887179489997</v>
      </c>
      <c r="IA14" s="55">
        <v>40935.887179489997</v>
      </c>
      <c r="IB14" s="55">
        <v>40901</v>
      </c>
      <c r="IC14" s="55">
        <v>41028</v>
      </c>
      <c r="ID14" s="55">
        <v>40931.647058729999</v>
      </c>
      <c r="IE14" s="55">
        <v>40943.294117559999</v>
      </c>
      <c r="IF14" s="55">
        <v>40975.823529330002</v>
      </c>
      <c r="IG14" s="55">
        <v>41056.647058759998</v>
      </c>
      <c r="IH14" s="55">
        <v>41058.823529349997</v>
      </c>
      <c r="II14" s="55">
        <v>41045.117646999999</v>
      </c>
      <c r="IJ14" s="55">
        <v>41073.705882299997</v>
      </c>
      <c r="IK14" s="55">
        <v>41085.941176419998</v>
      </c>
      <c r="IL14" s="55">
        <v>41039.352941140001</v>
      </c>
      <c r="IM14" s="55">
        <v>40964.470588199998</v>
      </c>
      <c r="IN14" s="55">
        <v>40965.058823500003</v>
      </c>
      <c r="IO14" s="55">
        <v>40955.529411739997</v>
      </c>
      <c r="IP14" s="55">
        <v>40975.05882351</v>
      </c>
      <c r="IQ14" s="55">
        <v>40964.764705870002</v>
      </c>
      <c r="IR14" s="55">
        <v>40969.823529399997</v>
      </c>
      <c r="IS14" s="55">
        <v>40975.11764705</v>
      </c>
      <c r="IT14" s="55">
        <v>41004.705882349997</v>
      </c>
      <c r="IU14" s="55">
        <v>41012.764705879999</v>
      </c>
      <c r="IV14" s="55">
        <v>41028.941176469998</v>
      </c>
      <c r="IW14" s="55">
        <v>40909</v>
      </c>
      <c r="IX14" s="55">
        <v>40920</v>
      </c>
      <c r="IY14" s="55">
        <v>40935</v>
      </c>
      <c r="IZ14" s="55">
        <v>41162</v>
      </c>
      <c r="JA14" s="55">
        <v>41156</v>
      </c>
      <c r="JB14" s="55">
        <v>41155</v>
      </c>
      <c r="JC14" s="55">
        <v>41164</v>
      </c>
      <c r="JD14" s="55">
        <v>41183</v>
      </c>
      <c r="JE14" s="55">
        <v>41179</v>
      </c>
      <c r="JF14" s="55">
        <v>41110</v>
      </c>
      <c r="JG14" s="55">
        <v>41093</v>
      </c>
      <c r="JH14" s="55">
        <v>41071</v>
      </c>
      <c r="JI14" s="55">
        <v>41091</v>
      </c>
      <c r="JJ14" s="55">
        <v>41135</v>
      </c>
      <c r="JK14" s="55">
        <v>41119</v>
      </c>
      <c r="JL14" s="55">
        <v>41097</v>
      </c>
      <c r="JM14" s="55">
        <v>41106</v>
      </c>
      <c r="JN14" s="55">
        <v>41109</v>
      </c>
      <c r="JO14" s="55">
        <v>41144</v>
      </c>
      <c r="JP14" s="55">
        <v>41151</v>
      </c>
      <c r="JQ14" s="55">
        <v>41160</v>
      </c>
      <c r="JR14" s="55">
        <v>41158</v>
      </c>
      <c r="JS14" s="55">
        <v>41155</v>
      </c>
      <c r="JT14" s="55">
        <v>41368</v>
      </c>
      <c r="JU14" s="55">
        <v>41415</v>
      </c>
      <c r="JV14" s="55">
        <v>41438</v>
      </c>
      <c r="JW14" s="55">
        <v>41429</v>
      </c>
      <c r="JX14" s="55">
        <v>41441</v>
      </c>
      <c r="JY14" s="55">
        <v>41440</v>
      </c>
      <c r="JZ14" s="55">
        <v>41420</v>
      </c>
      <c r="KA14" s="55">
        <v>41425</v>
      </c>
      <c r="KB14" s="55">
        <v>41430</v>
      </c>
      <c r="KC14" s="55">
        <v>41348</v>
      </c>
      <c r="KD14" s="55">
        <v>41362</v>
      </c>
      <c r="KE14" s="55">
        <v>41349</v>
      </c>
      <c r="KF14" s="55">
        <v>41318</v>
      </c>
      <c r="KG14" s="55">
        <v>41294</v>
      </c>
      <c r="KH14" s="55">
        <v>41250</v>
      </c>
      <c r="KI14" s="55">
        <v>41279</v>
      </c>
      <c r="KJ14" s="55">
        <v>41214</v>
      </c>
      <c r="KK14" s="55">
        <v>41140</v>
      </c>
      <c r="KL14" s="55">
        <v>41096</v>
      </c>
      <c r="KM14" s="55">
        <v>41037</v>
      </c>
      <c r="KN14" s="55">
        <v>40796</v>
      </c>
      <c r="KO14" s="55">
        <v>40730.263472400002</v>
      </c>
      <c r="KP14" s="55">
        <v>40590.437125160002</v>
      </c>
      <c r="KQ14" s="55">
        <v>40479.107783879997</v>
      </c>
      <c r="KR14" s="55">
        <v>40355.946107279997</v>
      </c>
      <c r="KS14" s="55">
        <v>40166.96407152</v>
      </c>
      <c r="KT14" s="55">
        <v>40090.299400880001</v>
      </c>
      <c r="KU14" s="55">
        <v>40007.886227260002</v>
      </c>
      <c r="KV14" s="55">
        <v>39761.640718319999</v>
      </c>
      <c r="KW14" s="55">
        <v>39870.143712359997</v>
      </c>
      <c r="KX14" s="55">
        <v>39820.81437108</v>
      </c>
      <c r="KY14" s="55">
        <v>39789.40119746</v>
      </c>
      <c r="KZ14" s="55">
        <v>39892.071856180002</v>
      </c>
      <c r="LA14" s="55">
        <v>39885.323353200001</v>
      </c>
      <c r="LB14" s="55">
        <v>39888.910179580002</v>
      </c>
      <c r="LC14" s="55">
        <v>40576.161676600001</v>
      </c>
      <c r="LD14" s="55">
        <v>40927.832335320003</v>
      </c>
      <c r="LE14" s="55">
        <v>41283.916167659998</v>
      </c>
      <c r="LF14" s="55">
        <v>42746.916167659998</v>
      </c>
      <c r="LG14" s="55">
        <v>43163</v>
      </c>
      <c r="LH14" s="55">
        <v>43290</v>
      </c>
      <c r="LI14" s="55">
        <v>43295</v>
      </c>
      <c r="LJ14" s="55">
        <v>43832</v>
      </c>
      <c r="LK14" s="55">
        <v>43832</v>
      </c>
      <c r="LL14" s="55">
        <v>42681</v>
      </c>
      <c r="LM14" s="55">
        <v>42322</v>
      </c>
      <c r="LN14" s="55">
        <v>42333</v>
      </c>
      <c r="LO14" s="55">
        <v>42329</v>
      </c>
      <c r="LP14" s="55">
        <v>42329</v>
      </c>
      <c r="LQ14" s="55">
        <v>41433</v>
      </c>
      <c r="LR14" s="55">
        <v>41141</v>
      </c>
      <c r="LS14" s="55">
        <v>41135</v>
      </c>
      <c r="LT14" s="55">
        <v>41195</v>
      </c>
      <c r="LU14" s="55">
        <v>40796</v>
      </c>
      <c r="LV14" s="55">
        <v>39333</v>
      </c>
      <c r="LW14" s="55">
        <v>39225</v>
      </c>
      <c r="LX14" s="55">
        <v>39282</v>
      </c>
      <c r="LY14" s="55">
        <v>39356</v>
      </c>
      <c r="LZ14" s="55">
        <v>38878</v>
      </c>
      <c r="MA14" s="55">
        <v>36909</v>
      </c>
      <c r="MB14" s="55">
        <v>36794</v>
      </c>
      <c r="MC14" s="55">
        <v>36784</v>
      </c>
      <c r="MD14" s="55">
        <v>36965</v>
      </c>
      <c r="ME14" s="55">
        <v>36781</v>
      </c>
      <c r="MF14" s="55">
        <v>35777.631016959996</v>
      </c>
      <c r="MG14" s="55">
        <v>35263.844920559997</v>
      </c>
      <c r="MH14" s="55">
        <v>35161.898396459997</v>
      </c>
      <c r="MI14" s="55">
        <v>34784.13369042</v>
      </c>
      <c r="MJ14" s="55">
        <v>34855.197861499997</v>
      </c>
      <c r="MK14" s="55">
        <v>34739.272727759999</v>
      </c>
      <c r="ML14" s="55">
        <v>35164.326203659999</v>
      </c>
      <c r="MM14" s="55">
        <v>35417.347594020001</v>
      </c>
      <c r="MN14" s="55">
        <v>34944.508021720001</v>
      </c>
      <c r="MO14" s="55">
        <v>35016.561497620001</v>
      </c>
      <c r="MP14" s="55">
        <v>35094.604278339997</v>
      </c>
      <c r="MQ14" s="55">
        <v>34573.64705906</v>
      </c>
      <c r="MR14" s="55">
        <v>34509.679144599999</v>
      </c>
      <c r="MS14" s="55">
        <v>34029.839572299999</v>
      </c>
      <c r="MT14" s="55">
        <v>34103.882353020002</v>
      </c>
      <c r="MU14" s="55">
        <v>34209.957219279997</v>
      </c>
      <c r="MV14" s="55">
        <v>34222.967914460001</v>
      </c>
      <c r="MW14" s="55">
        <v>34535.978609639998</v>
      </c>
      <c r="MX14" s="55">
        <v>34703.989304820003</v>
      </c>
      <c r="MY14" s="55">
        <v>34984</v>
      </c>
      <c r="MZ14" s="55">
        <v>34317</v>
      </c>
      <c r="NA14" s="55">
        <v>34317</v>
      </c>
      <c r="NB14" s="55">
        <v>34264</v>
      </c>
      <c r="NC14" s="55">
        <v>34258</v>
      </c>
      <c r="ND14" s="55">
        <v>34052</v>
      </c>
      <c r="NE14" s="55">
        <v>33859</v>
      </c>
      <c r="NF14" s="55">
        <v>33667</v>
      </c>
      <c r="NG14" s="55">
        <v>32560</v>
      </c>
      <c r="NH14" s="55">
        <v>32145</v>
      </c>
      <c r="NI14" s="55">
        <v>31622</v>
      </c>
      <c r="NJ14" s="55">
        <v>31194</v>
      </c>
      <c r="NK14" s="55">
        <v>30858</v>
      </c>
      <c r="NL14" s="55">
        <v>29748</v>
      </c>
      <c r="NM14" s="55">
        <v>28724</v>
      </c>
      <c r="NN14" s="55">
        <v>28394</v>
      </c>
      <c r="NO14" s="55">
        <v>27873</v>
      </c>
      <c r="NP14" s="55">
        <v>25569</v>
      </c>
      <c r="NQ14" s="55">
        <v>25569</v>
      </c>
      <c r="NR14" s="55">
        <v>24279</v>
      </c>
      <c r="NS14" s="55">
        <v>23890</v>
      </c>
      <c r="NT14" s="55">
        <v>23663</v>
      </c>
      <c r="NU14" s="55">
        <v>23503</v>
      </c>
      <c r="NV14" s="55">
        <v>23076</v>
      </c>
      <c r="NW14" s="55">
        <v>22820</v>
      </c>
      <c r="NX14" s="55">
        <v>22717</v>
      </c>
      <c r="NY14" s="55">
        <v>21840</v>
      </c>
      <c r="NZ14" s="55">
        <v>21560</v>
      </c>
      <c r="OA14" s="55">
        <v>21424</v>
      </c>
      <c r="OB14" s="55">
        <v>21475</v>
      </c>
      <c r="OC14" s="55">
        <v>21395</v>
      </c>
      <c r="OD14" s="55">
        <v>21698</v>
      </c>
      <c r="OE14" s="55">
        <v>21925</v>
      </c>
      <c r="OF14" s="55">
        <v>22239</v>
      </c>
      <c r="OG14" s="55">
        <v>22325</v>
      </c>
      <c r="OH14" s="55">
        <v>22349</v>
      </c>
      <c r="OI14" s="55">
        <v>22203</v>
      </c>
      <c r="OJ14" s="55">
        <v>22079</v>
      </c>
      <c r="OK14" s="55">
        <v>21667</v>
      </c>
      <c r="OL14" s="55">
        <v>21600</v>
      </c>
      <c r="OM14" s="55">
        <v>21445</v>
      </c>
      <c r="ON14" s="55">
        <v>21481</v>
      </c>
      <c r="OO14" s="55">
        <v>21141</v>
      </c>
      <c r="OP14" s="55">
        <v>21065</v>
      </c>
      <c r="OQ14" s="55">
        <v>20747</v>
      </c>
      <c r="OR14" s="55">
        <v>20554</v>
      </c>
      <c r="OS14" s="55">
        <v>20129</v>
      </c>
      <c r="OT14" s="55">
        <v>19700</v>
      </c>
      <c r="OU14" s="55">
        <v>19580</v>
      </c>
      <c r="OV14" s="55">
        <v>19199</v>
      </c>
      <c r="OW14" s="55">
        <v>19317</v>
      </c>
      <c r="OX14" s="55">
        <v>19317</v>
      </c>
      <c r="OY14" s="55">
        <v>18899</v>
      </c>
      <c r="OZ14" s="55">
        <v>18912</v>
      </c>
      <c r="PA14" s="55">
        <v>18969</v>
      </c>
      <c r="PB14" s="55">
        <v>19109</v>
      </c>
      <c r="PC14" s="55">
        <v>18941</v>
      </c>
      <c r="PD14" s="55">
        <v>18700</v>
      </c>
      <c r="PE14" s="55">
        <v>18565</v>
      </c>
      <c r="PF14" s="55">
        <v>18567</v>
      </c>
      <c r="PG14" s="55">
        <v>18610</v>
      </c>
      <c r="PH14" s="55">
        <v>18679</v>
      </c>
      <c r="PI14" s="55">
        <v>18626</v>
      </c>
      <c r="PJ14" s="55">
        <v>18471</v>
      </c>
      <c r="PK14" s="55">
        <v>18485</v>
      </c>
      <c r="PL14" s="55">
        <v>18525</v>
      </c>
      <c r="PM14" s="55">
        <v>18631</v>
      </c>
      <c r="PN14" s="55">
        <v>18432</v>
      </c>
      <c r="PO14" s="55">
        <v>18082</v>
      </c>
      <c r="PP14" s="55">
        <v>18253</v>
      </c>
      <c r="PQ14" s="55">
        <v>18306</v>
      </c>
      <c r="PR14" s="55">
        <v>18574</v>
      </c>
      <c r="PS14" s="55">
        <v>18732</v>
      </c>
      <c r="PT14" s="55">
        <v>18734</v>
      </c>
      <c r="PU14" s="55">
        <v>18792</v>
      </c>
      <c r="PV14" s="55">
        <v>18712</v>
      </c>
      <c r="PW14" s="55">
        <v>18745</v>
      </c>
      <c r="PX14" s="55">
        <v>18765</v>
      </c>
      <c r="PY14" s="55">
        <v>18648</v>
      </c>
      <c r="PZ14" s="55">
        <v>18691</v>
      </c>
      <c r="QA14" s="55">
        <v>18664</v>
      </c>
      <c r="QB14" s="55">
        <v>18741</v>
      </c>
      <c r="QC14" s="55">
        <v>18962</v>
      </c>
      <c r="QD14" s="55">
        <v>18863</v>
      </c>
      <c r="QE14" s="55">
        <v>18871</v>
      </c>
      <c r="QF14" s="55">
        <v>18986</v>
      </c>
      <c r="QG14" s="55">
        <v>19170</v>
      </c>
      <c r="QH14" s="55">
        <v>18871</v>
      </c>
      <c r="QI14" s="55">
        <v>18836</v>
      </c>
      <c r="QJ14" s="55">
        <v>18816</v>
      </c>
      <c r="QK14" s="55">
        <v>18834</v>
      </c>
      <c r="QL14" s="55">
        <v>18831</v>
      </c>
      <c r="QM14" s="55">
        <v>18710</v>
      </c>
      <c r="QN14" s="55">
        <v>18560</v>
      </c>
      <c r="QO14" s="55">
        <v>18719</v>
      </c>
      <c r="QP14" s="55">
        <v>18672</v>
      </c>
      <c r="QQ14" s="55">
        <v>18644</v>
      </c>
      <c r="QR14" s="55">
        <v>18476</v>
      </c>
      <c r="QS14" s="55">
        <v>18383</v>
      </c>
      <c r="QT14" s="55">
        <v>18488</v>
      </c>
      <c r="QU14" s="55">
        <v>18337</v>
      </c>
      <c r="QV14" s="55">
        <v>18338</v>
      </c>
      <c r="QW14" s="55">
        <v>18335</v>
      </c>
      <c r="QX14" s="55">
        <v>18294</v>
      </c>
      <c r="QY14" s="55">
        <v>18307</v>
      </c>
      <c r="QZ14" s="55">
        <v>18314</v>
      </c>
      <c r="RA14" s="55">
        <v>18222</v>
      </c>
      <c r="RB14" s="55">
        <v>18237</v>
      </c>
      <c r="RC14" s="55">
        <v>18193</v>
      </c>
      <c r="RD14" s="55">
        <v>18148</v>
      </c>
      <c r="RE14" s="55">
        <v>18018</v>
      </c>
      <c r="RF14" s="55">
        <v>18042</v>
      </c>
      <c r="RG14" s="55">
        <v>17974</v>
      </c>
      <c r="RH14" s="55">
        <v>17899</v>
      </c>
      <c r="RI14" s="55">
        <v>17873</v>
      </c>
      <c r="RJ14" s="55">
        <v>17859</v>
      </c>
      <c r="RK14" s="55">
        <v>17671</v>
      </c>
      <c r="RL14" s="55">
        <v>17365</v>
      </c>
      <c r="RM14" s="55">
        <v>17326</v>
      </c>
      <c r="RN14" s="55">
        <v>17313</v>
      </c>
      <c r="RO14" s="55">
        <v>17268</v>
      </c>
      <c r="RP14" s="55">
        <v>17451</v>
      </c>
      <c r="RQ14" s="55">
        <v>17406</v>
      </c>
      <c r="RR14" s="55">
        <v>17440</v>
      </c>
      <c r="RS14" s="55">
        <v>17403</v>
      </c>
      <c r="RT14" s="55">
        <v>17381</v>
      </c>
      <c r="RU14" s="55">
        <v>17146</v>
      </c>
      <c r="RV14" s="55">
        <v>17147</v>
      </c>
      <c r="RW14" s="55">
        <v>16671</v>
      </c>
      <c r="RX14" s="55">
        <v>16656</v>
      </c>
      <c r="RY14" s="55">
        <v>16674</v>
      </c>
      <c r="RZ14" s="55">
        <v>16342</v>
      </c>
      <c r="SA14" s="55">
        <v>16307</v>
      </c>
      <c r="SB14" s="55">
        <v>16368</v>
      </c>
      <c r="SC14" s="55">
        <v>16367</v>
      </c>
      <c r="SD14" s="55">
        <v>16276</v>
      </c>
      <c r="SE14" s="55">
        <v>16236</v>
      </c>
      <c r="SF14" s="55">
        <v>16184</v>
      </c>
      <c r="SG14" s="55">
        <v>16172</v>
      </c>
      <c r="SH14" s="55">
        <v>16176</v>
      </c>
      <c r="SI14" s="55">
        <v>16149</v>
      </c>
      <c r="SJ14" s="55">
        <v>16082</v>
      </c>
      <c r="SK14" s="55">
        <v>16038</v>
      </c>
      <c r="SL14" s="55">
        <v>15976</v>
      </c>
      <c r="SM14" s="55">
        <v>15911</v>
      </c>
      <c r="SN14" s="55">
        <v>15807</v>
      </c>
      <c r="SO14" s="55">
        <v>15737</v>
      </c>
      <c r="SP14" s="55">
        <v>15652</v>
      </c>
      <c r="SQ14" s="55">
        <v>15576</v>
      </c>
      <c r="SR14" s="55">
        <v>15528</v>
      </c>
      <c r="SS14" s="55">
        <v>15653</v>
      </c>
      <c r="ST14" s="55">
        <v>15577</v>
      </c>
      <c r="SU14" s="55">
        <v>15459</v>
      </c>
      <c r="SV14" s="55">
        <v>15322</v>
      </c>
      <c r="SW14" s="55">
        <v>15305</v>
      </c>
      <c r="SX14" s="55">
        <v>15277</v>
      </c>
      <c r="SY14" s="55">
        <v>15261</v>
      </c>
      <c r="SZ14" s="55">
        <v>15202</v>
      </c>
      <c r="TA14" s="55">
        <v>15142</v>
      </c>
      <c r="TB14" s="55">
        <v>15143</v>
      </c>
      <c r="TC14" s="55">
        <v>15002</v>
      </c>
      <c r="TD14" s="55">
        <v>14979</v>
      </c>
      <c r="TE14" s="55">
        <v>14795</v>
      </c>
      <c r="TF14" s="55">
        <v>14832</v>
      </c>
      <c r="TG14" s="55">
        <v>14853</v>
      </c>
      <c r="TH14" s="55">
        <v>14744</v>
      </c>
      <c r="TI14" s="55">
        <v>14760</v>
      </c>
      <c r="TJ14" s="55">
        <v>14475</v>
      </c>
      <c r="TK14" s="55">
        <v>14468</v>
      </c>
      <c r="TL14" s="55">
        <v>14473</v>
      </c>
      <c r="TM14" s="55">
        <v>14402</v>
      </c>
      <c r="TN14" s="55">
        <v>14512</v>
      </c>
      <c r="TO14" s="55">
        <v>14472</v>
      </c>
      <c r="TP14" s="55">
        <v>14472</v>
      </c>
      <c r="TQ14" s="55">
        <v>14472</v>
      </c>
      <c r="TR14" s="55">
        <v>14468</v>
      </c>
      <c r="TS14" s="55">
        <v>14453</v>
      </c>
      <c r="TT14" s="55">
        <v>14509</v>
      </c>
      <c r="TU14" s="55">
        <v>14537</v>
      </c>
      <c r="TV14" s="55">
        <v>14513</v>
      </c>
      <c r="TW14" s="55">
        <v>14509</v>
      </c>
      <c r="TX14" s="55">
        <v>14542</v>
      </c>
      <c r="TY14" s="55">
        <v>14780</v>
      </c>
      <c r="TZ14" s="55">
        <v>14774</v>
      </c>
      <c r="UA14" s="55">
        <v>14770</v>
      </c>
      <c r="UB14" s="55">
        <v>14761</v>
      </c>
      <c r="UC14" s="55">
        <v>14288</v>
      </c>
      <c r="UD14" s="55">
        <v>14221</v>
      </c>
      <c r="UE14" s="55">
        <v>14202</v>
      </c>
      <c r="UF14" s="55">
        <v>14328</v>
      </c>
      <c r="UG14" s="55">
        <v>14357</v>
      </c>
      <c r="UH14" s="55">
        <f>'0091'!M25</f>
        <v>14646</v>
      </c>
      <c r="UI14" s="452">
        <f t="shared" si="1"/>
        <v>0.13400000000000001</v>
      </c>
      <c r="UJ14" s="204"/>
      <c r="UK14" s="347">
        <f t="shared" si="2"/>
        <v>-1007</v>
      </c>
      <c r="UL14" s="271"/>
      <c r="UM14" s="195">
        <v>22.790724727596999</v>
      </c>
      <c r="UN14" s="195">
        <v>22.589476133235099</v>
      </c>
      <c r="UO14" s="195">
        <v>22.656328745881002</v>
      </c>
      <c r="UP14" s="195">
        <v>22.621896905619501</v>
      </c>
      <c r="UQ14" s="195">
        <v>22.670044825570098</v>
      </c>
      <c r="UR14" s="195">
        <v>22.699034397176899</v>
      </c>
      <c r="US14" s="195">
        <v>22.690518644856201</v>
      </c>
      <c r="UT14" s="195">
        <v>22.697306973848072</v>
      </c>
      <c r="UU14" s="195">
        <v>22.691186190272539</v>
      </c>
      <c r="UV14" s="195">
        <v>22.554773082942095</v>
      </c>
      <c r="UW14" s="195">
        <v>22.477583765927321</v>
      </c>
      <c r="UX14" s="195">
        <v>22.601018010963195</v>
      </c>
      <c r="UY14" s="195">
        <v>22.597514602689248</v>
      </c>
      <c r="UZ14" s="195">
        <v>22.625339687290801</v>
      </c>
      <c r="VA14" s="195">
        <v>22.6170581743654</v>
      </c>
      <c r="VB14" s="195">
        <v>22.464769381746802</v>
      </c>
      <c r="VC14" s="195">
        <v>22.508116565617101</v>
      </c>
      <c r="VD14" s="195">
        <v>22.4959273912032</v>
      </c>
      <c r="VE14" s="195">
        <v>22.501742970020899</v>
      </c>
      <c r="VF14" s="195">
        <v>22.5137257892329</v>
      </c>
      <c r="VG14" s="195">
        <v>22.454022815056</v>
      </c>
      <c r="VH14" s="195">
        <v>22.4947437037603</v>
      </c>
      <c r="VI14" s="195">
        <v>22.481347715019201</v>
      </c>
      <c r="VJ14" s="195">
        <v>22.322975649750035</v>
      </c>
      <c r="VK14" s="195">
        <v>22.265517873122437</v>
      </c>
      <c r="VL14" s="195">
        <v>22.156357820028916</v>
      </c>
      <c r="VM14" s="195">
        <v>22.201688372581259</v>
      </c>
      <c r="VN14" s="195">
        <v>22.223166533715428</v>
      </c>
      <c r="VO14" s="195">
        <v>22.2153327591048</v>
      </c>
      <c r="VP14" s="195">
        <v>22.224587511457198</v>
      </c>
      <c r="VQ14" s="195">
        <v>22.013953779919646</v>
      </c>
      <c r="VR14" s="195">
        <v>22.043943509552413</v>
      </c>
      <c r="VS14" s="195">
        <v>22.03437020741114</v>
      </c>
      <c r="VT14" s="195">
        <v>22.020547695737783</v>
      </c>
      <c r="VU14" s="195">
        <v>21.988616342491124</v>
      </c>
      <c r="VV14" s="195">
        <v>22.089303953621172</v>
      </c>
      <c r="VW14" s="195">
        <v>22.122577921118516</v>
      </c>
      <c r="VX14" s="195">
        <v>22.142937986733831</v>
      </c>
      <c r="VY14" s="195">
        <v>22.121264606045475</v>
      </c>
      <c r="VZ14" s="195">
        <v>22.168716372021525</v>
      </c>
      <c r="WA14" s="195">
        <v>22.039545782123806</v>
      </c>
      <c r="WB14" s="195">
        <v>22.085655354433296</v>
      </c>
      <c r="WC14" s="195">
        <v>22.138065106361999</v>
      </c>
      <c r="WD14" s="195">
        <v>22.144534362931001</v>
      </c>
      <c r="WE14" s="195">
        <v>22.082353442407999</v>
      </c>
      <c r="WF14" s="195">
        <v>21.859924663225399</v>
      </c>
      <c r="WG14" s="195">
        <v>21.820032798761702</v>
      </c>
      <c r="WH14" s="195">
        <v>21.826926358181101</v>
      </c>
      <c r="WI14" s="195">
        <v>21.835527105082502</v>
      </c>
      <c r="WJ14" s="195">
        <v>21.6798416432114</v>
      </c>
      <c r="WK14" s="195">
        <v>21.681358690998501</v>
      </c>
      <c r="WL14" s="195">
        <v>21.671639615541299</v>
      </c>
      <c r="WM14" s="195">
        <v>21.4707430082284</v>
      </c>
      <c r="WN14" s="195">
        <v>21.082523566564099</v>
      </c>
      <c r="WO14" s="195">
        <v>21.0588305759848</v>
      </c>
      <c r="WP14" s="195">
        <v>21.047092263962501</v>
      </c>
      <c r="WQ14" s="195">
        <v>21.157331294207602</v>
      </c>
      <c r="WR14" s="195">
        <v>21.0684378806334</v>
      </c>
      <c r="WS14" s="195">
        <v>21.066250618364499</v>
      </c>
      <c r="WT14" s="195">
        <v>20.6557002513137</v>
      </c>
      <c r="WU14" s="195">
        <v>20.5875400335519</v>
      </c>
      <c r="WV14" s="195">
        <v>20.688590808627399</v>
      </c>
      <c r="WW14" s="195">
        <v>20.673249208951201</v>
      </c>
      <c r="WX14" s="195">
        <v>20.637310822115801</v>
      </c>
      <c r="WY14" s="195">
        <v>20.337274518720601</v>
      </c>
      <c r="WZ14" s="195">
        <v>20.397333534197099</v>
      </c>
      <c r="XA14" s="195">
        <v>20.484818805092999</v>
      </c>
      <c r="XB14" s="195">
        <v>20.5176938071675</v>
      </c>
      <c r="XC14" s="195">
        <v>20.507869726907298</v>
      </c>
      <c r="XD14" s="195">
        <v>20.473287645299301</v>
      </c>
      <c r="XE14" s="195">
        <v>20.4846581665469</v>
      </c>
      <c r="XF14" s="195">
        <v>20.487915751193299</v>
      </c>
      <c r="XG14" s="195">
        <v>20.511378848728199</v>
      </c>
      <c r="XH14" s="195">
        <v>20.435664790781399</v>
      </c>
      <c r="XI14" s="195">
        <v>20.336992104756401</v>
      </c>
      <c r="XJ14" s="195">
        <v>20.360939907550101</v>
      </c>
      <c r="XK14" s="195">
        <v>20.412542530157701</v>
      </c>
      <c r="XL14" s="195">
        <v>20.327944572748269</v>
      </c>
      <c r="XM14" s="195">
        <v>20.353027324931588</v>
      </c>
      <c r="XN14" s="195">
        <v>20.406431268735155</v>
      </c>
      <c r="XO14" s="195">
        <v>20.541479601795821</v>
      </c>
      <c r="XP14" s="195">
        <v>20.559151524604225</v>
      </c>
      <c r="XQ14" s="195">
        <v>20.562556080053056</v>
      </c>
      <c r="XR14" s="195">
        <v>20.531698938163647</v>
      </c>
      <c r="XS14" s="195">
        <v>20.434904480993865</v>
      </c>
      <c r="XT14" s="195">
        <v>20.416793342687871</v>
      </c>
      <c r="XU14" s="195">
        <v>20.468993380062305</v>
      </c>
      <c r="XV14" s="195">
        <v>20.47591031495141</v>
      </c>
      <c r="XW14" s="195">
        <v>20.492221219493054</v>
      </c>
      <c r="XX14" s="195">
        <v>20.434517235939101</v>
      </c>
      <c r="XY14" s="195">
        <v>20.361027697656958</v>
      </c>
      <c r="XZ14" s="195">
        <v>20.34302325581395</v>
      </c>
      <c r="YA14" s="195">
        <v>20.184035476718403</v>
      </c>
      <c r="YB14" s="195">
        <v>20.100277612532221</v>
      </c>
      <c r="YC14" s="195">
        <v>20.181840746624299</v>
      </c>
      <c r="YD14" s="195">
        <v>20.207821628711098</v>
      </c>
      <c r="YE14" s="195">
        <v>20.232065498191599</v>
      </c>
      <c r="YF14" s="195">
        <v>20.2267726404584</v>
      </c>
      <c r="YG14" s="195">
        <v>20.0199262360447</v>
      </c>
      <c r="YH14" s="195">
        <v>19.884415351506501</v>
      </c>
      <c r="YI14" s="195">
        <v>19.8969507568194</v>
      </c>
      <c r="YJ14" s="195">
        <v>19.8463809751815</v>
      </c>
      <c r="YK14" s="195">
        <v>19.818902318208799</v>
      </c>
      <c r="YL14" s="195">
        <v>19.607169647439701</v>
      </c>
      <c r="YM14" s="195">
        <v>19.4705464308275</v>
      </c>
      <c r="YN14" s="195">
        <v>19.4737673830594</v>
      </c>
      <c r="YO14" s="195">
        <v>19.227435685301199</v>
      </c>
      <c r="YP14" s="195">
        <v>18.917001655237598</v>
      </c>
      <c r="YQ14" s="195">
        <v>18.507168741137502</v>
      </c>
      <c r="YR14" s="195">
        <v>18.453840677161601</v>
      </c>
      <c r="YS14" s="195">
        <v>18.5036872571564</v>
      </c>
      <c r="YT14" s="195">
        <v>18.506418202903198</v>
      </c>
      <c r="YU14" s="195">
        <v>18.4489109545163</v>
      </c>
      <c r="YV14" s="195">
        <v>17.9326884320838</v>
      </c>
      <c r="YW14" s="195">
        <v>17.918206652739801</v>
      </c>
      <c r="YX14" s="195">
        <v>17.833185876297001</v>
      </c>
      <c r="YY14" s="195">
        <v>17.8805001202212</v>
      </c>
      <c r="YZ14" s="195">
        <v>17.7430872376721</v>
      </c>
      <c r="ZA14" s="195">
        <v>17.646006440583601</v>
      </c>
      <c r="ZB14" s="195">
        <v>17.64336492891</v>
      </c>
      <c r="ZC14" s="195">
        <v>17.635603910438299</v>
      </c>
      <c r="ZD14" s="195">
        <v>17.6220329627001</v>
      </c>
      <c r="ZE14" s="195">
        <v>17.601342016972598</v>
      </c>
      <c r="ZF14" s="195">
        <v>17.3516505238189</v>
      </c>
      <c r="ZG14" s="195">
        <v>17.353127474267598</v>
      </c>
      <c r="ZH14" s="195">
        <v>17.357379898862199</v>
      </c>
      <c r="ZI14" s="195">
        <v>17.203889208805901</v>
      </c>
      <c r="ZJ14" s="195">
        <v>17.170310350142199</v>
      </c>
      <c r="ZK14" s="195">
        <v>16.8069641692991</v>
      </c>
      <c r="ZL14" s="195">
        <v>16.9675791059468</v>
      </c>
      <c r="ZM14" s="195">
        <v>16.978078773867399</v>
      </c>
      <c r="ZN14" s="195">
        <v>17.008251358422001</v>
      </c>
      <c r="ZO14" s="195">
        <v>16.937817263647201</v>
      </c>
      <c r="ZP14" s="195">
        <v>16.816096577477399</v>
      </c>
      <c r="ZQ14" s="195">
        <v>16.929547804800801</v>
      </c>
      <c r="ZR14" s="195">
        <v>16.925823923750102</v>
      </c>
      <c r="ZS14" s="195">
        <v>17.0229079739117</v>
      </c>
      <c r="ZT14" s="195">
        <v>16.9915126372298</v>
      </c>
      <c r="ZU14" s="195">
        <v>16.858829909945499</v>
      </c>
      <c r="ZV14" s="195">
        <v>16.8492066823692</v>
      </c>
      <c r="ZW14" s="195">
        <v>16.886106685269102</v>
      </c>
      <c r="ZX14" s="195">
        <v>16.866954429612701</v>
      </c>
      <c r="ZY14" s="195">
        <v>16.977082766796599</v>
      </c>
      <c r="ZZ14" s="195">
        <v>16.8352164226607</v>
      </c>
      <c r="AAA14" s="195">
        <v>16.926736441484302</v>
      </c>
      <c r="AAB14" s="195">
        <v>16.926736441484302</v>
      </c>
      <c r="AAC14" s="195">
        <v>16.8753965736041</v>
      </c>
      <c r="AAD14" s="195">
        <v>16.752439753037201</v>
      </c>
      <c r="AAE14" s="195">
        <v>16.503767118690199</v>
      </c>
      <c r="AAF14" s="195">
        <v>16.564616041837599</v>
      </c>
      <c r="AAG14" s="195">
        <v>16.6732965891565</v>
      </c>
      <c r="AAH14" s="195">
        <v>16.669316585817601</v>
      </c>
      <c r="AAI14" s="195">
        <v>16.7121092099453</v>
      </c>
      <c r="AAJ14" s="195">
        <v>16.434367541746202</v>
      </c>
      <c r="AAK14" s="195">
        <v>16.345519086581099</v>
      </c>
      <c r="AAL14" s="195">
        <v>16.3303365422707</v>
      </c>
      <c r="AAM14" s="195">
        <v>16.334061279849116</v>
      </c>
      <c r="AAN14" s="195">
        <v>16.345011545493268</v>
      </c>
      <c r="AAO14" s="195">
        <v>16.211601731592406</v>
      </c>
      <c r="AAP14" s="195">
        <v>16.235916339442262</v>
      </c>
      <c r="AAQ14" s="195">
        <v>16.213073832305472</v>
      </c>
      <c r="AAR14" s="195">
        <v>16.165922025418858</v>
      </c>
      <c r="AAS14" s="195">
        <v>16.121551347699576</v>
      </c>
      <c r="AAT14" s="195">
        <v>15.732623437166243</v>
      </c>
      <c r="AAU14" s="195">
        <v>15.755782693176554</v>
      </c>
      <c r="AAV14" s="195">
        <v>15.750621716868142</v>
      </c>
      <c r="AAW14" s="195">
        <v>15.739856865404262</v>
      </c>
      <c r="AAX14" s="195">
        <v>15.697550755193538</v>
      </c>
      <c r="AAY14" s="195">
        <v>15.453002317112215</v>
      </c>
      <c r="AAZ14" s="298">
        <v>15.613307271929475</v>
      </c>
      <c r="ABA14" s="195">
        <v>15.625574058543986</v>
      </c>
      <c r="ABB14" s="195">
        <v>15.565646908859145</v>
      </c>
      <c r="ABC14" s="195">
        <v>15.536026721806902</v>
      </c>
      <c r="ABD14" s="195">
        <v>15.369183616606295</v>
      </c>
      <c r="ABE14" s="195">
        <v>15.292971855620923</v>
      </c>
      <c r="ABF14" s="195">
        <v>15.310774852059254</v>
      </c>
      <c r="ABG14" s="195">
        <v>15.275462411685321</v>
      </c>
      <c r="ABH14" s="195">
        <v>15.258922880815804</v>
      </c>
      <c r="ABI14" s="195">
        <v>15.247409896395856</v>
      </c>
      <c r="ABJ14" s="195">
        <v>15.197828083203575</v>
      </c>
      <c r="ABK14" s="195">
        <v>15.213162003122372</v>
      </c>
      <c r="ABL14" s="195">
        <v>15.2110415663617</v>
      </c>
      <c r="ABM14" s="195">
        <v>15.2020120724346</v>
      </c>
      <c r="ABN14" s="195">
        <v>14.9138000483364</v>
      </c>
      <c r="ABO14" s="195">
        <v>14.892595703828199</v>
      </c>
      <c r="ABP14" s="195">
        <v>14.888134238913301</v>
      </c>
      <c r="ABQ14" s="195">
        <v>14.8469000758513</v>
      </c>
      <c r="ABR14" s="195">
        <v>14.869356771873701</v>
      </c>
      <c r="ABS14" s="195">
        <v>14.8108151347892</v>
      </c>
      <c r="ABT14" s="195">
        <v>14.7133119486768</v>
      </c>
      <c r="ABU14" s="195">
        <v>14.712400000000001</v>
      </c>
      <c r="ABV14" s="195">
        <v>14.698002631264201</v>
      </c>
      <c r="ABW14" s="195">
        <v>14.741922460371599</v>
      </c>
      <c r="ABX14" s="195">
        <v>14.556527501685901</v>
      </c>
      <c r="ABY14" s="195">
        <v>14.5564864156566</v>
      </c>
      <c r="ABZ14" s="195">
        <v>14.5666539473205</v>
      </c>
      <c r="ACA14" s="195">
        <v>14.486135388847501</v>
      </c>
      <c r="ACB14" s="195">
        <v>14.467160255833999</v>
      </c>
      <c r="ACC14" s="195">
        <v>14.1926075419697</v>
      </c>
      <c r="ACD14" s="195">
        <v>14.1926914779005</v>
      </c>
      <c r="ACE14" s="195">
        <v>14.183892673685273</v>
      </c>
      <c r="ACF14" s="195">
        <v>14.019365028097241</v>
      </c>
      <c r="ACG14" s="195">
        <v>13.934249698177767</v>
      </c>
      <c r="ACH14" s="195">
        <v>13.646256406543733</v>
      </c>
      <c r="ACI14" s="195">
        <v>13.530763292926032</v>
      </c>
      <c r="ACJ14" s="195">
        <v>13.624257230939</v>
      </c>
      <c r="ACK14" s="195">
        <v>13.648682109782209</v>
      </c>
      <c r="ACL14" s="195">
        <v>13.778364605475742</v>
      </c>
      <c r="ACM14" s="195">
        <v>13.536329036557058</v>
      </c>
      <c r="ACN14" s="195">
        <v>13.5417785304201</v>
      </c>
      <c r="ACO14" s="195">
        <v>13.6308685931937</v>
      </c>
      <c r="ACP14" s="195">
        <v>13.604843375485601</v>
      </c>
      <c r="ACQ14" s="195">
        <v>13.6259667599144</v>
      </c>
      <c r="ACR14" s="195">
        <v>13.5863249274746</v>
      </c>
      <c r="ACS14" s="195">
        <v>13.5558227153376</v>
      </c>
      <c r="ACT14" s="195">
        <v>13.599451493008401</v>
      </c>
      <c r="ACU14" s="195">
        <v>13.626145972012299</v>
      </c>
      <c r="ACV14" s="195">
        <v>13.583800927075711</v>
      </c>
      <c r="ACW14" s="195">
        <v>13.540602126795331</v>
      </c>
      <c r="ACX14" s="195">
        <v>13.5469055794299</v>
      </c>
      <c r="ACY14" s="195">
        <v>13.515107247779643</v>
      </c>
      <c r="ACZ14" s="195">
        <v>13.389575106632442</v>
      </c>
      <c r="ADA14" s="195">
        <v>13.292092302664972</v>
      </c>
      <c r="ADB14" s="195">
        <v>13.116308847211458</v>
      </c>
      <c r="ADC14" s="195">
        <v>13.160961421183169</v>
      </c>
      <c r="ADD14" s="195">
        <v>13.244677037785161</v>
      </c>
      <c r="ADE14" s="195">
        <v>13.3059153499477</v>
      </c>
      <c r="ADF14" s="195">
        <v>13.2709326072204</v>
      </c>
      <c r="ADG14" s="195">
        <v>13.223018732436</v>
      </c>
      <c r="ADH14" s="195">
        <v>13.183436231160099</v>
      </c>
      <c r="ADI14" s="195">
        <v>13.1904989257579</v>
      </c>
      <c r="ADJ14" s="195">
        <v>13.204448314073099</v>
      </c>
      <c r="ADK14" s="195">
        <v>13.204448314073099</v>
      </c>
      <c r="ADL14" s="195">
        <v>13.047317625913299</v>
      </c>
      <c r="ADM14" s="195">
        <v>13.0802348336595</v>
      </c>
      <c r="ADN14" s="195">
        <v>13.1193861785686</v>
      </c>
      <c r="ADO14" s="195">
        <v>13.1804609468559</v>
      </c>
      <c r="ADP14" s="195">
        <v>13.197021516388901</v>
      </c>
      <c r="ADQ14" s="195">
        <v>13.2937100492691</v>
      </c>
      <c r="ADR14" s="195">
        <v>13.318983028653401</v>
      </c>
      <c r="ADS14" s="195">
        <v>13.2582267388802</v>
      </c>
      <c r="ADT14" s="195">
        <v>13.2818881558435</v>
      </c>
      <c r="ADU14" s="195">
        <v>13.297598853355201</v>
      </c>
      <c r="ADV14" s="195">
        <v>13.2150317982984</v>
      </c>
      <c r="ADW14" s="195">
        <v>13.2415397462998</v>
      </c>
      <c r="ADX14" s="195">
        <v>13.1595069676323</v>
      </c>
      <c r="ADY14" s="195">
        <v>13.1622315500535</v>
      </c>
      <c r="ADZ14" s="195">
        <v>13.2836095764325</v>
      </c>
      <c r="AEA14" s="195">
        <v>13.2944328159788</v>
      </c>
      <c r="AEB14" s="195">
        <v>13.2252830981871</v>
      </c>
      <c r="AEC14" s="195">
        <v>13.226730766695701</v>
      </c>
      <c r="AED14" s="195">
        <v>13.268992554524599</v>
      </c>
      <c r="AEE14" s="195">
        <v>13.3169973623882</v>
      </c>
      <c r="AEF14" s="195">
        <v>13.317166255863899</v>
      </c>
      <c r="AEG14" s="195">
        <v>13.325787362484601</v>
      </c>
      <c r="AEH14" s="195">
        <v>13.3236707302545</v>
      </c>
      <c r="AEI14" s="195">
        <v>13.355776466394699</v>
      </c>
      <c r="AEJ14" s="195">
        <v>13.399003178839134</v>
      </c>
      <c r="AEK14" s="195">
        <v>13.391154193320514</v>
      </c>
      <c r="AEL14" s="195">
        <v>13.340758108636184</v>
      </c>
      <c r="AEM14" s="195">
        <v>13.333203838234722</v>
      </c>
      <c r="AEN14" s="195">
        <v>13.284400834427876</v>
      </c>
      <c r="AEO14" s="195">
        <v>12.939638600538254</v>
      </c>
      <c r="AEP14" s="195">
        <v>13.04038096713</v>
      </c>
      <c r="AEQ14" s="195">
        <v>13.0546286955847</v>
      </c>
      <c r="AER14" s="195">
        <v>13.0036202265561</v>
      </c>
      <c r="AES14" s="195">
        <v>13.0440226961456</v>
      </c>
      <c r="AET14" s="195">
        <v>13.011527377521601</v>
      </c>
      <c r="AEU14" s="195">
        <v>13.002168189561701</v>
      </c>
      <c r="AEV14" s="195">
        <v>13.002396042665</v>
      </c>
      <c r="AEW14" s="195">
        <v>12.9705145500096</v>
      </c>
      <c r="AEX14" s="195">
        <v>12.9602860029533</v>
      </c>
      <c r="AEY14" s="195">
        <v>12.944625660142901</v>
      </c>
      <c r="AEZ14" s="195">
        <v>12.9524581307401</v>
      </c>
      <c r="AFA14" s="195">
        <v>12.9335166303891</v>
      </c>
      <c r="AFB14" s="195">
        <v>12.8623699355871</v>
      </c>
      <c r="AFC14" s="195">
        <v>12.8650211082798</v>
      </c>
      <c r="AFD14" s="195">
        <v>12.8192282687674</v>
      </c>
      <c r="AFE14" s="195">
        <v>12.9019472023397</v>
      </c>
      <c r="AFF14" s="195">
        <v>12.926264613960001</v>
      </c>
      <c r="AFG14" s="195">
        <v>12.945260965166099</v>
      </c>
      <c r="AFH14" s="195">
        <v>12.9242447595561</v>
      </c>
      <c r="AFI14" s="195">
        <v>12.9383041388932</v>
      </c>
      <c r="AFJ14" s="195">
        <v>12.940191573865</v>
      </c>
      <c r="AFK14" s="195">
        <v>12.949595519601701</v>
      </c>
      <c r="AFL14" s="195">
        <v>12.969140625</v>
      </c>
      <c r="AFM14" s="195">
        <v>12.9867083659109</v>
      </c>
      <c r="AFN14" s="195">
        <v>12.8556362784157</v>
      </c>
      <c r="AFO14" s="195">
        <v>12.788265600369099</v>
      </c>
      <c r="AFP14" s="195">
        <v>12.786504681575501</v>
      </c>
      <c r="AFQ14" s="195">
        <v>12.8354944539916</v>
      </c>
      <c r="AFR14" s="195">
        <v>12.8201243201243</v>
      </c>
      <c r="AFS14" s="195">
        <v>12.6997974762424</v>
      </c>
      <c r="AFT14" s="195">
        <v>12.673366834170899</v>
      </c>
      <c r="AFU14" s="195">
        <v>12.5688246149211</v>
      </c>
      <c r="AFV14" s="195">
        <v>12.5402172678754</v>
      </c>
      <c r="AFW14" s="195">
        <v>12.3515745076313</v>
      </c>
      <c r="AFX14" s="195">
        <v>12.3306881182737</v>
      </c>
      <c r="AFY14" s="195">
        <v>11.835299389907</v>
      </c>
      <c r="AFZ14" s="195">
        <v>11.7897686837987</v>
      </c>
      <c r="AGA14" s="195">
        <v>11.4899112186925</v>
      </c>
      <c r="AGB14" s="195">
        <v>10.9787779390676</v>
      </c>
      <c r="AGC14" s="195">
        <v>10.6508018475278</v>
      </c>
      <c r="AGD14" s="195">
        <v>10.4951241089825</v>
      </c>
      <c r="AGE14" s="195">
        <v>10.473443294194</v>
      </c>
      <c r="AGF14" s="195">
        <v>10.5074083075526</v>
      </c>
      <c r="AGG14" s="195">
        <v>10.512128515673201</v>
      </c>
      <c r="AGH14" s="195" t="e">
        <f>'0091'!#REF!</f>
        <v>#REF!</v>
      </c>
      <c r="AGI14" s="195">
        <v>10.5501107373309</v>
      </c>
      <c r="AGJ14" s="195">
        <v>10.5551640317044</v>
      </c>
      <c r="AGK14" s="195">
        <v>10.5920298937894</v>
      </c>
      <c r="AGL14" s="195">
        <v>10.5659654241982</v>
      </c>
      <c r="AGM14" s="195">
        <v>10.465748043082501</v>
      </c>
      <c r="AGN14" s="195">
        <v>10.359507488862301</v>
      </c>
      <c r="AGO14" s="195">
        <v>10.351073734179428</v>
      </c>
      <c r="AGP14" s="195">
        <v>10.4140064263051</v>
      </c>
      <c r="AGQ14" s="195">
        <v>10.401766142669301</v>
      </c>
      <c r="AGR14" s="195">
        <v>10.4091901642457</v>
      </c>
      <c r="AGS14" s="195">
        <v>10.5036678019387</v>
      </c>
      <c r="AGT14" s="195">
        <v>10.58152831965559</v>
      </c>
      <c r="AGU14" s="195">
        <v>10.6061429736341</v>
      </c>
      <c r="AGV14" s="195">
        <v>10.5218100285365</v>
      </c>
      <c r="AGW14" s="195">
        <v>10.5004240882103</v>
      </c>
      <c r="AGX14" s="195">
        <v>10.5273709606171</v>
      </c>
      <c r="AGY14" s="195">
        <v>10.5151700264712</v>
      </c>
      <c r="AGZ14" s="195">
        <v>10.5151700264712</v>
      </c>
      <c r="AHA14" s="195">
        <v>10.564682095533801</v>
      </c>
      <c r="AHB14" s="195">
        <v>10.5194391332059</v>
      </c>
      <c r="AHC14" s="195">
        <v>10.489752650176699</v>
      </c>
      <c r="AHD14" s="195">
        <v>10.486856981345399</v>
      </c>
      <c r="AHE14" s="195">
        <v>10.487265838770799</v>
      </c>
      <c r="AHF14" s="195">
        <v>10.488011882028401</v>
      </c>
      <c r="AHG14" s="195">
        <v>10.4324920798776</v>
      </c>
      <c r="AHH14" s="195">
        <v>10.433367897879601</v>
      </c>
      <c r="AHI14" s="195">
        <v>10.4578661844485</v>
      </c>
      <c r="AHJ14" s="195">
        <v>10.5586859647184</v>
      </c>
      <c r="AHK14" s="195">
        <v>10.5782274686153</v>
      </c>
      <c r="AHL14" s="195">
        <v>10.618483234566099</v>
      </c>
      <c r="AHM14" s="195">
        <v>10.628971013947901</v>
      </c>
      <c r="AHN14" s="195">
        <v>10.6307490144547</v>
      </c>
      <c r="AHO14" s="195">
        <v>10.7311374086078</v>
      </c>
      <c r="AHP14" s="195">
        <v>10.737296400418</v>
      </c>
      <c r="AHQ14" s="195">
        <v>10.8806669224209</v>
      </c>
      <c r="AHR14" s="195">
        <v>11.0397119826051</v>
      </c>
      <c r="AHS14" s="195">
        <v>11.016193987878999</v>
      </c>
      <c r="AHT14" s="195">
        <v>10.960557715241899</v>
      </c>
      <c r="AHU14" s="195">
        <v>10.922592663958399</v>
      </c>
      <c r="AHV14" s="195">
        <v>11.0583339888727</v>
      </c>
      <c r="AHW14" s="195">
        <v>11.1743242162428</v>
      </c>
      <c r="AHX14" s="195">
        <v>11.2055475581094</v>
      </c>
      <c r="AHY14" s="195">
        <v>11.295949535187299</v>
      </c>
      <c r="AHZ14" s="195">
        <v>11.330367793236601</v>
      </c>
      <c r="AIA14" s="195">
        <v>11.462145266914099</v>
      </c>
      <c r="AIB14" s="195">
        <v>11.542114230188099</v>
      </c>
      <c r="AIC14" s="195">
        <v>11.781550690747499</v>
      </c>
      <c r="AID14" s="195">
        <v>11.898559545546799</v>
      </c>
      <c r="AIE14" s="195">
        <v>12.074813372281699</v>
      </c>
      <c r="AIF14" s="195">
        <v>12.279659982917799</v>
      </c>
      <c r="AIG14" s="195">
        <v>12.1197703680403</v>
      </c>
      <c r="AIH14" s="195">
        <v>11.9895428857022</v>
      </c>
      <c r="AII14" s="195">
        <v>12.1723844846237</v>
      </c>
      <c r="AIJ14" s="195">
        <v>12.6307632700504</v>
      </c>
      <c r="AIK14" s="195">
        <v>12.6307632700504</v>
      </c>
      <c r="AIL14" s="195">
        <v>12.9801983990195</v>
      </c>
      <c r="AIM14" s="195">
        <v>13.1876320338007</v>
      </c>
      <c r="AIN14" s="195">
        <v>13.422811059907801</v>
      </c>
      <c r="AIO14" s="195">
        <v>13.522810535652299</v>
      </c>
      <c r="AIP14" s="195">
        <v>13.559520555967699</v>
      </c>
      <c r="AIQ14" s="195">
        <v>13.4929709832792</v>
      </c>
      <c r="AIR14" s="195">
        <v>13.5022319680476</v>
      </c>
      <c r="AIS14" s="195">
        <v>13.5041231875562</v>
      </c>
      <c r="AIT14" s="195">
        <v>13.5632903958341</v>
      </c>
      <c r="AIU14" s="195">
        <v>13.576024646102249</v>
      </c>
      <c r="AIV14" s="195">
        <v>13.553130744260599</v>
      </c>
      <c r="AIW14" s="195">
        <v>13.606974921630099</v>
      </c>
      <c r="AIX14" s="195">
        <v>13.7469021674993</v>
      </c>
      <c r="AIY14" s="195">
        <v>13.8355244976114</v>
      </c>
      <c r="AIZ14" s="195">
        <v>13.696622555796999</v>
      </c>
      <c r="AJA14" s="474">
        <v>13.696622555796999</v>
      </c>
      <c r="AJB14" s="474">
        <v>13.757120253164601</v>
      </c>
      <c r="AJC14" s="474">
        <v>13.719915943063301</v>
      </c>
      <c r="AJD14" s="474">
        <v>13.902120071329501</v>
      </c>
      <c r="AJE14" s="474">
        <v>13.796126719401499</v>
      </c>
      <c r="AJF14" s="474">
        <v>13.5062935447862</v>
      </c>
      <c r="AJG14" s="474">
        <v>13.3614214359248</v>
      </c>
      <c r="AJH14" s="474">
        <v>13.255421325129401</v>
      </c>
      <c r="AJI14" s="474">
        <v>13.039041703638</v>
      </c>
      <c r="AJJ14" s="474">
        <v>13.038933215129999</v>
      </c>
      <c r="AJK14" s="474">
        <v>13.0133083411434</v>
      </c>
      <c r="AJL14" s="474">
        <v>13.039606192695</v>
      </c>
      <c r="AJM14" s="474">
        <v>13.0520099066489</v>
      </c>
      <c r="AJN14" s="474">
        <v>13.033401237652299</v>
      </c>
      <c r="AJO14" s="474">
        <v>13.074213154736601</v>
      </c>
      <c r="AJP14" s="474">
        <v>12.979639325189099</v>
      </c>
      <c r="AJQ14" s="474">
        <v>13.198600243777801</v>
      </c>
      <c r="AJR14" s="474">
        <v>13.206851433329399</v>
      </c>
      <c r="AJS14" s="474">
        <v>13.2640266645504</v>
      </c>
      <c r="AJT14" s="474">
        <v>13.112360427891</v>
      </c>
      <c r="AJU14" s="474">
        <v>13.1509838301188</v>
      </c>
      <c r="AJV14" s="474">
        <v>13.0962326912663</v>
      </c>
      <c r="AJW14" s="474">
        <v>13.0960529317819</v>
      </c>
      <c r="AJX14" s="474">
        <v>13.200229270156701</v>
      </c>
      <c r="AJY14" s="474">
        <v>13.103364422833501</v>
      </c>
      <c r="AJZ14" s="474">
        <v>13.1050825186735</v>
      </c>
      <c r="AKA14" s="474">
        <v>13.2682005266646</v>
      </c>
      <c r="AKB14" s="195">
        <v>13.196532549994201</v>
      </c>
      <c r="AKC14" s="195">
        <v>13.220342100127199</v>
      </c>
      <c r="AKD14" s="195">
        <v>13.112341616924899</v>
      </c>
      <c r="AKE14" s="195">
        <v>13.215825984193</v>
      </c>
      <c r="AKF14" s="195">
        <v>13.2380974169422</v>
      </c>
      <c r="AKG14" s="195">
        <v>13.3573827513917</v>
      </c>
      <c r="AKH14" s="195">
        <v>13.3573827513917</v>
      </c>
      <c r="AKI14" s="195">
        <v>13.407302469992599</v>
      </c>
      <c r="AKJ14" s="195">
        <v>13.5706219947881</v>
      </c>
      <c r="AKK14" s="195">
        <v>13.5618499986047</v>
      </c>
      <c r="AKL14" s="195">
        <v>13.611508572843601</v>
      </c>
      <c r="AKM14" s="195">
        <v>13.666566462135799</v>
      </c>
      <c r="AKN14" s="195">
        <v>13.7727147749165</v>
      </c>
      <c r="AKO14" s="195">
        <v>13.6856148120218</v>
      </c>
      <c r="AKP14" s="195">
        <v>13.8727873315078</v>
      </c>
      <c r="AKQ14" s="195">
        <v>13.8461750254914</v>
      </c>
      <c r="AKR14" s="195">
        <v>13.980765456329699</v>
      </c>
      <c r="AKS14" s="195">
        <v>13.8553178148758</v>
      </c>
      <c r="AKT14" s="195">
        <v>13.9095599155788</v>
      </c>
      <c r="AKU14" s="195">
        <v>13.9742636992999</v>
      </c>
      <c r="AKV14" s="195">
        <v>14.399514601111701</v>
      </c>
      <c r="AKW14" s="195">
        <v>14.5373672453658</v>
      </c>
      <c r="AKX14" s="195">
        <v>14.5124432618563</v>
      </c>
      <c r="AKY14" s="195">
        <v>14.5266306670293</v>
      </c>
      <c r="AKZ14" s="195">
        <v>14.429071123202499</v>
      </c>
      <c r="ALA14" s="195">
        <v>14.4207753979627</v>
      </c>
      <c r="ALB14" s="195">
        <v>14.584207663013901</v>
      </c>
      <c r="ALC14" s="195">
        <v>14.668202944967399</v>
      </c>
      <c r="ALD14" s="195">
        <v>14.694899996086001</v>
      </c>
      <c r="ALE14" s="195">
        <v>14.6285826462505</v>
      </c>
      <c r="ALF14" s="195">
        <v>14.678747291707699</v>
      </c>
      <c r="ALG14" s="195">
        <v>14.772323367955501</v>
      </c>
      <c r="ALH14" s="195">
        <v>14.761585486097401</v>
      </c>
      <c r="ALI14" s="195">
        <v>14.737007998108799</v>
      </c>
      <c r="ALJ14" s="195">
        <v>14.8639791526829</v>
      </c>
      <c r="ALK14" s="195">
        <v>14.783561643835601</v>
      </c>
      <c r="ALL14" s="195">
        <v>14.821625019644801</v>
      </c>
      <c r="ALM14" s="195">
        <v>14.839918663530201</v>
      </c>
      <c r="ALN14" s="195">
        <v>14.8520686337396</v>
      </c>
      <c r="ALO14" s="195">
        <v>14.8947622107969</v>
      </c>
      <c r="ALP14" s="195">
        <v>14.870820668693</v>
      </c>
      <c r="ALQ14" s="195">
        <v>14.9554489376285</v>
      </c>
      <c r="ALR14" s="195">
        <v>14.9716072751214</v>
      </c>
      <c r="ALS14" s="195">
        <v>14.900208154769199</v>
      </c>
      <c r="ALT14" s="195">
        <v>14.7843925985519</v>
      </c>
      <c r="ALU14" s="195">
        <v>14.822852081488</v>
      </c>
      <c r="ALV14" s="195">
        <v>14.689693682195299</v>
      </c>
      <c r="ALW14" s="195">
        <v>14.57011077384</v>
      </c>
      <c r="ALX14" s="195">
        <v>14.474901960784299</v>
      </c>
      <c r="ALY14" s="195">
        <v>14.390696954452199</v>
      </c>
      <c r="ALZ14" s="195">
        <v>14.414246999612899</v>
      </c>
      <c r="AMA14" s="195">
        <v>14.404372860255201</v>
      </c>
      <c r="AMB14" s="195">
        <v>14.410531677310701</v>
      </c>
      <c r="AMC14" s="195">
        <v>14.4524215620166</v>
      </c>
      <c r="AMD14" s="195">
        <v>14.3057821640336</v>
      </c>
      <c r="AME14" s="195">
        <v>14.316713203031499</v>
      </c>
      <c r="AMF14" s="195">
        <v>14.258562740076799</v>
      </c>
      <c r="AMG14" s="195">
        <v>14.1319458395275</v>
      </c>
      <c r="AMH14" s="195">
        <v>14.0926672038678</v>
      </c>
      <c r="AMI14" s="195">
        <v>14.090762273901801</v>
      </c>
      <c r="AMJ14" s="195">
        <v>14.1247728649303</v>
      </c>
      <c r="AMK14" s="195">
        <v>14.118241331932399</v>
      </c>
      <c r="AML14" s="195">
        <v>14.090651787158301</v>
      </c>
      <c r="AMM14" s="195">
        <v>14.049590114283401</v>
      </c>
      <c r="AMN14" s="195">
        <v>14.0529399878763</v>
      </c>
      <c r="AMO14" s="195">
        <v>14.0704817329454</v>
      </c>
      <c r="AMP14" s="195">
        <v>13.970658970659001</v>
      </c>
      <c r="AMQ14" s="195">
        <v>13.902546621215199</v>
      </c>
      <c r="AMR14" s="195">
        <v>13.958358699622501</v>
      </c>
      <c r="AMS14" s="195">
        <v>13.9383951822917</v>
      </c>
      <c r="AMT14" s="195">
        <v>13.913096545831801</v>
      </c>
      <c r="AMU14" s="195">
        <v>13.9978572605901</v>
      </c>
      <c r="AMV14" s="195">
        <v>13.9940596510045</v>
      </c>
      <c r="AMW14" s="195">
        <v>13.9909813006785</v>
      </c>
      <c r="AMX14" s="195">
        <v>13.985765124555201</v>
      </c>
      <c r="AMY14" s="195">
        <v>13.981105494323399</v>
      </c>
      <c r="AMZ14" s="195">
        <v>14.029156456369099</v>
      </c>
      <c r="ANA14" s="195">
        <v>14.024208873832899</v>
      </c>
      <c r="ANB14" s="195">
        <v>14.0103305785124</v>
      </c>
      <c r="ANC14" s="195">
        <v>13.9739400206825</v>
      </c>
      <c r="AND14" s="195">
        <v>14.215560432280199</v>
      </c>
      <c r="ANE14" s="195">
        <v>14.2717602748231</v>
      </c>
      <c r="ANF14" s="195">
        <v>14.2592133531648</v>
      </c>
      <c r="ANG14" s="195">
        <v>14.2749188878393</v>
      </c>
      <c r="ANH14" s="195">
        <v>14.265159301130501</v>
      </c>
      <c r="ANI14" s="195">
        <v>14.275969756739</v>
      </c>
      <c r="ANJ14" s="195">
        <v>14.260606556037001</v>
      </c>
      <c r="ANK14" s="195">
        <v>14.241806619925001</v>
      </c>
      <c r="ANL14" s="195">
        <v>14.2474051936513</v>
      </c>
      <c r="ANM14" s="195">
        <v>14.0432645826619</v>
      </c>
      <c r="ANN14" s="195">
        <v>14.1117120025829</v>
      </c>
      <c r="ANO14" s="195">
        <v>14.126380517011199</v>
      </c>
      <c r="ANP14" s="195">
        <v>14.0884756269372</v>
      </c>
      <c r="ANQ14" s="195">
        <v>14.242266805211401</v>
      </c>
      <c r="ANR14" s="195">
        <v>14.2520250588564</v>
      </c>
      <c r="ANS14" s="195">
        <v>14.2178847739858</v>
      </c>
      <c r="ANT14" s="195">
        <v>14.196844536663701</v>
      </c>
      <c r="ANU14" s="195">
        <v>14.12908452606</v>
      </c>
      <c r="ANV14" s="195">
        <v>14.343673622861401</v>
      </c>
      <c r="ANW14" s="195">
        <v>14.371773444753901</v>
      </c>
      <c r="ANX14" s="195">
        <v>14.3310193642674</v>
      </c>
      <c r="ANY14" s="195">
        <v>14.4081268803625</v>
      </c>
      <c r="ANZ14" s="195">
        <v>14.415077338939801</v>
      </c>
      <c r="AOA14" s="195">
        <v>14.3687075844582</v>
      </c>
      <c r="AOB14" s="195">
        <v>14.242580835670999</v>
      </c>
      <c r="AOC14" s="195">
        <v>14.2438970910686</v>
      </c>
      <c r="AOD14" s="195">
        <v>14.193100423914601</v>
      </c>
      <c r="AOE14" s="195">
        <v>14.1804489072652</v>
      </c>
      <c r="AOF14" s="195">
        <v>14.144239935469701</v>
      </c>
      <c r="AOG14" s="195">
        <v>14.1818448345366</v>
      </c>
      <c r="AOH14" s="195">
        <v>14.107783554221299</v>
      </c>
      <c r="AOI14" s="195">
        <v>14.176967639570501</v>
      </c>
      <c r="AOJ14" s="195">
        <v>14.1395487378062</v>
      </c>
      <c r="AOK14" s="195">
        <v>14.149929067423299</v>
      </c>
      <c r="AOL14" s="195">
        <v>14.214013709063201</v>
      </c>
      <c r="AOM14" s="195">
        <v>14.191134139320701</v>
      </c>
      <c r="AON14" s="195">
        <v>14.145325280941799</v>
      </c>
      <c r="AOO14" s="195">
        <v>14.1067629179331</v>
      </c>
      <c r="AOP14" s="195">
        <v>14.0676874099901</v>
      </c>
      <c r="AOQ14" s="195">
        <v>14.069921593879</v>
      </c>
      <c r="AOR14" s="195">
        <v>14.102934468602699</v>
      </c>
      <c r="AOS14" s="195">
        <v>14.0847857523404</v>
      </c>
      <c r="AOT14" s="195">
        <v>13.9646503123572</v>
      </c>
      <c r="AOU14" s="195">
        <v>13.922576224734501</v>
      </c>
      <c r="AOV14" s="195">
        <v>13.9166508808486</v>
      </c>
      <c r="AOW14" s="195">
        <v>13.8077927979098</v>
      </c>
      <c r="AOX14" s="195">
        <v>13.8930028713919</v>
      </c>
      <c r="AOY14" s="195">
        <v>13.807209093628501</v>
      </c>
      <c r="AOZ14" s="195">
        <v>13.8752800597461</v>
      </c>
      <c r="APA14" s="195">
        <v>13.7597188995215</v>
      </c>
      <c r="APB14" s="195">
        <v>13.7212504652028</v>
      </c>
      <c r="APC14" s="195">
        <v>13.7329084373958</v>
      </c>
      <c r="APD14" s="195">
        <v>13.670508524505699</v>
      </c>
      <c r="APE14" s="195">
        <v>13.6538532009234</v>
      </c>
      <c r="APF14" s="195">
        <v>13.6722531243228</v>
      </c>
      <c r="APG14" s="195">
        <v>13.6877533294731</v>
      </c>
      <c r="APH14" s="195">
        <v>13.681229481582999</v>
      </c>
      <c r="API14" s="195">
        <v>13.611211182361799</v>
      </c>
      <c r="APJ14" s="195">
        <v>13.6036295549474</v>
      </c>
      <c r="APK14" s="195">
        <v>13.542991923379301</v>
      </c>
      <c r="APL14" s="195">
        <v>13.3834720147927</v>
      </c>
      <c r="APM14" s="195">
        <v>13.4015776263894</v>
      </c>
      <c r="APN14" s="195">
        <v>13.2614362746849</v>
      </c>
      <c r="APO14" s="195">
        <v>13.280082913405501</v>
      </c>
      <c r="APP14" s="195">
        <v>13.2431273013263</v>
      </c>
      <c r="APQ14" s="195">
        <v>13.173537186540001</v>
      </c>
      <c r="APR14" s="195">
        <f>'0091'!M55</f>
        <v>13.2450142450142</v>
      </c>
      <c r="APS14" s="451">
        <f t="shared" si="3"/>
        <v>-0.64798862637769972</v>
      </c>
      <c r="APT14" s="198"/>
      <c r="APU14" s="349">
        <f t="shared" si="4"/>
        <v>-0.99888284605439992</v>
      </c>
      <c r="APV14" s="271"/>
      <c r="APW14" s="390"/>
      <c r="APX14" s="130"/>
      <c r="APY14" s="130"/>
      <c r="APZ14" s="130"/>
      <c r="AQA14" s="130"/>
      <c r="AQB14" s="130"/>
      <c r="AQC14" s="130"/>
      <c r="AQD14" s="130"/>
      <c r="AQE14" s="130"/>
      <c r="AQF14" s="130"/>
      <c r="AQG14" s="130"/>
      <c r="AQH14" s="130"/>
      <c r="AQI14" s="130"/>
      <c r="AQJ14" s="130"/>
    </row>
    <row r="15" spans="1:1128" s="434" customFormat="1" ht="13.9" customHeight="1" x14ac:dyDescent="0.25">
      <c r="A15">
        <v>12</v>
      </c>
      <c r="B15" s="600" t="s">
        <v>18</v>
      </c>
      <c r="C15" s="601">
        <v>270</v>
      </c>
      <c r="D15" s="601">
        <v>256</v>
      </c>
      <c r="E15" s="601">
        <v>256</v>
      </c>
      <c r="F15" s="601">
        <v>254</v>
      </c>
      <c r="G15" s="601">
        <v>253</v>
      </c>
      <c r="H15" s="601">
        <v>253</v>
      </c>
      <c r="I15" s="601">
        <v>253</v>
      </c>
      <c r="J15" s="601">
        <v>250</v>
      </c>
      <c r="K15" s="601">
        <v>251</v>
      </c>
      <c r="L15" s="601">
        <v>247</v>
      </c>
      <c r="M15" s="601">
        <v>247</v>
      </c>
      <c r="N15" s="601">
        <v>252</v>
      </c>
      <c r="O15" s="601">
        <v>252</v>
      </c>
      <c r="P15" s="601">
        <v>252</v>
      </c>
      <c r="Q15" s="601">
        <v>252</v>
      </c>
      <c r="R15" s="601">
        <v>247</v>
      </c>
      <c r="S15" s="601">
        <v>225</v>
      </c>
      <c r="T15" s="601">
        <v>225</v>
      </c>
      <c r="U15" s="601">
        <v>225</v>
      </c>
      <c r="V15" s="601">
        <v>221</v>
      </c>
      <c r="W15" s="601">
        <v>208</v>
      </c>
      <c r="X15" s="601">
        <v>208</v>
      </c>
      <c r="Y15" s="601">
        <v>207</v>
      </c>
      <c r="Z15" s="601">
        <v>207</v>
      </c>
      <c r="AA15" s="601">
        <v>207</v>
      </c>
      <c r="AB15" s="601">
        <v>207</v>
      </c>
      <c r="AC15" s="601">
        <v>193</v>
      </c>
      <c r="AD15" s="601">
        <v>193</v>
      </c>
      <c r="AE15" s="601">
        <v>193</v>
      </c>
      <c r="AF15" s="601">
        <v>193</v>
      </c>
      <c r="AG15" s="601">
        <v>151</v>
      </c>
      <c r="AH15" s="601">
        <v>105</v>
      </c>
      <c r="AI15" s="601">
        <v>100</v>
      </c>
      <c r="AJ15" s="601">
        <v>100</v>
      </c>
      <c r="AK15" s="601">
        <v>100</v>
      </c>
      <c r="AL15" s="601">
        <v>67</v>
      </c>
      <c r="AM15" s="601">
        <v>66</v>
      </c>
      <c r="AN15" s="601">
        <v>66</v>
      </c>
      <c r="AO15" s="601">
        <v>66</v>
      </c>
      <c r="AP15" s="601">
        <v>66</v>
      </c>
      <c r="AQ15" s="601">
        <v>49</v>
      </c>
      <c r="AR15" s="601">
        <v>49</v>
      </c>
      <c r="AS15" s="601">
        <v>49</v>
      </c>
      <c r="AT15" s="601">
        <v>49</v>
      </c>
      <c r="AU15" s="601">
        <v>49</v>
      </c>
      <c r="AV15" s="601">
        <v>49</v>
      </c>
      <c r="AW15" s="601">
        <v>49</v>
      </c>
      <c r="AX15" s="601">
        <v>49</v>
      </c>
      <c r="AY15" s="601">
        <v>49</v>
      </c>
      <c r="AZ15" s="601">
        <v>49</v>
      </c>
      <c r="BA15" s="601">
        <v>49</v>
      </c>
      <c r="BB15" s="601">
        <v>41</v>
      </c>
      <c r="BC15" s="601">
        <v>42</v>
      </c>
      <c r="BD15" s="601">
        <v>39</v>
      </c>
      <c r="BE15" s="601">
        <v>39</v>
      </c>
      <c r="BF15" s="601">
        <v>38</v>
      </c>
      <c r="BG15" s="601">
        <v>38</v>
      </c>
      <c r="BH15" s="601">
        <v>38</v>
      </c>
      <c r="BI15" s="601">
        <v>39</v>
      </c>
      <c r="BJ15" s="601">
        <v>39</v>
      </c>
      <c r="BK15" s="601">
        <v>39</v>
      </c>
      <c r="BL15" s="601">
        <v>38</v>
      </c>
      <c r="BM15" s="601">
        <v>38</v>
      </c>
      <c r="BN15" s="601">
        <v>38</v>
      </c>
      <c r="BO15" s="601">
        <v>36</v>
      </c>
      <c r="BP15" s="601">
        <v>36</v>
      </c>
      <c r="BQ15" s="601">
        <v>36</v>
      </c>
      <c r="BR15" s="601">
        <v>36</v>
      </c>
      <c r="BS15" s="601">
        <v>36</v>
      </c>
      <c r="BT15" s="601">
        <v>37</v>
      </c>
      <c r="BU15" s="601">
        <v>37</v>
      </c>
      <c r="BV15" s="601">
        <v>36</v>
      </c>
      <c r="BW15" s="601">
        <v>36</v>
      </c>
      <c r="BX15" s="601">
        <v>36</v>
      </c>
      <c r="BY15" s="601">
        <v>33</v>
      </c>
      <c r="BZ15" s="601">
        <v>33</v>
      </c>
      <c r="CA15" s="601">
        <v>33</v>
      </c>
      <c r="CB15" s="601">
        <v>32</v>
      </c>
      <c r="CC15" s="601">
        <v>36</v>
      </c>
      <c r="CD15" s="601">
        <v>30</v>
      </c>
      <c r="CE15" s="601">
        <v>30</v>
      </c>
      <c r="CF15" s="601">
        <v>30</v>
      </c>
      <c r="CG15" s="601">
        <v>30</v>
      </c>
      <c r="CH15" s="601">
        <v>31</v>
      </c>
      <c r="CI15" s="601">
        <v>31</v>
      </c>
      <c r="CJ15" s="601">
        <v>31</v>
      </c>
      <c r="CK15" s="601">
        <v>31</v>
      </c>
      <c r="CL15" s="601">
        <v>31</v>
      </c>
      <c r="CM15" s="601">
        <v>31</v>
      </c>
      <c r="CN15" s="601">
        <v>30</v>
      </c>
      <c r="CO15" s="601">
        <v>30</v>
      </c>
      <c r="CP15" s="601">
        <v>30</v>
      </c>
      <c r="CQ15" s="601">
        <v>30</v>
      </c>
      <c r="CR15" s="601">
        <v>30</v>
      </c>
      <c r="CS15" s="601">
        <v>30</v>
      </c>
      <c r="CT15" s="601">
        <v>30</v>
      </c>
      <c r="CU15" s="601">
        <v>30</v>
      </c>
      <c r="CV15" s="601">
        <v>30</v>
      </c>
      <c r="CW15" s="601">
        <v>31</v>
      </c>
      <c r="CX15" s="601">
        <v>31</v>
      </c>
      <c r="CY15" s="601">
        <v>31</v>
      </c>
      <c r="CZ15" s="601">
        <v>31</v>
      </c>
      <c r="DA15" s="601">
        <v>27</v>
      </c>
      <c r="DB15" s="601">
        <v>31</v>
      </c>
      <c r="DC15" s="601">
        <v>31</v>
      </c>
      <c r="DD15" s="601">
        <v>31</v>
      </c>
      <c r="DE15" s="601">
        <v>31</v>
      </c>
      <c r="DF15" s="601">
        <v>31</v>
      </c>
      <c r="DG15" s="601">
        <v>31</v>
      </c>
      <c r="DH15" s="601">
        <v>33</v>
      </c>
      <c r="DI15" s="601">
        <v>33</v>
      </c>
      <c r="DJ15" s="601">
        <v>33</v>
      </c>
      <c r="DK15" s="601">
        <v>33</v>
      </c>
      <c r="DL15" s="601">
        <v>35</v>
      </c>
      <c r="DM15" s="601">
        <v>35</v>
      </c>
      <c r="DN15" s="601">
        <v>35</v>
      </c>
      <c r="DO15" s="601">
        <v>35</v>
      </c>
      <c r="DP15" s="601">
        <v>35</v>
      </c>
      <c r="DQ15" s="601">
        <v>35</v>
      </c>
      <c r="DR15" s="601">
        <v>35</v>
      </c>
      <c r="DS15" s="601">
        <v>35</v>
      </c>
      <c r="DT15" s="601">
        <v>35</v>
      </c>
      <c r="DU15" s="601">
        <v>35</v>
      </c>
      <c r="DV15" s="601">
        <v>35</v>
      </c>
      <c r="DW15" s="601">
        <v>36</v>
      </c>
      <c r="DX15" s="601">
        <v>36</v>
      </c>
      <c r="DY15" s="601">
        <v>36</v>
      </c>
      <c r="DZ15" s="601">
        <v>36</v>
      </c>
      <c r="EA15" s="601">
        <v>31</v>
      </c>
      <c r="EB15" s="601">
        <v>31</v>
      </c>
      <c r="EC15" s="601">
        <v>31</v>
      </c>
      <c r="ED15" s="601">
        <v>31</v>
      </c>
      <c r="EE15" s="601">
        <v>31</v>
      </c>
      <c r="EF15" s="601">
        <v>31</v>
      </c>
      <c r="EG15" s="601">
        <v>31</v>
      </c>
      <c r="EH15" s="601">
        <v>31</v>
      </c>
      <c r="EI15" s="601">
        <v>31</v>
      </c>
      <c r="EJ15" s="601">
        <v>32</v>
      </c>
      <c r="EK15" s="601">
        <v>31</v>
      </c>
      <c r="EL15" s="601">
        <v>35</v>
      </c>
      <c r="EM15" s="601">
        <v>35</v>
      </c>
      <c r="EN15" s="601">
        <v>35</v>
      </c>
      <c r="EO15" s="601">
        <v>35</v>
      </c>
      <c r="EP15" s="601">
        <v>35</v>
      </c>
      <c r="EQ15" s="601">
        <v>36</v>
      </c>
      <c r="ER15" s="601">
        <v>36</v>
      </c>
      <c r="ES15" s="601">
        <v>37</v>
      </c>
      <c r="ET15" s="601">
        <v>37</v>
      </c>
      <c r="EU15" s="601">
        <v>37</v>
      </c>
      <c r="EV15" s="601">
        <v>37</v>
      </c>
      <c r="EW15" s="601">
        <v>39</v>
      </c>
      <c r="EX15" s="601">
        <v>39</v>
      </c>
      <c r="EY15" s="601">
        <v>39</v>
      </c>
      <c r="EZ15" s="601">
        <v>39</v>
      </c>
      <c r="FA15" s="601">
        <v>39</v>
      </c>
      <c r="FB15" s="601">
        <v>39</v>
      </c>
      <c r="FC15" s="601">
        <v>39</v>
      </c>
      <c r="FD15" s="601">
        <v>39</v>
      </c>
      <c r="FE15" s="601">
        <v>39</v>
      </c>
      <c r="FF15" s="601">
        <v>39</v>
      </c>
      <c r="FG15" s="601">
        <v>39</v>
      </c>
      <c r="FH15" s="601">
        <v>39</v>
      </c>
      <c r="FI15" s="601">
        <v>39</v>
      </c>
      <c r="FJ15" s="601">
        <v>39</v>
      </c>
      <c r="FK15" s="601">
        <v>39</v>
      </c>
      <c r="FL15" s="601">
        <v>38</v>
      </c>
      <c r="FM15" s="601">
        <v>38</v>
      </c>
      <c r="FN15" s="601">
        <v>39</v>
      </c>
      <c r="FO15" s="601">
        <v>39</v>
      </c>
      <c r="FP15" s="602">
        <v>38</v>
      </c>
      <c r="FQ15" s="601">
        <v>38</v>
      </c>
      <c r="FR15" s="601">
        <v>36</v>
      </c>
      <c r="FS15" s="601">
        <v>36</v>
      </c>
      <c r="FT15" s="601">
        <v>37</v>
      </c>
      <c r="FU15" s="601">
        <v>38</v>
      </c>
      <c r="FV15" s="601">
        <v>36</v>
      </c>
      <c r="FW15" s="601">
        <v>37</v>
      </c>
      <c r="FX15" s="601">
        <v>37</v>
      </c>
      <c r="FY15" s="601">
        <v>42</v>
      </c>
      <c r="FZ15" s="601">
        <v>45</v>
      </c>
      <c r="GA15" s="601">
        <v>45</v>
      </c>
      <c r="GB15" s="601">
        <v>45</v>
      </c>
      <c r="GC15" s="601">
        <v>46</v>
      </c>
      <c r="GD15" s="601">
        <v>46</v>
      </c>
      <c r="GE15" s="601">
        <v>46</v>
      </c>
      <c r="GF15" s="601">
        <v>46</v>
      </c>
      <c r="GG15" s="601">
        <v>42</v>
      </c>
      <c r="GH15" s="601">
        <v>42</v>
      </c>
      <c r="GI15" s="601">
        <v>43</v>
      </c>
      <c r="GJ15" s="601">
        <v>43</v>
      </c>
      <c r="GK15" s="601">
        <v>51</v>
      </c>
      <c r="GL15" s="601">
        <v>51</v>
      </c>
      <c r="GM15" s="601">
        <v>53</v>
      </c>
      <c r="GN15" s="601">
        <v>59</v>
      </c>
      <c r="GO15" s="601">
        <v>59</v>
      </c>
      <c r="GP15" s="601">
        <v>61</v>
      </c>
      <c r="GQ15" s="601">
        <v>61</v>
      </c>
      <c r="GR15" s="601">
        <v>71</v>
      </c>
      <c r="GS15" s="601">
        <v>117</v>
      </c>
      <c r="GT15" s="601">
        <v>116</v>
      </c>
      <c r="GU15" s="601">
        <v>126</v>
      </c>
      <c r="GV15" s="601">
        <v>134</v>
      </c>
      <c r="GW15" s="601">
        <v>134</v>
      </c>
      <c r="GX15" s="601">
        <v>135</v>
      </c>
      <c r="GY15" s="601">
        <v>132</v>
      </c>
      <c r="GZ15" s="601">
        <v>149</v>
      </c>
      <c r="HA15" s="601">
        <v>149</v>
      </c>
      <c r="HB15" s="601">
        <v>155</v>
      </c>
      <c r="HC15" s="601">
        <v>160</v>
      </c>
      <c r="HD15" s="601">
        <v>166</v>
      </c>
      <c r="HE15" s="601">
        <v>168</v>
      </c>
      <c r="HF15" s="601">
        <v>171</v>
      </c>
      <c r="HG15" s="601">
        <v>176</v>
      </c>
      <c r="HH15" s="601">
        <v>182</v>
      </c>
      <c r="HI15" s="601">
        <v>182</v>
      </c>
      <c r="HJ15" s="601">
        <v>196</v>
      </c>
      <c r="HK15" s="601">
        <v>200</v>
      </c>
      <c r="HL15" s="601">
        <v>204</v>
      </c>
      <c r="HM15" s="601">
        <v>201</v>
      </c>
      <c r="HN15" s="601">
        <v>231</v>
      </c>
      <c r="HO15" s="601">
        <v>242</v>
      </c>
      <c r="HP15" s="601">
        <v>254</v>
      </c>
      <c r="HQ15" s="601">
        <v>260</v>
      </c>
      <c r="HR15" s="601">
        <v>259</v>
      </c>
      <c r="HS15" s="601">
        <v>260</v>
      </c>
      <c r="HT15" s="601">
        <v>310</v>
      </c>
      <c r="HU15" s="601">
        <v>445</v>
      </c>
      <c r="HV15" s="601">
        <v>490</v>
      </c>
      <c r="HW15" s="601">
        <v>498</v>
      </c>
      <c r="HX15" s="601">
        <v>499</v>
      </c>
      <c r="HY15" s="601">
        <v>491</v>
      </c>
      <c r="HZ15" s="601">
        <v>518</v>
      </c>
      <c r="IA15" s="601">
        <v>555</v>
      </c>
      <c r="IB15" s="601">
        <v>578</v>
      </c>
      <c r="IC15" s="601">
        <v>784</v>
      </c>
      <c r="ID15" s="601">
        <v>808</v>
      </c>
      <c r="IE15" s="601">
        <v>837</v>
      </c>
      <c r="IF15" s="601">
        <v>854</v>
      </c>
      <c r="IG15" s="601">
        <v>856</v>
      </c>
      <c r="IH15" s="601">
        <v>858</v>
      </c>
      <c r="II15" s="601">
        <v>841</v>
      </c>
      <c r="IJ15" s="601">
        <v>851</v>
      </c>
      <c r="IK15" s="601">
        <v>864</v>
      </c>
      <c r="IL15" s="601">
        <v>891</v>
      </c>
      <c r="IM15" s="601">
        <v>872</v>
      </c>
      <c r="IN15" s="601">
        <v>865</v>
      </c>
      <c r="IO15" s="601">
        <v>856</v>
      </c>
      <c r="IP15" s="601">
        <v>839</v>
      </c>
      <c r="IQ15" s="601">
        <v>814</v>
      </c>
      <c r="IR15" s="601">
        <v>813</v>
      </c>
      <c r="IS15" s="601">
        <v>754</v>
      </c>
      <c r="IT15" s="601">
        <v>608</v>
      </c>
      <c r="IU15" s="601">
        <v>564</v>
      </c>
      <c r="IV15" s="601">
        <v>557</v>
      </c>
      <c r="IW15" s="601">
        <v>558</v>
      </c>
      <c r="IX15" s="601">
        <v>549</v>
      </c>
      <c r="IY15" s="601">
        <v>535</v>
      </c>
      <c r="IZ15" s="601">
        <v>496</v>
      </c>
      <c r="JA15" s="601">
        <v>480</v>
      </c>
      <c r="JB15" s="601">
        <v>270</v>
      </c>
      <c r="JC15" s="601">
        <v>244</v>
      </c>
      <c r="JD15" s="601">
        <v>244</v>
      </c>
      <c r="JE15" s="601">
        <v>244</v>
      </c>
      <c r="JF15" s="601">
        <v>244</v>
      </c>
      <c r="JG15" s="601">
        <v>244</v>
      </c>
      <c r="JH15" s="601">
        <v>244</v>
      </c>
      <c r="JI15" s="601">
        <v>172</v>
      </c>
      <c r="JJ15" s="601">
        <v>143</v>
      </c>
      <c r="JK15" s="601">
        <v>128</v>
      </c>
      <c r="JL15" s="601">
        <v>127</v>
      </c>
      <c r="JM15" s="601">
        <v>127</v>
      </c>
      <c r="JN15" s="601">
        <v>127</v>
      </c>
      <c r="JO15" s="601">
        <v>127</v>
      </c>
      <c r="JP15" s="601">
        <v>128</v>
      </c>
      <c r="JQ15" s="601">
        <v>126</v>
      </c>
      <c r="JR15" s="601">
        <v>127</v>
      </c>
      <c r="JS15" s="601">
        <v>127</v>
      </c>
      <c r="JT15" s="601">
        <v>120</v>
      </c>
      <c r="JU15" s="601">
        <v>116</v>
      </c>
      <c r="JV15" s="601">
        <v>115</v>
      </c>
      <c r="JW15" s="601">
        <v>112</v>
      </c>
      <c r="JX15" s="601">
        <v>110</v>
      </c>
      <c r="JY15" s="601">
        <v>106</v>
      </c>
      <c r="JZ15" s="601">
        <v>106</v>
      </c>
      <c r="KA15" s="601">
        <v>106</v>
      </c>
      <c r="KB15" s="601">
        <v>106</v>
      </c>
      <c r="KC15" s="601">
        <v>109</v>
      </c>
      <c r="KD15" s="601">
        <v>85</v>
      </c>
      <c r="KE15" s="601">
        <v>86</v>
      </c>
      <c r="KF15" s="601">
        <v>85</v>
      </c>
      <c r="KG15" s="601">
        <v>69</v>
      </c>
      <c r="KH15" s="601">
        <v>69</v>
      </c>
      <c r="KI15" s="601">
        <v>70</v>
      </c>
      <c r="KJ15" s="601">
        <v>78</v>
      </c>
      <c r="KK15" s="601">
        <v>78</v>
      </c>
      <c r="KL15" s="601">
        <v>78</v>
      </c>
      <c r="KM15" s="601">
        <v>78</v>
      </c>
      <c r="KN15" s="601">
        <v>71</v>
      </c>
      <c r="KO15" s="601">
        <v>71</v>
      </c>
      <c r="KP15" s="601">
        <v>63</v>
      </c>
      <c r="KQ15" s="601">
        <v>59</v>
      </c>
      <c r="KR15" s="601">
        <v>58</v>
      </c>
      <c r="KS15" s="601">
        <v>56</v>
      </c>
      <c r="KT15" s="601">
        <v>53</v>
      </c>
      <c r="KU15" s="601">
        <v>52</v>
      </c>
      <c r="KV15" s="601">
        <v>52</v>
      </c>
      <c r="KW15" s="601">
        <v>52</v>
      </c>
      <c r="KX15" s="601">
        <v>52</v>
      </c>
      <c r="KY15" s="601">
        <v>52</v>
      </c>
      <c r="KZ15" s="601">
        <v>52</v>
      </c>
      <c r="LA15" s="601">
        <v>72</v>
      </c>
      <c r="LB15" s="601">
        <v>72</v>
      </c>
      <c r="LC15" s="601">
        <v>73</v>
      </c>
      <c r="LD15" s="601">
        <v>78</v>
      </c>
      <c r="LE15" s="601">
        <v>84</v>
      </c>
      <c r="LF15" s="601">
        <v>81</v>
      </c>
      <c r="LG15" s="601">
        <v>99</v>
      </c>
      <c r="LH15" s="601">
        <v>94</v>
      </c>
      <c r="LI15" s="601">
        <v>99</v>
      </c>
      <c r="LJ15" s="601">
        <v>102</v>
      </c>
      <c r="LK15" s="601">
        <v>105</v>
      </c>
      <c r="LL15" s="601">
        <v>111</v>
      </c>
      <c r="LM15" s="601">
        <v>111</v>
      </c>
      <c r="LN15" s="601">
        <v>112</v>
      </c>
      <c r="LO15" s="601">
        <v>113</v>
      </c>
      <c r="LP15" s="601">
        <v>113</v>
      </c>
      <c r="LQ15" s="601">
        <v>167</v>
      </c>
      <c r="LR15" s="601">
        <v>168</v>
      </c>
      <c r="LS15" s="601">
        <v>173</v>
      </c>
      <c r="LT15" s="601">
        <v>191</v>
      </c>
      <c r="LU15" s="601">
        <v>191</v>
      </c>
      <c r="LV15" s="601">
        <v>192</v>
      </c>
      <c r="LW15" s="601">
        <v>199</v>
      </c>
      <c r="LX15" s="601">
        <v>209</v>
      </c>
      <c r="LY15" s="601">
        <v>259</v>
      </c>
      <c r="LZ15" s="601">
        <v>261</v>
      </c>
      <c r="MA15" s="601">
        <v>261</v>
      </c>
      <c r="MB15" s="601">
        <v>263</v>
      </c>
      <c r="MC15" s="601">
        <v>265</v>
      </c>
      <c r="MD15" s="601">
        <v>264</v>
      </c>
      <c r="ME15" s="601">
        <v>273</v>
      </c>
      <c r="MF15" s="601">
        <v>255</v>
      </c>
      <c r="MG15" s="601">
        <v>255</v>
      </c>
      <c r="MH15" s="601">
        <v>292</v>
      </c>
      <c r="MI15" s="601">
        <v>309</v>
      </c>
      <c r="MJ15" s="601">
        <v>343</v>
      </c>
      <c r="MK15" s="601">
        <v>347</v>
      </c>
      <c r="ML15" s="601">
        <v>391</v>
      </c>
      <c r="MM15" s="601">
        <v>399</v>
      </c>
      <c r="MN15" s="601">
        <v>428</v>
      </c>
      <c r="MO15" s="601">
        <v>429</v>
      </c>
      <c r="MP15" s="601">
        <v>436</v>
      </c>
      <c r="MQ15" s="601">
        <v>442</v>
      </c>
      <c r="MR15" s="601">
        <v>458</v>
      </c>
      <c r="MS15" s="601">
        <v>517</v>
      </c>
      <c r="MT15" s="601">
        <v>527</v>
      </c>
      <c r="MU15" s="601">
        <v>529</v>
      </c>
      <c r="MV15" s="601">
        <v>552</v>
      </c>
      <c r="MW15" s="601">
        <v>569</v>
      </c>
      <c r="MX15" s="601">
        <v>573</v>
      </c>
      <c r="MY15" s="601">
        <v>654</v>
      </c>
      <c r="MZ15" s="601">
        <v>679</v>
      </c>
      <c r="NA15" s="601">
        <v>679</v>
      </c>
      <c r="NB15" s="601">
        <v>753</v>
      </c>
      <c r="NC15" s="601">
        <v>767</v>
      </c>
      <c r="ND15" s="601">
        <v>856</v>
      </c>
      <c r="NE15" s="601">
        <v>940</v>
      </c>
      <c r="NF15" s="601">
        <v>971</v>
      </c>
      <c r="NG15" s="601">
        <v>1046</v>
      </c>
      <c r="NH15" s="601">
        <v>1071</v>
      </c>
      <c r="NI15" s="601">
        <v>1173</v>
      </c>
      <c r="NJ15" s="601">
        <v>1167</v>
      </c>
      <c r="NK15" s="601">
        <v>1125</v>
      </c>
      <c r="NL15" s="601">
        <v>1077</v>
      </c>
      <c r="NM15" s="601">
        <v>1078</v>
      </c>
      <c r="NN15" s="601">
        <v>1065</v>
      </c>
      <c r="NO15" s="601">
        <v>1040</v>
      </c>
      <c r="NP15" s="601">
        <v>965</v>
      </c>
      <c r="NQ15" s="601">
        <v>965</v>
      </c>
      <c r="NR15" s="601">
        <v>948</v>
      </c>
      <c r="NS15" s="601">
        <v>938</v>
      </c>
      <c r="NT15" s="601">
        <v>874</v>
      </c>
      <c r="NU15" s="601">
        <v>855</v>
      </c>
      <c r="NV15" s="601">
        <v>865</v>
      </c>
      <c r="NW15" s="601">
        <v>788</v>
      </c>
      <c r="NX15" s="601">
        <v>771</v>
      </c>
      <c r="NY15" s="601">
        <v>756</v>
      </c>
      <c r="NZ15" s="601">
        <v>741</v>
      </c>
      <c r="OA15" s="601">
        <v>692</v>
      </c>
      <c r="OB15" s="601">
        <v>680</v>
      </c>
      <c r="OC15" s="601">
        <v>583</v>
      </c>
      <c r="OD15" s="601">
        <v>498</v>
      </c>
      <c r="OE15" s="601">
        <v>429</v>
      </c>
      <c r="OF15" s="601">
        <v>453</v>
      </c>
      <c r="OG15" s="601">
        <v>421</v>
      </c>
      <c r="OH15" s="601">
        <v>292</v>
      </c>
      <c r="OI15" s="601">
        <v>319</v>
      </c>
      <c r="OJ15" s="601">
        <v>342</v>
      </c>
      <c r="OK15" s="601">
        <v>343</v>
      </c>
      <c r="OL15" s="601">
        <v>357</v>
      </c>
      <c r="OM15" s="601">
        <v>363</v>
      </c>
      <c r="ON15" s="601">
        <v>367</v>
      </c>
      <c r="OO15" s="601">
        <v>373</v>
      </c>
      <c r="OP15" s="601">
        <v>400</v>
      </c>
      <c r="OQ15" s="601">
        <v>408</v>
      </c>
      <c r="OR15" s="601">
        <v>440</v>
      </c>
      <c r="OS15" s="601">
        <v>487</v>
      </c>
      <c r="OT15" s="601">
        <v>490</v>
      </c>
      <c r="OU15" s="601">
        <v>519</v>
      </c>
      <c r="OV15" s="601">
        <v>566</v>
      </c>
      <c r="OW15" s="601">
        <v>587</v>
      </c>
      <c r="OX15" s="601">
        <v>587</v>
      </c>
      <c r="OY15" s="601">
        <v>1088</v>
      </c>
      <c r="OZ15" s="601">
        <v>1129</v>
      </c>
      <c r="PA15" s="601">
        <v>1243</v>
      </c>
      <c r="PB15" s="601">
        <v>1303</v>
      </c>
      <c r="PC15" s="601">
        <v>1316</v>
      </c>
      <c r="PD15" s="601">
        <v>1281</v>
      </c>
      <c r="PE15" s="601">
        <v>1275</v>
      </c>
      <c r="PF15" s="601">
        <v>1314</v>
      </c>
      <c r="PG15" s="601">
        <v>1315</v>
      </c>
      <c r="PH15" s="601">
        <v>1293</v>
      </c>
      <c r="PI15" s="601">
        <v>1298</v>
      </c>
      <c r="PJ15" s="601">
        <v>1300</v>
      </c>
      <c r="PK15" s="601">
        <v>1313</v>
      </c>
      <c r="PL15" s="601">
        <v>1326</v>
      </c>
      <c r="PM15" s="601">
        <v>1342</v>
      </c>
      <c r="PN15" s="601">
        <v>1445</v>
      </c>
      <c r="PO15" s="601">
        <v>1669</v>
      </c>
      <c r="PP15" s="601">
        <v>1749</v>
      </c>
      <c r="PQ15" s="601">
        <v>1860</v>
      </c>
      <c r="PR15" s="601">
        <v>1908</v>
      </c>
      <c r="PS15" s="601">
        <v>2131</v>
      </c>
      <c r="PT15" s="601">
        <v>2190</v>
      </c>
      <c r="PU15" s="601">
        <v>2333</v>
      </c>
      <c r="PV15" s="601">
        <v>2541</v>
      </c>
      <c r="PW15" s="601">
        <v>2334</v>
      </c>
      <c r="PX15" s="601">
        <v>2460</v>
      </c>
      <c r="PY15" s="601">
        <v>2595</v>
      </c>
      <c r="PZ15" s="601">
        <v>2654</v>
      </c>
      <c r="QA15" s="601">
        <v>2695</v>
      </c>
      <c r="QB15" s="601">
        <v>2827</v>
      </c>
      <c r="QC15" s="601">
        <v>2823</v>
      </c>
      <c r="QD15" s="601">
        <v>2852</v>
      </c>
      <c r="QE15" s="601">
        <v>2826</v>
      </c>
      <c r="QF15" s="601">
        <v>2919</v>
      </c>
      <c r="QG15" s="601">
        <v>2982</v>
      </c>
      <c r="QH15" s="601">
        <v>3354</v>
      </c>
      <c r="QI15" s="601">
        <v>3502</v>
      </c>
      <c r="QJ15" s="601">
        <v>3503</v>
      </c>
      <c r="QK15" s="601">
        <v>3666</v>
      </c>
      <c r="QL15" s="601">
        <v>3955</v>
      </c>
      <c r="QM15" s="601">
        <v>4007</v>
      </c>
      <c r="QN15" s="601">
        <v>3933</v>
      </c>
      <c r="QO15" s="601">
        <v>4008</v>
      </c>
      <c r="QP15" s="601">
        <v>4263</v>
      </c>
      <c r="QQ15" s="601">
        <v>4380</v>
      </c>
      <c r="QR15" s="601">
        <v>4366</v>
      </c>
      <c r="QS15" s="601">
        <v>4476</v>
      </c>
      <c r="QT15" s="601">
        <v>4477</v>
      </c>
      <c r="QU15" s="601">
        <v>4577</v>
      </c>
      <c r="QV15" s="601">
        <v>4565</v>
      </c>
      <c r="QW15" s="601">
        <v>4812</v>
      </c>
      <c r="QX15" s="601">
        <v>4978</v>
      </c>
      <c r="QY15" s="601">
        <v>5177</v>
      </c>
      <c r="QZ15" s="601">
        <v>5157</v>
      </c>
      <c r="RA15" s="601">
        <v>5121</v>
      </c>
      <c r="RB15" s="601">
        <v>5312</v>
      </c>
      <c r="RC15" s="601">
        <v>5565</v>
      </c>
      <c r="RD15" s="601">
        <v>5595</v>
      </c>
      <c r="RE15" s="601">
        <v>5626</v>
      </c>
      <c r="RF15" s="601">
        <v>5920</v>
      </c>
      <c r="RG15" s="601">
        <v>6052</v>
      </c>
      <c r="RH15" s="601">
        <v>6191</v>
      </c>
      <c r="RI15" s="601">
        <v>6237</v>
      </c>
      <c r="RJ15" s="601">
        <v>6457</v>
      </c>
      <c r="RK15" s="601">
        <v>6727</v>
      </c>
      <c r="RL15" s="601">
        <v>6737</v>
      </c>
      <c r="RM15" s="601">
        <v>6827</v>
      </c>
      <c r="RN15" s="601">
        <v>6457</v>
      </c>
      <c r="RO15" s="601">
        <v>6464</v>
      </c>
      <c r="RP15" s="601">
        <v>6122</v>
      </c>
      <c r="RQ15" s="601">
        <v>6046</v>
      </c>
      <c r="RR15" s="601">
        <v>5942</v>
      </c>
      <c r="RS15" s="601">
        <v>5788</v>
      </c>
      <c r="RT15" s="601">
        <v>5695</v>
      </c>
      <c r="RU15" s="601">
        <v>5447</v>
      </c>
      <c r="RV15" s="601">
        <v>5288</v>
      </c>
      <c r="RW15" s="601">
        <v>5190</v>
      </c>
      <c r="RX15" s="601">
        <v>5174</v>
      </c>
      <c r="RY15" s="601">
        <v>5100</v>
      </c>
      <c r="RZ15" s="601">
        <v>4911</v>
      </c>
      <c r="SA15" s="601">
        <v>4721</v>
      </c>
      <c r="SB15" s="601">
        <v>4677</v>
      </c>
      <c r="SC15" s="601">
        <v>4524</v>
      </c>
      <c r="SD15" s="601">
        <v>4337</v>
      </c>
      <c r="SE15" s="601">
        <v>4244</v>
      </c>
      <c r="SF15" s="601">
        <v>3995</v>
      </c>
      <c r="SG15" s="601">
        <v>3792</v>
      </c>
      <c r="SH15" s="601">
        <v>3681</v>
      </c>
      <c r="SI15" s="601">
        <v>3332</v>
      </c>
      <c r="SJ15" s="601">
        <v>3007</v>
      </c>
      <c r="SK15" s="601">
        <v>2951</v>
      </c>
      <c r="SL15" s="601">
        <v>2848</v>
      </c>
      <c r="SM15" s="601">
        <v>2858</v>
      </c>
      <c r="SN15" s="601">
        <v>2884</v>
      </c>
      <c r="SO15" s="601">
        <v>2952</v>
      </c>
      <c r="SP15" s="601">
        <v>2950</v>
      </c>
      <c r="SQ15" s="601">
        <v>2920</v>
      </c>
      <c r="SR15" s="601">
        <v>2925</v>
      </c>
      <c r="SS15" s="601">
        <v>2938</v>
      </c>
      <c r="ST15" s="601">
        <v>2946</v>
      </c>
      <c r="SU15" s="601">
        <v>2972</v>
      </c>
      <c r="SV15" s="601">
        <v>2988</v>
      </c>
      <c r="SW15" s="601">
        <v>3007</v>
      </c>
      <c r="SX15" s="601">
        <v>3034</v>
      </c>
      <c r="SY15" s="601">
        <v>3018</v>
      </c>
      <c r="SZ15" s="601">
        <v>3119</v>
      </c>
      <c r="TA15" s="601">
        <v>3196</v>
      </c>
      <c r="TB15" s="601">
        <v>3273</v>
      </c>
      <c r="TC15" s="601">
        <v>3646</v>
      </c>
      <c r="TD15" s="601">
        <v>3952</v>
      </c>
      <c r="TE15" s="601">
        <v>3948</v>
      </c>
      <c r="TF15" s="601">
        <v>3996</v>
      </c>
      <c r="TG15" s="601">
        <v>4114</v>
      </c>
      <c r="TH15" s="601">
        <v>4122</v>
      </c>
      <c r="TI15" s="601">
        <v>4081</v>
      </c>
      <c r="TJ15" s="601">
        <v>4081</v>
      </c>
      <c r="TK15" s="601">
        <v>4078</v>
      </c>
      <c r="TL15" s="601">
        <v>4195</v>
      </c>
      <c r="TM15" s="601">
        <v>4149</v>
      </c>
      <c r="TN15" s="601">
        <v>4135</v>
      </c>
      <c r="TO15" s="601">
        <v>4055</v>
      </c>
      <c r="TP15" s="601">
        <v>4068</v>
      </c>
      <c r="TQ15" s="601">
        <v>4084</v>
      </c>
      <c r="TR15" s="601">
        <v>4074</v>
      </c>
      <c r="TS15" s="601">
        <v>4100</v>
      </c>
      <c r="TT15" s="601">
        <v>4067</v>
      </c>
      <c r="TU15" s="601">
        <v>4070</v>
      </c>
      <c r="TV15" s="601">
        <v>4034</v>
      </c>
      <c r="TW15" s="601">
        <v>4065</v>
      </c>
      <c r="TX15" s="601">
        <v>4085</v>
      </c>
      <c r="TY15" s="601">
        <v>4028</v>
      </c>
      <c r="TZ15" s="601">
        <v>3921</v>
      </c>
      <c r="UA15" s="601">
        <v>4010</v>
      </c>
      <c r="UB15" s="601">
        <v>4063</v>
      </c>
      <c r="UC15" s="601">
        <v>4112</v>
      </c>
      <c r="UD15" s="601">
        <v>4216</v>
      </c>
      <c r="UE15" s="601">
        <v>4246</v>
      </c>
      <c r="UF15" s="601">
        <v>4354</v>
      </c>
      <c r="UG15" s="601">
        <v>4796</v>
      </c>
      <c r="UH15" s="601">
        <f>'0091'!N25</f>
        <v>4846</v>
      </c>
      <c r="UI15" s="452">
        <f t="shared" si="1"/>
        <v>0.71099999999999997</v>
      </c>
      <c r="UJ15" s="604"/>
      <c r="UK15" s="347">
        <f t="shared" si="2"/>
        <v>1908</v>
      </c>
      <c r="UL15" s="603"/>
      <c r="UM15" s="605">
        <v>2.83066423669006E-2</v>
      </c>
      <c r="UN15" s="605">
        <v>2.83066423669006E-2</v>
      </c>
      <c r="UO15" s="605">
        <v>2.83000581508044E-2</v>
      </c>
      <c r="UP15" s="605">
        <v>2.8271561906974899E-2</v>
      </c>
      <c r="UQ15" s="605">
        <v>2.84544923016956E-2</v>
      </c>
      <c r="UR15" s="605">
        <v>2.8308837786481598E-2</v>
      </c>
      <c r="US15" s="605">
        <v>2.8296767191255099E-2</v>
      </c>
      <c r="UT15" s="605">
        <v>2.8409090909090908E-2</v>
      </c>
      <c r="UU15" s="605">
        <v>2.8381478169589053E-2</v>
      </c>
      <c r="UV15" s="605">
        <v>2.8169014084507039E-2</v>
      </c>
      <c r="UW15" s="605">
        <v>2.8315243039169415E-2</v>
      </c>
      <c r="UX15" s="605">
        <v>2.8191072826938137E-2</v>
      </c>
      <c r="UY15" s="605">
        <v>2.8225332235681522E-2</v>
      </c>
      <c r="UZ15" s="605">
        <v>2.8356504273167701E-2</v>
      </c>
      <c r="VA15" s="605">
        <v>2.8377739240107201E-2</v>
      </c>
      <c r="VB15" s="605">
        <v>2.78704612365064E-2</v>
      </c>
      <c r="VC15" s="605">
        <v>2.7772345002933699E-2</v>
      </c>
      <c r="VD15" s="605">
        <v>2.7926460321154301E-2</v>
      </c>
      <c r="VE15" s="605">
        <v>2.7887520334650199E-2</v>
      </c>
      <c r="VF15" s="605">
        <v>2.78328503888974E-2</v>
      </c>
      <c r="VG15" s="605">
        <v>2.77968166933211E-2</v>
      </c>
      <c r="VH15" s="605">
        <v>2.7867913723993099E-2</v>
      </c>
      <c r="VI15" s="605">
        <v>2.7764043661811101E-2</v>
      </c>
      <c r="VJ15" s="605">
        <v>2.7647326162702619E-2</v>
      </c>
      <c r="VK15" s="605">
        <v>2.7689273251403426E-2</v>
      </c>
      <c r="VL15" s="605">
        <v>2.7775663952515028E-2</v>
      </c>
      <c r="VM15" s="605">
        <v>2.7915869980879537E-2</v>
      </c>
      <c r="VN15" s="605">
        <v>2.7695503327306997E-2</v>
      </c>
      <c r="VO15" s="605">
        <v>2.7925377186518201E-2</v>
      </c>
      <c r="VP15" s="605">
        <v>2.7963336958210343E-2</v>
      </c>
      <c r="VQ15" s="605">
        <v>2.7814262535733599E-2</v>
      </c>
      <c r="VR15" s="605">
        <v>2.7901569463282309E-2</v>
      </c>
      <c r="VS15" s="605">
        <v>2.7908058451877979E-2</v>
      </c>
      <c r="VT15" s="605">
        <v>2.7797081306462822E-2</v>
      </c>
      <c r="VU15" s="605">
        <v>2.7782065133508255E-2</v>
      </c>
      <c r="VV15" s="605">
        <v>2.7780993170505846E-2</v>
      </c>
      <c r="VW15" s="605">
        <v>2.7731772137272272E-2</v>
      </c>
      <c r="VX15" s="605">
        <v>2.7685918634161345E-2</v>
      </c>
      <c r="VY15" s="605">
        <v>2.765401751421109E-2</v>
      </c>
      <c r="VZ15" s="605">
        <v>2.7671022290545733E-2</v>
      </c>
      <c r="WA15" s="605">
        <v>2.7631730437118623E-2</v>
      </c>
      <c r="WB15" s="605">
        <v>2.7672085783465927E-2</v>
      </c>
      <c r="WC15" s="605">
        <v>2.7826484714492599E-2</v>
      </c>
      <c r="WD15" s="605">
        <v>2.76147739040387E-2</v>
      </c>
      <c r="WE15" s="605">
        <v>2.7607361963190202E-2</v>
      </c>
      <c r="WF15" s="605">
        <v>2.7580923194790299E-2</v>
      </c>
      <c r="WG15" s="605">
        <v>2.7602070155261602E-2</v>
      </c>
      <c r="WH15" s="605">
        <v>2.7641277641277599E-2</v>
      </c>
      <c r="WI15" s="605">
        <v>2.776492364646E-2</v>
      </c>
      <c r="WJ15" s="605">
        <v>2.7763853005822701E-2</v>
      </c>
      <c r="WK15" s="605">
        <v>2.7756360832690799E-2</v>
      </c>
      <c r="WL15" s="605">
        <v>2.7779921290223001E-2</v>
      </c>
      <c r="WM15" s="605">
        <v>2.77232297562666E-2</v>
      </c>
      <c r="WN15" s="605">
        <v>2.2690562264441199E-2</v>
      </c>
      <c r="WO15" s="605">
        <v>2.2717646605829599E-2</v>
      </c>
      <c r="WP15" s="605">
        <v>0</v>
      </c>
      <c r="WQ15" s="605">
        <v>0</v>
      </c>
      <c r="WR15" s="605">
        <v>0</v>
      </c>
      <c r="WS15" s="605">
        <v>0</v>
      </c>
      <c r="WT15" s="605">
        <v>0</v>
      </c>
      <c r="WU15" s="605">
        <v>0</v>
      </c>
      <c r="WV15" s="605">
        <v>0</v>
      </c>
      <c r="WW15" s="605">
        <v>0</v>
      </c>
      <c r="WX15" s="605">
        <v>0</v>
      </c>
      <c r="WY15" s="605">
        <v>0</v>
      </c>
      <c r="WZ15" s="605">
        <v>0</v>
      </c>
      <c r="XA15" s="605">
        <v>0</v>
      </c>
      <c r="XB15" s="605">
        <v>0</v>
      </c>
      <c r="XC15" s="605">
        <v>0</v>
      </c>
      <c r="XD15" s="605">
        <v>0</v>
      </c>
      <c r="XE15" s="605">
        <v>0</v>
      </c>
      <c r="XF15" s="605">
        <v>0</v>
      </c>
      <c r="XG15" s="605">
        <v>0</v>
      </c>
      <c r="XH15" s="605">
        <v>0</v>
      </c>
      <c r="XI15" s="605">
        <v>0</v>
      </c>
      <c r="XJ15" s="605">
        <v>0</v>
      </c>
      <c r="XK15" s="605">
        <v>0</v>
      </c>
      <c r="XL15" s="605">
        <v>0</v>
      </c>
      <c r="XM15" s="605">
        <v>0</v>
      </c>
      <c r="XN15" s="605">
        <v>0</v>
      </c>
      <c r="XO15" s="605">
        <v>0</v>
      </c>
      <c r="XP15" s="605">
        <v>0</v>
      </c>
      <c r="XQ15" s="605">
        <v>0</v>
      </c>
      <c r="XR15" s="605">
        <v>0</v>
      </c>
      <c r="XS15" s="605">
        <v>0</v>
      </c>
      <c r="XT15" s="605">
        <v>0</v>
      </c>
      <c r="XU15" s="605">
        <v>0</v>
      </c>
      <c r="XV15" s="605">
        <v>0</v>
      </c>
      <c r="XW15" s="605">
        <v>0</v>
      </c>
      <c r="XX15" s="605">
        <v>0</v>
      </c>
      <c r="XY15" s="605">
        <v>0</v>
      </c>
      <c r="XZ15" s="605">
        <v>0</v>
      </c>
      <c r="YA15" s="605">
        <v>0</v>
      </c>
      <c r="YB15" s="605">
        <v>0</v>
      </c>
      <c r="YC15" s="605">
        <v>0</v>
      </c>
      <c r="YD15" s="605">
        <v>0</v>
      </c>
      <c r="YE15" s="605">
        <v>0</v>
      </c>
      <c r="YF15" s="605">
        <v>0</v>
      </c>
      <c r="YG15" s="605">
        <v>0</v>
      </c>
      <c r="YH15" s="605">
        <v>0</v>
      </c>
      <c r="YI15" s="605">
        <v>0</v>
      </c>
      <c r="YJ15" s="605">
        <v>0</v>
      </c>
      <c r="YK15" s="605">
        <v>0</v>
      </c>
      <c r="YL15" s="605">
        <v>0</v>
      </c>
      <c r="YM15" s="605">
        <v>0</v>
      </c>
      <c r="YN15" s="605">
        <v>0</v>
      </c>
      <c r="YO15" s="605">
        <v>0</v>
      </c>
      <c r="YP15" s="605">
        <v>0</v>
      </c>
      <c r="YQ15" s="605">
        <v>0</v>
      </c>
      <c r="YR15" s="605">
        <v>0</v>
      </c>
      <c r="YS15" s="605">
        <v>0</v>
      </c>
      <c r="YT15" s="605">
        <v>0</v>
      </c>
      <c r="YU15" s="605">
        <v>0</v>
      </c>
      <c r="YV15" s="605">
        <v>0</v>
      </c>
      <c r="YW15" s="605">
        <v>0</v>
      </c>
      <c r="YX15" s="605">
        <v>0</v>
      </c>
      <c r="YY15" s="605">
        <v>0</v>
      </c>
      <c r="YZ15" s="605">
        <v>0</v>
      </c>
      <c r="ZA15" s="605">
        <v>0</v>
      </c>
      <c r="ZB15" s="605">
        <v>0</v>
      </c>
      <c r="ZC15" s="605">
        <v>0</v>
      </c>
      <c r="ZD15" s="605">
        <v>0</v>
      </c>
      <c r="ZE15" s="605">
        <v>0</v>
      </c>
      <c r="ZF15" s="605">
        <v>0</v>
      </c>
      <c r="ZG15" s="605">
        <v>0</v>
      </c>
      <c r="ZH15" s="605">
        <v>0</v>
      </c>
      <c r="ZI15" s="605">
        <v>0</v>
      </c>
      <c r="ZJ15" s="605">
        <v>0</v>
      </c>
      <c r="ZK15" s="605">
        <v>0</v>
      </c>
      <c r="ZL15" s="605">
        <v>0</v>
      </c>
      <c r="ZM15" s="605">
        <v>0</v>
      </c>
      <c r="ZN15" s="605">
        <v>0</v>
      </c>
      <c r="ZO15" s="605">
        <v>0</v>
      </c>
      <c r="ZP15" s="605">
        <v>0</v>
      </c>
      <c r="ZQ15" s="605">
        <v>0</v>
      </c>
      <c r="ZR15" s="605">
        <v>0</v>
      </c>
      <c r="ZS15" s="605">
        <v>0</v>
      </c>
      <c r="ZT15" s="605">
        <v>0</v>
      </c>
      <c r="ZU15" s="605">
        <v>0</v>
      </c>
      <c r="ZV15" s="605">
        <v>0</v>
      </c>
      <c r="ZW15" s="605">
        <v>0</v>
      </c>
      <c r="ZX15" s="605">
        <v>0</v>
      </c>
      <c r="ZY15" s="605">
        <v>0</v>
      </c>
      <c r="ZZ15" s="605">
        <v>0</v>
      </c>
      <c r="AAA15" s="605">
        <v>0</v>
      </c>
      <c r="AAB15" s="605">
        <v>0</v>
      </c>
      <c r="AAC15" s="605">
        <v>0</v>
      </c>
      <c r="AAD15" s="605">
        <v>0</v>
      </c>
      <c r="AAE15" s="605">
        <v>0</v>
      </c>
      <c r="AAF15" s="605">
        <v>0</v>
      </c>
      <c r="AAG15" s="605">
        <v>0</v>
      </c>
      <c r="AAH15" s="605">
        <v>0</v>
      </c>
      <c r="AAI15" s="605">
        <v>0</v>
      </c>
      <c r="AAJ15" s="605">
        <v>0</v>
      </c>
      <c r="AAK15" s="605">
        <v>0</v>
      </c>
      <c r="AAL15" s="605">
        <v>0</v>
      </c>
      <c r="AAM15" s="605">
        <v>0</v>
      </c>
      <c r="AAN15" s="605">
        <v>0</v>
      </c>
      <c r="AAO15" s="605">
        <v>0</v>
      </c>
      <c r="AAP15" s="605">
        <v>0</v>
      </c>
      <c r="AAQ15" s="605">
        <v>0</v>
      </c>
      <c r="AAR15" s="605">
        <v>0</v>
      </c>
      <c r="AAS15" s="605">
        <v>0</v>
      </c>
      <c r="AAT15" s="605">
        <v>0</v>
      </c>
      <c r="AAU15" s="605">
        <v>0</v>
      </c>
      <c r="AAV15" s="605">
        <v>0</v>
      </c>
      <c r="AAW15" s="605">
        <v>0</v>
      </c>
      <c r="AAX15" s="605">
        <v>0</v>
      </c>
      <c r="AAY15" s="605">
        <v>0</v>
      </c>
      <c r="AAZ15" s="606">
        <v>0</v>
      </c>
      <c r="ABA15" s="605">
        <v>0</v>
      </c>
      <c r="ABB15" s="605">
        <v>0</v>
      </c>
      <c r="ABC15" s="605">
        <v>0</v>
      </c>
      <c r="ABD15" s="605">
        <v>0</v>
      </c>
      <c r="ABE15" s="605">
        <v>0</v>
      </c>
      <c r="ABF15" s="605">
        <v>0</v>
      </c>
      <c r="ABG15" s="605">
        <v>0</v>
      </c>
      <c r="ABH15" s="605">
        <v>0</v>
      </c>
      <c r="ABI15" s="605">
        <v>0</v>
      </c>
      <c r="ABJ15" s="605">
        <v>0</v>
      </c>
      <c r="ABK15" s="605">
        <v>0</v>
      </c>
      <c r="ABL15" s="605">
        <v>0</v>
      </c>
      <c r="ABM15" s="605">
        <v>0</v>
      </c>
      <c r="ABN15" s="605">
        <v>0</v>
      </c>
      <c r="ABO15" s="605">
        <v>0</v>
      </c>
      <c r="ABP15" s="605">
        <v>0</v>
      </c>
      <c r="ABQ15" s="605">
        <v>0</v>
      </c>
      <c r="ABR15" s="605">
        <v>0</v>
      </c>
      <c r="ABS15" s="605">
        <v>0</v>
      </c>
      <c r="ABT15" s="605">
        <v>0</v>
      </c>
      <c r="ABU15" s="605">
        <v>0</v>
      </c>
      <c r="ABV15" s="605">
        <v>0</v>
      </c>
      <c r="ABW15" s="605">
        <v>0</v>
      </c>
      <c r="ABX15" s="605">
        <v>0</v>
      </c>
      <c r="ABY15" s="605">
        <v>0</v>
      </c>
      <c r="ABZ15" s="605">
        <v>0</v>
      </c>
      <c r="ACA15" s="605">
        <v>0</v>
      </c>
      <c r="ACB15" s="605">
        <v>0</v>
      </c>
      <c r="ACC15" s="605">
        <v>0</v>
      </c>
      <c r="ACD15" s="605">
        <v>0</v>
      </c>
      <c r="ACE15" s="605">
        <v>0</v>
      </c>
      <c r="ACF15" s="605">
        <v>0</v>
      </c>
      <c r="ACG15" s="605">
        <v>0</v>
      </c>
      <c r="ACH15" s="605">
        <v>0</v>
      </c>
      <c r="ACI15" s="605">
        <v>0</v>
      </c>
      <c r="ACJ15" s="605">
        <v>0</v>
      </c>
      <c r="ACK15" s="605">
        <v>0</v>
      </c>
      <c r="ACL15" s="605">
        <v>0</v>
      </c>
      <c r="ACM15" s="605">
        <v>0</v>
      </c>
      <c r="ACN15" s="605">
        <v>0</v>
      </c>
      <c r="ACO15" s="605">
        <v>0</v>
      </c>
      <c r="ACP15" s="605">
        <v>0</v>
      </c>
      <c r="ACQ15" s="605">
        <v>0</v>
      </c>
      <c r="ACR15" s="605">
        <v>0</v>
      </c>
      <c r="ACS15" s="605">
        <v>0</v>
      </c>
      <c r="ACT15" s="605">
        <v>0</v>
      </c>
      <c r="ACU15" s="605">
        <v>0</v>
      </c>
      <c r="ACV15" s="605">
        <v>0</v>
      </c>
      <c r="ACW15" s="605">
        <v>0</v>
      </c>
      <c r="ACX15" s="605">
        <v>0</v>
      </c>
      <c r="ACY15" s="605">
        <v>0</v>
      </c>
      <c r="ACZ15" s="605">
        <v>0</v>
      </c>
      <c r="ADA15" s="605">
        <v>0</v>
      </c>
      <c r="ADB15" s="605">
        <v>0</v>
      </c>
      <c r="ADC15" s="605">
        <v>0</v>
      </c>
      <c r="ADD15" s="605">
        <v>0</v>
      </c>
      <c r="ADE15" s="605">
        <v>0</v>
      </c>
      <c r="ADF15" s="605">
        <v>0</v>
      </c>
      <c r="ADG15" s="605">
        <v>0</v>
      </c>
      <c r="ADH15" s="605">
        <v>0</v>
      </c>
      <c r="ADI15" s="605">
        <v>0</v>
      </c>
      <c r="ADJ15" s="605">
        <v>0</v>
      </c>
      <c r="ADK15" s="605">
        <v>0</v>
      </c>
      <c r="ADL15" s="605">
        <v>0</v>
      </c>
      <c r="ADM15" s="605">
        <v>0</v>
      </c>
      <c r="ADN15" s="605">
        <v>0</v>
      </c>
      <c r="ADO15" s="605">
        <v>0</v>
      </c>
      <c r="ADP15" s="605">
        <v>0</v>
      </c>
      <c r="ADQ15" s="605">
        <v>0</v>
      </c>
      <c r="ADR15" s="605">
        <v>0</v>
      </c>
      <c r="ADS15" s="605">
        <v>0</v>
      </c>
      <c r="ADT15" s="605">
        <v>0</v>
      </c>
      <c r="ADU15" s="605">
        <v>0</v>
      </c>
      <c r="ADV15" s="605">
        <v>0</v>
      </c>
      <c r="ADW15" s="605">
        <v>0</v>
      </c>
      <c r="ADX15" s="605">
        <v>0</v>
      </c>
      <c r="ADY15" s="605">
        <v>0</v>
      </c>
      <c r="ADZ15" s="605">
        <v>0</v>
      </c>
      <c r="AEA15" s="605">
        <v>0</v>
      </c>
      <c r="AEB15" s="605">
        <v>0</v>
      </c>
      <c r="AEC15" s="605">
        <v>0</v>
      </c>
      <c r="AED15" s="605">
        <v>0</v>
      </c>
      <c r="AEE15" s="605">
        <v>0</v>
      </c>
      <c r="AEF15" s="605">
        <v>0</v>
      </c>
      <c r="AEG15" s="605">
        <v>0</v>
      </c>
      <c r="AEH15" s="605">
        <v>0</v>
      </c>
      <c r="AEI15" s="605">
        <v>0</v>
      </c>
      <c r="AEJ15" s="605">
        <v>0</v>
      </c>
      <c r="AEK15" s="605">
        <v>0</v>
      </c>
      <c r="AEL15" s="605">
        <v>0</v>
      </c>
      <c r="AEM15" s="605">
        <v>0</v>
      </c>
      <c r="AEN15" s="605">
        <v>0</v>
      </c>
      <c r="AEO15" s="605">
        <v>0</v>
      </c>
      <c r="AEP15" s="605">
        <v>0</v>
      </c>
      <c r="AEQ15" s="605">
        <v>0</v>
      </c>
      <c r="AER15" s="605">
        <v>0</v>
      </c>
      <c r="AES15" s="605">
        <v>0</v>
      </c>
      <c r="AET15" s="605">
        <v>0</v>
      </c>
      <c r="AEU15" s="605">
        <v>0</v>
      </c>
      <c r="AEV15" s="605">
        <v>0</v>
      </c>
      <c r="AEW15" s="605">
        <v>0</v>
      </c>
      <c r="AEX15" s="605">
        <v>0</v>
      </c>
      <c r="AEY15" s="605">
        <v>0</v>
      </c>
      <c r="AEZ15" s="605">
        <v>0</v>
      </c>
      <c r="AFA15" s="605">
        <v>0</v>
      </c>
      <c r="AFB15" s="605">
        <v>0</v>
      </c>
      <c r="AFC15" s="605">
        <v>0</v>
      </c>
      <c r="AFD15" s="605">
        <v>0</v>
      </c>
      <c r="AFE15" s="605">
        <v>0</v>
      </c>
      <c r="AFF15" s="605">
        <v>0</v>
      </c>
      <c r="AFG15" s="605">
        <v>0</v>
      </c>
      <c r="AFH15" s="605">
        <v>0</v>
      </c>
      <c r="AFI15" s="605">
        <v>0</v>
      </c>
      <c r="AFJ15" s="605">
        <v>0</v>
      </c>
      <c r="AFK15" s="605">
        <v>0</v>
      </c>
      <c r="AFL15" s="605">
        <v>0</v>
      </c>
      <c r="AFM15" s="605">
        <v>0</v>
      </c>
      <c r="AFN15" s="605">
        <v>0</v>
      </c>
      <c r="AFO15" s="605">
        <v>0</v>
      </c>
      <c r="AFP15" s="605">
        <v>0</v>
      </c>
      <c r="AFQ15" s="605">
        <v>0</v>
      </c>
      <c r="AFR15" s="605">
        <v>0</v>
      </c>
      <c r="AFS15" s="605">
        <v>0</v>
      </c>
      <c r="AFT15" s="605">
        <v>0</v>
      </c>
      <c r="AFU15" s="605">
        <v>0</v>
      </c>
      <c r="AFV15" s="605">
        <v>0</v>
      </c>
      <c r="AFW15" s="605">
        <v>0</v>
      </c>
      <c r="AFX15" s="605">
        <v>0</v>
      </c>
      <c r="AFY15" s="605">
        <v>0</v>
      </c>
      <c r="AFZ15" s="605">
        <v>0</v>
      </c>
      <c r="AGA15" s="605">
        <v>0</v>
      </c>
      <c r="AGB15" s="605">
        <v>0</v>
      </c>
      <c r="AGC15" s="605">
        <v>0</v>
      </c>
      <c r="AGD15" s="605">
        <v>0</v>
      </c>
      <c r="AGE15" s="605">
        <v>0</v>
      </c>
      <c r="AGF15" s="605">
        <v>0</v>
      </c>
      <c r="AGG15" s="605">
        <v>0</v>
      </c>
      <c r="AGH15" s="605">
        <f>'0091'!L55</f>
        <v>122.906339031339</v>
      </c>
      <c r="AGI15" s="605">
        <v>0</v>
      </c>
      <c r="AGJ15" s="605">
        <v>0</v>
      </c>
      <c r="AGK15" s="605">
        <v>0</v>
      </c>
      <c r="AGL15" s="605">
        <v>0</v>
      </c>
      <c r="AGM15" s="605">
        <v>0</v>
      </c>
      <c r="AGN15" s="605">
        <v>0</v>
      </c>
      <c r="AGO15" s="605">
        <v>0</v>
      </c>
      <c r="AGP15" s="605">
        <v>0</v>
      </c>
      <c r="AGQ15" s="605">
        <v>0</v>
      </c>
      <c r="AGR15" s="605">
        <v>0</v>
      </c>
      <c r="AGS15" s="605">
        <v>0</v>
      </c>
      <c r="AGT15" s="605">
        <v>0</v>
      </c>
      <c r="AGU15" s="605">
        <v>0</v>
      </c>
      <c r="AGV15" s="605">
        <v>0</v>
      </c>
      <c r="AGW15" s="605">
        <v>0</v>
      </c>
      <c r="AGX15" s="605">
        <v>0</v>
      </c>
      <c r="AGY15" s="605">
        <v>0</v>
      </c>
      <c r="AGZ15" s="605">
        <v>0</v>
      </c>
      <c r="AHA15" s="605">
        <v>0</v>
      </c>
      <c r="AHB15" s="605">
        <v>0</v>
      </c>
      <c r="AHC15" s="605">
        <v>0</v>
      </c>
      <c r="AHD15" s="605">
        <v>0</v>
      </c>
      <c r="AHE15" s="605">
        <v>0</v>
      </c>
      <c r="AHF15" s="605">
        <v>0</v>
      </c>
      <c r="AHG15" s="605">
        <v>0</v>
      </c>
      <c r="AHH15" s="605">
        <v>0</v>
      </c>
      <c r="AHI15" s="605">
        <v>0</v>
      </c>
      <c r="AHJ15" s="605">
        <v>0</v>
      </c>
      <c r="AHK15" s="605">
        <v>0</v>
      </c>
      <c r="AHL15" s="605">
        <v>0</v>
      </c>
      <c r="AHM15" s="605">
        <v>0</v>
      </c>
      <c r="AHN15" s="605">
        <v>0</v>
      </c>
      <c r="AHO15" s="605">
        <v>0</v>
      </c>
      <c r="AHP15" s="605">
        <v>0</v>
      </c>
      <c r="AHQ15" s="605">
        <v>0</v>
      </c>
      <c r="AHR15" s="605">
        <v>0</v>
      </c>
      <c r="AHS15" s="605">
        <v>0</v>
      </c>
      <c r="AHT15" s="605">
        <v>0</v>
      </c>
      <c r="AHU15" s="605">
        <v>0</v>
      </c>
      <c r="AHV15" s="605">
        <v>0</v>
      </c>
      <c r="AHW15" s="605">
        <v>0</v>
      </c>
      <c r="AHX15" s="605">
        <v>0</v>
      </c>
      <c r="AHY15" s="605">
        <v>0</v>
      </c>
      <c r="AHZ15" s="605">
        <v>0</v>
      </c>
      <c r="AIA15" s="605">
        <v>0</v>
      </c>
      <c r="AIB15" s="605">
        <v>0</v>
      </c>
      <c r="AIC15" s="605">
        <v>0</v>
      </c>
      <c r="AID15" s="605">
        <v>0</v>
      </c>
      <c r="AIE15" s="605">
        <v>0</v>
      </c>
      <c r="AIF15" s="605">
        <v>0</v>
      </c>
      <c r="AIG15" s="605">
        <v>0</v>
      </c>
      <c r="AIH15" s="605">
        <v>0</v>
      </c>
      <c r="AII15" s="605">
        <v>0</v>
      </c>
      <c r="AIJ15" s="605">
        <v>0</v>
      </c>
      <c r="AIK15" s="605">
        <v>0</v>
      </c>
      <c r="AIL15" s="605">
        <v>0</v>
      </c>
      <c r="AIM15" s="605">
        <v>0</v>
      </c>
      <c r="AIN15" s="605">
        <v>0</v>
      </c>
      <c r="AIO15" s="605">
        <v>0</v>
      </c>
      <c r="AIP15" s="605">
        <v>0</v>
      </c>
      <c r="AIQ15" s="605">
        <v>0</v>
      </c>
      <c r="AIR15" s="605">
        <v>0</v>
      </c>
      <c r="AIS15" s="605">
        <v>0</v>
      </c>
      <c r="AIT15" s="605">
        <v>0</v>
      </c>
      <c r="AIU15" s="605">
        <v>0</v>
      </c>
      <c r="AIV15" s="605">
        <v>0</v>
      </c>
      <c r="AIW15" s="605">
        <v>0</v>
      </c>
      <c r="AIX15" s="605">
        <v>0</v>
      </c>
      <c r="AIY15" s="605">
        <v>0</v>
      </c>
      <c r="AIZ15" s="605">
        <v>0</v>
      </c>
      <c r="AJA15" s="607">
        <v>0</v>
      </c>
      <c r="AJB15" s="607">
        <v>0</v>
      </c>
      <c r="AJC15" s="607">
        <v>0</v>
      </c>
      <c r="AJD15" s="607">
        <v>0</v>
      </c>
      <c r="AJE15" s="607">
        <v>0</v>
      </c>
      <c r="AJF15" s="607">
        <v>0</v>
      </c>
      <c r="AJG15" s="607">
        <v>0</v>
      </c>
      <c r="AJH15" s="607">
        <v>0</v>
      </c>
      <c r="AJI15" s="607">
        <v>0</v>
      </c>
      <c r="AJJ15" s="607">
        <v>0</v>
      </c>
      <c r="AJK15" s="607">
        <v>0</v>
      </c>
      <c r="AJL15" s="607">
        <v>0</v>
      </c>
      <c r="AJM15" s="607">
        <v>0</v>
      </c>
      <c r="AJN15" s="607">
        <v>0</v>
      </c>
      <c r="AJO15" s="607">
        <v>0</v>
      </c>
      <c r="AJP15" s="607">
        <v>0</v>
      </c>
      <c r="AJQ15" s="607">
        <v>0</v>
      </c>
      <c r="AJR15" s="607">
        <v>0</v>
      </c>
      <c r="AJS15" s="607">
        <v>0</v>
      </c>
      <c r="AJT15" s="607">
        <v>0</v>
      </c>
      <c r="AJU15" s="607">
        <v>0</v>
      </c>
      <c r="AJV15" s="607">
        <v>0</v>
      </c>
      <c r="AJW15" s="607">
        <v>0</v>
      </c>
      <c r="AJX15" s="607">
        <v>0</v>
      </c>
      <c r="AJY15" s="607">
        <v>0</v>
      </c>
      <c r="AJZ15" s="607">
        <v>0</v>
      </c>
      <c r="AKA15" s="607">
        <v>0</v>
      </c>
      <c r="AKB15" s="605">
        <v>0</v>
      </c>
      <c r="AKC15" s="605">
        <v>0</v>
      </c>
      <c r="AKD15" s="605">
        <v>0</v>
      </c>
      <c r="AKE15" s="605">
        <v>0</v>
      </c>
      <c r="AKF15" s="605">
        <v>0</v>
      </c>
      <c r="AKG15" s="605">
        <v>0</v>
      </c>
      <c r="AKH15" s="605">
        <v>0</v>
      </c>
      <c r="AKI15" s="605">
        <v>0</v>
      </c>
      <c r="AKJ15" s="605">
        <v>0</v>
      </c>
      <c r="AKK15" s="605">
        <v>0</v>
      </c>
      <c r="AKL15" s="605">
        <v>0</v>
      </c>
      <c r="AKM15" s="605">
        <v>0</v>
      </c>
      <c r="AKN15" s="605">
        <v>0</v>
      </c>
      <c r="AKO15" s="605">
        <v>0</v>
      </c>
      <c r="AKP15" s="605">
        <v>0</v>
      </c>
      <c r="AKQ15" s="605">
        <v>0</v>
      </c>
      <c r="AKR15" s="605">
        <v>0</v>
      </c>
      <c r="AKS15" s="605">
        <v>0</v>
      </c>
      <c r="AKT15" s="605">
        <v>0</v>
      </c>
      <c r="AKU15" s="605">
        <v>8.8395196933547096E-2</v>
      </c>
      <c r="AKV15" s="605">
        <v>0.1</v>
      </c>
      <c r="AKW15" s="605">
        <v>0.1</v>
      </c>
      <c r="AKX15" s="605">
        <v>0.1</v>
      </c>
      <c r="AKY15" s="605">
        <v>0.1</v>
      </c>
      <c r="AKZ15" s="605">
        <v>0.1</v>
      </c>
      <c r="ALA15" s="605">
        <v>0.1</v>
      </c>
      <c r="ALB15" s="605">
        <v>0.1</v>
      </c>
      <c r="ALC15" s="605">
        <v>0.1</v>
      </c>
      <c r="ALD15" s="605">
        <v>0.131120591803985</v>
      </c>
      <c r="ALE15" s="605">
        <v>0.13663133097762101</v>
      </c>
      <c r="ALF15" s="605">
        <v>0.13669489856214301</v>
      </c>
      <c r="ALG15" s="605">
        <v>0.14177955057067301</v>
      </c>
      <c r="ALH15" s="605">
        <v>0.16328140406231501</v>
      </c>
      <c r="ALI15" s="605">
        <v>0.185177888972066</v>
      </c>
      <c r="ALJ15" s="605">
        <v>0.19939195325147099</v>
      </c>
      <c r="ALK15" s="605">
        <v>0.19921722113502899</v>
      </c>
      <c r="ALL15" s="605">
        <v>0.25931164545025898</v>
      </c>
      <c r="ALM15" s="605">
        <v>0.259160320561381</v>
      </c>
      <c r="ALN15" s="605">
        <v>0.263790891597178</v>
      </c>
      <c r="ALO15" s="605">
        <v>0.34142030848329102</v>
      </c>
      <c r="ALP15" s="605">
        <v>0.34114541673332299</v>
      </c>
      <c r="ALQ15" s="605">
        <v>0.33987824053541899</v>
      </c>
      <c r="ALR15" s="605">
        <v>0.34441609744054003</v>
      </c>
      <c r="ALS15" s="605">
        <v>0.37631117097261302</v>
      </c>
      <c r="ALT15" s="605">
        <v>0.388576025744167</v>
      </c>
      <c r="ALU15" s="605">
        <v>0.60391335856349104</v>
      </c>
      <c r="ALV15" s="605">
        <v>0.71833120612635604</v>
      </c>
      <c r="ALW15" s="605">
        <v>0.86056687822761802</v>
      </c>
      <c r="ALX15" s="605">
        <v>0.88156862745097997</v>
      </c>
      <c r="ALY15" s="605">
        <v>0.95352347045393004</v>
      </c>
      <c r="ALZ15" s="605">
        <v>0.97560975609756095</v>
      </c>
      <c r="AMA15" s="605">
        <v>1.0936041083099901</v>
      </c>
      <c r="AMB15" s="605">
        <v>1.12173333855738</v>
      </c>
      <c r="AMC15" s="605">
        <v>1.18123041529491</v>
      </c>
      <c r="AMD15" s="605">
        <v>1.19821719925186</v>
      </c>
      <c r="AME15" s="605">
        <v>1.33984842441165</v>
      </c>
      <c r="AMF15" s="605">
        <v>1.4272567221510899</v>
      </c>
      <c r="AMG15" s="605">
        <v>2.6260597050905998</v>
      </c>
      <c r="AMH15" s="605">
        <v>2.7578565672844499</v>
      </c>
      <c r="AMI15" s="605">
        <v>2.8359173126615</v>
      </c>
      <c r="AMJ15" s="605">
        <v>2.9174237835655199</v>
      </c>
      <c r="AMK15" s="605">
        <v>2.9713893154449198</v>
      </c>
      <c r="AML15" s="605">
        <v>3.08183729581109</v>
      </c>
      <c r="AMM15" s="605">
        <v>3.1773210031094798</v>
      </c>
      <c r="AMN15" s="605">
        <v>3.2519700949686801</v>
      </c>
      <c r="AMO15" s="605">
        <v>3.2840284513417402</v>
      </c>
      <c r="AMP15" s="605">
        <v>3.53294853294853</v>
      </c>
      <c r="AMQ15" s="605">
        <v>3.7084419490675802</v>
      </c>
      <c r="AMR15" s="605">
        <v>3.92020780064126</v>
      </c>
      <c r="AMS15" s="605">
        <v>3.9615885416666701</v>
      </c>
      <c r="AMT15" s="605">
        <v>4.1405264656820897</v>
      </c>
      <c r="AMU15" s="605">
        <v>4.33492665238174</v>
      </c>
      <c r="AMV15" s="605">
        <v>4.4267975743574901</v>
      </c>
      <c r="AMW15" s="605">
        <v>4.5887804070825702</v>
      </c>
      <c r="AMX15" s="605">
        <v>4.7711661011338196</v>
      </c>
      <c r="AMY15" s="605">
        <v>4.7551172619540898</v>
      </c>
      <c r="AMZ15" s="605">
        <v>4.75266852182581</v>
      </c>
      <c r="ANA15" s="605">
        <v>4.7566718995290396</v>
      </c>
      <c r="ANB15" s="605">
        <v>4.7483471074380201</v>
      </c>
      <c r="ANC15" s="605">
        <v>4.7594622543950402</v>
      </c>
      <c r="AND15" s="605">
        <v>4.7385201440934104</v>
      </c>
      <c r="ANE15" s="605">
        <v>4.7191755308141197</v>
      </c>
      <c r="ANF15" s="605">
        <v>4.7145099983473804</v>
      </c>
      <c r="ANG15" s="605">
        <v>4.7242186537434803</v>
      </c>
      <c r="ANH15" s="605">
        <v>4.7272353545734802</v>
      </c>
      <c r="ANI15" s="605">
        <v>4.7226331360946698</v>
      </c>
      <c r="ANJ15" s="605">
        <v>4.7359601079048499</v>
      </c>
      <c r="ANK15" s="605">
        <v>4.7366704712212604</v>
      </c>
      <c r="ANL15" s="605">
        <v>4.7029603004725198</v>
      </c>
      <c r="ANM15" s="605">
        <v>5.1413954237834396</v>
      </c>
      <c r="ANN15" s="605">
        <v>5.0738558398579396</v>
      </c>
      <c r="ANO15" s="605">
        <v>5.0823253367854697</v>
      </c>
      <c r="ANP15" s="605">
        <v>5.0923801473252004</v>
      </c>
      <c r="ANQ15" s="605">
        <v>5.0283750299736196</v>
      </c>
      <c r="ANR15" s="605">
        <v>5.0229440165995003</v>
      </c>
      <c r="ANS15" s="605">
        <v>4.9833091151867404</v>
      </c>
      <c r="ANT15" s="605">
        <v>4.9418627412598397</v>
      </c>
      <c r="ANU15" s="605">
        <v>4.9137764746730497</v>
      </c>
      <c r="ANV15" s="605">
        <v>4.8655762361346104</v>
      </c>
      <c r="ANW15" s="605">
        <v>4.8675951717734502</v>
      </c>
      <c r="ANX15" s="605">
        <v>4.8776032151991204</v>
      </c>
      <c r="ANY15" s="605">
        <v>4.8490138543252996</v>
      </c>
      <c r="ANZ15" s="605">
        <v>4.8487010061570803</v>
      </c>
      <c r="AOA15" s="605">
        <v>4.8530837497203398</v>
      </c>
      <c r="AOB15" s="605">
        <v>4.8449726856636604</v>
      </c>
      <c r="AOC15" s="605">
        <v>4.8505335477269398</v>
      </c>
      <c r="AOD15" s="605">
        <v>4.8826925888028097</v>
      </c>
      <c r="AOE15" s="605">
        <v>4.8718989958653296</v>
      </c>
      <c r="AOF15" s="605">
        <v>4.87607244995234</v>
      </c>
      <c r="AOG15" s="605">
        <v>4.8803459522849701</v>
      </c>
      <c r="AOH15" s="605">
        <v>4.8572160796661104</v>
      </c>
      <c r="AOI15" s="605">
        <v>4.8595992767794502</v>
      </c>
      <c r="AOJ15" s="605">
        <v>4.8752699381934601</v>
      </c>
      <c r="AOK15" s="605">
        <v>4.8891211827073899</v>
      </c>
      <c r="AOL15" s="605">
        <v>4.9082254379284098</v>
      </c>
      <c r="AOM15" s="605">
        <v>4.8762233736327003</v>
      </c>
      <c r="AON15" s="605">
        <v>4.8906811405855803</v>
      </c>
      <c r="AOO15" s="605">
        <v>4.8662613981762899</v>
      </c>
      <c r="AOP15" s="605">
        <v>4.94353066019859</v>
      </c>
      <c r="AOQ15" s="605">
        <v>4.9748115601681802</v>
      </c>
      <c r="AOR15" s="605">
        <v>4.9399422228979804</v>
      </c>
      <c r="AOS15" s="605">
        <v>4.96765355049852</v>
      </c>
      <c r="AOT15" s="605">
        <v>4.9961907664177998</v>
      </c>
      <c r="AOU15" s="605">
        <v>5.1387461459403898</v>
      </c>
      <c r="AOV15" s="605">
        <v>5.3892782724000803</v>
      </c>
      <c r="AOW15" s="605">
        <v>5.4314816918474804</v>
      </c>
      <c r="AOX15" s="605">
        <v>5.43259785401239</v>
      </c>
      <c r="AOY15" s="605">
        <v>5.4793598564163899</v>
      </c>
      <c r="AOZ15" s="605">
        <v>5.4742345033607203</v>
      </c>
      <c r="APA15" s="605">
        <v>5.5663127990430601</v>
      </c>
      <c r="APB15" s="605">
        <v>5.6274655749907003</v>
      </c>
      <c r="APC15" s="605">
        <v>5.6464223515025802</v>
      </c>
      <c r="APD15" s="605">
        <v>5.6648377950436402</v>
      </c>
      <c r="APE15" s="605">
        <v>5.7730220968155699</v>
      </c>
      <c r="APF15" s="605">
        <v>5.7541717835729198</v>
      </c>
      <c r="APG15" s="605">
        <v>5.7817023740590603</v>
      </c>
      <c r="APH15" s="605">
        <v>5.74551751506187</v>
      </c>
      <c r="API15" s="605">
        <v>5.7327617263491604</v>
      </c>
      <c r="APJ15" s="605">
        <v>5.6492150367276404</v>
      </c>
      <c r="APK15" s="605">
        <v>5.6472017725680796</v>
      </c>
      <c r="APL15" s="605">
        <v>5.61944385178864</v>
      </c>
      <c r="APM15" s="605">
        <v>5.6629616349946197</v>
      </c>
      <c r="APN15" s="605">
        <v>5.6579652180123601</v>
      </c>
      <c r="APO15" s="605">
        <v>5.6642007076230296</v>
      </c>
      <c r="APP15" s="605">
        <v>5.6736853394344502</v>
      </c>
      <c r="APQ15" s="605">
        <v>5.6872901336000599</v>
      </c>
      <c r="APR15" s="605">
        <f>'0091'!N55</f>
        <v>5.6997863247863298</v>
      </c>
      <c r="APS15" s="451">
        <f t="shared" si="3"/>
        <v>0.26718847077393981</v>
      </c>
      <c r="APT15" s="608"/>
      <c r="APU15" s="349">
        <f t="shared" si="4"/>
        <v>0.84925277705939006</v>
      </c>
      <c r="APV15" s="603"/>
      <c r="APW15" s="609"/>
    </row>
    <row r="16" spans="1:1128" ht="13.9" customHeight="1" x14ac:dyDescent="0.25">
      <c r="A16">
        <v>13</v>
      </c>
      <c r="B16" s="194" t="s">
        <v>19</v>
      </c>
      <c r="C16" s="129">
        <v>107627</v>
      </c>
      <c r="D16" s="129">
        <v>104688</v>
      </c>
      <c r="E16" s="129">
        <v>105948</v>
      </c>
      <c r="F16" s="129">
        <v>106363</v>
      </c>
      <c r="G16" s="129">
        <v>104777</v>
      </c>
      <c r="H16" s="129">
        <v>105820</v>
      </c>
      <c r="I16" s="129">
        <v>106307</v>
      </c>
      <c r="J16" s="129">
        <v>105654</v>
      </c>
      <c r="K16" s="129">
        <v>105825</v>
      </c>
      <c r="L16" s="129">
        <v>105814</v>
      </c>
      <c r="M16" s="129">
        <v>105674</v>
      </c>
      <c r="N16" s="129">
        <v>106232</v>
      </c>
      <c r="O16" s="129">
        <v>106607</v>
      </c>
      <c r="P16" s="129">
        <v>106516</v>
      </c>
      <c r="Q16" s="129">
        <v>106400</v>
      </c>
      <c r="R16" s="129">
        <v>105972</v>
      </c>
      <c r="S16" s="129">
        <v>106309</v>
      </c>
      <c r="T16" s="129">
        <v>106289</v>
      </c>
      <c r="U16" s="129">
        <v>106312</v>
      </c>
      <c r="V16" s="129">
        <v>107077</v>
      </c>
      <c r="W16" s="129">
        <v>106010</v>
      </c>
      <c r="X16" s="129">
        <v>106582</v>
      </c>
      <c r="Y16" s="129">
        <v>106867</v>
      </c>
      <c r="Z16" s="129">
        <v>106560</v>
      </c>
      <c r="AA16" s="129">
        <v>106916</v>
      </c>
      <c r="AB16" s="129">
        <v>106645</v>
      </c>
      <c r="AC16" s="129">
        <v>106780</v>
      </c>
      <c r="AD16" s="129">
        <v>107002</v>
      </c>
      <c r="AE16" s="129">
        <v>106706</v>
      </c>
      <c r="AF16" s="129">
        <v>106916</v>
      </c>
      <c r="AG16" s="129">
        <v>106963</v>
      </c>
      <c r="AH16" s="129">
        <v>107193</v>
      </c>
      <c r="AI16" s="129">
        <v>107084</v>
      </c>
      <c r="AJ16" s="129">
        <v>106660</v>
      </c>
      <c r="AK16" s="129">
        <v>107044</v>
      </c>
      <c r="AL16" s="129">
        <v>106920</v>
      </c>
      <c r="AM16" s="129">
        <v>106854</v>
      </c>
      <c r="AN16" s="129">
        <v>107192</v>
      </c>
      <c r="AO16" s="129">
        <v>106645</v>
      </c>
      <c r="AP16" s="129">
        <v>107639</v>
      </c>
      <c r="AQ16" s="129">
        <v>105776</v>
      </c>
      <c r="AR16" s="129">
        <v>107136</v>
      </c>
      <c r="AS16" s="129">
        <v>107402</v>
      </c>
      <c r="AT16" s="129">
        <v>107306</v>
      </c>
      <c r="AU16" s="129">
        <v>107531</v>
      </c>
      <c r="AV16" s="129">
        <v>106979</v>
      </c>
      <c r="AW16" s="129">
        <v>107723</v>
      </c>
      <c r="AX16" s="129">
        <v>107461</v>
      </c>
      <c r="AY16" s="129">
        <v>107703</v>
      </c>
      <c r="AZ16" s="129">
        <v>106733</v>
      </c>
      <c r="BA16" s="129">
        <v>107378</v>
      </c>
      <c r="BB16" s="129">
        <v>107535</v>
      </c>
      <c r="BC16" s="129">
        <v>107207</v>
      </c>
      <c r="BD16" s="129">
        <v>107547</v>
      </c>
      <c r="BE16" s="129">
        <v>106828</v>
      </c>
      <c r="BF16" s="129">
        <v>107771</v>
      </c>
      <c r="BG16" s="129">
        <v>108099</v>
      </c>
      <c r="BH16" s="129">
        <v>108111</v>
      </c>
      <c r="BI16" s="129">
        <v>108390</v>
      </c>
      <c r="BJ16" s="129">
        <v>107645</v>
      </c>
      <c r="BK16" s="129">
        <v>108464</v>
      </c>
      <c r="BL16" s="129">
        <v>109610</v>
      </c>
      <c r="BM16" s="129">
        <v>109719</v>
      </c>
      <c r="BN16" s="129">
        <v>109627</v>
      </c>
      <c r="BO16" s="129">
        <v>106852</v>
      </c>
      <c r="BP16" s="129">
        <v>107891</v>
      </c>
      <c r="BQ16" s="129">
        <v>108934</v>
      </c>
      <c r="BR16" s="129">
        <v>108515</v>
      </c>
      <c r="BS16" s="129">
        <v>108620</v>
      </c>
      <c r="BT16" s="129">
        <v>106440</v>
      </c>
      <c r="BU16" s="129">
        <v>107372</v>
      </c>
      <c r="BV16" s="129">
        <v>107569</v>
      </c>
      <c r="BW16" s="129">
        <v>106706</v>
      </c>
      <c r="BX16" s="129">
        <v>107018</v>
      </c>
      <c r="BY16" s="129">
        <v>105404</v>
      </c>
      <c r="BZ16" s="129">
        <v>105974</v>
      </c>
      <c r="CA16" s="129">
        <v>106094</v>
      </c>
      <c r="CB16" s="129">
        <v>106332</v>
      </c>
      <c r="CC16" s="129">
        <v>105816</v>
      </c>
      <c r="CD16" s="129">
        <v>104460</v>
      </c>
      <c r="CE16" s="129">
        <v>105063</v>
      </c>
      <c r="CF16" s="129">
        <v>105357</v>
      </c>
      <c r="CG16" s="129">
        <v>104755</v>
      </c>
      <c r="CH16" s="129">
        <v>105164</v>
      </c>
      <c r="CI16" s="129">
        <v>103213</v>
      </c>
      <c r="CJ16" s="129">
        <v>104093</v>
      </c>
      <c r="CK16" s="129">
        <v>104471</v>
      </c>
      <c r="CL16" s="129">
        <v>104031</v>
      </c>
      <c r="CM16" s="129">
        <v>104026</v>
      </c>
      <c r="CN16" s="129">
        <v>101931</v>
      </c>
      <c r="CO16" s="129">
        <v>102170</v>
      </c>
      <c r="CP16" s="129">
        <v>102708</v>
      </c>
      <c r="CQ16" s="129">
        <v>102417</v>
      </c>
      <c r="CR16" s="129">
        <v>102488</v>
      </c>
      <c r="CS16" s="129">
        <v>102592</v>
      </c>
      <c r="CT16" s="129">
        <v>103032</v>
      </c>
      <c r="CU16" s="129">
        <v>101958</v>
      </c>
      <c r="CV16" s="129">
        <v>102328</v>
      </c>
      <c r="CW16" s="129">
        <v>100895</v>
      </c>
      <c r="CX16" s="129">
        <v>101740</v>
      </c>
      <c r="CY16" s="129">
        <v>101985</v>
      </c>
      <c r="CZ16" s="129">
        <v>101275</v>
      </c>
      <c r="DA16" s="129">
        <v>101703</v>
      </c>
      <c r="DB16" s="129">
        <v>101355</v>
      </c>
      <c r="DC16" s="129">
        <v>101825</v>
      </c>
      <c r="DD16" s="129">
        <v>102280</v>
      </c>
      <c r="DE16" s="129">
        <v>101997</v>
      </c>
      <c r="DF16" s="129">
        <v>101396</v>
      </c>
      <c r="DG16" s="129">
        <v>100912</v>
      </c>
      <c r="DH16" s="129">
        <v>101399</v>
      </c>
      <c r="DI16" s="129">
        <v>101447</v>
      </c>
      <c r="DJ16" s="129">
        <v>101341</v>
      </c>
      <c r="DK16" s="129">
        <v>101602</v>
      </c>
      <c r="DL16" s="129">
        <v>100350</v>
      </c>
      <c r="DM16" s="129">
        <v>100587</v>
      </c>
      <c r="DN16" s="129">
        <v>100848</v>
      </c>
      <c r="DO16" s="129">
        <v>100684</v>
      </c>
      <c r="DP16" s="129">
        <v>100678</v>
      </c>
      <c r="DQ16" s="129">
        <v>99561</v>
      </c>
      <c r="DR16" s="129">
        <v>99808</v>
      </c>
      <c r="DS16" s="129">
        <v>100068</v>
      </c>
      <c r="DT16" s="129">
        <v>100097</v>
      </c>
      <c r="DU16" s="129">
        <v>100070</v>
      </c>
      <c r="DV16" s="129">
        <v>98898</v>
      </c>
      <c r="DW16" s="129">
        <v>98872</v>
      </c>
      <c r="DX16" s="129">
        <v>99641</v>
      </c>
      <c r="DY16" s="129">
        <v>99529</v>
      </c>
      <c r="DZ16" s="129">
        <v>100340</v>
      </c>
      <c r="EA16" s="129">
        <v>98505</v>
      </c>
      <c r="EB16" s="129">
        <v>99312</v>
      </c>
      <c r="EC16" s="129">
        <v>99652</v>
      </c>
      <c r="ED16" s="129">
        <v>99089</v>
      </c>
      <c r="EE16" s="129">
        <v>99343</v>
      </c>
      <c r="EF16" s="129">
        <v>97848</v>
      </c>
      <c r="EG16" s="129">
        <v>98973</v>
      </c>
      <c r="EH16" s="129">
        <v>98887</v>
      </c>
      <c r="EI16" s="129">
        <v>98250</v>
      </c>
      <c r="EJ16" s="129">
        <v>98317</v>
      </c>
      <c r="EK16" s="129">
        <v>97268</v>
      </c>
      <c r="EL16" s="129">
        <v>97859</v>
      </c>
      <c r="EM16" s="129">
        <v>97810</v>
      </c>
      <c r="EN16" s="129">
        <v>97661</v>
      </c>
      <c r="EO16" s="129">
        <v>97847</v>
      </c>
      <c r="EP16" s="129">
        <v>97007</v>
      </c>
      <c r="EQ16" s="129">
        <v>97832</v>
      </c>
      <c r="ER16" s="129">
        <v>97832</v>
      </c>
      <c r="ES16" s="129">
        <v>97523</v>
      </c>
      <c r="ET16" s="129">
        <v>98372</v>
      </c>
      <c r="EU16" s="129">
        <v>97747</v>
      </c>
      <c r="EV16" s="129">
        <v>97949</v>
      </c>
      <c r="EW16" s="129">
        <v>98237</v>
      </c>
      <c r="EX16" s="129">
        <v>97683</v>
      </c>
      <c r="EY16" s="129">
        <v>97338</v>
      </c>
      <c r="EZ16" s="129">
        <v>97042</v>
      </c>
      <c r="FA16" s="129">
        <v>97682</v>
      </c>
      <c r="FB16" s="129">
        <v>98060</v>
      </c>
      <c r="FC16" s="129">
        <v>97098</v>
      </c>
      <c r="FD16" s="129">
        <v>97220</v>
      </c>
      <c r="FE16" s="129">
        <v>97026</v>
      </c>
      <c r="FF16" s="129">
        <v>97302</v>
      </c>
      <c r="FG16" s="129">
        <v>97840</v>
      </c>
      <c r="FH16" s="129">
        <v>97309</v>
      </c>
      <c r="FI16" s="129">
        <v>97537</v>
      </c>
      <c r="FJ16" s="129">
        <v>97230</v>
      </c>
      <c r="FK16" s="129">
        <v>97355</v>
      </c>
      <c r="FL16" s="129">
        <v>97846</v>
      </c>
      <c r="FM16" s="129">
        <v>97651</v>
      </c>
      <c r="FN16" s="129">
        <v>97793</v>
      </c>
      <c r="FO16" s="129">
        <v>97009</v>
      </c>
      <c r="FP16" s="296">
        <v>98313</v>
      </c>
      <c r="FQ16" s="129">
        <v>98782</v>
      </c>
      <c r="FR16" s="129">
        <v>98953</v>
      </c>
      <c r="FS16" s="129">
        <v>99248</v>
      </c>
      <c r="FT16" s="129">
        <v>98866</v>
      </c>
      <c r="FU16" s="129">
        <v>99455</v>
      </c>
      <c r="FV16" s="129">
        <v>99748</v>
      </c>
      <c r="FW16" s="129">
        <v>99340</v>
      </c>
      <c r="FX16" s="129">
        <v>99736</v>
      </c>
      <c r="FY16" s="129">
        <v>99107</v>
      </c>
      <c r="FZ16" s="129">
        <v>100117</v>
      </c>
      <c r="GA16" s="129">
        <v>100514</v>
      </c>
      <c r="GB16" s="129">
        <v>100144</v>
      </c>
      <c r="GC16" s="129">
        <v>101233</v>
      </c>
      <c r="GD16" s="129">
        <v>100776</v>
      </c>
      <c r="GE16" s="129">
        <v>101928</v>
      </c>
      <c r="GF16" s="129">
        <v>102246</v>
      </c>
      <c r="GG16" s="129">
        <v>102116</v>
      </c>
      <c r="GH16" s="129">
        <v>102412</v>
      </c>
      <c r="GI16" s="129">
        <v>101799</v>
      </c>
      <c r="GJ16" s="129">
        <v>102584</v>
      </c>
      <c r="GK16" s="129">
        <v>102375</v>
      </c>
      <c r="GL16" s="129">
        <v>103077</v>
      </c>
      <c r="GM16" s="129">
        <v>103513</v>
      </c>
      <c r="GN16" s="129">
        <v>102491</v>
      </c>
      <c r="GO16" s="129">
        <v>103488</v>
      </c>
      <c r="GP16" s="129">
        <v>103630</v>
      </c>
      <c r="GQ16" s="129">
        <v>103144</v>
      </c>
      <c r="GR16" s="129">
        <v>103793</v>
      </c>
      <c r="GS16" s="129">
        <v>103228</v>
      </c>
      <c r="GT16" s="129">
        <v>103657</v>
      </c>
      <c r="GU16" s="129">
        <v>104112</v>
      </c>
      <c r="GV16" s="129">
        <v>103595</v>
      </c>
      <c r="GW16" s="129">
        <v>104107</v>
      </c>
      <c r="GX16" s="129">
        <v>102994</v>
      </c>
      <c r="GY16" s="129">
        <v>103938</v>
      </c>
      <c r="GZ16" s="129">
        <v>104277</v>
      </c>
      <c r="HA16" s="129">
        <v>103913</v>
      </c>
      <c r="HB16" s="129">
        <v>103770</v>
      </c>
      <c r="HC16" s="129">
        <v>103097</v>
      </c>
      <c r="HD16" s="129">
        <v>103654</v>
      </c>
      <c r="HE16" s="129">
        <v>103981</v>
      </c>
      <c r="HF16" s="129">
        <v>103751</v>
      </c>
      <c r="HG16" s="129">
        <v>104125</v>
      </c>
      <c r="HH16" s="129">
        <v>103519</v>
      </c>
      <c r="HI16" s="129">
        <v>104193</v>
      </c>
      <c r="HJ16" s="129">
        <v>103748</v>
      </c>
      <c r="HK16" s="129">
        <v>103521</v>
      </c>
      <c r="HL16" s="129">
        <v>103628</v>
      </c>
      <c r="HM16" s="129">
        <v>103904</v>
      </c>
      <c r="HN16" s="129">
        <v>104278</v>
      </c>
      <c r="HO16" s="129">
        <v>104617</v>
      </c>
      <c r="HP16" s="129">
        <v>104147</v>
      </c>
      <c r="HQ16" s="129">
        <v>104045</v>
      </c>
      <c r="HR16" s="129">
        <v>103548</v>
      </c>
      <c r="HS16" s="129">
        <v>104138</v>
      </c>
      <c r="HT16" s="129">
        <v>104619</v>
      </c>
      <c r="HU16" s="129">
        <v>104005</v>
      </c>
      <c r="HV16" s="129">
        <v>104174</v>
      </c>
      <c r="HW16" s="129">
        <v>103134</v>
      </c>
      <c r="HX16" s="129">
        <v>103983</v>
      </c>
      <c r="HY16" s="129">
        <v>104187</v>
      </c>
      <c r="HZ16" s="129">
        <v>103373</v>
      </c>
      <c r="IA16" s="129">
        <v>103988</v>
      </c>
      <c r="IB16" s="129">
        <v>103434</v>
      </c>
      <c r="IC16" s="129">
        <v>104608</v>
      </c>
      <c r="ID16" s="129">
        <v>105180</v>
      </c>
      <c r="IE16" s="129">
        <v>104290</v>
      </c>
      <c r="IF16" s="129">
        <v>104592</v>
      </c>
      <c r="IG16" s="129">
        <v>104628</v>
      </c>
      <c r="IH16" s="129">
        <v>105315</v>
      </c>
      <c r="II16" s="129">
        <v>105794</v>
      </c>
      <c r="IJ16" s="129">
        <v>105151</v>
      </c>
      <c r="IK16" s="129">
        <v>105269</v>
      </c>
      <c r="IL16" s="129">
        <v>105506</v>
      </c>
      <c r="IM16" s="129">
        <v>106034</v>
      </c>
      <c r="IN16" s="129">
        <v>106110</v>
      </c>
      <c r="IO16" s="129">
        <v>105889</v>
      </c>
      <c r="IP16" s="129">
        <v>106117</v>
      </c>
      <c r="IQ16" s="129">
        <v>106646</v>
      </c>
      <c r="IR16" s="129">
        <v>107276</v>
      </c>
      <c r="IS16" s="129">
        <v>107727</v>
      </c>
      <c r="IT16" s="129">
        <v>107535</v>
      </c>
      <c r="IU16" s="129">
        <v>108039</v>
      </c>
      <c r="IV16" s="129">
        <v>107528</v>
      </c>
      <c r="IW16" s="129">
        <v>108350</v>
      </c>
      <c r="IX16" s="129">
        <v>108574</v>
      </c>
      <c r="IY16" s="129">
        <v>108493</v>
      </c>
      <c r="IZ16" s="129">
        <v>109750</v>
      </c>
      <c r="JA16" s="129">
        <v>109526</v>
      </c>
      <c r="JB16" s="129">
        <v>110107</v>
      </c>
      <c r="JC16" s="129">
        <v>109672</v>
      </c>
      <c r="JD16" s="129">
        <v>109491</v>
      </c>
      <c r="JE16" s="129">
        <v>109673</v>
      </c>
      <c r="JF16" s="129">
        <v>109846</v>
      </c>
      <c r="JG16" s="129">
        <v>109938</v>
      </c>
      <c r="JH16" s="129">
        <v>110518</v>
      </c>
      <c r="JI16" s="129">
        <v>111021</v>
      </c>
      <c r="JJ16" s="129">
        <v>111134</v>
      </c>
      <c r="JK16" s="129">
        <v>111630</v>
      </c>
      <c r="JL16" s="129">
        <v>111625</v>
      </c>
      <c r="JM16" s="129">
        <v>111181</v>
      </c>
      <c r="JN16" s="129">
        <v>111640</v>
      </c>
      <c r="JO16" s="129">
        <v>111434</v>
      </c>
      <c r="JP16" s="129">
        <v>111589</v>
      </c>
      <c r="JQ16" s="129">
        <v>111668</v>
      </c>
      <c r="JR16" s="129">
        <v>110919</v>
      </c>
      <c r="JS16" s="129">
        <v>111072</v>
      </c>
      <c r="JT16" s="129">
        <v>112695</v>
      </c>
      <c r="JU16" s="129">
        <v>112708</v>
      </c>
      <c r="JV16" s="129">
        <v>112586</v>
      </c>
      <c r="JW16" s="129">
        <v>112278</v>
      </c>
      <c r="JX16" s="129">
        <v>112540</v>
      </c>
      <c r="JY16" s="129">
        <v>112181</v>
      </c>
      <c r="JZ16" s="129">
        <v>112663</v>
      </c>
      <c r="KA16" s="129">
        <v>113112</v>
      </c>
      <c r="KB16" s="129">
        <v>112897</v>
      </c>
      <c r="KC16" s="129">
        <v>112902</v>
      </c>
      <c r="KD16" s="129">
        <v>112347</v>
      </c>
      <c r="KE16" s="129">
        <v>112925</v>
      </c>
      <c r="KF16" s="129">
        <v>112468</v>
      </c>
      <c r="KG16" s="129">
        <v>112339</v>
      </c>
      <c r="KH16" s="129">
        <v>112297</v>
      </c>
      <c r="KI16" s="129">
        <v>112268</v>
      </c>
      <c r="KJ16" s="129">
        <v>112394</v>
      </c>
      <c r="KK16" s="129">
        <v>112792</v>
      </c>
      <c r="KL16" s="129">
        <v>112323</v>
      </c>
      <c r="KM16" s="129">
        <v>112543</v>
      </c>
      <c r="KN16" s="129">
        <v>110761</v>
      </c>
      <c r="KO16" s="129">
        <v>110821</v>
      </c>
      <c r="KP16" s="129">
        <v>111126</v>
      </c>
      <c r="KQ16" s="129">
        <v>110805</v>
      </c>
      <c r="KR16" s="129">
        <v>111271</v>
      </c>
      <c r="KS16" s="129">
        <v>109380</v>
      </c>
      <c r="KT16" s="129">
        <v>110038</v>
      </c>
      <c r="KU16" s="129">
        <v>110382</v>
      </c>
      <c r="KV16" s="129">
        <v>110510</v>
      </c>
      <c r="KW16" s="129">
        <v>109116</v>
      </c>
      <c r="KX16" s="129">
        <v>109181</v>
      </c>
      <c r="KY16" s="129">
        <v>109565</v>
      </c>
      <c r="KZ16" s="129">
        <v>110095</v>
      </c>
      <c r="LA16" s="129">
        <v>110560</v>
      </c>
      <c r="LB16" s="129">
        <v>110816</v>
      </c>
      <c r="LC16" s="129">
        <v>111097</v>
      </c>
      <c r="LD16" s="129">
        <v>111665</v>
      </c>
      <c r="LE16" s="129">
        <v>111140</v>
      </c>
      <c r="LF16" s="129">
        <v>111704</v>
      </c>
      <c r="LG16" s="129">
        <v>111266</v>
      </c>
      <c r="LH16" s="129">
        <v>111870</v>
      </c>
      <c r="LI16" s="129">
        <v>112318</v>
      </c>
      <c r="LJ16" s="129">
        <v>113723</v>
      </c>
      <c r="LK16" s="129">
        <v>114118</v>
      </c>
      <c r="LL16" s="129">
        <v>113923</v>
      </c>
      <c r="LM16" s="129">
        <v>114363</v>
      </c>
      <c r="LN16" s="129">
        <v>114758</v>
      </c>
      <c r="LO16" s="129">
        <v>114807</v>
      </c>
      <c r="LP16" s="129">
        <v>114807</v>
      </c>
      <c r="LQ16" s="129">
        <v>112259</v>
      </c>
      <c r="LR16" s="129">
        <v>113314</v>
      </c>
      <c r="LS16" s="129">
        <v>113237</v>
      </c>
      <c r="LT16" s="129">
        <v>113080</v>
      </c>
      <c r="LU16" s="129">
        <v>113243</v>
      </c>
      <c r="LV16" s="129">
        <v>112501</v>
      </c>
      <c r="LW16" s="129">
        <v>113699</v>
      </c>
      <c r="LX16" s="129">
        <v>113899</v>
      </c>
      <c r="LY16" s="129">
        <v>113696</v>
      </c>
      <c r="LZ16" s="129">
        <v>114219</v>
      </c>
      <c r="MA16" s="129">
        <v>113317</v>
      </c>
      <c r="MB16" s="129">
        <v>113755</v>
      </c>
      <c r="MC16" s="129">
        <v>114108</v>
      </c>
      <c r="MD16" s="129">
        <v>114179</v>
      </c>
      <c r="ME16" s="129">
        <v>115663</v>
      </c>
      <c r="MF16" s="129">
        <v>113790</v>
      </c>
      <c r="MG16" s="129">
        <v>114670</v>
      </c>
      <c r="MH16" s="129">
        <v>115020</v>
      </c>
      <c r="MI16" s="129">
        <v>114623</v>
      </c>
      <c r="MJ16" s="129">
        <v>114701</v>
      </c>
      <c r="MK16" s="129">
        <v>115536</v>
      </c>
      <c r="ML16" s="129">
        <v>115744</v>
      </c>
      <c r="MM16" s="129">
        <v>115645</v>
      </c>
      <c r="MN16" s="129">
        <v>114963</v>
      </c>
      <c r="MO16" s="129">
        <v>115861</v>
      </c>
      <c r="MP16" s="129">
        <v>115776</v>
      </c>
      <c r="MQ16" s="129">
        <v>115670</v>
      </c>
      <c r="MR16" s="129">
        <v>115751</v>
      </c>
      <c r="MS16" s="129">
        <v>115272</v>
      </c>
      <c r="MT16" s="129">
        <v>115608</v>
      </c>
      <c r="MU16" s="129">
        <v>115988</v>
      </c>
      <c r="MV16" s="129">
        <v>116113</v>
      </c>
      <c r="MW16" s="129">
        <v>116708</v>
      </c>
      <c r="MX16" s="129">
        <v>116926</v>
      </c>
      <c r="MY16" s="129">
        <v>118490</v>
      </c>
      <c r="MZ16" s="129">
        <v>118633</v>
      </c>
      <c r="NA16" s="129">
        <v>118633</v>
      </c>
      <c r="NB16" s="129">
        <v>118275</v>
      </c>
      <c r="NC16" s="129">
        <v>118564</v>
      </c>
      <c r="ND16" s="129">
        <v>118744</v>
      </c>
      <c r="NE16" s="129">
        <v>119193</v>
      </c>
      <c r="NF16" s="129">
        <v>119205</v>
      </c>
      <c r="NG16" s="129">
        <v>118294</v>
      </c>
      <c r="NH16" s="129">
        <v>118947</v>
      </c>
      <c r="NI16" s="129">
        <v>118749</v>
      </c>
      <c r="NJ16" s="129">
        <v>118871</v>
      </c>
      <c r="NK16" s="129">
        <v>118984</v>
      </c>
      <c r="NL16" s="129">
        <v>117710</v>
      </c>
      <c r="NM16" s="129">
        <v>118382</v>
      </c>
      <c r="NN16" s="129">
        <v>118378</v>
      </c>
      <c r="NO16" s="129">
        <v>118045</v>
      </c>
      <c r="NP16" s="129">
        <v>117451</v>
      </c>
      <c r="NQ16" s="129">
        <v>117451</v>
      </c>
      <c r="NR16" s="129">
        <v>117694</v>
      </c>
      <c r="NS16" s="129">
        <v>118124</v>
      </c>
      <c r="NT16" s="129">
        <v>118809</v>
      </c>
      <c r="NU16" s="129">
        <v>118980</v>
      </c>
      <c r="NV16" s="129">
        <v>118132</v>
      </c>
      <c r="NW16" s="129">
        <v>118679</v>
      </c>
      <c r="NX16" s="129">
        <v>119222</v>
      </c>
      <c r="NY16" s="129">
        <v>118993</v>
      </c>
      <c r="NZ16" s="129">
        <v>119457</v>
      </c>
      <c r="OA16" s="129">
        <v>118662</v>
      </c>
      <c r="OB16" s="129">
        <v>119658</v>
      </c>
      <c r="OC16" s="129">
        <v>120355</v>
      </c>
      <c r="OD16" s="129">
        <v>120045</v>
      </c>
      <c r="OE16" s="129">
        <v>120464</v>
      </c>
      <c r="OF16" s="129">
        <v>120250</v>
      </c>
      <c r="OG16" s="129">
        <v>120344</v>
      </c>
      <c r="OH16" s="129">
        <v>120546</v>
      </c>
      <c r="OI16" s="129">
        <v>120407</v>
      </c>
      <c r="OJ16" s="129">
        <v>119701</v>
      </c>
      <c r="OK16" s="129">
        <v>120329</v>
      </c>
      <c r="OL16" s="129">
        <v>120604</v>
      </c>
      <c r="OM16" s="129">
        <v>120463</v>
      </c>
      <c r="ON16" s="129">
        <v>121894</v>
      </c>
      <c r="OO16" s="129">
        <v>122061</v>
      </c>
      <c r="OP16" s="129">
        <v>122750</v>
      </c>
      <c r="OQ16" s="129">
        <v>123852</v>
      </c>
      <c r="OR16" s="129">
        <v>122930</v>
      </c>
      <c r="OS16" s="129">
        <v>122955</v>
      </c>
      <c r="OT16" s="129">
        <v>123746</v>
      </c>
      <c r="OU16" s="129">
        <v>124633</v>
      </c>
      <c r="OV16" s="129">
        <v>124548</v>
      </c>
      <c r="OW16" s="129">
        <v>124162</v>
      </c>
      <c r="OX16" s="129">
        <v>124162</v>
      </c>
      <c r="OY16" s="129">
        <v>124523</v>
      </c>
      <c r="OZ16" s="129">
        <v>124512</v>
      </c>
      <c r="PA16" s="129">
        <v>125133</v>
      </c>
      <c r="PB16" s="129">
        <v>124780</v>
      </c>
      <c r="PC16" s="129">
        <v>125411</v>
      </c>
      <c r="PD16" s="129">
        <v>125163</v>
      </c>
      <c r="PE16" s="129">
        <v>125434</v>
      </c>
      <c r="PF16" s="129">
        <v>125998</v>
      </c>
      <c r="PG16" s="129">
        <v>125889</v>
      </c>
      <c r="PH16" s="129">
        <v>126436</v>
      </c>
      <c r="PI16" s="129">
        <v>125594</v>
      </c>
      <c r="PJ16" s="129">
        <v>125901</v>
      </c>
      <c r="PK16" s="129">
        <v>127801</v>
      </c>
      <c r="PL16" s="129">
        <v>127802</v>
      </c>
      <c r="PM16" s="129">
        <v>128082</v>
      </c>
      <c r="PN16" s="129">
        <v>127878</v>
      </c>
      <c r="PO16" s="129">
        <v>128415</v>
      </c>
      <c r="PP16" s="129">
        <v>129184</v>
      </c>
      <c r="PQ16" s="129">
        <v>129269</v>
      </c>
      <c r="PR16" s="129">
        <v>130020</v>
      </c>
      <c r="PS16" s="129">
        <v>129829</v>
      </c>
      <c r="PT16" s="129">
        <v>130097</v>
      </c>
      <c r="PU16" s="129">
        <v>130227</v>
      </c>
      <c r="PV16" s="129">
        <v>130197</v>
      </c>
      <c r="PW16" s="129">
        <v>130166</v>
      </c>
      <c r="PX16" s="129">
        <v>130061</v>
      </c>
      <c r="PY16" s="129">
        <v>129933</v>
      </c>
      <c r="PZ16" s="129">
        <v>130403</v>
      </c>
      <c r="QA16" s="129">
        <v>129824</v>
      </c>
      <c r="QB16" s="129">
        <v>129906</v>
      </c>
      <c r="QC16" s="129">
        <v>129455</v>
      </c>
      <c r="QD16" s="129">
        <v>130070</v>
      </c>
      <c r="QE16" s="129">
        <v>130583</v>
      </c>
      <c r="QF16" s="129">
        <v>130699</v>
      </c>
      <c r="QG16" s="129">
        <v>132347</v>
      </c>
      <c r="QH16" s="129">
        <v>131893</v>
      </c>
      <c r="QI16" s="129">
        <v>132266</v>
      </c>
      <c r="QJ16" s="129">
        <v>132903</v>
      </c>
      <c r="QK16" s="129">
        <v>132687</v>
      </c>
      <c r="QL16" s="129">
        <v>132945</v>
      </c>
      <c r="QM16" s="129">
        <v>133088</v>
      </c>
      <c r="QN16" s="129">
        <v>133492</v>
      </c>
      <c r="QO16" s="129">
        <v>133634</v>
      </c>
      <c r="QP16" s="129">
        <v>133243</v>
      </c>
      <c r="QQ16" s="129">
        <v>133326</v>
      </c>
      <c r="QR16" s="129">
        <v>135053</v>
      </c>
      <c r="QS16" s="129">
        <v>135707</v>
      </c>
      <c r="QT16" s="129">
        <v>135862</v>
      </c>
      <c r="QU16" s="129">
        <v>135525</v>
      </c>
      <c r="QV16" s="129">
        <v>135461</v>
      </c>
      <c r="QW16" s="129">
        <v>134017</v>
      </c>
      <c r="QX16" s="129">
        <v>134508</v>
      </c>
      <c r="QY16" s="129">
        <v>134766</v>
      </c>
      <c r="QZ16" s="129">
        <v>134470</v>
      </c>
      <c r="RA16" s="129">
        <v>134533</v>
      </c>
      <c r="RB16" s="129">
        <v>135044</v>
      </c>
      <c r="RC16" s="129">
        <v>135501</v>
      </c>
      <c r="RD16" s="129">
        <v>135709</v>
      </c>
      <c r="RE16" s="129">
        <v>135388</v>
      </c>
      <c r="RF16" s="129">
        <v>134789</v>
      </c>
      <c r="RG16" s="129">
        <v>133739</v>
      </c>
      <c r="RH16" s="129">
        <v>134454</v>
      </c>
      <c r="RI16" s="129">
        <v>134470</v>
      </c>
      <c r="RJ16" s="129">
        <v>134412</v>
      </c>
      <c r="RK16" s="129">
        <v>134435</v>
      </c>
      <c r="RL16" s="129">
        <v>134784</v>
      </c>
      <c r="RM16" s="129">
        <v>134683</v>
      </c>
      <c r="RN16" s="129">
        <v>134698</v>
      </c>
      <c r="RO16" s="129">
        <v>134501</v>
      </c>
      <c r="RP16" s="129">
        <v>134931</v>
      </c>
      <c r="RQ16" s="129">
        <v>134659</v>
      </c>
      <c r="RR16" s="129">
        <v>134855</v>
      </c>
      <c r="RS16" s="129">
        <v>134578</v>
      </c>
      <c r="RT16" s="129">
        <v>134602</v>
      </c>
      <c r="RU16" s="129">
        <v>134504</v>
      </c>
      <c r="RV16" s="129">
        <v>134504</v>
      </c>
      <c r="RW16" s="129">
        <v>135751</v>
      </c>
      <c r="RX16" s="129">
        <v>135498</v>
      </c>
      <c r="RY16" s="129">
        <v>135989</v>
      </c>
      <c r="RZ16" s="129">
        <v>134771</v>
      </c>
      <c r="SA16" s="129">
        <v>135204</v>
      </c>
      <c r="SB16" s="129">
        <v>135523</v>
      </c>
      <c r="SC16" s="129">
        <v>135508</v>
      </c>
      <c r="SD16" s="129">
        <v>135722</v>
      </c>
      <c r="SE16" s="129">
        <v>134976</v>
      </c>
      <c r="SF16" s="129">
        <v>135606</v>
      </c>
      <c r="SG16" s="129">
        <v>135783</v>
      </c>
      <c r="SH16" s="129">
        <v>135492</v>
      </c>
      <c r="SI16" s="129">
        <v>135328</v>
      </c>
      <c r="SJ16" s="129">
        <v>134933</v>
      </c>
      <c r="SK16" s="129">
        <v>135242</v>
      </c>
      <c r="SL16" s="129">
        <v>135247</v>
      </c>
      <c r="SM16" s="129">
        <v>135079</v>
      </c>
      <c r="SN16" s="129">
        <v>135189</v>
      </c>
      <c r="SO16" s="129">
        <v>135017</v>
      </c>
      <c r="SP16" s="129">
        <v>134942</v>
      </c>
      <c r="SQ16" s="129">
        <v>135291</v>
      </c>
      <c r="SR16" s="129">
        <v>135199</v>
      </c>
      <c r="SS16" s="129">
        <v>136804</v>
      </c>
      <c r="ST16" s="129">
        <v>136176</v>
      </c>
      <c r="SU16" s="129">
        <v>136606</v>
      </c>
      <c r="SV16" s="129">
        <v>136509</v>
      </c>
      <c r="SW16" s="129">
        <v>136870</v>
      </c>
      <c r="SX16" s="129">
        <v>136419</v>
      </c>
      <c r="SY16" s="129">
        <v>137120</v>
      </c>
      <c r="SZ16" s="129">
        <v>137589</v>
      </c>
      <c r="TA16" s="129">
        <v>138107</v>
      </c>
      <c r="TB16" s="129">
        <v>138698</v>
      </c>
      <c r="TC16" s="129">
        <v>137780</v>
      </c>
      <c r="TD16" s="129">
        <v>138704</v>
      </c>
      <c r="TE16" s="129">
        <v>139226</v>
      </c>
      <c r="TF16" s="129">
        <v>139517</v>
      </c>
      <c r="TG16" s="129">
        <v>139838</v>
      </c>
      <c r="TH16" s="129">
        <v>139498</v>
      </c>
      <c r="TI16" s="129">
        <v>139549</v>
      </c>
      <c r="TJ16" s="129">
        <v>139788</v>
      </c>
      <c r="TK16" s="129">
        <v>139635</v>
      </c>
      <c r="TL16" s="129">
        <v>140262</v>
      </c>
      <c r="TM16" s="129">
        <v>139738</v>
      </c>
      <c r="TN16" s="129">
        <v>141721</v>
      </c>
      <c r="TO16" s="129">
        <v>142090</v>
      </c>
      <c r="TP16" s="129">
        <v>142315</v>
      </c>
      <c r="TQ16" s="129">
        <v>142508</v>
      </c>
      <c r="TR16" s="129">
        <v>142325</v>
      </c>
      <c r="TS16" s="129">
        <v>142916</v>
      </c>
      <c r="TT16" s="129">
        <v>143059</v>
      </c>
      <c r="TU16" s="129">
        <v>143243</v>
      </c>
      <c r="TV16" s="129">
        <v>143113</v>
      </c>
      <c r="TW16" s="129">
        <v>142694</v>
      </c>
      <c r="TX16" s="129">
        <v>143273</v>
      </c>
      <c r="TY16" s="129">
        <v>143300</v>
      </c>
      <c r="TZ16" s="129">
        <v>142753</v>
      </c>
      <c r="UA16" s="129">
        <v>142698</v>
      </c>
      <c r="UB16" s="129">
        <v>141906</v>
      </c>
      <c r="UC16" s="129">
        <v>142300</v>
      </c>
      <c r="UD16" s="129">
        <v>142628</v>
      </c>
      <c r="UE16" s="129">
        <v>142578</v>
      </c>
      <c r="UF16" s="129">
        <v>141928</v>
      </c>
      <c r="UG16" s="129">
        <v>141934</v>
      </c>
      <c r="UH16" s="129">
        <f>'0091'!O25</f>
        <v>142775</v>
      </c>
      <c r="UI16" s="452">
        <f t="shared" si="1"/>
        <v>1.054</v>
      </c>
      <c r="UJ16" s="204"/>
      <c r="UK16" s="347">
        <f t="shared" si="2"/>
        <v>5971</v>
      </c>
      <c r="UL16" s="271"/>
      <c r="UM16" s="196">
        <v>191.004691922913</v>
      </c>
      <c r="UN16" s="196">
        <v>189.44239792159399</v>
      </c>
      <c r="UO16" s="196">
        <v>189.955417716612</v>
      </c>
      <c r="UP16" s="196">
        <v>190.16420742806201</v>
      </c>
      <c r="UQ16" s="196">
        <v>187.904112258819</v>
      </c>
      <c r="UR16" s="196">
        <v>188.75363555279799</v>
      </c>
      <c r="US16" s="196">
        <v>189.23056050856701</v>
      </c>
      <c r="UT16" s="196">
        <v>189.22828455790784</v>
      </c>
      <c r="UU16" s="196">
        <v>189.55367209673031</v>
      </c>
      <c r="UV16" s="196">
        <v>189.66940532081375</v>
      </c>
      <c r="UW16" s="196">
        <v>189.09194588642438</v>
      </c>
      <c r="UX16" s="196">
        <v>189.35082223962414</v>
      </c>
      <c r="UY16" s="196">
        <v>189.63503077345248</v>
      </c>
      <c r="UZ16" s="196">
        <v>189.588830688039</v>
      </c>
      <c r="VA16" s="196">
        <v>189.55068579536501</v>
      </c>
      <c r="VB16" s="196">
        <v>188.41923454367</v>
      </c>
      <c r="VC16" s="196">
        <v>188.92743985918199</v>
      </c>
      <c r="VD16" s="196">
        <v>188.914358855015</v>
      </c>
      <c r="VE16" s="196">
        <v>188.636610116973</v>
      </c>
      <c r="VF16" s="196">
        <v>189.08837883178299</v>
      </c>
      <c r="VG16" s="196">
        <v>188.44299748686299</v>
      </c>
      <c r="VH16" s="196">
        <v>188.644016033594</v>
      </c>
      <c r="VI16" s="196">
        <v>188.84912334081301</v>
      </c>
      <c r="VJ16" s="196">
        <v>188.30215118921373</v>
      </c>
      <c r="VK16" s="196">
        <v>188.89167045971777</v>
      </c>
      <c r="VL16" s="196">
        <v>188.18354767521498</v>
      </c>
      <c r="VM16" s="196">
        <v>188.21453154875715</v>
      </c>
      <c r="VN16" s="196">
        <v>188.59022194868638</v>
      </c>
      <c r="VO16" s="196">
        <v>187.840437497576</v>
      </c>
      <c r="VP16" s="196">
        <v>187.87556315053592</v>
      </c>
      <c r="VQ16" s="196">
        <v>187.03623580313683</v>
      </c>
      <c r="VR16" s="196">
        <v>187.29354776206162</v>
      </c>
      <c r="VS16" s="196">
        <v>187.6378929415869</v>
      </c>
      <c r="VT16" s="196">
        <v>187.20755154042158</v>
      </c>
      <c r="VU16" s="196">
        <v>187.50926068837782</v>
      </c>
      <c r="VV16" s="196">
        <v>186.5038391789173</v>
      </c>
      <c r="VW16" s="196">
        <v>186.74767938990101</v>
      </c>
      <c r="VX16" s="196">
        <v>186.98723371529647</v>
      </c>
      <c r="VY16" s="196">
        <v>185.82309110462435</v>
      </c>
      <c r="VZ16" s="196">
        <v>186.37048424289009</v>
      </c>
      <c r="WA16" s="196">
        <v>184.21345511762672</v>
      </c>
      <c r="WB16" s="196">
        <v>185.2215688535301</v>
      </c>
      <c r="WC16" s="196">
        <v>185.50926278874701</v>
      </c>
      <c r="WD16" s="196">
        <v>185.49649062248301</v>
      </c>
      <c r="WE16" s="196">
        <v>185.431748466258</v>
      </c>
      <c r="WF16" s="196">
        <v>183.66366596437501</v>
      </c>
      <c r="WG16" s="196">
        <v>183.92792792792801</v>
      </c>
      <c r="WH16" s="196">
        <v>183.48971130221099</v>
      </c>
      <c r="WI16" s="196">
        <v>184.05097948480599</v>
      </c>
      <c r="WJ16" s="196">
        <v>182.42856591987001</v>
      </c>
      <c r="WK16" s="196">
        <v>183.05435620663101</v>
      </c>
      <c r="WL16" s="196">
        <v>183.24369164287401</v>
      </c>
      <c r="WM16" s="196">
        <v>182.70609526009801</v>
      </c>
      <c r="WN16" s="196">
        <v>183.141296823321</v>
      </c>
      <c r="WO16" s="196">
        <v>182.647568441723</v>
      </c>
      <c r="WP16" s="196">
        <v>183.00606898671001</v>
      </c>
      <c r="WQ16" s="196">
        <v>183.156184285987</v>
      </c>
      <c r="WR16" s="196">
        <v>183.01385505481099</v>
      </c>
      <c r="WS16" s="196">
        <v>183.042733741771</v>
      </c>
      <c r="WT16" s="196">
        <v>181.23181783565599</v>
      </c>
      <c r="WU16" s="196">
        <v>181.83734939759</v>
      </c>
      <c r="WV16" s="196">
        <v>182.856108528313</v>
      </c>
      <c r="WW16" s="196">
        <v>181.950745301361</v>
      </c>
      <c r="WX16" s="196">
        <v>180.65632367480401</v>
      </c>
      <c r="WY16" s="196">
        <v>179.02152493557699</v>
      </c>
      <c r="WZ16" s="196">
        <v>179.65049713769201</v>
      </c>
      <c r="XA16" s="196">
        <v>180.54283131168501</v>
      </c>
      <c r="XB16" s="196">
        <v>180.361373519268</v>
      </c>
      <c r="XC16" s="196">
        <v>180.28849404605401</v>
      </c>
      <c r="XD16" s="196">
        <v>178.50706145166799</v>
      </c>
      <c r="XE16" s="196">
        <v>178.946313041504</v>
      </c>
      <c r="XF16" s="196">
        <v>179.70035608758201</v>
      </c>
      <c r="XG16" s="196">
        <v>178.60240963855401</v>
      </c>
      <c r="XH16" s="196">
        <v>179.60682975383801</v>
      </c>
      <c r="XI16" s="196">
        <v>178.279607163489</v>
      </c>
      <c r="XJ16" s="196">
        <v>178.674114021572</v>
      </c>
      <c r="XK16" s="196">
        <v>178.96729044231401</v>
      </c>
      <c r="XL16" s="196">
        <v>179.04349499615088</v>
      </c>
      <c r="XM16" s="196">
        <v>178.93321000501021</v>
      </c>
      <c r="XN16" s="196">
        <v>177.88453303227311</v>
      </c>
      <c r="XO16" s="196">
        <v>178.3193441342963</v>
      </c>
      <c r="XP16" s="196">
        <v>178.60952975122825</v>
      </c>
      <c r="XQ16" s="196">
        <v>178.08176959388288</v>
      </c>
      <c r="XR16" s="196">
        <v>178.58330730793256</v>
      </c>
      <c r="XS16" s="196">
        <v>176.90940344571629</v>
      </c>
      <c r="XT16" s="196">
        <v>176.93560960399125</v>
      </c>
      <c r="XU16" s="196">
        <v>177.12461059190031</v>
      </c>
      <c r="XV16" s="196">
        <v>176.48128634430003</v>
      </c>
      <c r="XW16" s="196">
        <v>177.39935650945617</v>
      </c>
      <c r="XX16" s="196">
        <v>175.95172359391023</v>
      </c>
      <c r="XY16" s="196">
        <v>176.28630131573746</v>
      </c>
      <c r="XZ16" s="196">
        <v>176.25143127887233</v>
      </c>
      <c r="YA16" s="196">
        <v>175.34922394678492</v>
      </c>
      <c r="YB16" s="196">
        <v>174.10311322625421</v>
      </c>
      <c r="YC16" s="196">
        <v>174.181890389198</v>
      </c>
      <c r="YD16" s="196">
        <v>175.04192997098701</v>
      </c>
      <c r="YE16" s="196">
        <v>174.74067008465499</v>
      </c>
      <c r="YF16" s="196">
        <v>175.02944453286599</v>
      </c>
      <c r="YG16" s="196">
        <v>172.91985645932999</v>
      </c>
      <c r="YH16" s="196">
        <v>173.24685158616299</v>
      </c>
      <c r="YI16" s="196">
        <v>171.81317145253399</v>
      </c>
      <c r="YJ16" s="196">
        <v>170.87662596760001</v>
      </c>
      <c r="YK16" s="196">
        <v>170.65781652466799</v>
      </c>
      <c r="YL16" s="196">
        <v>167.29243160014201</v>
      </c>
      <c r="YM16" s="196">
        <v>168.357154137713</v>
      </c>
      <c r="YN16" s="196">
        <v>168.41735145385601</v>
      </c>
      <c r="YO16" s="196">
        <v>168.17082299176599</v>
      </c>
      <c r="YP16" s="196">
        <v>167.56010089067601</v>
      </c>
      <c r="YQ16" s="196">
        <v>165.46478651331299</v>
      </c>
      <c r="YR16" s="196">
        <v>166.592041768847</v>
      </c>
      <c r="YS16" s="196">
        <v>166.674728411704</v>
      </c>
      <c r="YT16" s="196">
        <v>165.76998440436699</v>
      </c>
      <c r="YU16" s="196">
        <v>165.339525944907</v>
      </c>
      <c r="YV16" s="196">
        <v>162.666263603386</v>
      </c>
      <c r="YW16" s="196">
        <v>163.16165836413299</v>
      </c>
      <c r="YX16" s="196">
        <v>163.45893991796001</v>
      </c>
      <c r="YY16" s="196">
        <v>162.625631161337</v>
      </c>
      <c r="YZ16" s="196">
        <v>161.894711786409</v>
      </c>
      <c r="ZA16" s="196">
        <v>158.803721226096</v>
      </c>
      <c r="ZB16" s="196">
        <v>158.34044233807299</v>
      </c>
      <c r="ZC16" s="196">
        <v>158.65342163355399</v>
      </c>
      <c r="ZD16" s="196">
        <v>158.28956706884301</v>
      </c>
      <c r="ZE16" s="196">
        <v>158.156305506217</v>
      </c>
      <c r="ZF16" s="196">
        <v>155.45404230085001</v>
      </c>
      <c r="ZG16" s="196">
        <v>155.655186064925</v>
      </c>
      <c r="ZH16" s="196">
        <v>156.095922882427</v>
      </c>
      <c r="ZI16" s="196">
        <v>155.400805559943</v>
      </c>
      <c r="ZJ16" s="196">
        <v>155.19194312796199</v>
      </c>
      <c r="ZK16" s="196">
        <v>151.51262487217801</v>
      </c>
      <c r="ZL16" s="196">
        <v>152.112942661093</v>
      </c>
      <c r="ZM16" s="196">
        <v>152.93291239147601</v>
      </c>
      <c r="ZN16" s="196">
        <v>151.994364433312</v>
      </c>
      <c r="ZO16" s="196">
        <v>151.920064812314</v>
      </c>
      <c r="ZP16" s="196">
        <v>149.578914656411</v>
      </c>
      <c r="ZQ16" s="196">
        <v>149.67670401493899</v>
      </c>
      <c r="ZR16" s="196">
        <v>150.303549857772</v>
      </c>
      <c r="ZS16" s="196">
        <v>149.50884316558</v>
      </c>
      <c r="ZT16" s="196">
        <v>149.395094725257</v>
      </c>
      <c r="ZU16" s="196">
        <v>148.952166706133</v>
      </c>
      <c r="ZV16" s="196">
        <v>149.72356954138601</v>
      </c>
      <c r="ZW16" s="196">
        <v>150.05562569039</v>
      </c>
      <c r="ZX16" s="196">
        <v>148.682433766336</v>
      </c>
      <c r="ZY16" s="196">
        <v>148.07976777477299</v>
      </c>
      <c r="ZZ16" s="196">
        <v>146.64266390833899</v>
      </c>
      <c r="AAA16" s="196">
        <v>147.87662543609301</v>
      </c>
      <c r="AAB16" s="196">
        <v>147.87662543609301</v>
      </c>
      <c r="AAC16" s="196">
        <v>147.50872461928901</v>
      </c>
      <c r="AAD16" s="196">
        <v>147.858992232623</v>
      </c>
      <c r="AAE16" s="196">
        <v>147.062047445693</v>
      </c>
      <c r="AAF16" s="196">
        <v>147.75752963793701</v>
      </c>
      <c r="AAG16" s="196">
        <v>148.371275660995</v>
      </c>
      <c r="AAH16" s="196">
        <v>147.89689164480501</v>
      </c>
      <c r="AAI16" s="196">
        <v>148.68227186311799</v>
      </c>
      <c r="AAJ16" s="196">
        <v>148.30310262529801</v>
      </c>
      <c r="AAK16" s="196">
        <v>148.84844631645899</v>
      </c>
      <c r="AAL16" s="196">
        <v>149.20797199459</v>
      </c>
      <c r="AAM16" s="196">
        <v>148.34862021044273</v>
      </c>
      <c r="AAN16" s="196">
        <v>148.17421769249142</v>
      </c>
      <c r="AAO16" s="196">
        <v>146.16543456543457</v>
      </c>
      <c r="AAP16" s="196">
        <v>147.76664796858722</v>
      </c>
      <c r="AAQ16" s="196">
        <v>148.60758479836608</v>
      </c>
      <c r="AAR16" s="196">
        <v>148.44463060475505</v>
      </c>
      <c r="AAS16" s="196">
        <v>149.30649835258623</v>
      </c>
      <c r="AAT16" s="196">
        <v>148.36935791481247</v>
      </c>
      <c r="AAU16" s="196">
        <v>149.21863770661983</v>
      </c>
      <c r="AAV16" s="196">
        <v>149.66247755834829</v>
      </c>
      <c r="AAW16" s="196">
        <v>149.589352701732</v>
      </c>
      <c r="AAX16" s="196">
        <v>150.01352587818752</v>
      </c>
      <c r="AAY16" s="196">
        <v>148.60854021847069</v>
      </c>
      <c r="AAZ16" s="299">
        <v>150.26885795205234</v>
      </c>
      <c r="ABA16" s="196">
        <v>151.00794696697415</v>
      </c>
      <c r="ABB16" s="196">
        <v>150.44773741236455</v>
      </c>
      <c r="ABC16" s="196">
        <v>150.14394782885319</v>
      </c>
      <c r="ABD16" s="196">
        <v>149.50404012259682</v>
      </c>
      <c r="ABE16" s="196">
        <v>150.19200190809349</v>
      </c>
      <c r="ABF16" s="196">
        <v>150.69383216172204</v>
      </c>
      <c r="ABG16" s="196">
        <v>150.37747082638722</v>
      </c>
      <c r="ABH16" s="196">
        <v>151.19702039515613</v>
      </c>
      <c r="ABI16" s="196">
        <v>149.85639425577023</v>
      </c>
      <c r="ABJ16" s="196">
        <v>150.92785563141294</v>
      </c>
      <c r="ABK16" s="196">
        <v>151.38305111885032</v>
      </c>
      <c r="ABL16" s="196">
        <v>150.87385652383199</v>
      </c>
      <c r="ABM16" s="196">
        <v>151.034205231388</v>
      </c>
      <c r="ABN16" s="196">
        <v>149.83928139853401</v>
      </c>
      <c r="ABO16" s="196">
        <v>150.22200888035499</v>
      </c>
      <c r="ABP16" s="196">
        <v>150.83140231721899</v>
      </c>
      <c r="ABQ16" s="196">
        <v>150.57726855363501</v>
      </c>
      <c r="ABR16" s="196">
        <v>151.368757491011</v>
      </c>
      <c r="ABS16" s="196">
        <v>150.30157587393001</v>
      </c>
      <c r="ABT16" s="196">
        <v>151.187650360866</v>
      </c>
      <c r="ABU16" s="196">
        <v>151.774</v>
      </c>
      <c r="ABV16" s="196">
        <v>151.72666746401899</v>
      </c>
      <c r="ABW16" s="196">
        <v>153.25986632717999</v>
      </c>
      <c r="ABX16" s="196">
        <v>152.571371769384</v>
      </c>
      <c r="ABY16" s="196">
        <v>153.514674302076</v>
      </c>
      <c r="ABZ16" s="196">
        <v>153.85712003833601</v>
      </c>
      <c r="ACA16" s="196">
        <v>153.55910491973901</v>
      </c>
      <c r="ACB16" s="196">
        <v>153.969956219625</v>
      </c>
      <c r="ACC16" s="196">
        <v>153.22986881937399</v>
      </c>
      <c r="ACD16" s="196">
        <v>153.74676375404499</v>
      </c>
      <c r="ACE16" s="196">
        <v>153.99143711123676</v>
      </c>
      <c r="ACF16" s="196">
        <v>153.58665805201099</v>
      </c>
      <c r="ACG16" s="196">
        <v>153.84207329418911</v>
      </c>
      <c r="ACH16" s="196">
        <v>154.18121736292426</v>
      </c>
      <c r="ACI16" s="196">
        <v>154.73314262362075</v>
      </c>
      <c r="ACJ16" s="196">
        <v>155.29023259629977</v>
      </c>
      <c r="ACK16" s="196">
        <v>155.47885648660841</v>
      </c>
      <c r="ACL16" s="196">
        <v>155.77744027583944</v>
      </c>
      <c r="ACM16" s="196">
        <v>155.75579241944112</v>
      </c>
      <c r="ACN16" s="196">
        <v>156.11292387757601</v>
      </c>
      <c r="ACO16" s="196">
        <v>156.40101018464901</v>
      </c>
      <c r="ACP16" s="196">
        <v>156.47491528225501</v>
      </c>
      <c r="ACQ16" s="196">
        <v>156.87839394438001</v>
      </c>
      <c r="ACR16" s="196">
        <v>156.86122347890699</v>
      </c>
      <c r="ACS16" s="196">
        <v>157.351300352777</v>
      </c>
      <c r="ACT16" s="196">
        <v>157.27164935808301</v>
      </c>
      <c r="ACU16" s="196">
        <v>157.130961085385</v>
      </c>
      <c r="ACV16" s="196">
        <v>156.99723509799136</v>
      </c>
      <c r="ACW16" s="196">
        <v>156.78431532560793</v>
      </c>
      <c r="ACX16" s="196">
        <v>157.16053416098336</v>
      </c>
      <c r="ACY16" s="196">
        <v>157.44198420169445</v>
      </c>
      <c r="ACZ16" s="196">
        <v>157.67843942505132</v>
      </c>
      <c r="ADA16" s="196">
        <v>157.25683641722611</v>
      </c>
      <c r="ADB16" s="196">
        <v>155.75986291868955</v>
      </c>
      <c r="ADC16" s="196">
        <v>156.17808497662128</v>
      </c>
      <c r="ADD16" s="196">
        <v>156.0371165768467</v>
      </c>
      <c r="ADE16" s="196">
        <v>156.012153895686</v>
      </c>
      <c r="ADF16" s="196">
        <v>155.43885760257399</v>
      </c>
      <c r="ADG16" s="196">
        <v>155.03299533236799</v>
      </c>
      <c r="ADH16" s="196">
        <v>154.47296537318201</v>
      </c>
      <c r="ADI16" s="196">
        <v>154.62640248269301</v>
      </c>
      <c r="ADJ16" s="196">
        <v>154.49540921323401</v>
      </c>
      <c r="ADK16" s="196">
        <v>154.49540921323401</v>
      </c>
      <c r="ADL16" s="196">
        <v>153.46305630445801</v>
      </c>
      <c r="ADM16" s="196">
        <v>152.71350293542099</v>
      </c>
      <c r="ADN16" s="196">
        <v>153.02812475449801</v>
      </c>
      <c r="ADO16" s="196">
        <v>153.04602905855</v>
      </c>
      <c r="ADP16" s="196">
        <v>153.400031449013</v>
      </c>
      <c r="ADQ16" s="196">
        <v>151.50699465576901</v>
      </c>
      <c r="ADR16" s="196">
        <v>151.91979555730299</v>
      </c>
      <c r="ADS16" s="196">
        <v>152.436239504041</v>
      </c>
      <c r="ADT16" s="196">
        <v>151.216226830035</v>
      </c>
      <c r="ADU16" s="196">
        <v>151.50183439188899</v>
      </c>
      <c r="ADV16" s="196">
        <v>150.85002578239701</v>
      </c>
      <c r="ADW16" s="196">
        <v>150.870879230127</v>
      </c>
      <c r="ADX16" s="196">
        <v>151.10515021459199</v>
      </c>
      <c r="ADY16" s="196">
        <v>150.63992396942899</v>
      </c>
      <c r="ADZ16" s="196">
        <v>150.42936069455399</v>
      </c>
      <c r="AEA16" s="196">
        <v>149.86927846451599</v>
      </c>
      <c r="AEB16" s="196">
        <v>150.01024670922999</v>
      </c>
      <c r="AEC16" s="196">
        <v>150.335140268271</v>
      </c>
      <c r="AED16" s="196">
        <v>150.00197667523199</v>
      </c>
      <c r="AEE16" s="196">
        <v>150.07793550439399</v>
      </c>
      <c r="AEF16" s="196">
        <v>148.960403911903</v>
      </c>
      <c r="AEG16" s="196">
        <v>149.19297827554701</v>
      </c>
      <c r="AEH16" s="196">
        <v>150.38041535956799</v>
      </c>
      <c r="AEI16" s="196">
        <v>150.19723553408099</v>
      </c>
      <c r="AEJ16" s="196">
        <v>150.91283701581571</v>
      </c>
      <c r="AEK16" s="196">
        <v>149.69545936187748</v>
      </c>
      <c r="AEL16" s="196">
        <v>149.9687377881985</v>
      </c>
      <c r="AEM16" s="196">
        <v>150.71131657666757</v>
      </c>
      <c r="AEN16" s="196">
        <v>150.88233021710576</v>
      </c>
      <c r="AEO16" s="196">
        <v>150.03114186851212</v>
      </c>
      <c r="AEP16" s="196">
        <v>150.70928026636699</v>
      </c>
      <c r="AEQ16" s="196">
        <v>151.016140296423</v>
      </c>
      <c r="AER16" s="196">
        <v>150.511113706256</v>
      </c>
      <c r="AES16" s="196">
        <v>150.62375269027601</v>
      </c>
      <c r="AET16" s="196">
        <v>150.44941194797099</v>
      </c>
      <c r="AEU16" s="196">
        <v>150.41737649063001</v>
      </c>
      <c r="AEV16" s="196">
        <v>150.518627299428</v>
      </c>
      <c r="AEW16" s="196">
        <v>150.58084409327401</v>
      </c>
      <c r="AEX16" s="196">
        <v>150.63340327970801</v>
      </c>
      <c r="AEY16" s="196">
        <v>150.375893134514</v>
      </c>
      <c r="AEZ16" s="196">
        <v>150.126958400864</v>
      </c>
      <c r="AFA16" s="196">
        <v>150.335662733417</v>
      </c>
      <c r="AFB16" s="196">
        <v>150.51187254640399</v>
      </c>
      <c r="AFC16" s="196">
        <v>150.54234967481801</v>
      </c>
      <c r="AFD16" s="196">
        <v>150.43864010095999</v>
      </c>
      <c r="AFE16" s="196">
        <v>150.75194335411399</v>
      </c>
      <c r="AFF16" s="196">
        <v>151.23239572481401</v>
      </c>
      <c r="AFG16" s="196">
        <v>152.51089765845001</v>
      </c>
      <c r="AFH16" s="196">
        <v>152.62060727496899</v>
      </c>
      <c r="AFI16" s="196">
        <v>152.33490931638499</v>
      </c>
      <c r="AFJ16" s="196">
        <v>152.600264776887</v>
      </c>
      <c r="AFK16" s="196">
        <v>152.91537025513401</v>
      </c>
      <c r="AFL16" s="196">
        <v>153.078125</v>
      </c>
      <c r="AFM16" s="196">
        <v>152.98905394839699</v>
      </c>
      <c r="AFN16" s="196">
        <v>152.30724162174801</v>
      </c>
      <c r="AFO16" s="196">
        <v>152.12157330154901</v>
      </c>
      <c r="AFP16" s="196">
        <v>152.85382651087201</v>
      </c>
      <c r="AFQ16" s="196">
        <v>152.47031713794701</v>
      </c>
      <c r="AFR16" s="196">
        <v>152.92113442113401</v>
      </c>
      <c r="AFS16" s="196">
        <v>152.60320922261999</v>
      </c>
      <c r="AFT16" s="196">
        <v>152.17819868573599</v>
      </c>
      <c r="AFU16" s="196">
        <v>152.288253681317</v>
      </c>
      <c r="AFV16" s="196">
        <v>151.838449600666</v>
      </c>
      <c r="AFW16" s="196">
        <v>150.26771991278599</v>
      </c>
      <c r="AFX16" s="196">
        <v>147.29934413160899</v>
      </c>
      <c r="AFY16" s="196">
        <v>145.618657298985</v>
      </c>
      <c r="AFZ16" s="196">
        <v>144.850535623193</v>
      </c>
      <c r="AGA16" s="196">
        <v>143.72590799031499</v>
      </c>
      <c r="AGB16" s="196">
        <v>143.27762542345499</v>
      </c>
      <c r="AGC16" s="196">
        <v>140.369868319132</v>
      </c>
      <c r="AGD16" s="196">
        <v>139.55375253549701</v>
      </c>
      <c r="AGE16" s="196">
        <v>139.81372282197799</v>
      </c>
      <c r="AGF16" s="196">
        <v>139.54429456799099</v>
      </c>
      <c r="AGG16" s="196">
        <v>138.22305261878699</v>
      </c>
      <c r="AGH16" s="196">
        <f>'0091'!N55</f>
        <v>5.6997863247863298</v>
      </c>
      <c r="AGI16" s="196">
        <v>138.02199126374501</v>
      </c>
      <c r="AGJ16" s="196">
        <v>137.50762632516799</v>
      </c>
      <c r="AGK16" s="196">
        <v>137.487566715187</v>
      </c>
      <c r="AGL16" s="196">
        <v>135.40238014699099</v>
      </c>
      <c r="AGM16" s="196">
        <v>135.19013266491399</v>
      </c>
      <c r="AGN16" s="196">
        <v>134.690926912945</v>
      </c>
      <c r="AGO16" s="196">
        <v>134.01031275896995</v>
      </c>
      <c r="AGP16" s="196">
        <v>134.10928893339999</v>
      </c>
      <c r="AGQ16" s="196">
        <v>130.726498402956</v>
      </c>
      <c r="AGR16" s="196">
        <v>130.93167505300801</v>
      </c>
      <c r="AGS16" s="196">
        <v>130.49941053183099</v>
      </c>
      <c r="AGT16" s="196">
        <v>131.39277546078299</v>
      </c>
      <c r="AGU16" s="196">
        <v>130.954403370481</v>
      </c>
      <c r="AGV16" s="196">
        <v>128.78040494632401</v>
      </c>
      <c r="AGW16" s="196">
        <v>127.990839694656</v>
      </c>
      <c r="AGX16" s="196">
        <v>127.79843011995</v>
      </c>
      <c r="AGY16" s="196">
        <v>127.530034616168</v>
      </c>
      <c r="AGZ16" s="196">
        <v>127.530034616168</v>
      </c>
      <c r="AHA16" s="196">
        <v>125.52550817778101</v>
      </c>
      <c r="AHB16" s="196">
        <v>125.037532752638</v>
      </c>
      <c r="AHC16" s="196">
        <v>124.736749116608</v>
      </c>
      <c r="AHD16" s="196">
        <v>123.930539853024</v>
      </c>
      <c r="AHE16" s="196">
        <v>123.48628358942</v>
      </c>
      <c r="AHF16" s="196">
        <v>121.654996817314</v>
      </c>
      <c r="AHG16" s="196">
        <v>121.29676431851399</v>
      </c>
      <c r="AHH16" s="196">
        <v>120.714770980084</v>
      </c>
      <c r="AHI16" s="196">
        <v>120.39529837251401</v>
      </c>
      <c r="AHJ16" s="196">
        <v>120.57452215224799</v>
      </c>
      <c r="AHK16" s="196">
        <v>119.18830803822399</v>
      </c>
      <c r="AHL16" s="196">
        <v>118.860550596354</v>
      </c>
      <c r="AHM16" s="196">
        <v>118.641678258581</v>
      </c>
      <c r="AHN16" s="196">
        <v>118.07471372254599</v>
      </c>
      <c r="AHO16" s="196">
        <v>117.828823396397</v>
      </c>
      <c r="AHP16" s="196">
        <v>115.085492818603</v>
      </c>
      <c r="AHQ16" s="196">
        <v>115.156723575676</v>
      </c>
      <c r="AHR16" s="196">
        <v>116.178699014643</v>
      </c>
      <c r="AHS16" s="196">
        <v>114.44239595182999</v>
      </c>
      <c r="AHT16" s="196">
        <v>113.468688657096</v>
      </c>
      <c r="AHU16" s="196">
        <v>113.217961071497</v>
      </c>
      <c r="AHV16" s="196">
        <v>113.47466960352401</v>
      </c>
      <c r="AHW16" s="196">
        <v>113.29534548944299</v>
      </c>
      <c r="AHX16" s="196">
        <v>112.35204734485001</v>
      </c>
      <c r="AHY16" s="196">
        <v>111.91474103585701</v>
      </c>
      <c r="AHZ16" s="196">
        <v>111.342345924453</v>
      </c>
      <c r="AIA16" s="196">
        <v>111.04068267513399</v>
      </c>
      <c r="AIB16" s="196">
        <v>111.442319210957</v>
      </c>
      <c r="AIC16" s="196">
        <v>110.118529269473</v>
      </c>
      <c r="AID16" s="196">
        <v>110.195982958004</v>
      </c>
      <c r="AIE16" s="196">
        <v>110.09899383317099</v>
      </c>
      <c r="AIF16" s="196">
        <v>110.031724081832</v>
      </c>
      <c r="AIG16" s="196">
        <v>108.99771940861901</v>
      </c>
      <c r="AIH16" s="196">
        <v>106.80942678097701</v>
      </c>
      <c r="AII16" s="196">
        <v>107.437799412765</v>
      </c>
      <c r="AIJ16" s="196">
        <v>106.82409918636201</v>
      </c>
      <c r="AIK16" s="196">
        <v>106.82409918636201</v>
      </c>
      <c r="AIL16" s="196">
        <v>105.92247883871499</v>
      </c>
      <c r="AIM16" s="196">
        <v>105.51296331861001</v>
      </c>
      <c r="AIN16" s="196">
        <v>105.558755760369</v>
      </c>
      <c r="AIO16" s="196">
        <v>104.986695461031</v>
      </c>
      <c r="AIP16" s="196">
        <v>104.47311911919699</v>
      </c>
      <c r="AIQ16" s="196">
        <v>103.430316795238</v>
      </c>
      <c r="AIR16" s="196">
        <v>102.47944239956099</v>
      </c>
      <c r="AIS16" s="196">
        <v>102.020166490796</v>
      </c>
      <c r="AIT16" s="196">
        <v>102.019106534591</v>
      </c>
      <c r="AIU16" s="196">
        <v>101.48851538431542</v>
      </c>
      <c r="AIV16" s="196">
        <v>100.756775783175</v>
      </c>
      <c r="AIW16" s="196">
        <v>100.75</v>
      </c>
      <c r="AIX16" s="196">
        <v>100.851658077967</v>
      </c>
      <c r="AIY16" s="196">
        <v>101.05926013660201</v>
      </c>
      <c r="AIZ16" s="196">
        <v>99.653170057278302</v>
      </c>
      <c r="AJA16" s="474">
        <v>99.653170057278302</v>
      </c>
      <c r="AJB16" s="474">
        <v>99.589003164556999</v>
      </c>
      <c r="AJC16" s="474">
        <v>99.381864319416394</v>
      </c>
      <c r="AJD16" s="474">
        <v>99.929066772339993</v>
      </c>
      <c r="AJE16" s="474">
        <v>98.962708958422596</v>
      </c>
      <c r="AJF16" s="474">
        <v>97.967589206666901</v>
      </c>
      <c r="AJG16" s="474">
        <v>97.017958592290398</v>
      </c>
      <c r="AJH16" s="474">
        <v>96.302993922113004</v>
      </c>
      <c r="AJI16" s="474">
        <v>95.021073646849999</v>
      </c>
      <c r="AJJ16" s="474">
        <v>94.758791371158395</v>
      </c>
      <c r="AJK16" s="474">
        <v>93.970384254920305</v>
      </c>
      <c r="AJL16" s="474">
        <v>93.842627386141601</v>
      </c>
      <c r="AJM16" s="474">
        <v>93.857877690988801</v>
      </c>
      <c r="AJN16" s="474">
        <v>93.736018756966601</v>
      </c>
      <c r="AJO16" s="474">
        <v>93.270876079129707</v>
      </c>
      <c r="AJP16" s="474">
        <v>92.080667054488998</v>
      </c>
      <c r="AJQ16" s="474">
        <v>92.217198128415802</v>
      </c>
      <c r="AJR16" s="474">
        <v>92.170017049284297</v>
      </c>
      <c r="AJS16" s="474">
        <v>91.698277914451197</v>
      </c>
      <c r="AJT16" s="474">
        <v>90.183102990552001</v>
      </c>
      <c r="AJU16" s="474">
        <v>90.022988505747094</v>
      </c>
      <c r="AJV16" s="474">
        <v>89.607024058172797</v>
      </c>
      <c r="AJW16" s="474">
        <v>89.004487033234497</v>
      </c>
      <c r="AJX16" s="474">
        <v>89.324417271685107</v>
      </c>
      <c r="AJY16" s="474">
        <v>88.791546516922097</v>
      </c>
      <c r="AJZ16" s="474">
        <v>88.257989234764906</v>
      </c>
      <c r="AKA16" s="474">
        <v>88.448667153902406</v>
      </c>
      <c r="AKB16" s="196">
        <v>88.214656664743202</v>
      </c>
      <c r="AKC16" s="196">
        <v>88.119990752157804</v>
      </c>
      <c r="AKD16" s="196">
        <v>87.547024360160293</v>
      </c>
      <c r="AKE16" s="196">
        <v>87.549046163371102</v>
      </c>
      <c r="AKF16" s="196">
        <v>87.242634248325501</v>
      </c>
      <c r="AKG16" s="196">
        <v>86.959993797487996</v>
      </c>
      <c r="AKH16" s="196">
        <v>86.959993797487996</v>
      </c>
      <c r="AKI16" s="196">
        <v>85.474667597007397</v>
      </c>
      <c r="AKJ16" s="196">
        <v>84.919831549665801</v>
      </c>
      <c r="AKK16" s="196">
        <v>84.550185013876103</v>
      </c>
      <c r="AKL16" s="196">
        <v>84.567164179104495</v>
      </c>
      <c r="AKM16" s="196">
        <v>84.397588017895302</v>
      </c>
      <c r="AKN16" s="196">
        <v>83.762912918810599</v>
      </c>
      <c r="AKO16" s="196">
        <v>83.429533617887799</v>
      </c>
      <c r="AKP16" s="196">
        <v>82.966654939212702</v>
      </c>
      <c r="AKQ16" s="196">
        <v>82.691781624916999</v>
      </c>
      <c r="AKR16" s="196">
        <v>82.637487733071595</v>
      </c>
      <c r="AKS16" s="196">
        <v>82.018183243200895</v>
      </c>
      <c r="AKT16" s="196">
        <v>82.064019385601497</v>
      </c>
      <c r="AKU16" s="196">
        <v>82.351077560918398</v>
      </c>
      <c r="AKV16" s="196">
        <v>82.229703280357</v>
      </c>
      <c r="AKW16" s="196">
        <v>81.932045303131304</v>
      </c>
      <c r="AKX16" s="196">
        <v>81.424323055251193</v>
      </c>
      <c r="AKY16" s="196">
        <v>81.293267549823199</v>
      </c>
      <c r="AKZ16" s="196">
        <v>81.356004663816606</v>
      </c>
      <c r="ALA16" s="196">
        <v>81.227777992950905</v>
      </c>
      <c r="ALB16" s="196">
        <v>80.804383306131996</v>
      </c>
      <c r="ALC16" s="196">
        <v>80.452290747178097</v>
      </c>
      <c r="ALD16" s="196">
        <v>80.3659634427962</v>
      </c>
      <c r="ALE16" s="196">
        <v>80.389085198272497</v>
      </c>
      <c r="ALF16" s="196">
        <v>80.194997045499306</v>
      </c>
      <c r="ALG16" s="196">
        <v>80.245645906559801</v>
      </c>
      <c r="ALH16" s="196">
        <v>79.416683099980304</v>
      </c>
      <c r="ALI16" s="196">
        <v>79.294748039872303</v>
      </c>
      <c r="ALJ16" s="196">
        <v>78.9011726615865</v>
      </c>
      <c r="ALK16" s="196">
        <v>78.326418786692798</v>
      </c>
      <c r="ALL16" s="196">
        <v>78.083058305830605</v>
      </c>
      <c r="ALM16" s="196">
        <v>77.914756189944598</v>
      </c>
      <c r="ALN16" s="196">
        <v>77.788646568312998</v>
      </c>
      <c r="ALO16" s="196">
        <v>76.956137532133695</v>
      </c>
      <c r="ALP16" s="196">
        <v>75.857462805951002</v>
      </c>
      <c r="ALQ16" s="196">
        <v>76.617344676047196</v>
      </c>
      <c r="ALR16" s="196">
        <v>76.615093407949999</v>
      </c>
      <c r="ALS16" s="196">
        <v>75.949553079466099</v>
      </c>
      <c r="ALT16" s="196">
        <v>75.441673370876899</v>
      </c>
      <c r="ALU16" s="196">
        <v>75.405427168049002</v>
      </c>
      <c r="ALV16" s="196">
        <v>75.017549457562197</v>
      </c>
      <c r="ALW16" s="196">
        <v>74.308353372491794</v>
      </c>
      <c r="ALX16" s="196">
        <v>73.827843137254902</v>
      </c>
      <c r="ALY16" s="196">
        <v>73.3566812429859</v>
      </c>
      <c r="ALZ16" s="196">
        <v>73.298490127758399</v>
      </c>
      <c r="AMA16" s="196">
        <v>73.096016184251496</v>
      </c>
      <c r="AMB16" s="196">
        <v>72.6513340908201</v>
      </c>
      <c r="AMC16" s="196">
        <v>72.604022053865407</v>
      </c>
      <c r="AMD16" s="196">
        <v>72.746627402602599</v>
      </c>
      <c r="AME16" s="196">
        <v>72.565217391304401</v>
      </c>
      <c r="AMF16" s="196">
        <v>72.595630601792607</v>
      </c>
      <c r="AMG16" s="196">
        <v>72.528827996303605</v>
      </c>
      <c r="AMH16" s="196">
        <v>72.470588235294102</v>
      </c>
      <c r="AMI16" s="196">
        <v>72.610626614987098</v>
      </c>
      <c r="AMJ16" s="196">
        <v>72.567332929537699</v>
      </c>
      <c r="AMK16" s="196">
        <v>72.311484684393406</v>
      </c>
      <c r="AML16" s="196">
        <v>72.363334950671202</v>
      </c>
      <c r="AMM16" s="196">
        <v>72.393086459637402</v>
      </c>
      <c r="AMN16" s="196">
        <v>72.595271772075193</v>
      </c>
      <c r="AMO16" s="196">
        <v>72.603055286130001</v>
      </c>
      <c r="AMP16" s="196">
        <v>72.749318582651895</v>
      </c>
      <c r="AMQ16" s="196">
        <v>72.4531782634851</v>
      </c>
      <c r="AMR16" s="196">
        <v>72.908803117009597</v>
      </c>
      <c r="AMS16" s="196">
        <v>72.6395670572917</v>
      </c>
      <c r="AMT16" s="196">
        <v>72.411408112616499</v>
      </c>
      <c r="AMU16" s="196">
        <v>72.268419317619902</v>
      </c>
      <c r="AMV16" s="196">
        <v>72.230518542964404</v>
      </c>
      <c r="AMW16" s="196">
        <v>71.919162667549202</v>
      </c>
      <c r="AMX16" s="196">
        <v>71.511627906976699</v>
      </c>
      <c r="AMY16" s="196">
        <v>71.574956492914595</v>
      </c>
      <c r="AMZ16" s="196">
        <v>71.035012667691205</v>
      </c>
      <c r="ANA16" s="196">
        <v>70.794844253490893</v>
      </c>
      <c r="ANB16" s="196">
        <v>70.177272727272694</v>
      </c>
      <c r="ANC16" s="196">
        <v>70.467838676318493</v>
      </c>
      <c r="AND16" s="196">
        <v>70.570162726181096</v>
      </c>
      <c r="ANE16" s="196">
        <v>70.162244940192906</v>
      </c>
      <c r="ANF16" s="196">
        <v>70.351594777722696</v>
      </c>
      <c r="ANG16" s="196">
        <v>70.015606390406205</v>
      </c>
      <c r="ANH16" s="196">
        <v>70.026310380267205</v>
      </c>
      <c r="ANI16" s="196">
        <v>69.821663379355698</v>
      </c>
      <c r="ANJ16" s="196">
        <v>69.686503719447401</v>
      </c>
      <c r="ANK16" s="196">
        <v>69.4684493722485</v>
      </c>
      <c r="ANL16" s="196">
        <v>69.095755421832706</v>
      </c>
      <c r="ANM16" s="196">
        <v>68.902271994843701</v>
      </c>
      <c r="ANN16" s="196">
        <v>68.8804584712245</v>
      </c>
      <c r="ANO16" s="196">
        <v>69.042436991787696</v>
      </c>
      <c r="ANP16" s="196">
        <v>69.187296220263306</v>
      </c>
      <c r="ANQ16" s="196">
        <v>69.156342418671599</v>
      </c>
      <c r="ANR16" s="196">
        <v>68.970910977215595</v>
      </c>
      <c r="ANS16" s="196">
        <v>68.729136393983396</v>
      </c>
      <c r="ANT16" s="196">
        <v>68.314606741573002</v>
      </c>
      <c r="ANU16" s="196">
        <v>68.008950271980297</v>
      </c>
      <c r="ANV16" s="196">
        <v>67.575484113555206</v>
      </c>
      <c r="ANW16" s="196">
        <v>67.266852367688003</v>
      </c>
      <c r="ANX16" s="196">
        <v>67.070515162586801</v>
      </c>
      <c r="ANY16" s="196">
        <v>67.4668499052854</v>
      </c>
      <c r="ANZ16" s="196">
        <v>67.629148520798907</v>
      </c>
      <c r="AOA16" s="196">
        <v>67.414423148631499</v>
      </c>
      <c r="AOB16" s="196">
        <v>67.039347408829201</v>
      </c>
      <c r="AOC16" s="196">
        <v>66.933196901037903</v>
      </c>
      <c r="AOD16" s="196">
        <v>66.776421575792995</v>
      </c>
      <c r="AOE16" s="196">
        <v>66.9514176018901</v>
      </c>
      <c r="AOF16" s="196">
        <v>66.885678668328794</v>
      </c>
      <c r="AOG16" s="196">
        <v>66.692564224722403</v>
      </c>
      <c r="AOH16" s="196">
        <v>66.298967562422206</v>
      </c>
      <c r="AOI16" s="196">
        <v>66.620419910704399</v>
      </c>
      <c r="AOJ16" s="196">
        <v>66.800208503983896</v>
      </c>
      <c r="AOK16" s="196">
        <v>66.711715075039194</v>
      </c>
      <c r="AOL16" s="196">
        <v>66.888423457730397</v>
      </c>
      <c r="AOM16" s="196">
        <v>66.642870850124694</v>
      </c>
      <c r="AON16" s="196">
        <v>66.648192034248098</v>
      </c>
      <c r="AOO16" s="196">
        <v>66.530775075987805</v>
      </c>
      <c r="AOP16" s="196">
        <v>66.481088455999398</v>
      </c>
      <c r="AOQ16" s="196">
        <v>66.346350517025897</v>
      </c>
      <c r="AOR16" s="196">
        <v>66.133495514672305</v>
      </c>
      <c r="AOS16" s="196">
        <v>66.105868026485993</v>
      </c>
      <c r="AOT16" s="196">
        <v>66.020112753313995</v>
      </c>
      <c r="AOU16" s="196">
        <v>65.983403753187901</v>
      </c>
      <c r="AOV16" s="196">
        <v>65.711687819662799</v>
      </c>
      <c r="AOW16" s="196">
        <v>65.562497633382605</v>
      </c>
      <c r="AOX16" s="196">
        <v>65.737494332779207</v>
      </c>
      <c r="AOY16" s="196">
        <v>65.516751420879402</v>
      </c>
      <c r="AOZ16" s="196">
        <v>65.502613890963403</v>
      </c>
      <c r="APA16" s="196">
        <v>65.4530502392345</v>
      </c>
      <c r="APB16" s="196">
        <v>65.127651656122097</v>
      </c>
      <c r="APC16" s="196">
        <v>65.073553933375294</v>
      </c>
      <c r="APD16" s="196">
        <v>64.941267444857701</v>
      </c>
      <c r="APE16" s="196">
        <v>64.938253508739805</v>
      </c>
      <c r="APF16" s="196">
        <v>64.610633533193706</v>
      </c>
      <c r="APG16" s="196">
        <v>64.375</v>
      </c>
      <c r="APH16" s="196">
        <v>64.267469966448999</v>
      </c>
      <c r="API16" s="196">
        <v>64.297499819871803</v>
      </c>
      <c r="APJ16" s="196">
        <v>64.106654184070294</v>
      </c>
      <c r="APK16" s="196">
        <v>63.971839039382502</v>
      </c>
      <c r="APL16" s="196">
        <v>63.717018704217303</v>
      </c>
      <c r="APM16" s="196">
        <v>63.966654714951602</v>
      </c>
      <c r="APN16" s="196">
        <v>63.766739277934498</v>
      </c>
      <c r="APO16" s="196">
        <v>63.745041278010099</v>
      </c>
      <c r="APP16" s="196">
        <v>63.5487791799235</v>
      </c>
      <c r="APQ16" s="196">
        <v>63.356790740873002</v>
      </c>
      <c r="APR16" s="196">
        <f>'0091'!O55</f>
        <v>63.317663817663799</v>
      </c>
      <c r="APS16" s="451">
        <f t="shared" si="3"/>
        <v>-2.4198305151154074</v>
      </c>
      <c r="APT16" s="198"/>
      <c r="APU16" s="349">
        <f t="shared" si="4"/>
        <v>-3.6155330833741033</v>
      </c>
      <c r="APV16" s="271"/>
      <c r="APW16" s="390"/>
      <c r="APX16" s="130"/>
      <c r="APY16" s="130"/>
      <c r="APZ16" s="130"/>
      <c r="AQA16" s="130"/>
      <c r="AQB16" s="130"/>
      <c r="AQC16" s="130"/>
      <c r="AQD16" s="130"/>
      <c r="AQE16" s="130"/>
      <c r="AQF16" s="130"/>
      <c r="AQG16" s="130"/>
      <c r="AQH16" s="130"/>
      <c r="AQI16" s="130"/>
      <c r="AQJ16" s="130"/>
    </row>
    <row r="17" spans="1:1128" s="387" customFormat="1" ht="13.9" customHeight="1" x14ac:dyDescent="0.25">
      <c r="A17">
        <v>14</v>
      </c>
      <c r="B17" s="381" t="s">
        <v>20</v>
      </c>
      <c r="C17" s="382">
        <v>140298</v>
      </c>
      <c r="D17" s="382">
        <v>138597</v>
      </c>
      <c r="E17" s="382">
        <v>140089</v>
      </c>
      <c r="F17" s="382">
        <v>143902</v>
      </c>
      <c r="G17" s="382">
        <v>137618</v>
      </c>
      <c r="H17" s="382">
        <v>142236</v>
      </c>
      <c r="I17" s="382">
        <v>142039</v>
      </c>
      <c r="J17" s="382">
        <v>142442</v>
      </c>
      <c r="K17" s="382">
        <v>143383</v>
      </c>
      <c r="L17" s="382">
        <v>142782</v>
      </c>
      <c r="M17" s="382">
        <v>141904</v>
      </c>
      <c r="N17" s="382">
        <v>141801</v>
      </c>
      <c r="O17" s="382">
        <v>141841</v>
      </c>
      <c r="P17" s="382">
        <v>132431</v>
      </c>
      <c r="Q17" s="382">
        <v>132236</v>
      </c>
      <c r="R17" s="382">
        <v>129848</v>
      </c>
      <c r="S17" s="382">
        <v>130174</v>
      </c>
      <c r="T17" s="382">
        <v>131162</v>
      </c>
      <c r="U17" s="382">
        <v>131079</v>
      </c>
      <c r="V17" s="382">
        <v>132727</v>
      </c>
      <c r="W17" s="382">
        <v>134094</v>
      </c>
      <c r="X17" s="382">
        <v>136872</v>
      </c>
      <c r="Y17" s="382">
        <v>136419</v>
      </c>
      <c r="Z17" s="382">
        <v>137119</v>
      </c>
      <c r="AA17" s="382">
        <v>142736</v>
      </c>
      <c r="AB17" s="382">
        <v>142726</v>
      </c>
      <c r="AC17" s="382">
        <v>143937</v>
      </c>
      <c r="AD17" s="382">
        <v>145557</v>
      </c>
      <c r="AE17" s="382">
        <v>140981</v>
      </c>
      <c r="AF17" s="382">
        <v>139193</v>
      </c>
      <c r="AG17" s="382">
        <v>140150</v>
      </c>
      <c r="AH17" s="382">
        <v>140513</v>
      </c>
      <c r="AI17" s="382">
        <v>139776</v>
      </c>
      <c r="AJ17" s="382">
        <v>136210</v>
      </c>
      <c r="AK17" s="382">
        <v>136867</v>
      </c>
      <c r="AL17" s="382">
        <v>128659</v>
      </c>
      <c r="AM17" s="382">
        <v>130295</v>
      </c>
      <c r="AN17" s="382">
        <v>130209</v>
      </c>
      <c r="AO17" s="382">
        <v>130724</v>
      </c>
      <c r="AP17" s="382">
        <v>132714</v>
      </c>
      <c r="AQ17" s="382">
        <v>131669</v>
      </c>
      <c r="AR17" s="382">
        <v>134766</v>
      </c>
      <c r="AS17" s="382">
        <v>134138</v>
      </c>
      <c r="AT17" s="382">
        <v>134804</v>
      </c>
      <c r="AU17" s="382">
        <v>131160</v>
      </c>
      <c r="AV17" s="382">
        <v>137156</v>
      </c>
      <c r="AW17" s="382">
        <v>135517</v>
      </c>
      <c r="AX17" s="382">
        <v>131877</v>
      </c>
      <c r="AY17" s="382">
        <v>134194</v>
      </c>
      <c r="AZ17" s="382">
        <v>133279</v>
      </c>
      <c r="BA17" s="382">
        <v>133234</v>
      </c>
      <c r="BB17" s="382">
        <v>128181</v>
      </c>
      <c r="BC17" s="382">
        <v>128519</v>
      </c>
      <c r="BD17" s="382">
        <v>129689</v>
      </c>
      <c r="BE17" s="382">
        <v>126315</v>
      </c>
      <c r="BF17" s="382">
        <v>126592</v>
      </c>
      <c r="BG17" s="382">
        <v>126882</v>
      </c>
      <c r="BH17" s="382">
        <v>125956</v>
      </c>
      <c r="BI17" s="382">
        <v>126644</v>
      </c>
      <c r="BJ17" s="382">
        <v>125358</v>
      </c>
      <c r="BK17" s="382">
        <v>125667</v>
      </c>
      <c r="BL17" s="382">
        <v>126842</v>
      </c>
      <c r="BM17" s="382">
        <v>126312</v>
      </c>
      <c r="BN17" s="382">
        <v>126928</v>
      </c>
      <c r="BO17" s="382">
        <v>124049</v>
      </c>
      <c r="BP17" s="382">
        <v>126958</v>
      </c>
      <c r="BQ17" s="382">
        <v>127274</v>
      </c>
      <c r="BR17" s="382">
        <v>126913</v>
      </c>
      <c r="BS17" s="382">
        <v>127000</v>
      </c>
      <c r="BT17" s="382">
        <v>126522</v>
      </c>
      <c r="BU17" s="382">
        <v>126959</v>
      </c>
      <c r="BV17" s="382">
        <v>127423</v>
      </c>
      <c r="BW17" s="382">
        <v>127567</v>
      </c>
      <c r="BX17" s="382">
        <v>127313</v>
      </c>
      <c r="BY17" s="382">
        <v>127731</v>
      </c>
      <c r="BZ17" s="382">
        <v>128120</v>
      </c>
      <c r="CA17" s="382">
        <v>128664</v>
      </c>
      <c r="CB17" s="382">
        <v>129073</v>
      </c>
      <c r="CC17" s="382">
        <v>129781</v>
      </c>
      <c r="CD17" s="382">
        <v>130273</v>
      </c>
      <c r="CE17" s="382">
        <v>130519</v>
      </c>
      <c r="CF17" s="382">
        <v>131057</v>
      </c>
      <c r="CG17" s="382">
        <v>132175</v>
      </c>
      <c r="CH17" s="382">
        <v>133064</v>
      </c>
      <c r="CI17" s="382">
        <v>133166</v>
      </c>
      <c r="CJ17" s="382">
        <v>133746</v>
      </c>
      <c r="CK17" s="382">
        <v>134098</v>
      </c>
      <c r="CL17" s="382">
        <v>134377</v>
      </c>
      <c r="CM17" s="382">
        <v>135290</v>
      </c>
      <c r="CN17" s="382">
        <v>135885</v>
      </c>
      <c r="CO17" s="382">
        <v>136884</v>
      </c>
      <c r="CP17" s="382">
        <v>137699</v>
      </c>
      <c r="CQ17" s="382">
        <v>137849</v>
      </c>
      <c r="CR17" s="382">
        <v>137530</v>
      </c>
      <c r="CS17" s="382">
        <v>138054</v>
      </c>
      <c r="CT17" s="382">
        <v>138136</v>
      </c>
      <c r="CU17" s="382">
        <v>137785</v>
      </c>
      <c r="CV17" s="382">
        <v>137911</v>
      </c>
      <c r="CW17" s="382">
        <v>137107</v>
      </c>
      <c r="CX17" s="382">
        <v>138406</v>
      </c>
      <c r="CY17" s="382">
        <v>139031</v>
      </c>
      <c r="CZ17" s="382">
        <v>139635</v>
      </c>
      <c r="DA17" s="382">
        <v>140465</v>
      </c>
      <c r="DB17" s="382">
        <v>140762</v>
      </c>
      <c r="DC17" s="382">
        <v>140425</v>
      </c>
      <c r="DD17" s="382">
        <v>141544</v>
      </c>
      <c r="DE17" s="382">
        <v>141857</v>
      </c>
      <c r="DF17" s="382">
        <v>141516</v>
      </c>
      <c r="DG17" s="382">
        <v>141262</v>
      </c>
      <c r="DH17" s="382">
        <v>142358</v>
      </c>
      <c r="DI17" s="382">
        <v>142201</v>
      </c>
      <c r="DJ17" s="382">
        <v>142320</v>
      </c>
      <c r="DK17" s="382">
        <v>140862</v>
      </c>
      <c r="DL17" s="382">
        <v>139954</v>
      </c>
      <c r="DM17" s="382">
        <v>140781</v>
      </c>
      <c r="DN17" s="382">
        <v>141292</v>
      </c>
      <c r="DO17" s="382">
        <v>141642</v>
      </c>
      <c r="DP17" s="382">
        <v>141918</v>
      </c>
      <c r="DQ17" s="382">
        <v>140643</v>
      </c>
      <c r="DR17" s="382">
        <v>139774</v>
      </c>
      <c r="DS17" s="382">
        <v>140449</v>
      </c>
      <c r="DT17" s="382">
        <v>141141</v>
      </c>
      <c r="DU17" s="382">
        <v>140475</v>
      </c>
      <c r="DV17" s="382">
        <v>139927</v>
      </c>
      <c r="DW17" s="382">
        <v>139836</v>
      </c>
      <c r="DX17" s="382">
        <v>140447</v>
      </c>
      <c r="DY17" s="382">
        <v>140745</v>
      </c>
      <c r="DZ17" s="382">
        <v>141143</v>
      </c>
      <c r="EA17" s="382">
        <v>138825</v>
      </c>
      <c r="EB17" s="382">
        <v>139951</v>
      </c>
      <c r="EC17" s="382">
        <v>140316</v>
      </c>
      <c r="ED17" s="382">
        <v>139747</v>
      </c>
      <c r="EE17" s="382">
        <v>139352</v>
      </c>
      <c r="EF17" s="382">
        <v>137708</v>
      </c>
      <c r="EG17" s="382">
        <v>138150</v>
      </c>
      <c r="EH17" s="382">
        <v>138400</v>
      </c>
      <c r="EI17" s="382">
        <v>137518</v>
      </c>
      <c r="EJ17" s="382">
        <v>137149</v>
      </c>
      <c r="EK17" s="382">
        <v>136395</v>
      </c>
      <c r="EL17" s="382">
        <v>137047</v>
      </c>
      <c r="EM17" s="382">
        <v>137343</v>
      </c>
      <c r="EN17" s="382">
        <v>136907</v>
      </c>
      <c r="EO17" s="382">
        <v>137059</v>
      </c>
      <c r="EP17" s="382">
        <v>136584</v>
      </c>
      <c r="EQ17" s="382">
        <v>136703</v>
      </c>
      <c r="ER17" s="382">
        <v>136703</v>
      </c>
      <c r="ES17" s="382">
        <v>136229</v>
      </c>
      <c r="ET17" s="382">
        <v>137317</v>
      </c>
      <c r="EU17" s="382">
        <v>136630</v>
      </c>
      <c r="EV17" s="382">
        <v>136255</v>
      </c>
      <c r="EW17" s="382">
        <v>136722</v>
      </c>
      <c r="EX17" s="382">
        <v>136978</v>
      </c>
      <c r="EY17" s="382">
        <v>136243</v>
      </c>
      <c r="EZ17" s="382">
        <v>135394</v>
      </c>
      <c r="FA17" s="382">
        <v>135413</v>
      </c>
      <c r="FB17" s="382">
        <v>135634</v>
      </c>
      <c r="FC17" s="382">
        <v>135035</v>
      </c>
      <c r="FD17" s="382">
        <v>134198</v>
      </c>
      <c r="FE17" s="382">
        <v>133369</v>
      </c>
      <c r="FF17" s="382">
        <v>132681</v>
      </c>
      <c r="FG17" s="382">
        <v>132593</v>
      </c>
      <c r="FH17" s="382">
        <v>133122</v>
      </c>
      <c r="FI17" s="382">
        <v>132770</v>
      </c>
      <c r="FJ17" s="382">
        <v>131544</v>
      </c>
      <c r="FK17" s="382">
        <v>130932</v>
      </c>
      <c r="FL17" s="382">
        <v>131112</v>
      </c>
      <c r="FM17" s="382">
        <v>130920</v>
      </c>
      <c r="FN17" s="382">
        <v>131044</v>
      </c>
      <c r="FO17" s="382">
        <v>130256</v>
      </c>
      <c r="FP17" s="383">
        <v>131070</v>
      </c>
      <c r="FQ17" s="382">
        <v>131360</v>
      </c>
      <c r="FR17" s="382">
        <v>131061</v>
      </c>
      <c r="FS17" s="382">
        <v>131172</v>
      </c>
      <c r="FT17" s="382">
        <v>129401</v>
      </c>
      <c r="FU17" s="382">
        <v>129380</v>
      </c>
      <c r="FV17" s="382">
        <v>129454</v>
      </c>
      <c r="FW17" s="382">
        <v>129688</v>
      </c>
      <c r="FX17" s="382">
        <v>129697</v>
      </c>
      <c r="FY17" s="382">
        <v>128694</v>
      </c>
      <c r="FZ17" s="382">
        <v>128286</v>
      </c>
      <c r="GA17" s="382">
        <v>127979</v>
      </c>
      <c r="GB17" s="382">
        <v>127929</v>
      </c>
      <c r="GC17" s="382">
        <v>127909</v>
      </c>
      <c r="GD17" s="382">
        <v>127061</v>
      </c>
      <c r="GE17" s="382">
        <v>127053</v>
      </c>
      <c r="GF17" s="382">
        <v>126733</v>
      </c>
      <c r="GG17" s="382">
        <v>126689</v>
      </c>
      <c r="GH17" s="382">
        <v>126794</v>
      </c>
      <c r="GI17" s="382">
        <v>125937</v>
      </c>
      <c r="GJ17" s="382">
        <v>125549</v>
      </c>
      <c r="GK17" s="382">
        <v>125190</v>
      </c>
      <c r="GL17" s="382">
        <v>126370</v>
      </c>
      <c r="GM17" s="382">
        <v>126527</v>
      </c>
      <c r="GN17" s="382">
        <v>126280</v>
      </c>
      <c r="GO17" s="382">
        <v>126370</v>
      </c>
      <c r="GP17" s="382">
        <v>126265</v>
      </c>
      <c r="GQ17" s="382">
        <v>125334</v>
      </c>
      <c r="GR17" s="382">
        <v>125606</v>
      </c>
      <c r="GS17" s="382">
        <v>125557</v>
      </c>
      <c r="GT17" s="382">
        <v>125190</v>
      </c>
      <c r="GU17" s="382">
        <v>126166</v>
      </c>
      <c r="GV17" s="382">
        <v>125900</v>
      </c>
      <c r="GW17" s="382">
        <v>125749</v>
      </c>
      <c r="GX17" s="382">
        <v>125773</v>
      </c>
      <c r="GY17" s="382">
        <v>125266</v>
      </c>
      <c r="GZ17" s="382">
        <v>125580</v>
      </c>
      <c r="HA17" s="382">
        <v>125417</v>
      </c>
      <c r="HB17" s="382">
        <v>125881</v>
      </c>
      <c r="HC17" s="382">
        <v>125911</v>
      </c>
      <c r="HD17" s="382">
        <v>125287</v>
      </c>
      <c r="HE17" s="382">
        <v>125436</v>
      </c>
      <c r="HF17" s="382">
        <v>125334</v>
      </c>
      <c r="HG17" s="382">
        <v>126023</v>
      </c>
      <c r="HH17" s="382">
        <v>125956</v>
      </c>
      <c r="HI17" s="382">
        <v>125502</v>
      </c>
      <c r="HJ17" s="382">
        <v>125269</v>
      </c>
      <c r="HK17" s="382">
        <v>125063</v>
      </c>
      <c r="HL17" s="382">
        <v>124818</v>
      </c>
      <c r="HM17" s="382">
        <v>125021</v>
      </c>
      <c r="HN17" s="382">
        <v>124489</v>
      </c>
      <c r="HO17" s="382">
        <v>124387</v>
      </c>
      <c r="HP17" s="382">
        <v>124597</v>
      </c>
      <c r="HQ17" s="382">
        <v>124292</v>
      </c>
      <c r="HR17" s="382">
        <v>124422</v>
      </c>
      <c r="HS17" s="382">
        <v>123208</v>
      </c>
      <c r="HT17" s="382">
        <v>123058</v>
      </c>
      <c r="HU17" s="382">
        <v>122828</v>
      </c>
      <c r="HV17" s="382">
        <v>122544</v>
      </c>
      <c r="HW17" s="382">
        <v>123103</v>
      </c>
      <c r="HX17" s="382">
        <v>123041</v>
      </c>
      <c r="HY17" s="382">
        <v>123017</v>
      </c>
      <c r="HZ17" s="382">
        <v>122151</v>
      </c>
      <c r="IA17" s="382">
        <v>121884</v>
      </c>
      <c r="IB17" s="382">
        <v>121762</v>
      </c>
      <c r="IC17" s="382">
        <v>121492</v>
      </c>
      <c r="ID17" s="382">
        <v>120862</v>
      </c>
      <c r="IE17" s="382">
        <v>120183</v>
      </c>
      <c r="IF17" s="382">
        <v>120155</v>
      </c>
      <c r="IG17" s="382">
        <v>119113</v>
      </c>
      <c r="IH17" s="382">
        <v>118461</v>
      </c>
      <c r="II17" s="382">
        <v>117790</v>
      </c>
      <c r="IJ17" s="382">
        <v>117609</v>
      </c>
      <c r="IK17" s="382">
        <v>117298</v>
      </c>
      <c r="IL17" s="382">
        <v>116446</v>
      </c>
      <c r="IM17" s="382">
        <v>115969</v>
      </c>
      <c r="IN17" s="382">
        <v>115470</v>
      </c>
      <c r="IO17" s="382">
        <v>115325</v>
      </c>
      <c r="IP17" s="382">
        <v>115236</v>
      </c>
      <c r="IQ17" s="382">
        <v>113547</v>
      </c>
      <c r="IR17" s="382">
        <v>113043</v>
      </c>
      <c r="IS17" s="382">
        <v>112923</v>
      </c>
      <c r="IT17" s="382">
        <v>112929</v>
      </c>
      <c r="IU17" s="382">
        <v>113028</v>
      </c>
      <c r="IV17" s="382">
        <v>112913</v>
      </c>
      <c r="IW17" s="382">
        <v>113108</v>
      </c>
      <c r="IX17" s="382">
        <v>112824</v>
      </c>
      <c r="IY17" s="382">
        <v>112727</v>
      </c>
      <c r="IZ17" s="382">
        <v>113775</v>
      </c>
      <c r="JA17" s="382">
        <v>112775</v>
      </c>
      <c r="JB17" s="382">
        <v>113030</v>
      </c>
      <c r="JC17" s="382">
        <v>112532</v>
      </c>
      <c r="JD17" s="382">
        <v>112231</v>
      </c>
      <c r="JE17" s="382">
        <v>112153</v>
      </c>
      <c r="JF17" s="382">
        <v>112220</v>
      </c>
      <c r="JG17" s="382">
        <v>111898</v>
      </c>
      <c r="JH17" s="382">
        <v>111888</v>
      </c>
      <c r="JI17" s="382">
        <v>111811</v>
      </c>
      <c r="JJ17" s="382">
        <v>111699</v>
      </c>
      <c r="JK17" s="382">
        <v>111563</v>
      </c>
      <c r="JL17" s="382">
        <v>111277</v>
      </c>
      <c r="JM17" s="382">
        <v>111371</v>
      </c>
      <c r="JN17" s="382">
        <v>111464</v>
      </c>
      <c r="JO17" s="382">
        <v>111541</v>
      </c>
      <c r="JP17" s="382">
        <v>111263</v>
      </c>
      <c r="JQ17" s="382">
        <v>110522</v>
      </c>
      <c r="JR17" s="382">
        <v>110768</v>
      </c>
      <c r="JS17" s="382">
        <v>111010</v>
      </c>
      <c r="JT17" s="382">
        <v>112191</v>
      </c>
      <c r="JU17" s="382">
        <v>112329</v>
      </c>
      <c r="JV17" s="382">
        <v>112662</v>
      </c>
      <c r="JW17" s="382">
        <v>112806</v>
      </c>
      <c r="JX17" s="382">
        <v>112894</v>
      </c>
      <c r="JY17" s="382">
        <v>113107</v>
      </c>
      <c r="JZ17" s="382">
        <v>113168</v>
      </c>
      <c r="KA17" s="382">
        <v>113059</v>
      </c>
      <c r="KB17" s="382">
        <v>113116</v>
      </c>
      <c r="KC17" s="382">
        <v>113357</v>
      </c>
      <c r="KD17" s="382">
        <v>113226</v>
      </c>
      <c r="KE17" s="382">
        <v>113246</v>
      </c>
      <c r="KF17" s="382">
        <v>113309</v>
      </c>
      <c r="KG17" s="382">
        <v>113378</v>
      </c>
      <c r="KH17" s="382">
        <v>113261</v>
      </c>
      <c r="KI17" s="382">
        <v>113664</v>
      </c>
      <c r="KJ17" s="382">
        <v>113637</v>
      </c>
      <c r="KK17" s="382">
        <v>113697</v>
      </c>
      <c r="KL17" s="382">
        <v>112564</v>
      </c>
      <c r="KM17" s="382">
        <v>112521</v>
      </c>
      <c r="KN17" s="382">
        <v>112814</v>
      </c>
      <c r="KO17" s="382">
        <v>112620</v>
      </c>
      <c r="KP17" s="382">
        <v>112571</v>
      </c>
      <c r="KQ17" s="382">
        <v>112412</v>
      </c>
      <c r="KR17" s="382">
        <v>112285</v>
      </c>
      <c r="KS17" s="382">
        <v>111161</v>
      </c>
      <c r="KT17" s="382">
        <v>111141</v>
      </c>
      <c r="KU17" s="382">
        <v>111107</v>
      </c>
      <c r="KV17" s="382">
        <v>111139</v>
      </c>
      <c r="KW17" s="382">
        <v>110409</v>
      </c>
      <c r="KX17" s="382">
        <v>110774</v>
      </c>
      <c r="KY17" s="382">
        <v>110842</v>
      </c>
      <c r="KZ17" s="382">
        <v>110660</v>
      </c>
      <c r="LA17" s="382">
        <v>111082</v>
      </c>
      <c r="LB17" s="382">
        <v>111182</v>
      </c>
      <c r="LC17" s="382">
        <v>111268</v>
      </c>
      <c r="LD17" s="382">
        <v>111345</v>
      </c>
      <c r="LE17" s="382">
        <v>111680</v>
      </c>
      <c r="LF17" s="382">
        <v>112039</v>
      </c>
      <c r="LG17" s="382">
        <v>112283</v>
      </c>
      <c r="LH17" s="382">
        <v>112628</v>
      </c>
      <c r="LI17" s="382">
        <v>112880</v>
      </c>
      <c r="LJ17" s="382">
        <v>114012</v>
      </c>
      <c r="LK17" s="382">
        <v>114155</v>
      </c>
      <c r="LL17" s="382">
        <v>113983</v>
      </c>
      <c r="LM17" s="382">
        <v>114285</v>
      </c>
      <c r="LN17" s="382">
        <v>114186</v>
      </c>
      <c r="LO17" s="382">
        <v>114363</v>
      </c>
      <c r="LP17" s="382">
        <v>114363</v>
      </c>
      <c r="LQ17" s="382">
        <v>114471</v>
      </c>
      <c r="LR17" s="382">
        <v>114729</v>
      </c>
      <c r="LS17" s="382">
        <v>114449</v>
      </c>
      <c r="LT17" s="382">
        <v>114673</v>
      </c>
      <c r="LU17" s="382">
        <v>114821</v>
      </c>
      <c r="LV17" s="382">
        <v>115014</v>
      </c>
      <c r="LW17" s="382">
        <v>115000</v>
      </c>
      <c r="LX17" s="382">
        <v>115465</v>
      </c>
      <c r="LY17" s="382">
        <v>115786</v>
      </c>
      <c r="LZ17" s="382">
        <v>116429</v>
      </c>
      <c r="MA17" s="382">
        <v>116946</v>
      </c>
      <c r="MB17" s="382">
        <v>117335</v>
      </c>
      <c r="MC17" s="382">
        <v>117603</v>
      </c>
      <c r="MD17" s="382">
        <v>117882</v>
      </c>
      <c r="ME17" s="382">
        <v>119365</v>
      </c>
      <c r="MF17" s="382">
        <v>120347</v>
      </c>
      <c r="MG17" s="382">
        <v>120941</v>
      </c>
      <c r="MH17" s="382">
        <v>121481</v>
      </c>
      <c r="MI17" s="382">
        <v>122003</v>
      </c>
      <c r="MJ17" s="382">
        <v>122386</v>
      </c>
      <c r="MK17" s="382">
        <v>122732</v>
      </c>
      <c r="ML17" s="382">
        <v>123068</v>
      </c>
      <c r="MM17" s="382">
        <v>123474</v>
      </c>
      <c r="MN17" s="382">
        <v>124044</v>
      </c>
      <c r="MO17" s="382">
        <v>124454</v>
      </c>
      <c r="MP17" s="382">
        <v>124800</v>
      </c>
      <c r="MQ17" s="382">
        <v>125216</v>
      </c>
      <c r="MR17" s="382">
        <v>125997</v>
      </c>
      <c r="MS17" s="382">
        <v>126817</v>
      </c>
      <c r="MT17" s="382">
        <v>127405</v>
      </c>
      <c r="MU17" s="382">
        <v>128040</v>
      </c>
      <c r="MV17" s="382">
        <v>128702</v>
      </c>
      <c r="MW17" s="382">
        <v>129419</v>
      </c>
      <c r="MX17" s="382">
        <v>129931</v>
      </c>
      <c r="MY17" s="382">
        <v>131564</v>
      </c>
      <c r="MZ17" s="382">
        <v>132537</v>
      </c>
      <c r="NA17" s="382">
        <v>132537</v>
      </c>
      <c r="NB17" s="382">
        <v>133777</v>
      </c>
      <c r="NC17" s="382">
        <v>134479</v>
      </c>
      <c r="ND17" s="382">
        <v>134976</v>
      </c>
      <c r="NE17" s="382">
        <v>136233</v>
      </c>
      <c r="NF17" s="382">
        <v>137624</v>
      </c>
      <c r="NG17" s="382">
        <v>138216</v>
      </c>
      <c r="NH17" s="382">
        <v>139863</v>
      </c>
      <c r="NI17" s="382">
        <v>140045</v>
      </c>
      <c r="NJ17" s="382">
        <v>140057</v>
      </c>
      <c r="NK17" s="382">
        <v>140611</v>
      </c>
      <c r="NL17" s="382">
        <v>141173</v>
      </c>
      <c r="NM17" s="382">
        <v>141711</v>
      </c>
      <c r="NN17" s="382">
        <v>142058</v>
      </c>
      <c r="NO17" s="382">
        <v>142183</v>
      </c>
      <c r="NP17" s="382">
        <v>143656</v>
      </c>
      <c r="NQ17" s="382">
        <v>143656</v>
      </c>
      <c r="NR17" s="382">
        <v>144082</v>
      </c>
      <c r="NS17" s="382">
        <v>144703</v>
      </c>
      <c r="NT17" s="382">
        <v>145841</v>
      </c>
      <c r="NU17" s="382">
        <v>146549</v>
      </c>
      <c r="NV17" s="382">
        <v>147016</v>
      </c>
      <c r="NW17" s="382">
        <v>147687</v>
      </c>
      <c r="NX17" s="382">
        <v>148169</v>
      </c>
      <c r="NY17" s="382">
        <v>148597</v>
      </c>
      <c r="NZ17" s="382">
        <v>149399</v>
      </c>
      <c r="OA17" s="382">
        <v>149922</v>
      </c>
      <c r="OB17" s="382">
        <v>150734</v>
      </c>
      <c r="OC17" s="382">
        <v>151169</v>
      </c>
      <c r="OD17" s="382">
        <v>151385</v>
      </c>
      <c r="OE17" s="382">
        <v>152599</v>
      </c>
      <c r="OF17" s="382">
        <v>153915</v>
      </c>
      <c r="OG17" s="382">
        <v>155164</v>
      </c>
      <c r="OH17" s="382">
        <v>155656</v>
      </c>
      <c r="OI17" s="382">
        <v>156807</v>
      </c>
      <c r="OJ17" s="382">
        <v>157039</v>
      </c>
      <c r="OK17" s="382">
        <v>157838</v>
      </c>
      <c r="OL17" s="382">
        <v>158182</v>
      </c>
      <c r="OM17" s="382">
        <v>158556</v>
      </c>
      <c r="ON17" s="382">
        <v>160080</v>
      </c>
      <c r="OO17" s="382">
        <v>160988</v>
      </c>
      <c r="OP17" s="382">
        <v>161910</v>
      </c>
      <c r="OQ17" s="382">
        <v>162888</v>
      </c>
      <c r="OR17" s="382">
        <v>162482</v>
      </c>
      <c r="OS17" s="382">
        <v>163238</v>
      </c>
      <c r="OT17" s="382">
        <v>164714</v>
      </c>
      <c r="OU17" s="382">
        <v>165882</v>
      </c>
      <c r="OV17" s="382">
        <v>165316</v>
      </c>
      <c r="OW17" s="382">
        <v>165228</v>
      </c>
      <c r="OX17" s="382">
        <v>165228</v>
      </c>
      <c r="OY17" s="382">
        <v>165063</v>
      </c>
      <c r="OZ17" s="382">
        <v>164665</v>
      </c>
      <c r="PA17" s="382">
        <v>164474</v>
      </c>
      <c r="PB17" s="382">
        <v>164071</v>
      </c>
      <c r="PC17" s="382">
        <v>163744</v>
      </c>
      <c r="PD17" s="382">
        <v>163459</v>
      </c>
      <c r="PE17" s="382">
        <v>163184</v>
      </c>
      <c r="PF17" s="382">
        <v>163245</v>
      </c>
      <c r="PG17" s="382">
        <v>163459</v>
      </c>
      <c r="PH17" s="382">
        <v>163213</v>
      </c>
      <c r="PI17" s="382">
        <v>162690</v>
      </c>
      <c r="PJ17" s="382">
        <v>162194</v>
      </c>
      <c r="PK17" s="382">
        <v>163722</v>
      </c>
      <c r="PL17" s="382">
        <v>163360</v>
      </c>
      <c r="PM17" s="382">
        <v>163413</v>
      </c>
      <c r="PN17" s="382">
        <v>163630</v>
      </c>
      <c r="PO17" s="382">
        <v>162534</v>
      </c>
      <c r="PP17" s="382">
        <v>162907</v>
      </c>
      <c r="PQ17" s="382">
        <v>163595</v>
      </c>
      <c r="PR17" s="382">
        <v>162944</v>
      </c>
      <c r="PS17" s="382">
        <v>161789</v>
      </c>
      <c r="PT17" s="382">
        <v>160631</v>
      </c>
      <c r="PU17" s="382">
        <v>159250</v>
      </c>
      <c r="PV17" s="382">
        <v>159649</v>
      </c>
      <c r="PW17" s="382">
        <v>159221</v>
      </c>
      <c r="PX17" s="382">
        <v>159444</v>
      </c>
      <c r="PY17" s="382">
        <v>158712</v>
      </c>
      <c r="PZ17" s="382">
        <v>159202</v>
      </c>
      <c r="QA17" s="382">
        <v>158985</v>
      </c>
      <c r="QB17" s="382">
        <v>158577</v>
      </c>
      <c r="QC17" s="382">
        <v>158859</v>
      </c>
      <c r="QD17" s="382">
        <v>158294</v>
      </c>
      <c r="QE17" s="382">
        <v>158217</v>
      </c>
      <c r="QF17" s="382">
        <v>158078</v>
      </c>
      <c r="QG17" s="382">
        <v>159220</v>
      </c>
      <c r="QH17" s="382">
        <v>157296</v>
      </c>
      <c r="QI17" s="382">
        <v>156828</v>
      </c>
      <c r="QJ17" s="382">
        <v>156347</v>
      </c>
      <c r="QK17" s="382">
        <v>155825</v>
      </c>
      <c r="QL17" s="382">
        <v>155307</v>
      </c>
      <c r="QM17" s="382">
        <v>154975</v>
      </c>
      <c r="QN17" s="382">
        <v>154610</v>
      </c>
      <c r="QO17" s="382">
        <v>154178</v>
      </c>
      <c r="QP17" s="382">
        <v>153704</v>
      </c>
      <c r="QQ17" s="382">
        <v>153261</v>
      </c>
      <c r="QR17" s="382">
        <v>152477</v>
      </c>
      <c r="QS17" s="382">
        <v>151303</v>
      </c>
      <c r="QT17" s="382">
        <v>150405</v>
      </c>
      <c r="QU17" s="382">
        <v>150498</v>
      </c>
      <c r="QV17" s="382">
        <v>150545</v>
      </c>
      <c r="QW17" s="382">
        <v>150484</v>
      </c>
      <c r="QX17" s="382">
        <v>150204</v>
      </c>
      <c r="QY17" s="382">
        <v>150447</v>
      </c>
      <c r="QZ17" s="382">
        <v>150433</v>
      </c>
      <c r="RA17" s="382">
        <v>150317</v>
      </c>
      <c r="RB17" s="382">
        <v>151293</v>
      </c>
      <c r="RC17" s="382">
        <v>150919</v>
      </c>
      <c r="RD17" s="382">
        <v>150689</v>
      </c>
      <c r="RE17" s="382">
        <v>150752</v>
      </c>
      <c r="RF17" s="382">
        <v>150907</v>
      </c>
      <c r="RG17" s="382">
        <v>150304</v>
      </c>
      <c r="RH17" s="382">
        <v>150305</v>
      </c>
      <c r="RI17" s="382">
        <v>150612</v>
      </c>
      <c r="RJ17" s="382">
        <v>150352</v>
      </c>
      <c r="RK17" s="382">
        <v>150046</v>
      </c>
      <c r="RL17" s="382">
        <v>149948</v>
      </c>
      <c r="RM17" s="382">
        <v>150275</v>
      </c>
      <c r="RN17" s="382">
        <v>150376</v>
      </c>
      <c r="RO17" s="382">
        <v>150240</v>
      </c>
      <c r="RP17" s="382">
        <v>149884</v>
      </c>
      <c r="RQ17" s="382">
        <v>148824</v>
      </c>
      <c r="RR17" s="382">
        <v>148862</v>
      </c>
      <c r="RS17" s="382">
        <v>149977</v>
      </c>
      <c r="RT17" s="382">
        <v>149449</v>
      </c>
      <c r="RU17" s="382">
        <v>148923</v>
      </c>
      <c r="RV17" s="382">
        <v>148259</v>
      </c>
      <c r="RW17" s="382">
        <v>149707</v>
      </c>
      <c r="RX17" s="382">
        <v>149505</v>
      </c>
      <c r="RY17" s="382">
        <v>149507</v>
      </c>
      <c r="RZ17" s="382">
        <v>148974</v>
      </c>
      <c r="SA17" s="382">
        <v>149030</v>
      </c>
      <c r="SB17" s="382">
        <v>149089</v>
      </c>
      <c r="SC17" s="382">
        <v>148268</v>
      </c>
      <c r="SD17" s="382">
        <v>148209</v>
      </c>
      <c r="SE17" s="382">
        <v>147329</v>
      </c>
      <c r="SF17" s="382">
        <v>147404</v>
      </c>
      <c r="SG17" s="382">
        <v>147325</v>
      </c>
      <c r="SH17" s="382">
        <v>147167</v>
      </c>
      <c r="SI17" s="382">
        <v>146720</v>
      </c>
      <c r="SJ17" s="382">
        <v>145446</v>
      </c>
      <c r="SK17" s="382">
        <v>145377</v>
      </c>
      <c r="SL17" s="382">
        <v>145474</v>
      </c>
      <c r="SM17" s="382">
        <v>144624</v>
      </c>
      <c r="SN17" s="382">
        <v>144082</v>
      </c>
      <c r="SO17" s="382">
        <v>142659</v>
      </c>
      <c r="SP17" s="382">
        <v>142895</v>
      </c>
      <c r="SQ17" s="382">
        <v>142874</v>
      </c>
      <c r="SR17" s="382">
        <v>142781</v>
      </c>
      <c r="SS17" s="382">
        <v>143382</v>
      </c>
      <c r="ST17" s="382">
        <v>140228</v>
      </c>
      <c r="SU17" s="382">
        <v>140441</v>
      </c>
      <c r="SV17" s="382">
        <v>140647</v>
      </c>
      <c r="SW17" s="382">
        <v>139873</v>
      </c>
      <c r="SX17" s="382">
        <v>137641</v>
      </c>
      <c r="SY17" s="382">
        <v>137373</v>
      </c>
      <c r="SZ17" s="382">
        <v>137385</v>
      </c>
      <c r="TA17" s="382">
        <v>137569</v>
      </c>
      <c r="TB17" s="382">
        <v>135683</v>
      </c>
      <c r="TC17" s="382">
        <v>133748</v>
      </c>
      <c r="TD17" s="382">
        <v>133596</v>
      </c>
      <c r="TE17" s="382">
        <v>133840</v>
      </c>
      <c r="TF17" s="382">
        <v>133898</v>
      </c>
      <c r="TG17" s="382">
        <v>134122</v>
      </c>
      <c r="TH17" s="382">
        <v>133532</v>
      </c>
      <c r="TI17" s="382">
        <v>133601</v>
      </c>
      <c r="TJ17" s="382">
        <v>133770</v>
      </c>
      <c r="TK17" s="382">
        <v>133966</v>
      </c>
      <c r="TL17" s="382">
        <v>133674</v>
      </c>
      <c r="TM17" s="382">
        <v>133159</v>
      </c>
      <c r="TN17" s="382">
        <v>134413</v>
      </c>
      <c r="TO17" s="382">
        <v>134733</v>
      </c>
      <c r="TP17" s="382">
        <v>134858</v>
      </c>
      <c r="TQ17" s="382">
        <v>134560</v>
      </c>
      <c r="TR17" s="382">
        <v>133415</v>
      </c>
      <c r="TS17" s="382">
        <v>133666</v>
      </c>
      <c r="TT17" s="382">
        <v>133765</v>
      </c>
      <c r="TU17" s="382">
        <v>133845</v>
      </c>
      <c r="TV17" s="382">
        <v>133436</v>
      </c>
      <c r="TW17" s="382">
        <v>132869</v>
      </c>
      <c r="TX17" s="382">
        <v>132439</v>
      </c>
      <c r="TY17" s="382">
        <v>132494</v>
      </c>
      <c r="TZ17" s="382">
        <v>132733</v>
      </c>
      <c r="UA17" s="382">
        <v>132578</v>
      </c>
      <c r="UB17" s="382">
        <v>129747</v>
      </c>
      <c r="UC17" s="382">
        <v>129651</v>
      </c>
      <c r="UD17" s="382">
        <v>129839</v>
      </c>
      <c r="UE17" s="382">
        <v>130061</v>
      </c>
      <c r="UF17" s="382">
        <v>130262</v>
      </c>
      <c r="UG17" s="382">
        <v>129029</v>
      </c>
      <c r="UH17" s="382">
        <f>'0091'!P25</f>
        <v>129210</v>
      </c>
      <c r="UI17" s="452">
        <f t="shared" si="1"/>
        <v>-5.2030000000000003</v>
      </c>
      <c r="UJ17" s="384"/>
      <c r="UK17" s="347">
        <f t="shared" si="2"/>
        <v>-14172</v>
      </c>
      <c r="UL17" s="271"/>
      <c r="UM17" s="385">
        <v>268.92085773003998</v>
      </c>
      <c r="UN17" s="385">
        <v>268.060025592307</v>
      </c>
      <c r="UO17" s="385">
        <v>268.72184531886001</v>
      </c>
      <c r="UP17" s="385">
        <v>268.88269238216998</v>
      </c>
      <c r="UQ17" s="385">
        <v>269.82771389592699</v>
      </c>
      <c r="UR17" s="385">
        <v>269.92670725559401</v>
      </c>
      <c r="US17" s="385">
        <v>270.55430653539003</v>
      </c>
      <c r="UT17" s="385">
        <v>271.96411892901619</v>
      </c>
      <c r="UU17" s="385">
        <v>272.76777730259323</v>
      </c>
      <c r="UV17" s="385">
        <v>272.81103286384973</v>
      </c>
      <c r="UW17" s="385">
        <v>272.56528236589583</v>
      </c>
      <c r="UX17" s="385">
        <v>272.74393108848864</v>
      </c>
      <c r="UY17" s="385">
        <v>273.51091771531617</v>
      </c>
      <c r="UZ17" s="385">
        <v>274.25426332164898</v>
      </c>
      <c r="VA17" s="385">
        <v>275.06424404855699</v>
      </c>
      <c r="VB17" s="385">
        <v>275.09950932286603</v>
      </c>
      <c r="VC17" s="385">
        <v>275.81459026012101</v>
      </c>
      <c r="VD17" s="385">
        <v>276.669381739198</v>
      </c>
      <c r="VE17" s="385">
        <v>277.27748082733001</v>
      </c>
      <c r="VF17" s="385">
        <v>277.31432057343301</v>
      </c>
      <c r="VG17" s="385">
        <v>276.23676795369698</v>
      </c>
      <c r="VH17" s="385">
        <v>277.10975376980298</v>
      </c>
      <c r="VI17" s="385">
        <v>277.680751530826</v>
      </c>
      <c r="VJ17" s="385">
        <v>277.9798515376458</v>
      </c>
      <c r="VK17" s="385">
        <v>277.5428614777727</v>
      </c>
      <c r="VL17" s="385">
        <v>277.69500038048852</v>
      </c>
      <c r="VM17" s="385">
        <v>278.57705544933071</v>
      </c>
      <c r="VN17" s="385">
        <v>278.3805823748894</v>
      </c>
      <c r="VO17" s="385">
        <v>279.00244347050398</v>
      </c>
      <c r="VP17" s="385">
        <v>278.65775982600587</v>
      </c>
      <c r="VQ17" s="385">
        <v>279.10994359885655</v>
      </c>
      <c r="VR17" s="385">
        <v>279.41871730284828</v>
      </c>
      <c r="VS17" s="385">
        <v>279.65851389588744</v>
      </c>
      <c r="VT17" s="385">
        <v>278.91668597019532</v>
      </c>
      <c r="VU17" s="385">
        <v>279.41040283994442</v>
      </c>
      <c r="VV17" s="385">
        <v>280.46031562295019</v>
      </c>
      <c r="VW17" s="385">
        <v>280.43176828563725</v>
      </c>
      <c r="VX17" s="385">
        <v>280.78635699453969</v>
      </c>
      <c r="VY17" s="385">
        <v>281.09617452757715</v>
      </c>
      <c r="VZ17" s="385">
        <v>281.75441967717143</v>
      </c>
      <c r="WA17" s="385">
        <v>275.29838431131748</v>
      </c>
      <c r="WB17" s="385">
        <v>277.3699988469964</v>
      </c>
      <c r="WC17" s="385">
        <v>277.28825188686397</v>
      </c>
      <c r="WD17" s="385">
        <v>278.23303800866802</v>
      </c>
      <c r="WE17" s="385">
        <v>278.16065950920199</v>
      </c>
      <c r="WF17" s="385">
        <v>277.64374640873399</v>
      </c>
      <c r="WG17" s="385">
        <v>277.90914318573903</v>
      </c>
      <c r="WH17" s="385">
        <v>278.05666461916502</v>
      </c>
      <c r="WI17" s="385">
        <v>279.11614993058799</v>
      </c>
      <c r="WJ17" s="385">
        <v>279.63174333860297</v>
      </c>
      <c r="WK17" s="385">
        <v>279.90747879722397</v>
      </c>
      <c r="WL17" s="385">
        <v>279.59487614785098</v>
      </c>
      <c r="WM17" s="385">
        <v>279.51368834469201</v>
      </c>
      <c r="WN17" s="385">
        <v>280.00423044381199</v>
      </c>
      <c r="WO17" s="385">
        <v>279.80478225713301</v>
      </c>
      <c r="WP17" s="385">
        <v>280.16900975647201</v>
      </c>
      <c r="WQ17" s="385">
        <v>280.29707512903798</v>
      </c>
      <c r="WR17" s="385">
        <v>280.07270097442102</v>
      </c>
      <c r="WS17" s="385">
        <v>280.03729213440403</v>
      </c>
      <c r="WT17" s="385">
        <v>279.32640316807601</v>
      </c>
      <c r="WU17" s="385">
        <v>279.74836053073102</v>
      </c>
      <c r="WV17" s="385">
        <v>279.832329852908</v>
      </c>
      <c r="WW17" s="385">
        <v>280.28668369486502</v>
      </c>
      <c r="WX17" s="385">
        <v>282.06137348847801</v>
      </c>
      <c r="WY17" s="385">
        <v>280.53471274821902</v>
      </c>
      <c r="WZ17" s="385">
        <v>280.04180476046997</v>
      </c>
      <c r="XA17" s="385">
        <v>280.26972048519599</v>
      </c>
      <c r="XB17" s="385">
        <v>280.19493177387898</v>
      </c>
      <c r="XC17" s="385">
        <v>280.47143232786101</v>
      </c>
      <c r="XD17" s="385">
        <v>278.240884479952</v>
      </c>
      <c r="XE17" s="385">
        <v>278.05190874352098</v>
      </c>
      <c r="XF17" s="385">
        <v>277.31911508447598</v>
      </c>
      <c r="XG17" s="385">
        <v>277.76515586154102</v>
      </c>
      <c r="XH17" s="385">
        <v>277.50545538072799</v>
      </c>
      <c r="XI17" s="385">
        <v>277.02522626612699</v>
      </c>
      <c r="XJ17" s="385">
        <v>277.072419106317</v>
      </c>
      <c r="XK17" s="385">
        <v>276.87635323229199</v>
      </c>
      <c r="XL17" s="385">
        <v>276.55850654349501</v>
      </c>
      <c r="XM17" s="385">
        <v>276.50248583651285</v>
      </c>
      <c r="XN17" s="385">
        <v>273.73768832483353</v>
      </c>
      <c r="XO17" s="385">
        <v>273.23677532695683</v>
      </c>
      <c r="XP17" s="385">
        <v>272.89128908991654</v>
      </c>
      <c r="XQ17" s="385">
        <v>272.89197518823391</v>
      </c>
      <c r="XR17" s="385">
        <v>273.24992192379761</v>
      </c>
      <c r="XS17" s="385">
        <v>272.72883541039965</v>
      </c>
      <c r="XT17" s="385">
        <v>272.64421577798566</v>
      </c>
      <c r="XU17" s="385">
        <v>272.55101246105914</v>
      </c>
      <c r="XV17" s="385">
        <v>272.46302150411736</v>
      </c>
      <c r="XW17" s="385">
        <v>272.82821941458053</v>
      </c>
      <c r="XX17" s="385">
        <v>271.87071073597849</v>
      </c>
      <c r="XY17" s="385">
        <v>271.99533762693113</v>
      </c>
      <c r="XZ17" s="385">
        <v>271.83835432542344</v>
      </c>
      <c r="YA17" s="385">
        <v>271.79917643332277</v>
      </c>
      <c r="YB17" s="385">
        <v>271.89530041641876</v>
      </c>
      <c r="YC17" s="385">
        <v>272.06036536934101</v>
      </c>
      <c r="YD17" s="385">
        <v>272.31310361273398</v>
      </c>
      <c r="YE17" s="385">
        <v>271.970907356623</v>
      </c>
      <c r="YF17" s="385">
        <v>272.300652554512</v>
      </c>
      <c r="YG17" s="385">
        <v>271.53070175438597</v>
      </c>
      <c r="YH17" s="385">
        <v>271.75075721345502</v>
      </c>
      <c r="YI17" s="385">
        <v>271.76444746195898</v>
      </c>
      <c r="YJ17" s="385">
        <v>271.02785092969401</v>
      </c>
      <c r="YK17" s="385">
        <v>270.54329304537401</v>
      </c>
      <c r="YL17" s="385">
        <v>270.69209206838002</v>
      </c>
      <c r="YM17" s="385">
        <v>270.34112444725201</v>
      </c>
      <c r="YN17" s="385">
        <v>269.76927939317301</v>
      </c>
      <c r="YO17" s="385">
        <v>271.51479336563801</v>
      </c>
      <c r="YP17" s="385">
        <v>271.14920785055602</v>
      </c>
      <c r="YQ17" s="385">
        <v>270.572711517252</v>
      </c>
      <c r="YR17" s="385">
        <v>270.65975793054298</v>
      </c>
      <c r="YS17" s="385">
        <v>270.13202759495698</v>
      </c>
      <c r="YT17" s="385">
        <v>270.07797816611298</v>
      </c>
      <c r="YU17" s="385">
        <v>269.73534593209502</v>
      </c>
      <c r="YV17" s="385">
        <v>269.43288996372399</v>
      </c>
      <c r="YW17" s="385">
        <v>268.457737425679</v>
      </c>
      <c r="YX17" s="385">
        <v>268.62905171720399</v>
      </c>
      <c r="YY17" s="385">
        <v>268.304880981005</v>
      </c>
      <c r="YZ17" s="385">
        <v>267.13135240211102</v>
      </c>
      <c r="ZA17" s="385">
        <v>266.49186975708699</v>
      </c>
      <c r="ZB17" s="385">
        <v>266.112164296998</v>
      </c>
      <c r="ZC17" s="385">
        <v>265.86132134973201</v>
      </c>
      <c r="ZD17" s="385">
        <v>265.973109376232</v>
      </c>
      <c r="ZE17" s="385">
        <v>265.64318136964698</v>
      </c>
      <c r="ZF17" s="385">
        <v>265.45997232654702</v>
      </c>
      <c r="ZG17" s="385">
        <v>264.15320665083101</v>
      </c>
      <c r="ZH17" s="385">
        <v>263.78437104930498</v>
      </c>
      <c r="ZI17" s="385">
        <v>263.44534828621101</v>
      </c>
      <c r="ZJ17" s="385">
        <v>263.09320695102701</v>
      </c>
      <c r="ZK17" s="385">
        <v>261.84102886808802</v>
      </c>
      <c r="ZL17" s="385">
        <v>260.98509346162899</v>
      </c>
      <c r="ZM17" s="385">
        <v>260.42738752959701</v>
      </c>
      <c r="ZN17" s="385">
        <v>259.899420788979</v>
      </c>
      <c r="ZO17" s="385">
        <v>259.31599861116501</v>
      </c>
      <c r="ZP17" s="385">
        <v>258.05073223788997</v>
      </c>
      <c r="ZQ17" s="385">
        <v>257.23039215686299</v>
      </c>
      <c r="ZR17" s="385">
        <v>258.34898491992402</v>
      </c>
      <c r="ZS17" s="385">
        <v>258.25830632881701</v>
      </c>
      <c r="ZT17" s="385">
        <v>258.65222859838099</v>
      </c>
      <c r="ZU17" s="385">
        <v>257.594127397585</v>
      </c>
      <c r="ZV17" s="385">
        <v>256.28179344611402</v>
      </c>
      <c r="ZW17" s="385">
        <v>257.57692914628399</v>
      </c>
      <c r="ZX17" s="385">
        <v>257.09361550914002</v>
      </c>
      <c r="ZY17" s="385">
        <v>257.49801177031998</v>
      </c>
      <c r="ZZ17" s="385">
        <v>256.88892425206899</v>
      </c>
      <c r="AAA17" s="385">
        <v>256.736045036473</v>
      </c>
      <c r="AAB17" s="385">
        <v>256.736045036473</v>
      </c>
      <c r="AAC17" s="385">
        <v>256.932106598985</v>
      </c>
      <c r="AAD17" s="385">
        <v>257.13841864170502</v>
      </c>
      <c r="AAE17" s="385">
        <v>256.85442253070403</v>
      </c>
      <c r="AAF17" s="385">
        <v>256.737023389939</v>
      </c>
      <c r="AAG17" s="385">
        <v>256.77530154165697</v>
      </c>
      <c r="AAH17" s="385">
        <v>256.11495349391799</v>
      </c>
      <c r="AAI17" s="385">
        <v>256.31733206590599</v>
      </c>
      <c r="AAJ17" s="385">
        <v>255.93158313444701</v>
      </c>
      <c r="AAK17" s="385">
        <v>255.516967336883</v>
      </c>
      <c r="AAL17" s="385">
        <v>255.108998329223</v>
      </c>
      <c r="AAM17" s="385">
        <v>254.51141552511416</v>
      </c>
      <c r="AAN17" s="385">
        <v>254.57002946094434</v>
      </c>
      <c r="AAO17" s="385">
        <v>252.82237762237762</v>
      </c>
      <c r="AAP17" s="385">
        <v>253.2250180302909</v>
      </c>
      <c r="AAQ17" s="385">
        <v>252.59621160546229</v>
      </c>
      <c r="AAR17" s="385">
        <v>251.9877932024892</v>
      </c>
      <c r="AAS17" s="385">
        <v>251.07339922988368</v>
      </c>
      <c r="AAT17" s="385">
        <v>248.93356643356643</v>
      </c>
      <c r="AAU17" s="385">
        <v>248.43767467859138</v>
      </c>
      <c r="AAV17" s="385">
        <v>247.83802114502296</v>
      </c>
      <c r="AAW17" s="385">
        <v>244.71785457738048</v>
      </c>
      <c r="AAX17" s="385">
        <v>242.33918128654972</v>
      </c>
      <c r="AAY17" s="385">
        <v>241.21628599801389</v>
      </c>
      <c r="AAZ17" s="386">
        <v>241.58442698153095</v>
      </c>
      <c r="ABA17" s="385">
        <v>240.36140729204104</v>
      </c>
      <c r="ABB17" s="385">
        <v>237.84536328871891</v>
      </c>
      <c r="ABC17" s="385">
        <v>237.19977731827578</v>
      </c>
      <c r="ABD17" s="385">
        <v>234.11774071567882</v>
      </c>
      <c r="ABE17" s="385">
        <v>233.12927333439336</v>
      </c>
      <c r="ABF17" s="385">
        <v>237.16152349179873</v>
      </c>
      <c r="ABG17" s="385">
        <v>237.41763912042549</v>
      </c>
      <c r="ABH17" s="385">
        <v>236.99091778202674</v>
      </c>
      <c r="ABI17" s="385">
        <v>236.09904396175847</v>
      </c>
      <c r="ABJ17" s="385">
        <v>235.41941150636799</v>
      </c>
      <c r="ABK17" s="385">
        <v>234.9241423481846</v>
      </c>
      <c r="ABL17" s="385">
        <v>234.79297063071701</v>
      </c>
      <c r="ABM17" s="385">
        <v>234.433400402415</v>
      </c>
      <c r="ABN17" s="385">
        <v>233.53540642874401</v>
      </c>
      <c r="ABO17" s="385">
        <v>233.306932277291</v>
      </c>
      <c r="ABP17" s="385">
        <v>233.021973631642</v>
      </c>
      <c r="ABQ17" s="385">
        <v>233.44245279252701</v>
      </c>
      <c r="ABR17" s="385">
        <v>234.043947263284</v>
      </c>
      <c r="ABS17" s="385">
        <v>230.649548036157</v>
      </c>
      <c r="ABT17" s="385">
        <v>230.429029671211</v>
      </c>
      <c r="ABU17" s="385">
        <v>229.8896</v>
      </c>
      <c r="ABV17" s="385">
        <v>229.618068014193</v>
      </c>
      <c r="ABW17" s="385">
        <v>228.99427116486299</v>
      </c>
      <c r="ABX17" s="385">
        <v>226.29662027833001</v>
      </c>
      <c r="ABY17" s="385">
        <v>226.94782470372999</v>
      </c>
      <c r="ABZ17" s="385">
        <v>226.60210845779099</v>
      </c>
      <c r="ACA17" s="385">
        <v>227.071774548657</v>
      </c>
      <c r="ACB17" s="385">
        <v>227.31252761376899</v>
      </c>
      <c r="ACC17" s="385">
        <v>222.20141271443001</v>
      </c>
      <c r="ACD17" s="385">
        <v>221.51011326860799</v>
      </c>
      <c r="ACE17" s="385">
        <v>223.89328701833747</v>
      </c>
      <c r="ACF17" s="385">
        <v>224.4693910515264</v>
      </c>
      <c r="ACG17" s="385">
        <v>225.48329621380847</v>
      </c>
      <c r="ACH17" s="385">
        <v>223.09277088772848</v>
      </c>
      <c r="ACI17" s="385">
        <v>223.51491622394769</v>
      </c>
      <c r="ACJ17" s="385">
        <v>225.29843705131884</v>
      </c>
      <c r="ACK17" s="385">
        <v>225.69746934088022</v>
      </c>
      <c r="ACL17" s="385">
        <v>226.26426401773256</v>
      </c>
      <c r="ACM17" s="385">
        <v>226.11712416148814</v>
      </c>
      <c r="ACN17" s="385">
        <v>226.49291644293899</v>
      </c>
      <c r="ACO17" s="385">
        <v>227.16361679225</v>
      </c>
      <c r="ACP17" s="385">
        <v>228.03537482436599</v>
      </c>
      <c r="ACQ17" s="385">
        <v>228.7847622182</v>
      </c>
      <c r="ACR17" s="385">
        <v>229.91001403450801</v>
      </c>
      <c r="ACS17" s="385">
        <v>230.509065550907</v>
      </c>
      <c r="ACT17" s="385">
        <v>230.141058140486</v>
      </c>
      <c r="ACU17" s="385">
        <v>230.88065643025399</v>
      </c>
      <c r="ACV17" s="385">
        <v>231.85085793282911</v>
      </c>
      <c r="ACW17" s="385">
        <v>231.22409009303084</v>
      </c>
      <c r="ACX17" s="385">
        <v>231.80708130844937</v>
      </c>
      <c r="ACY17" s="385">
        <v>232.62718454549173</v>
      </c>
      <c r="ACZ17" s="385">
        <v>233.80328542094452</v>
      </c>
      <c r="ADA17" s="385">
        <v>233.51932208940559</v>
      </c>
      <c r="ADB17" s="385">
        <v>233.32952551915469</v>
      </c>
      <c r="ADC17" s="385">
        <v>233.90770481805245</v>
      </c>
      <c r="ADD17" s="385">
        <v>234.12212812512658</v>
      </c>
      <c r="ADE17" s="385">
        <v>234.14439793947199</v>
      </c>
      <c r="ADF17" s="385">
        <v>235.35840707964601</v>
      </c>
      <c r="ADG17" s="385">
        <v>237.37928536938699</v>
      </c>
      <c r="ADH17" s="385">
        <v>238.45103237728</v>
      </c>
      <c r="ADI17" s="385">
        <v>238.445134081324</v>
      </c>
      <c r="ADJ17" s="385">
        <v>238.941348741491</v>
      </c>
      <c r="ADK17" s="385">
        <v>238.941348741491</v>
      </c>
      <c r="ADL17" s="385">
        <v>239.96835072089999</v>
      </c>
      <c r="ADM17" s="385">
        <v>242.603522504892</v>
      </c>
      <c r="ADN17" s="385">
        <v>243.06033466886601</v>
      </c>
      <c r="ADO17" s="385">
        <v>243.05705398275401</v>
      </c>
      <c r="ADP17" s="385">
        <v>243.70312131456899</v>
      </c>
      <c r="ADQ17" s="385">
        <v>242.211175730902</v>
      </c>
      <c r="ADR17" s="385">
        <v>242.677806172597</v>
      </c>
      <c r="ADS17" s="385">
        <v>241.951267362473</v>
      </c>
      <c r="ADT17" s="385">
        <v>243.30819981149901</v>
      </c>
      <c r="ADU17" s="385">
        <v>244.09049666653499</v>
      </c>
      <c r="ADV17" s="385">
        <v>243.98913172821401</v>
      </c>
      <c r="ADW17" s="385">
        <v>244.8809003062</v>
      </c>
      <c r="ADX17" s="385">
        <v>245.23366714353801</v>
      </c>
      <c r="ADY17" s="385">
        <v>244.96495465885201</v>
      </c>
      <c r="ADZ17" s="385">
        <v>245.27269139700101</v>
      </c>
      <c r="AEA17" s="385">
        <v>245.44172820978599</v>
      </c>
      <c r="AEB17" s="385">
        <v>245.22109245684601</v>
      </c>
      <c r="AEC17" s="385">
        <v>245.645946266767</v>
      </c>
      <c r="AED17" s="385">
        <v>245.84186598141901</v>
      </c>
      <c r="AEE17" s="385">
        <v>246.728696966082</v>
      </c>
      <c r="AEF17" s="385">
        <v>247.052953804564</v>
      </c>
      <c r="AEG17" s="385">
        <v>247.157154771834</v>
      </c>
      <c r="AEH17" s="385">
        <v>247.72068458881</v>
      </c>
      <c r="AEI17" s="385">
        <v>248.043486870767</v>
      </c>
      <c r="AEJ17" s="385">
        <v>248.9089910129116</v>
      </c>
      <c r="AEK17" s="385">
        <v>249.09344217259917</v>
      </c>
      <c r="AEL17" s="385">
        <v>249.32395466979287</v>
      </c>
      <c r="AEM17" s="385">
        <v>250.13946622120352</v>
      </c>
      <c r="AEN17" s="385">
        <v>250.36931159700222</v>
      </c>
      <c r="AEO17" s="385">
        <v>251.0215301806997</v>
      </c>
      <c r="AEP17" s="385">
        <v>251.45766386619701</v>
      </c>
      <c r="AEQ17" s="385">
        <v>251.808023589664</v>
      </c>
      <c r="AER17" s="385">
        <v>252.16668613025001</v>
      </c>
      <c r="AES17" s="385">
        <v>252.97984738798701</v>
      </c>
      <c r="AET17" s="385">
        <v>253.66578393955899</v>
      </c>
      <c r="AEU17" s="385">
        <v>253.783490785194</v>
      </c>
      <c r="AEV17" s="385">
        <v>254.115010047921</v>
      </c>
      <c r="AEW17" s="385">
        <v>254.476006937753</v>
      </c>
      <c r="AEX17" s="385">
        <v>255.00388590969101</v>
      </c>
      <c r="AEY17" s="385">
        <v>255.410841876359</v>
      </c>
      <c r="AEZ17" s="385">
        <v>255.727406035348</v>
      </c>
      <c r="AFA17" s="385">
        <v>255.72650551800501</v>
      </c>
      <c r="AFB17" s="385">
        <v>255.97400617448599</v>
      </c>
      <c r="AFC17" s="385">
        <v>255.81523599437099</v>
      </c>
      <c r="AFD17" s="385">
        <v>256.25454128264897</v>
      </c>
      <c r="AFE17" s="385">
        <v>256.648580004618</v>
      </c>
      <c r="AFF17" s="385">
        <v>258.62522668518699</v>
      </c>
      <c r="AFG17" s="385">
        <v>259.02480422790597</v>
      </c>
      <c r="AFH17" s="385">
        <v>259.06519728730001</v>
      </c>
      <c r="AFI17" s="385">
        <v>260.25422415129401</v>
      </c>
      <c r="AFJ17" s="385">
        <v>260.56965968382502</v>
      </c>
      <c r="AFK17" s="385">
        <v>260.22713130056002</v>
      </c>
      <c r="AFL17" s="385">
        <v>261.17500000000001</v>
      </c>
      <c r="AFM17" s="385">
        <v>261.24042220484802</v>
      </c>
      <c r="AFN17" s="385">
        <v>261.110850714788</v>
      </c>
      <c r="AFO17" s="385">
        <v>261.08770041139599</v>
      </c>
      <c r="AFP17" s="385">
        <v>261.50352085429103</v>
      </c>
      <c r="AFQ17" s="385">
        <v>261.45289798469003</v>
      </c>
      <c r="AFR17" s="385">
        <v>261.90248640248598</v>
      </c>
      <c r="AFS17" s="385">
        <v>263.196759619879</v>
      </c>
      <c r="AFT17" s="385">
        <v>263.11325860069599</v>
      </c>
      <c r="AFU17" s="385">
        <v>262.977817949008</v>
      </c>
      <c r="AFV17" s="385">
        <v>262.75672811234301</v>
      </c>
      <c r="AFW17" s="385">
        <v>261.68281088036599</v>
      </c>
      <c r="AFX17" s="385">
        <v>260.83559807225402</v>
      </c>
      <c r="AFY17" s="385">
        <v>259.36052563101703</v>
      </c>
      <c r="AFZ17" s="385">
        <v>259.640537323584</v>
      </c>
      <c r="AGA17" s="385">
        <v>256.37029862792599</v>
      </c>
      <c r="AGB17" s="385">
        <v>253.51766413937699</v>
      </c>
      <c r="AGC17" s="385">
        <v>249.85992770462201</v>
      </c>
      <c r="AGD17" s="385">
        <v>247.62556386424899</v>
      </c>
      <c r="AGE17" s="385">
        <v>246.40116120838201</v>
      </c>
      <c r="AGF17" s="385">
        <v>245.49459229554</v>
      </c>
      <c r="AGG17" s="385">
        <v>243.443917851501</v>
      </c>
      <c r="AGH17" s="385">
        <f>'0091'!O55</f>
        <v>63.317663817663799</v>
      </c>
      <c r="AGI17" s="385">
        <v>240.817291760807</v>
      </c>
      <c r="AGJ17" s="385">
        <v>239.72273399981901</v>
      </c>
      <c r="AGK17" s="385">
        <v>239.02383551673901</v>
      </c>
      <c r="AGL17" s="385">
        <v>238.41169777668401</v>
      </c>
      <c r="AGM17" s="385">
        <v>237.64290517821101</v>
      </c>
      <c r="AGN17" s="385">
        <v>237.683942902653</v>
      </c>
      <c r="AGO17" s="385">
        <v>238.04088272305941</v>
      </c>
      <c r="AGP17" s="385">
        <v>238.15191537306001</v>
      </c>
      <c r="AGQ17" s="385">
        <v>237.93041898916499</v>
      </c>
      <c r="AGR17" s="385">
        <v>238.11639608848401</v>
      </c>
      <c r="AGS17" s="385">
        <v>238.53287922452199</v>
      </c>
      <c r="AGT17" s="385">
        <v>239.70906767119601</v>
      </c>
      <c r="AGU17" s="385">
        <v>236.971663495515</v>
      </c>
      <c r="AGV17" s="385">
        <v>239.66129908955</v>
      </c>
      <c r="AGW17" s="385">
        <v>239.51043256997499</v>
      </c>
      <c r="AGX17" s="385">
        <v>239.31632063610701</v>
      </c>
      <c r="AGY17" s="385">
        <v>239.09013778592299</v>
      </c>
      <c r="AGZ17" s="385">
        <v>239.09013778592299</v>
      </c>
      <c r="AHA17" s="385">
        <v>232.46488789399601</v>
      </c>
      <c r="AHB17" s="385">
        <v>236.12244175341701</v>
      </c>
      <c r="AHC17" s="385">
        <v>237.019081272085</v>
      </c>
      <c r="AHD17" s="385">
        <v>236.75628886376501</v>
      </c>
      <c r="AHE17" s="385">
        <v>237.12656984494501</v>
      </c>
      <c r="AHF17" s="385">
        <v>236.31692481787999</v>
      </c>
      <c r="AHG17" s="385">
        <v>236.11006300501899</v>
      </c>
      <c r="AHH17" s="385">
        <v>235.970608216827</v>
      </c>
      <c r="AHI17" s="385">
        <v>236.64846292947601</v>
      </c>
      <c r="AHJ17" s="385">
        <v>237.00069973851899</v>
      </c>
      <c r="AHK17" s="385">
        <v>235.52332771219801</v>
      </c>
      <c r="AHL17" s="385">
        <v>235.54121971345</v>
      </c>
      <c r="AHM17" s="385">
        <v>235.43704650550799</v>
      </c>
      <c r="AHN17" s="385">
        <v>235.02384081096301</v>
      </c>
      <c r="AHO17" s="385">
        <v>235.307529961559</v>
      </c>
      <c r="AHP17" s="385">
        <v>235.15198723307199</v>
      </c>
      <c r="AHQ17" s="385">
        <v>235.077690389411</v>
      </c>
      <c r="AHR17" s="385">
        <v>237.156597181329</v>
      </c>
      <c r="AHS17" s="385">
        <v>236.962303377398</v>
      </c>
      <c r="AHT17" s="385">
        <v>237.90192833224299</v>
      </c>
      <c r="AHU17" s="385">
        <v>238.28945846984001</v>
      </c>
      <c r="AHV17" s="385">
        <v>238.159612964128</v>
      </c>
      <c r="AHW17" s="385">
        <v>237.83109404990401</v>
      </c>
      <c r="AHX17" s="385">
        <v>237.08013435700599</v>
      </c>
      <c r="AHY17" s="385">
        <v>237.458565737052</v>
      </c>
      <c r="AHZ17" s="385">
        <v>237.641351888668</v>
      </c>
      <c r="AIA17" s="385">
        <v>238.23218892637399</v>
      </c>
      <c r="AIB17" s="385">
        <v>238.20908038174301</v>
      </c>
      <c r="AIC17" s="385">
        <v>238.259554910498</v>
      </c>
      <c r="AID17" s="385">
        <v>239.229052546155</v>
      </c>
      <c r="AIE17" s="385">
        <v>239.48839662447301</v>
      </c>
      <c r="AIF17" s="385">
        <v>239.506649855615</v>
      </c>
      <c r="AIG17" s="385">
        <v>238.70202893991799</v>
      </c>
      <c r="AIH17" s="385">
        <v>238.70400984199</v>
      </c>
      <c r="AII17" s="385">
        <v>239.21109565754901</v>
      </c>
      <c r="AIJ17" s="385">
        <v>239.523440526928</v>
      </c>
      <c r="AIK17" s="385">
        <v>239.523440526928</v>
      </c>
      <c r="AIL17" s="385">
        <v>241.40334750469199</v>
      </c>
      <c r="AIM17" s="385">
        <v>241.73727674284601</v>
      </c>
      <c r="AIN17" s="385">
        <v>241.73310291858701</v>
      </c>
      <c r="AIO17" s="385">
        <v>241.810574216189</v>
      </c>
      <c r="AIP17" s="385">
        <v>242.005622145004</v>
      </c>
      <c r="AIQ17" s="385">
        <v>241.447311743744</v>
      </c>
      <c r="AIR17" s="385">
        <v>241.79066489153399</v>
      </c>
      <c r="AIS17" s="385">
        <v>241.058349943331</v>
      </c>
      <c r="AIT17" s="385">
        <v>241.16009553267301</v>
      </c>
      <c r="AIU17" s="385">
        <v>240.24529111258431</v>
      </c>
      <c r="AIV17" s="385">
        <v>240.72822558567</v>
      </c>
      <c r="AIW17" s="385">
        <v>241.808777429467</v>
      </c>
      <c r="AIX17" s="385">
        <v>242.189134967153</v>
      </c>
      <c r="AIY17" s="385">
        <v>241.171384578941</v>
      </c>
      <c r="AIZ17" s="385">
        <v>241.72703930476001</v>
      </c>
      <c r="AJA17" s="474">
        <v>241.72703930476001</v>
      </c>
      <c r="AJB17" s="474">
        <v>241.54430379746799</v>
      </c>
      <c r="AJC17" s="474">
        <v>241.645850679989</v>
      </c>
      <c r="AJD17" s="474">
        <v>242.58014662175501</v>
      </c>
      <c r="AJE17" s="474">
        <v>238.64474145657201</v>
      </c>
      <c r="AJF17" s="474">
        <v>241.96119943030899</v>
      </c>
      <c r="AJG17" s="474">
        <v>241.41495405498199</v>
      </c>
      <c r="AJH17" s="474">
        <v>239.87131387408999</v>
      </c>
      <c r="AJI17" s="474">
        <v>239.596643005028</v>
      </c>
      <c r="AJJ17" s="474">
        <v>239.099069148936</v>
      </c>
      <c r="AJK17" s="474">
        <v>238.89222118088099</v>
      </c>
      <c r="AJL17" s="474">
        <v>239.857207274914</v>
      </c>
      <c r="AJM17" s="474">
        <v>238.90150504858099</v>
      </c>
      <c r="AJN17" s="474">
        <v>240.23215589806699</v>
      </c>
      <c r="AJO17" s="474">
        <v>240.60392551585301</v>
      </c>
      <c r="AJP17" s="474">
        <v>240.62284273802601</v>
      </c>
      <c r="AJQ17" s="474">
        <v>241.784689183344</v>
      </c>
      <c r="AJR17" s="474">
        <v>242.018952460251</v>
      </c>
      <c r="AJS17" s="474">
        <v>241.48678676295501</v>
      </c>
      <c r="AJT17" s="474">
        <v>240.694151635824</v>
      </c>
      <c r="AJU17" s="474">
        <v>241.08123904149599</v>
      </c>
      <c r="AJV17" s="474">
        <v>240.942600758103</v>
      </c>
      <c r="AJW17" s="474">
        <v>240.47113848961899</v>
      </c>
      <c r="AJX17" s="474">
        <v>241.25372564004601</v>
      </c>
      <c r="AJY17" s="474">
        <v>241.25284565184401</v>
      </c>
      <c r="AJZ17" s="474">
        <v>241.342643128693</v>
      </c>
      <c r="AKA17" s="474">
        <v>241.29784205869899</v>
      </c>
      <c r="AKB17" s="385">
        <v>240.737064820158</v>
      </c>
      <c r="AKC17" s="385">
        <v>240.35835388409399</v>
      </c>
      <c r="AKD17" s="385">
        <v>240.218547641073</v>
      </c>
      <c r="AKE17" s="385">
        <v>240.504198428975</v>
      </c>
      <c r="AKF17" s="385">
        <v>240.00193580858701</v>
      </c>
      <c r="AKG17" s="385">
        <v>239.69762753915299</v>
      </c>
      <c r="AKH17" s="385">
        <v>239.69762753915299</v>
      </c>
      <c r="AKI17" s="385">
        <v>238.7358995232</v>
      </c>
      <c r="AKJ17" s="385">
        <v>236.91998609125699</v>
      </c>
      <c r="AKK17" s="385">
        <v>236.143231575702</v>
      </c>
      <c r="AKL17" s="385">
        <v>236.16127156425699</v>
      </c>
      <c r="AKM17" s="385">
        <v>235.810931725345</v>
      </c>
      <c r="AKN17" s="385">
        <v>234.85604304960901</v>
      </c>
      <c r="AKO17" s="385">
        <v>234.35524924619199</v>
      </c>
      <c r="AKP17" s="385">
        <v>233.79656776513801</v>
      </c>
      <c r="AKQ17" s="385">
        <v>233.678533744969</v>
      </c>
      <c r="AKR17" s="385">
        <v>233.78370951913601</v>
      </c>
      <c r="AKS17" s="385">
        <v>233.173446194843</v>
      </c>
      <c r="AKT17" s="385">
        <v>233.33580864535301</v>
      </c>
      <c r="AKU17" s="385">
        <v>233.43059412523999</v>
      </c>
      <c r="AKV17" s="385">
        <v>232.81335629844199</v>
      </c>
      <c r="AKW17" s="385">
        <v>233.086961633421</v>
      </c>
      <c r="AKX17" s="385">
        <v>232.35287212396301</v>
      </c>
      <c r="AKY17" s="385">
        <v>231.581135154034</v>
      </c>
      <c r="AKZ17" s="385">
        <v>231.73416245627701</v>
      </c>
      <c r="ALA17" s="385">
        <v>231.61392772764199</v>
      </c>
      <c r="ALB17" s="385">
        <v>231.98297971555101</v>
      </c>
      <c r="ALC17" s="385">
        <v>231.754481896653</v>
      </c>
      <c r="ALD17" s="385">
        <v>232.07640220752299</v>
      </c>
      <c r="ALE17" s="385">
        <v>231.68943855516301</v>
      </c>
      <c r="ALF17" s="385">
        <v>231.549734094938</v>
      </c>
      <c r="ALG17" s="385">
        <v>231.31155957505601</v>
      </c>
      <c r="ALH17" s="385">
        <v>230.80773023072399</v>
      </c>
      <c r="ALI17" s="385">
        <v>231.008234506127</v>
      </c>
      <c r="ALJ17" s="385">
        <v>230.80467485292399</v>
      </c>
      <c r="ALK17" s="385">
        <v>230.049315068493</v>
      </c>
      <c r="ALL17" s="385">
        <v>229.17963224893899</v>
      </c>
      <c r="ALM17" s="385">
        <v>229.06502930505201</v>
      </c>
      <c r="ALN17" s="385">
        <v>228.14985567671599</v>
      </c>
      <c r="ALO17" s="385">
        <v>227.99164524421599</v>
      </c>
      <c r="ALP17" s="385">
        <v>227.79675251959699</v>
      </c>
      <c r="ALQ17" s="385">
        <v>228.803773737048</v>
      </c>
      <c r="ALR17" s="385">
        <v>228.87787013414501</v>
      </c>
      <c r="ALS17" s="385">
        <v>228.61026080568101</v>
      </c>
      <c r="ALT17" s="385">
        <v>227.56717618664501</v>
      </c>
      <c r="ALU17" s="385">
        <v>228.133907722039</v>
      </c>
      <c r="ALV17" s="385">
        <v>227.61805998723699</v>
      </c>
      <c r="ALW17" s="385">
        <v>227.23223085110601</v>
      </c>
      <c r="ALX17" s="385">
        <v>226.280392156863</v>
      </c>
      <c r="ALY17" s="385">
        <v>225.758678069734</v>
      </c>
      <c r="ALZ17" s="385">
        <v>225.07626790553601</v>
      </c>
      <c r="AMA17" s="385">
        <v>224.470121381886</v>
      </c>
      <c r="AMB17" s="385">
        <v>224.045370841986</v>
      </c>
      <c r="AMC17" s="385">
        <v>223.40486295664601</v>
      </c>
      <c r="AMD17" s="385">
        <v>222.88909228381499</v>
      </c>
      <c r="AME17" s="385">
        <v>223.239728759473</v>
      </c>
      <c r="AMF17" s="385">
        <v>222.641245198463</v>
      </c>
      <c r="AMG17" s="385">
        <v>222.90369239423001</v>
      </c>
      <c r="AMH17" s="385">
        <v>222.836825141015</v>
      </c>
      <c r="AMI17" s="385">
        <v>222.694605943152</v>
      </c>
      <c r="AMJ17" s="385">
        <v>223.11811023621999</v>
      </c>
      <c r="AMK17" s="385">
        <v>223.17667501818499</v>
      </c>
      <c r="AML17" s="385">
        <v>223.51366650493301</v>
      </c>
      <c r="AMM17" s="385">
        <v>221.42268707345599</v>
      </c>
      <c r="AMN17" s="385">
        <v>223.54576682158</v>
      </c>
      <c r="AMO17" s="385">
        <v>223.64330746847699</v>
      </c>
      <c r="AMP17" s="385">
        <v>223.35537918871299</v>
      </c>
      <c r="AMQ17" s="385">
        <v>224.33687587728099</v>
      </c>
      <c r="AMR17" s="385">
        <v>225.091521571492</v>
      </c>
      <c r="AMS17" s="385">
        <v>226.389973958333</v>
      </c>
      <c r="AMT17" s="385">
        <v>226.22726717929899</v>
      </c>
      <c r="AMU17" s="385">
        <v>226.710895005769</v>
      </c>
      <c r="AMV17" s="385">
        <v>226.936182500722</v>
      </c>
      <c r="AMW17" s="385">
        <v>226.82070163825901</v>
      </c>
      <c r="AMX17" s="385">
        <v>227.11785152693901</v>
      </c>
      <c r="AMY17" s="385">
        <v>226.94041601060701</v>
      </c>
      <c r="AMZ17" s="385">
        <v>226.37870166549001</v>
      </c>
      <c r="ANA17" s="385">
        <v>225.97165991902801</v>
      </c>
      <c r="ANB17" s="385">
        <v>226.05743801652901</v>
      </c>
      <c r="ANC17" s="385">
        <v>226.15925542916199</v>
      </c>
      <c r="AND17" s="385">
        <v>226.47633638358701</v>
      </c>
      <c r="ANE17" s="385">
        <v>226.17689665162899</v>
      </c>
      <c r="ANF17" s="385">
        <v>226.13989423235799</v>
      </c>
      <c r="ANG17" s="385">
        <v>226.211754076143</v>
      </c>
      <c r="ANH17" s="385">
        <v>225.99506680370001</v>
      </c>
      <c r="ANI17" s="385">
        <v>226.08481262327399</v>
      </c>
      <c r="ANJ17" s="385">
        <v>224.96689283086701</v>
      </c>
      <c r="ANK17" s="385">
        <v>224.364911136475</v>
      </c>
      <c r="ANL17" s="385">
        <v>224.902871451072</v>
      </c>
      <c r="ANM17" s="385">
        <v>224.73815662262299</v>
      </c>
      <c r="ANN17" s="385">
        <v>224.94228751311601</v>
      </c>
      <c r="ANO17" s="385">
        <v>224.537804927384</v>
      </c>
      <c r="ANP17" s="385">
        <v>224.586805136256</v>
      </c>
      <c r="ANQ17" s="385">
        <v>224.52002238030499</v>
      </c>
      <c r="ANR17" s="385">
        <v>224.768764215315</v>
      </c>
      <c r="ANS17" s="385">
        <v>224.090248596002</v>
      </c>
      <c r="ANT17" s="385">
        <v>222.908037427084</v>
      </c>
      <c r="ANU17" s="385">
        <v>222.65884803827001</v>
      </c>
      <c r="ANV17" s="385">
        <v>222.675314908817</v>
      </c>
      <c r="ANW17" s="385">
        <v>222.52553389043601</v>
      </c>
      <c r="ANX17" s="385">
        <v>222.23164048228</v>
      </c>
      <c r="ANY17" s="385">
        <v>221.545147271849</v>
      </c>
      <c r="ANZ17" s="385">
        <v>221.60384442108401</v>
      </c>
      <c r="AOA17" s="385">
        <v>221.68394361995701</v>
      </c>
      <c r="AOB17" s="385">
        <v>221.72338697770601</v>
      </c>
      <c r="AOC17" s="385">
        <v>221.781537786873</v>
      </c>
      <c r="AOD17" s="385">
        <v>220.30404911562599</v>
      </c>
      <c r="AOE17" s="385">
        <v>220.918487891317</v>
      </c>
      <c r="AOF17" s="385">
        <v>221.20187724572901</v>
      </c>
      <c r="AOG17" s="385">
        <v>221.238685088137</v>
      </c>
      <c r="AOH17" s="385">
        <v>219.55444094603499</v>
      </c>
      <c r="AOI17" s="385">
        <v>219.629164975462</v>
      </c>
      <c r="AOJ17" s="385">
        <v>220.06106188100401</v>
      </c>
      <c r="AOK17" s="385">
        <v>220.31732994848099</v>
      </c>
      <c r="AOL17" s="385">
        <v>220.70792079207899</v>
      </c>
      <c r="AOM17" s="385">
        <v>220.465553636538</v>
      </c>
      <c r="AON17" s="385">
        <v>219.04518003210799</v>
      </c>
      <c r="AOO17" s="385">
        <v>220.18009118540999</v>
      </c>
      <c r="AOP17" s="385">
        <v>220.51049799135899</v>
      </c>
      <c r="AOQ17" s="385">
        <v>219.60796939509899</v>
      </c>
      <c r="AOR17" s="385">
        <v>218.97255587653899</v>
      </c>
      <c r="AOS17" s="385">
        <v>219.440596696857</v>
      </c>
      <c r="AOT17" s="385">
        <v>219.548986743867</v>
      </c>
      <c r="AOU17" s="385">
        <v>220.19907883217201</v>
      </c>
      <c r="AOV17" s="385">
        <v>217.96287175601401</v>
      </c>
      <c r="AOW17" s="385">
        <v>217.134310273013</v>
      </c>
      <c r="AOX17" s="385">
        <v>218.037252531359</v>
      </c>
      <c r="AOY17" s="385">
        <v>217.57478312892599</v>
      </c>
      <c r="AOZ17" s="385">
        <v>217.973487677371</v>
      </c>
      <c r="APA17" s="385">
        <v>218.45955442583701</v>
      </c>
      <c r="APB17" s="385">
        <v>216.182359508746</v>
      </c>
      <c r="APC17" s="385">
        <v>215.44447326490501</v>
      </c>
      <c r="APD17" s="385">
        <v>215.250579960968</v>
      </c>
      <c r="APE17" s="385">
        <v>216.40257979405601</v>
      </c>
      <c r="APF17" s="385">
        <v>216.31980062125299</v>
      </c>
      <c r="APG17" s="385">
        <v>214.65330052113501</v>
      </c>
      <c r="APH17" s="385">
        <v>214.44244020347099</v>
      </c>
      <c r="API17" s="385">
        <v>214.27696519922199</v>
      </c>
      <c r="APJ17" s="385">
        <v>215.47565893705899</v>
      </c>
      <c r="APK17" s="385">
        <v>215.37095275534301</v>
      </c>
      <c r="APL17" s="385">
        <v>210.755991750231</v>
      </c>
      <c r="APM17" s="385">
        <v>211.19827895303001</v>
      </c>
      <c r="APN17" s="385">
        <v>211.30236046137901</v>
      </c>
      <c r="APO17" s="385">
        <v>211.30517136628399</v>
      </c>
      <c r="APP17" s="385">
        <v>211.31984413541599</v>
      </c>
      <c r="APQ17" s="385">
        <v>211.37279417017899</v>
      </c>
      <c r="APR17" s="385">
        <f>'0091'!P55</f>
        <v>209.47329059829099</v>
      </c>
      <c r="APS17" s="451">
        <f t="shared" si="3"/>
        <v>-8.5639619330680148</v>
      </c>
      <c r="APT17" s="384"/>
      <c r="APU17" s="349">
        <f t="shared" si="4"/>
        <v>-12.308247188582015</v>
      </c>
      <c r="APV17" s="271"/>
      <c r="APW17" s="589"/>
    </row>
    <row r="18" spans="1:1128" s="5" customFormat="1" ht="13.9" customHeight="1" x14ac:dyDescent="0.25">
      <c r="A18">
        <v>15</v>
      </c>
      <c r="B18" s="194" t="s">
        <v>21</v>
      </c>
      <c r="C18" s="129">
        <v>244781</v>
      </c>
      <c r="D18" s="129">
        <v>243454.1484839</v>
      </c>
      <c r="E18" s="129">
        <v>243232.20836515</v>
      </c>
      <c r="F18" s="129">
        <v>242954.67543214999</v>
      </c>
      <c r="G18" s="129">
        <v>242310.82394305</v>
      </c>
      <c r="H18" s="129">
        <v>242303.42035085001</v>
      </c>
      <c r="I18" s="129">
        <v>242341.69819580001</v>
      </c>
      <c r="J18" s="129">
        <v>242608.59280750001</v>
      </c>
      <c r="K18" s="129">
        <v>242853.56406584999</v>
      </c>
      <c r="L18" s="129">
        <v>242803.64430605</v>
      </c>
      <c r="M18" s="129">
        <v>242631.00239120002</v>
      </c>
      <c r="N18" s="129">
        <v>242356.3245476</v>
      </c>
      <c r="O18" s="129">
        <v>242013.15089535</v>
      </c>
      <c r="P18" s="129">
        <v>242126.7029917</v>
      </c>
      <c r="Q18" s="129">
        <v>242350.04550705</v>
      </c>
      <c r="R18" s="129">
        <v>240143.42395115001</v>
      </c>
      <c r="S18" s="129">
        <v>239282.0730531</v>
      </c>
      <c r="T18" s="129">
        <v>239135.16167599999</v>
      </c>
      <c r="U18" s="129">
        <v>239002.02035894999</v>
      </c>
      <c r="V18" s="129">
        <v>241175</v>
      </c>
      <c r="W18" s="129">
        <v>240169.06965264</v>
      </c>
      <c r="X18" s="129">
        <v>240172.79469004</v>
      </c>
      <c r="Y18" s="129">
        <v>239838.83718711999</v>
      </c>
      <c r="Z18" s="129">
        <v>239518.46288951999</v>
      </c>
      <c r="AA18" s="129">
        <v>239807.03073324001</v>
      </c>
      <c r="AB18" s="129">
        <v>239943.13262516001</v>
      </c>
      <c r="AC18" s="129">
        <v>239993.35843064002</v>
      </c>
      <c r="AD18" s="129">
        <v>239742.58423611999</v>
      </c>
      <c r="AE18" s="129">
        <v>239649.72914052001</v>
      </c>
      <c r="AF18" s="129">
        <v>239660.30159272</v>
      </c>
      <c r="AG18" s="129">
        <v>238293.75934832002</v>
      </c>
      <c r="AH18" s="129">
        <v>238306.33180052001</v>
      </c>
      <c r="AI18" s="129">
        <v>237859.73937823999</v>
      </c>
      <c r="AJ18" s="129">
        <v>237845.14234748</v>
      </c>
      <c r="AK18" s="129">
        <v>237767.79723692001</v>
      </c>
      <c r="AL18" s="129">
        <v>236235.69482960002</v>
      </c>
      <c r="AM18" s="129">
        <v>235294.43983708002</v>
      </c>
      <c r="AN18" s="129">
        <v>234632.76958604</v>
      </c>
      <c r="AO18" s="129">
        <v>234263.26267331999</v>
      </c>
      <c r="AP18" s="129">
        <v>235890</v>
      </c>
      <c r="AQ18" s="129">
        <v>232832.94820908</v>
      </c>
      <c r="AR18" s="129">
        <v>232207.91095708002</v>
      </c>
      <c r="AS18" s="129">
        <v>231490.44420582001</v>
      </c>
      <c r="AT18" s="129">
        <v>230598.18646522</v>
      </c>
      <c r="AU18" s="129">
        <v>230138.47778118</v>
      </c>
      <c r="AV18" s="129">
        <v>229271.23931981999</v>
      </c>
      <c r="AW18" s="129">
        <v>228587.82195174001</v>
      </c>
      <c r="AX18" s="129">
        <v>227672.59215014</v>
      </c>
      <c r="AY18" s="129">
        <v>227306.71669055999</v>
      </c>
      <c r="AZ18" s="129">
        <v>226365.87913622</v>
      </c>
      <c r="BA18" s="129">
        <v>225556.48255908</v>
      </c>
      <c r="BB18" s="129">
        <v>225035.12821706</v>
      </c>
      <c r="BC18" s="129">
        <v>224024.67294374001</v>
      </c>
      <c r="BD18" s="129">
        <v>223279.54407343999</v>
      </c>
      <c r="BE18" s="129">
        <v>221731.13818330001</v>
      </c>
      <c r="BF18" s="129">
        <v>221548.33073290001</v>
      </c>
      <c r="BG18" s="129">
        <v>221062.56551762001</v>
      </c>
      <c r="BH18" s="129">
        <v>220491.29564584</v>
      </c>
      <c r="BI18" s="129">
        <v>219835.73229315999</v>
      </c>
      <c r="BJ18" s="129">
        <v>218532.52111756001</v>
      </c>
      <c r="BK18" s="129">
        <v>218091.42018625999</v>
      </c>
      <c r="BL18" s="129">
        <v>219601</v>
      </c>
      <c r="BM18" s="129">
        <v>219847.71389747999</v>
      </c>
      <c r="BN18" s="129">
        <v>218833.78837513001</v>
      </c>
      <c r="BO18" s="129">
        <v>216950.77898951</v>
      </c>
      <c r="BP18" s="129">
        <v>216389.32031553</v>
      </c>
      <c r="BQ18" s="129">
        <v>215908.08840509999</v>
      </c>
      <c r="BR18" s="129">
        <v>215388.64607990001</v>
      </c>
      <c r="BS18" s="129">
        <v>214045.49076648999</v>
      </c>
      <c r="BT18" s="129">
        <v>212214.78988832</v>
      </c>
      <c r="BU18" s="129">
        <v>212102.27914048999</v>
      </c>
      <c r="BV18" s="129">
        <v>211711.12897396</v>
      </c>
      <c r="BW18" s="129">
        <v>211487.31789306999</v>
      </c>
      <c r="BX18" s="129">
        <v>211073.57220729999</v>
      </c>
      <c r="BY18" s="129">
        <v>210315.17680906999</v>
      </c>
      <c r="BZ18" s="129">
        <v>210050.92552235001</v>
      </c>
      <c r="CA18" s="129">
        <v>209803.78353021</v>
      </c>
      <c r="CB18" s="129">
        <v>209542.17983658001</v>
      </c>
      <c r="CC18" s="129">
        <v>209585.36572817998</v>
      </c>
      <c r="CD18" s="129">
        <v>208933.05722073</v>
      </c>
      <c r="CE18" s="129">
        <v>208891.81410839999</v>
      </c>
      <c r="CF18" s="129">
        <v>209095.24311233</v>
      </c>
      <c r="CG18" s="129">
        <v>209136.67211625999</v>
      </c>
      <c r="CH18" s="129">
        <v>210497</v>
      </c>
      <c r="CI18" s="129">
        <v>209594.38397696</v>
      </c>
      <c r="CJ18" s="129">
        <v>208051.54863872001</v>
      </c>
      <c r="CK18" s="129">
        <v>207877.13337599998</v>
      </c>
      <c r="CL18" s="129">
        <v>207878.70470655998</v>
      </c>
      <c r="CM18" s="129">
        <v>207862.72292607999</v>
      </c>
      <c r="CN18" s="129">
        <v>206287.59779840001</v>
      </c>
      <c r="CO18" s="129">
        <v>205954.03609343999</v>
      </c>
      <c r="CP18" s="129">
        <v>205695.81505536</v>
      </c>
      <c r="CQ18" s="129">
        <v>205054.90408959999</v>
      </c>
      <c r="CR18" s="129">
        <v>203263.79408640001</v>
      </c>
      <c r="CS18" s="129">
        <v>202693.37401088001</v>
      </c>
      <c r="CT18" s="129">
        <v>202561.07837696001</v>
      </c>
      <c r="CU18" s="129">
        <v>202421.12719104</v>
      </c>
      <c r="CV18" s="129">
        <v>202123.17600512001</v>
      </c>
      <c r="CW18" s="129">
        <v>201797.05259519999</v>
      </c>
      <c r="CX18" s="129">
        <v>201105.68992768001</v>
      </c>
      <c r="CY18" s="129">
        <v>201000.59711232001</v>
      </c>
      <c r="CZ18" s="129">
        <v>201052.91577856001</v>
      </c>
      <c r="DA18" s="129">
        <v>200846.68133376</v>
      </c>
      <c r="DB18" s="129">
        <v>200719</v>
      </c>
      <c r="DC18" s="129">
        <v>200303.82648240001</v>
      </c>
      <c r="DD18" s="129">
        <v>199819.4919776</v>
      </c>
      <c r="DE18" s="129">
        <v>199680.19225200001</v>
      </c>
      <c r="DF18" s="129">
        <v>199385.67955279999</v>
      </c>
      <c r="DG18" s="129">
        <v>198598.93238799999</v>
      </c>
      <c r="DH18" s="129">
        <v>199127.61077840001</v>
      </c>
      <c r="DI18" s="129">
        <v>198642.563104</v>
      </c>
      <c r="DJ18" s="129">
        <v>198522.7678728</v>
      </c>
      <c r="DK18" s="129">
        <v>198158.0332112</v>
      </c>
      <c r="DL18" s="129">
        <v>197583.9640448</v>
      </c>
      <c r="DM18" s="129">
        <v>196985.95114960001</v>
      </c>
      <c r="DN18" s="129">
        <v>196644.56427999999</v>
      </c>
      <c r="DO18" s="129">
        <v>196614.38178719999</v>
      </c>
      <c r="DP18" s="129">
        <v>196377.99491760001</v>
      </c>
      <c r="DQ18" s="129">
        <v>195673.44314079999</v>
      </c>
      <c r="DR18" s="129">
        <v>195199.09105039999</v>
      </c>
      <c r="DS18" s="129">
        <v>193702.67370000001</v>
      </c>
      <c r="DT18" s="129">
        <v>193501.73895999999</v>
      </c>
      <c r="DU18" s="129">
        <v>193169.80421999999</v>
      </c>
      <c r="DV18" s="129">
        <v>192638.79562320001</v>
      </c>
      <c r="DW18" s="129">
        <v>192276.58694800001</v>
      </c>
      <c r="DX18" s="129">
        <v>192929</v>
      </c>
      <c r="DY18" s="129">
        <v>192819.81013120001</v>
      </c>
      <c r="DZ18" s="129">
        <v>192861.40296447999</v>
      </c>
      <c r="EA18" s="129">
        <v>192385.37475456001</v>
      </c>
      <c r="EB18" s="129">
        <v>192160.44719104</v>
      </c>
      <c r="EC18" s="129">
        <v>192071.75561728</v>
      </c>
      <c r="ED18" s="129">
        <v>191778.36522496</v>
      </c>
      <c r="EE18" s="129">
        <v>191544.55660928</v>
      </c>
      <c r="EF18" s="129">
        <v>190425.90201727999</v>
      </c>
      <c r="EG18" s="129">
        <v>189713.27372927999</v>
      </c>
      <c r="EH18" s="129">
        <v>189643.6305728</v>
      </c>
      <c r="EI18" s="129">
        <v>189316.77735168001</v>
      </c>
      <c r="EJ18" s="129">
        <v>189130.14906368</v>
      </c>
      <c r="EK18" s="129">
        <v>188849.14144000001</v>
      </c>
      <c r="EL18" s="129">
        <v>188544.34959872</v>
      </c>
      <c r="EM18" s="129">
        <v>188574.60236287999</v>
      </c>
      <c r="EN18" s="129">
        <v>188619.40716671999</v>
      </c>
      <c r="EO18" s="129">
        <v>188450.10789119999</v>
      </c>
      <c r="EP18" s="129">
        <v>188034.16545920001</v>
      </c>
      <c r="EQ18" s="129">
        <v>187959.38848640001</v>
      </c>
      <c r="ER18" s="129">
        <v>187959.38848640001</v>
      </c>
      <c r="ES18" s="129">
        <v>187450.46282879999</v>
      </c>
      <c r="ET18" s="129">
        <v>188514</v>
      </c>
      <c r="EU18" s="129">
        <v>187867.55342489999</v>
      </c>
      <c r="EV18" s="129">
        <v>187108.142739</v>
      </c>
      <c r="EW18" s="129">
        <v>186839.56551660001</v>
      </c>
      <c r="EX18" s="129">
        <v>186805.09554830001</v>
      </c>
      <c r="EY18" s="129">
        <v>185751.1661414</v>
      </c>
      <c r="EZ18" s="129">
        <v>185070.3744108</v>
      </c>
      <c r="FA18" s="129">
        <v>184033.2862682</v>
      </c>
      <c r="FB18" s="129">
        <v>183713.34204069999</v>
      </c>
      <c r="FC18" s="129">
        <v>182742.7090458</v>
      </c>
      <c r="FD18" s="129">
        <v>182382.0647402</v>
      </c>
      <c r="FE18" s="129">
        <v>181358.4282354</v>
      </c>
      <c r="FF18" s="129">
        <v>180028.9469564</v>
      </c>
      <c r="FG18" s="129">
        <v>179743.75077869999</v>
      </c>
      <c r="FH18" s="129">
        <v>179479.2511692</v>
      </c>
      <c r="FI18" s="129">
        <v>179307.45865759999</v>
      </c>
      <c r="FJ18" s="129">
        <v>178828.64781550001</v>
      </c>
      <c r="FK18" s="129">
        <v>177913.3478936</v>
      </c>
      <c r="FL18" s="129">
        <v>177676.48127900003</v>
      </c>
      <c r="FM18" s="129">
        <v>177356.65912619999</v>
      </c>
      <c r="FN18" s="129">
        <v>177115.2999219</v>
      </c>
      <c r="FO18" s="129">
        <v>176589</v>
      </c>
      <c r="FP18" s="296">
        <v>177384</v>
      </c>
      <c r="FQ18" s="129">
        <v>177027.59302574</v>
      </c>
      <c r="FR18" s="129">
        <v>176190.24167284</v>
      </c>
      <c r="FS18" s="129">
        <v>175671.24644104001</v>
      </c>
      <c r="FT18" s="129">
        <v>174688.13196986</v>
      </c>
      <c r="FU18" s="129">
        <v>176105.57870968</v>
      </c>
      <c r="FV18" s="129">
        <v>176043.90939274002</v>
      </c>
      <c r="FW18" s="129">
        <v>175906.87759518999</v>
      </c>
      <c r="FX18" s="129">
        <v>175214.27981844</v>
      </c>
      <c r="FY18" s="129">
        <v>175110.10493478001</v>
      </c>
      <c r="FZ18" s="129">
        <v>174754.17806628</v>
      </c>
      <c r="GA18" s="129">
        <v>174380.72337563999</v>
      </c>
      <c r="GB18" s="129">
        <v>174287.57552133</v>
      </c>
      <c r="GC18" s="129">
        <v>173855.42766702001</v>
      </c>
      <c r="GD18" s="129">
        <v>173569.84260929</v>
      </c>
      <c r="GE18" s="129">
        <v>173463.83624978</v>
      </c>
      <c r="GF18" s="129">
        <v>173420.13036708999</v>
      </c>
      <c r="GG18" s="129">
        <v>173325.73132073</v>
      </c>
      <c r="GH18" s="129">
        <v>173146.28934911001</v>
      </c>
      <c r="GI18" s="129">
        <v>172905.39904635999</v>
      </c>
      <c r="GJ18" s="129">
        <v>172750.65659791999</v>
      </c>
      <c r="GK18" s="129">
        <v>172666.34976159001</v>
      </c>
      <c r="GL18" s="129">
        <v>173081</v>
      </c>
      <c r="GM18" s="129">
        <v>172440.50088964001</v>
      </c>
      <c r="GN18" s="129">
        <v>171939.87080005999</v>
      </c>
      <c r="GO18" s="129">
        <v>171718.21593256001</v>
      </c>
      <c r="GP18" s="129">
        <v>171501.09203855999</v>
      </c>
      <c r="GQ18" s="129">
        <v>171120.95752498001</v>
      </c>
      <c r="GR18" s="129">
        <v>171123.57345401999</v>
      </c>
      <c r="GS18" s="129">
        <v>170880.43009024</v>
      </c>
      <c r="GT18" s="129">
        <v>170564.72743517999</v>
      </c>
      <c r="GU18" s="129">
        <v>170387.50088633999</v>
      </c>
      <c r="GV18" s="129">
        <v>170138.80885085999</v>
      </c>
      <c r="GW18" s="129">
        <v>170050.47964718001</v>
      </c>
      <c r="GX18" s="129">
        <v>169866.02300964002</v>
      </c>
      <c r="GY18" s="129">
        <v>169591.99469075998</v>
      </c>
      <c r="GZ18" s="129">
        <v>169508.6725668</v>
      </c>
      <c r="HA18" s="129">
        <v>169047.45663754002</v>
      </c>
      <c r="HB18" s="129">
        <v>169164.50088524001</v>
      </c>
      <c r="HC18" s="129">
        <v>169008.27787626002</v>
      </c>
      <c r="HD18" s="129">
        <v>168607.95929216</v>
      </c>
      <c r="HE18" s="129">
        <v>168477.63716819999</v>
      </c>
      <c r="HF18" s="129">
        <v>168623.16106198</v>
      </c>
      <c r="HG18" s="129">
        <v>169909</v>
      </c>
      <c r="HH18" s="129">
        <v>169681.12987105001</v>
      </c>
      <c r="HI18" s="129">
        <v>169072.79747054999</v>
      </c>
      <c r="HJ18" s="129">
        <v>169060.86171724999</v>
      </c>
      <c r="HK18" s="129">
        <v>168820.80445600001</v>
      </c>
      <c r="HL18" s="129">
        <v>168849.21367484998</v>
      </c>
      <c r="HM18" s="129">
        <v>167300.2960794</v>
      </c>
      <c r="HN18" s="129">
        <v>166918.36311919999</v>
      </c>
      <c r="HO18" s="129">
        <v>166725.256976</v>
      </c>
      <c r="HP18" s="129">
        <v>166520.78490970001</v>
      </c>
      <c r="HQ18" s="129">
        <v>166433.27234075</v>
      </c>
      <c r="HR18" s="129">
        <v>166401.90781690003</v>
      </c>
      <c r="HS18" s="129">
        <v>166286.40083415</v>
      </c>
      <c r="HT18" s="129">
        <v>165915.77792965001</v>
      </c>
      <c r="HU18" s="129">
        <v>165713.00418695001</v>
      </c>
      <c r="HV18" s="129">
        <v>165295.7960875</v>
      </c>
      <c r="HW18" s="129">
        <v>164680.24580899999</v>
      </c>
      <c r="HX18" s="129">
        <v>164398.9357533</v>
      </c>
      <c r="HY18" s="129">
        <v>163731.20251325</v>
      </c>
      <c r="HZ18" s="129">
        <v>163774.43156365</v>
      </c>
      <c r="IA18" s="129">
        <v>163759.50698275</v>
      </c>
      <c r="IB18" s="129">
        <v>163816.53910610001</v>
      </c>
      <c r="IC18" s="129">
        <v>164762</v>
      </c>
      <c r="ID18" s="129">
        <v>163589.30558514001</v>
      </c>
      <c r="IE18" s="129">
        <v>162542.77920704</v>
      </c>
      <c r="IF18" s="129">
        <v>162232.09698382</v>
      </c>
      <c r="IG18" s="129">
        <v>161445.94682442001</v>
      </c>
      <c r="IH18" s="129">
        <v>161315.09820484</v>
      </c>
      <c r="II18" s="129">
        <v>160608.8133028</v>
      </c>
      <c r="IJ18" s="129">
        <v>160091.65583584001</v>
      </c>
      <c r="IK18" s="129">
        <v>159714.54625956001</v>
      </c>
      <c r="IL18" s="129">
        <v>159081.79950788</v>
      </c>
      <c r="IM18" s="129">
        <v>159020.96590424</v>
      </c>
      <c r="IN18" s="129">
        <v>158858.6810022</v>
      </c>
      <c r="IO18" s="129">
        <v>158665.57751246</v>
      </c>
      <c r="IP18" s="129">
        <v>158404.14569470001</v>
      </c>
      <c r="IQ18" s="129">
        <v>157942.68830976001</v>
      </c>
      <c r="IR18" s="129">
        <v>157652.27150793999</v>
      </c>
      <c r="IS18" s="129">
        <v>157163.51582686001</v>
      </c>
      <c r="IT18" s="129">
        <v>156626.60876536</v>
      </c>
      <c r="IU18" s="129">
        <v>156921.62824600001</v>
      </c>
      <c r="IV18" s="129">
        <v>156381.34334396</v>
      </c>
      <c r="IW18" s="129">
        <v>156350.41680182001</v>
      </c>
      <c r="IX18" s="129">
        <v>155693.18141230001</v>
      </c>
      <c r="IY18" s="129">
        <v>155491</v>
      </c>
      <c r="IZ18" s="129">
        <v>156271</v>
      </c>
      <c r="JA18" s="129">
        <v>155189.00000119998</v>
      </c>
      <c r="JB18" s="129">
        <v>155094.67944360001</v>
      </c>
      <c r="JC18" s="129">
        <v>154637.80139471998</v>
      </c>
      <c r="JD18" s="129">
        <v>154467.31358976002</v>
      </c>
      <c r="JE18" s="129">
        <v>154066.45993096</v>
      </c>
      <c r="JF18" s="129">
        <v>153975.19512255999</v>
      </c>
      <c r="JG18" s="129">
        <v>153674.08710855999</v>
      </c>
      <c r="JH18" s="129">
        <v>153585.92682975999</v>
      </c>
      <c r="JI18" s="129">
        <v>153708.6515684</v>
      </c>
      <c r="JJ18" s="129">
        <v>153688.16027903999</v>
      </c>
      <c r="JK18" s="129">
        <v>153603.33797935999</v>
      </c>
      <c r="JL18" s="129">
        <v>152937.74564479999</v>
      </c>
      <c r="JM18" s="129">
        <v>152759.92334512001</v>
      </c>
      <c r="JN18" s="129">
        <v>152648.03832768</v>
      </c>
      <c r="JO18" s="129">
        <v>152197.65505232001</v>
      </c>
      <c r="JP18" s="129">
        <v>152230.72822304</v>
      </c>
      <c r="JQ18" s="129">
        <v>151768.78048784001</v>
      </c>
      <c r="JR18" s="129">
        <v>151517.40069688001</v>
      </c>
      <c r="JS18" s="129">
        <v>151055.43205576</v>
      </c>
      <c r="JT18" s="129">
        <v>152044</v>
      </c>
      <c r="JU18" s="129">
        <v>151656.71985580999</v>
      </c>
      <c r="JV18" s="129">
        <v>151396.40871409001</v>
      </c>
      <c r="JW18" s="129">
        <v>150715.28478424999</v>
      </c>
      <c r="JX18" s="129">
        <v>150176.37970731</v>
      </c>
      <c r="JY18" s="129">
        <v>149726.38168299</v>
      </c>
      <c r="JZ18" s="129">
        <v>149429.14766814001</v>
      </c>
      <c r="KA18" s="129">
        <v>149071.82004734999</v>
      </c>
      <c r="KB18" s="129">
        <v>149079.63349402999</v>
      </c>
      <c r="KC18" s="129">
        <v>149116.72775853</v>
      </c>
      <c r="KD18" s="129">
        <v>148174.76071666999</v>
      </c>
      <c r="KE18" s="129">
        <v>148183.80817820001</v>
      </c>
      <c r="KF18" s="129">
        <v>147682.16809856999</v>
      </c>
      <c r="KG18" s="129">
        <v>147421.10613365</v>
      </c>
      <c r="KH18" s="129">
        <v>147348.46605402001</v>
      </c>
      <c r="KI18" s="129">
        <v>146910.01384483001</v>
      </c>
      <c r="KJ18" s="129">
        <v>146398.92089745001</v>
      </c>
      <c r="KK18" s="129">
        <v>146232.67106209</v>
      </c>
      <c r="KL18" s="129">
        <v>144876.84311202</v>
      </c>
      <c r="KM18" s="129">
        <v>144617.28081781999</v>
      </c>
      <c r="KN18" s="129">
        <v>143069</v>
      </c>
      <c r="KO18" s="129">
        <v>142109.5479609</v>
      </c>
      <c r="KP18" s="129">
        <v>139487.50987862001</v>
      </c>
      <c r="KQ18" s="129">
        <v>139008.79337606</v>
      </c>
      <c r="KR18" s="129">
        <v>138777.30889039999</v>
      </c>
      <c r="KS18" s="129">
        <v>136966.46333202001</v>
      </c>
      <c r="KT18" s="129">
        <v>136994.49718214001</v>
      </c>
      <c r="KU18" s="129">
        <v>136573.7101579</v>
      </c>
      <c r="KV18" s="129">
        <v>136237.47673028</v>
      </c>
      <c r="KW18" s="129">
        <v>134993.86742096001</v>
      </c>
      <c r="KX18" s="129">
        <v>133719.63399333999</v>
      </c>
      <c r="KY18" s="129">
        <v>133765.84696910001</v>
      </c>
      <c r="KZ18" s="129">
        <v>133758.72073472</v>
      </c>
      <c r="LA18" s="129">
        <v>133726.0232733</v>
      </c>
      <c r="LB18" s="129">
        <v>133417.61072003999</v>
      </c>
      <c r="LC18" s="129">
        <v>133155.16290594</v>
      </c>
      <c r="LD18" s="129">
        <v>133429.85895664</v>
      </c>
      <c r="LE18" s="129">
        <v>133508.10860396002</v>
      </c>
      <c r="LF18" s="129">
        <v>133924.69746142</v>
      </c>
      <c r="LG18" s="129">
        <v>133945.08956282001</v>
      </c>
      <c r="LH18" s="129">
        <v>134101.66078986001</v>
      </c>
      <c r="LI18" s="129">
        <v>134133</v>
      </c>
      <c r="LJ18" s="129">
        <v>135260</v>
      </c>
      <c r="LK18" s="129">
        <v>135394.93718584001</v>
      </c>
      <c r="LL18" s="129">
        <v>135401.71111127999</v>
      </c>
      <c r="LM18" s="129">
        <v>135424.66707056001</v>
      </c>
      <c r="LN18" s="129">
        <v>135793.39813287999</v>
      </c>
      <c r="LO18" s="129">
        <v>136320.69173200001</v>
      </c>
      <c r="LP18" s="129">
        <v>136320.69173200001</v>
      </c>
      <c r="LQ18" s="129">
        <v>136673.48444792</v>
      </c>
      <c r="LR18" s="129">
        <v>136697.5654808</v>
      </c>
      <c r="LS18" s="129">
        <v>136861.79037775999</v>
      </c>
      <c r="LT18" s="129">
        <v>137055.95244351999</v>
      </c>
      <c r="LU18" s="129">
        <v>137137.77099848</v>
      </c>
      <c r="LV18" s="129">
        <v>137084.60129535999</v>
      </c>
      <c r="LW18" s="129">
        <v>137184.72636895999</v>
      </c>
      <c r="LX18" s="129">
        <v>137254.31356720001</v>
      </c>
      <c r="LY18" s="129">
        <v>137196.97592736001</v>
      </c>
      <c r="LZ18" s="129">
        <v>137234.84439400001</v>
      </c>
      <c r="MA18" s="129">
        <v>137776.91896712</v>
      </c>
      <c r="MB18" s="129">
        <v>137863.812684</v>
      </c>
      <c r="MC18" s="129">
        <v>138007.51262512</v>
      </c>
      <c r="MD18" s="129">
        <v>138241.75631256</v>
      </c>
      <c r="ME18" s="129">
        <v>139026</v>
      </c>
      <c r="MF18" s="129">
        <v>138676.55336692001</v>
      </c>
      <c r="MG18" s="129">
        <v>138777.02360275999</v>
      </c>
      <c r="MH18" s="129">
        <v>138941.88129878999</v>
      </c>
      <c r="MI18" s="129">
        <v>138610.35716992</v>
      </c>
      <c r="MJ18" s="129">
        <v>138602.84396088999</v>
      </c>
      <c r="MK18" s="129">
        <v>138841.44663776999</v>
      </c>
      <c r="ML18" s="129">
        <v>139014.18175568999</v>
      </c>
      <c r="MM18" s="129">
        <v>138940.08136800001</v>
      </c>
      <c r="MN18" s="129">
        <v>138727.84853926999</v>
      </c>
      <c r="MO18" s="129">
        <v>138504.46777128</v>
      </c>
      <c r="MP18" s="129">
        <v>138901.97111737999</v>
      </c>
      <c r="MQ18" s="129">
        <v>139343.06164214</v>
      </c>
      <c r="MR18" s="129">
        <v>139654.20958140001</v>
      </c>
      <c r="MS18" s="129">
        <v>139737.86086675999</v>
      </c>
      <c r="MT18" s="129">
        <v>139702.37301888</v>
      </c>
      <c r="MU18" s="129">
        <v>139438.46354364001</v>
      </c>
      <c r="MV18" s="129">
        <v>139318.71961969999</v>
      </c>
      <c r="MW18" s="129">
        <v>139411.26488208</v>
      </c>
      <c r="MX18" s="129">
        <v>139507.33885171</v>
      </c>
      <c r="MY18" s="129">
        <v>140466</v>
      </c>
      <c r="MZ18" s="129">
        <v>140517.85236049999</v>
      </c>
      <c r="NA18" s="129">
        <v>140517.85236049999</v>
      </c>
      <c r="NB18" s="129">
        <v>140628.20806174999</v>
      </c>
      <c r="NC18" s="129">
        <v>140567.79866550001</v>
      </c>
      <c r="ND18" s="129">
        <v>140521.0000075</v>
      </c>
      <c r="NE18" s="129">
        <v>140317.0872555</v>
      </c>
      <c r="NF18" s="129">
        <v>140413.01342900001</v>
      </c>
      <c r="NG18" s="129">
        <v>140210.19463575</v>
      </c>
      <c r="NH18" s="129">
        <v>139962.26174925</v>
      </c>
      <c r="NI18" s="129">
        <v>139588.57047375001</v>
      </c>
      <c r="NJ18" s="129">
        <v>139821.47651350001</v>
      </c>
      <c r="NK18" s="129">
        <v>139753.5637615</v>
      </c>
      <c r="NL18" s="129">
        <v>139656.30872674999</v>
      </c>
      <c r="NM18" s="129">
        <v>139611.67114250001</v>
      </c>
      <c r="NN18" s="129">
        <v>139508.63758499999</v>
      </c>
      <c r="NO18" s="129">
        <v>139265.78523574999</v>
      </c>
      <c r="NP18" s="129">
        <v>138693.3489935</v>
      </c>
      <c r="NQ18" s="129">
        <v>138693.3489935</v>
      </c>
      <c r="NR18" s="129">
        <v>138488.22818800001</v>
      </c>
      <c r="NS18" s="129">
        <v>137919.94630874999</v>
      </c>
      <c r="NT18" s="129">
        <v>138637</v>
      </c>
      <c r="NU18" s="129">
        <v>138212.55533812</v>
      </c>
      <c r="NV18" s="129">
        <v>137779.77406331999</v>
      </c>
      <c r="NW18" s="129">
        <v>137324.06164303</v>
      </c>
      <c r="NX18" s="129">
        <v>137245.52969087</v>
      </c>
      <c r="NY18" s="129">
        <v>137069.76371478999</v>
      </c>
      <c r="NZ18" s="129">
        <v>137115.14895385</v>
      </c>
      <c r="OA18" s="129">
        <v>136031.88973083001</v>
      </c>
      <c r="OB18" s="129">
        <v>135134.08955157001</v>
      </c>
      <c r="OC18" s="129">
        <v>134918.74796792</v>
      </c>
      <c r="OD18" s="129">
        <v>134885.43563726</v>
      </c>
      <c r="OE18" s="129">
        <v>134857.18676277</v>
      </c>
      <c r="OF18" s="129">
        <v>132961.70341620999</v>
      </c>
      <c r="OG18" s="129">
        <v>133298.69351583</v>
      </c>
      <c r="OH18" s="129">
        <v>132879.10800787999</v>
      </c>
      <c r="OI18" s="129">
        <v>132255.14176291</v>
      </c>
      <c r="OJ18" s="129">
        <v>131484.76597608</v>
      </c>
      <c r="OK18" s="129">
        <v>131118.82448206001</v>
      </c>
      <c r="OL18" s="129">
        <v>130877.88298804</v>
      </c>
      <c r="OM18" s="129">
        <v>128454.81953187</v>
      </c>
      <c r="ON18" s="129">
        <v>129069</v>
      </c>
      <c r="OO18" s="129">
        <v>127945.66833636</v>
      </c>
      <c r="OP18" s="129">
        <v>127699.52476178001</v>
      </c>
      <c r="OQ18" s="129">
        <v>127294.10480515999</v>
      </c>
      <c r="OR18" s="129">
        <v>126570.83488469</v>
      </c>
      <c r="OS18" s="129">
        <v>125944.817656</v>
      </c>
      <c r="OT18" s="129">
        <v>125246.78319862</v>
      </c>
      <c r="OU18" s="129">
        <v>124891.48958789</v>
      </c>
      <c r="OV18" s="129">
        <v>123215.83416817999</v>
      </c>
      <c r="OW18" s="129">
        <v>122322.6087557</v>
      </c>
      <c r="OX18" s="129">
        <v>122322.6087557</v>
      </c>
      <c r="OY18" s="129">
        <v>119794.0179452</v>
      </c>
      <c r="OZ18" s="129">
        <v>119153.73797412</v>
      </c>
      <c r="PA18" s="129">
        <v>118554.02799581</v>
      </c>
      <c r="PB18" s="129">
        <v>117945.53984093999</v>
      </c>
      <c r="PC18" s="129">
        <v>117586.67623744</v>
      </c>
      <c r="PD18" s="129">
        <v>115175.01722869001</v>
      </c>
      <c r="PE18" s="129">
        <v>114572.86360349999</v>
      </c>
      <c r="PF18" s="129">
        <v>113821.09906659</v>
      </c>
      <c r="PG18" s="129">
        <v>113111.12634589001</v>
      </c>
      <c r="PH18" s="129">
        <v>112785.34816933</v>
      </c>
      <c r="PI18" s="129">
        <v>112198.19454414</v>
      </c>
      <c r="PJ18" s="129">
        <v>112071</v>
      </c>
      <c r="PK18" s="129">
        <v>112594</v>
      </c>
      <c r="PL18" s="129">
        <v>112034.94437514999</v>
      </c>
      <c r="PM18" s="129">
        <v>111455.60833855</v>
      </c>
      <c r="PN18" s="129">
        <v>110663.77751694999</v>
      </c>
      <c r="PO18" s="129">
        <v>110285.17496800001</v>
      </c>
      <c r="PP18" s="129">
        <v>110092.30127175</v>
      </c>
      <c r="PQ18" s="129">
        <v>109711.14252335</v>
      </c>
      <c r="PR18" s="129">
        <v>109230.26419215</v>
      </c>
      <c r="PS18" s="129">
        <v>108259.47972005</v>
      </c>
      <c r="PT18" s="129">
        <v>107862.32097165</v>
      </c>
      <c r="PU18" s="129">
        <v>107400.59211894999</v>
      </c>
      <c r="PV18" s="129">
        <v>106781.8586313</v>
      </c>
      <c r="PW18" s="129">
        <v>106504.84009149999</v>
      </c>
      <c r="PX18" s="129">
        <v>105306.07879415</v>
      </c>
      <c r="PY18" s="129">
        <v>105242.20973284999</v>
      </c>
      <c r="PZ18" s="129">
        <v>104484.62108875001</v>
      </c>
      <c r="QA18" s="129">
        <v>103799.32213175</v>
      </c>
      <c r="QB18" s="129">
        <v>103250.31286185</v>
      </c>
      <c r="QC18" s="129">
        <v>102349.86906130001</v>
      </c>
      <c r="QD18" s="129">
        <v>101907.86442635</v>
      </c>
      <c r="QE18" s="129">
        <v>101418.2896871</v>
      </c>
      <c r="QF18" s="129">
        <v>99937.429895699999</v>
      </c>
      <c r="QG18" s="129">
        <v>100170</v>
      </c>
      <c r="QH18" s="129">
        <v>99541.059160760007</v>
      </c>
      <c r="QI18" s="129">
        <v>99033.954934540001</v>
      </c>
      <c r="QJ18" s="129">
        <v>98591.371835469996</v>
      </c>
      <c r="QK18" s="129">
        <v>98152.304229379995</v>
      </c>
      <c r="QL18" s="129">
        <v>98080.149299580007</v>
      </c>
      <c r="QM18" s="129">
        <v>97405.380284750005</v>
      </c>
      <c r="QN18" s="129">
        <v>97086.709861969997</v>
      </c>
      <c r="QO18" s="129">
        <v>96872.25070674</v>
      </c>
      <c r="QP18" s="129">
        <v>96641.338030450002</v>
      </c>
      <c r="QQ18" s="129">
        <v>96481.18310065</v>
      </c>
      <c r="QR18" s="129">
        <v>96306.264790190005</v>
      </c>
      <c r="QS18" s="129">
        <v>95701.594367409998</v>
      </c>
      <c r="QT18" s="129">
        <v>95392.408451650001</v>
      </c>
      <c r="QU18" s="129">
        <v>95222.042254300002</v>
      </c>
      <c r="QV18" s="129">
        <v>95109.433803439999</v>
      </c>
      <c r="QW18" s="129">
        <v>94950.943662250007</v>
      </c>
      <c r="QX18" s="129">
        <v>94820.639436819998</v>
      </c>
      <c r="QY18" s="129">
        <v>94412.850704369994</v>
      </c>
      <c r="QZ18" s="129">
        <v>94164.061971920004</v>
      </c>
      <c r="RA18" s="129">
        <v>94041.030985959995</v>
      </c>
      <c r="RB18" s="129">
        <v>94405</v>
      </c>
      <c r="RC18" s="129">
        <v>93983.886318809993</v>
      </c>
      <c r="RD18" s="129">
        <v>93732.30372579</v>
      </c>
      <c r="RE18" s="129">
        <v>93624.378326420003</v>
      </c>
      <c r="RF18" s="129">
        <v>93166.344579109995</v>
      </c>
      <c r="RG18" s="129">
        <v>92446.014207030006</v>
      </c>
      <c r="RH18" s="129">
        <v>91892.905859089995</v>
      </c>
      <c r="RI18" s="129">
        <v>91719.191827339993</v>
      </c>
      <c r="RJ18" s="129">
        <v>91560.294847020006</v>
      </c>
      <c r="RK18" s="129">
        <v>90927.444048279998</v>
      </c>
      <c r="RL18" s="129">
        <v>90047.809945419998</v>
      </c>
      <c r="RM18" s="129">
        <v>90102.307281290006</v>
      </c>
      <c r="RN18" s="129">
        <v>90035.015984779995</v>
      </c>
      <c r="RO18" s="129">
        <v>89788.644759379997</v>
      </c>
      <c r="RP18" s="129">
        <v>89660.296624769995</v>
      </c>
      <c r="RQ18" s="129">
        <v>89682.742450799997</v>
      </c>
      <c r="RR18" s="129">
        <v>89592.319715560006</v>
      </c>
      <c r="RS18" s="129">
        <v>89631.239786670005</v>
      </c>
      <c r="RT18" s="129">
        <v>89619.028419049995</v>
      </c>
      <c r="RU18" s="129">
        <v>89469.605683810005</v>
      </c>
      <c r="RV18" s="129">
        <v>89377.868561270006</v>
      </c>
      <c r="RW18" s="129">
        <v>89728</v>
      </c>
      <c r="RX18" s="129">
        <v>89532.201194900001</v>
      </c>
      <c r="RY18" s="129">
        <v>89316.896414040006</v>
      </c>
      <c r="RZ18" s="129">
        <v>89179.930278660002</v>
      </c>
      <c r="SA18" s="129">
        <v>89109.436254779997</v>
      </c>
      <c r="SB18" s="129">
        <v>89096.173306580007</v>
      </c>
      <c r="SC18" s="129">
        <v>89363.205179099998</v>
      </c>
      <c r="SD18" s="129">
        <v>89233.531872339998</v>
      </c>
      <c r="SE18" s="129">
        <v>89085.027888319994</v>
      </c>
      <c r="SF18" s="129">
        <v>88945.354581559994</v>
      </c>
      <c r="SG18" s="129">
        <v>88847.386454079999</v>
      </c>
      <c r="SH18" s="129">
        <v>88924.418326600004</v>
      </c>
      <c r="SI18" s="129">
        <v>88781.892430199994</v>
      </c>
      <c r="SJ18" s="129">
        <v>88553.914342579999</v>
      </c>
      <c r="SK18" s="129">
        <v>88431.798804739999</v>
      </c>
      <c r="SL18" s="129">
        <v>88085.314740999995</v>
      </c>
      <c r="SM18" s="129">
        <v>88087.051792800004</v>
      </c>
      <c r="SN18" s="129">
        <v>87772.936254960005</v>
      </c>
      <c r="SO18" s="129">
        <v>87622.189243019995</v>
      </c>
      <c r="SP18" s="129">
        <v>87545.484063740005</v>
      </c>
      <c r="SQ18" s="129">
        <v>87330.705179280005</v>
      </c>
      <c r="SR18" s="129">
        <v>86963.926294820005</v>
      </c>
      <c r="SS18" s="129">
        <v>87361</v>
      </c>
      <c r="ST18" s="129">
        <v>86938.904760999998</v>
      </c>
      <c r="SU18" s="129">
        <v>86644.857142049994</v>
      </c>
      <c r="SV18" s="129">
        <v>86421.619046899999</v>
      </c>
      <c r="SW18" s="129">
        <v>86306.142856499995</v>
      </c>
      <c r="SX18" s="129">
        <v>85978.142856599996</v>
      </c>
      <c r="SY18" s="129">
        <v>85846.238094750006</v>
      </c>
      <c r="SZ18" s="129">
        <v>85648.904761450001</v>
      </c>
      <c r="TA18" s="129">
        <v>85467.857142449997</v>
      </c>
      <c r="TB18" s="129">
        <v>85050.761904400002</v>
      </c>
      <c r="TC18" s="129">
        <v>84378.095237849993</v>
      </c>
      <c r="TD18" s="129">
        <v>83982.714285499998</v>
      </c>
      <c r="TE18" s="129">
        <v>83948.238095049994</v>
      </c>
      <c r="TF18" s="129">
        <v>83721.904761750004</v>
      </c>
      <c r="TG18" s="129">
        <v>83495.476190350004</v>
      </c>
      <c r="TH18" s="129">
        <v>82979.761904700004</v>
      </c>
      <c r="TI18" s="129">
        <v>82845.047619000004</v>
      </c>
      <c r="TJ18" s="129">
        <v>82793.333333300005</v>
      </c>
      <c r="TK18" s="129">
        <v>82598.523809499995</v>
      </c>
      <c r="TL18" s="129">
        <v>82206.7142857</v>
      </c>
      <c r="TM18" s="129">
        <v>81608</v>
      </c>
      <c r="TN18" s="129">
        <v>82013</v>
      </c>
      <c r="TO18" s="129">
        <v>81957.671463110004</v>
      </c>
      <c r="TP18" s="129">
        <v>81931.940048229997</v>
      </c>
      <c r="TQ18" s="129">
        <v>81895.376499050006</v>
      </c>
      <c r="TR18" s="129">
        <v>81051.004796339999</v>
      </c>
      <c r="TS18" s="129">
        <v>80974.155875469994</v>
      </c>
      <c r="TT18" s="129">
        <v>80908.374100879999</v>
      </c>
      <c r="TU18" s="129">
        <v>80916.642686000007</v>
      </c>
      <c r="TV18" s="129">
        <v>80778.011990540006</v>
      </c>
      <c r="TW18" s="129">
        <v>80253.784172760003</v>
      </c>
      <c r="TX18" s="129">
        <v>80364.002398170007</v>
      </c>
      <c r="TY18" s="129">
        <v>80506.187050439999</v>
      </c>
      <c r="TZ18" s="129">
        <v>80651.455635560007</v>
      </c>
      <c r="UA18" s="129">
        <v>80309.657074400006</v>
      </c>
      <c r="UB18" s="129">
        <v>79805.227817780004</v>
      </c>
      <c r="UC18" s="129">
        <v>79623.345323770001</v>
      </c>
      <c r="UD18" s="129">
        <v>79654.513189470003</v>
      </c>
      <c r="UE18" s="129">
        <v>79514.613908889994</v>
      </c>
      <c r="UF18" s="129">
        <v>79327.714628310001</v>
      </c>
      <c r="UG18" s="129">
        <v>79501.899280579994</v>
      </c>
      <c r="UH18" s="129">
        <f>'0091'!Q25</f>
        <v>79717</v>
      </c>
      <c r="UI18" s="452">
        <f t="shared" si="1"/>
        <v>-2.2959999999999998</v>
      </c>
      <c r="UJ18" s="204"/>
      <c r="UK18" s="347">
        <f t="shared" si="2"/>
        <v>-7644</v>
      </c>
      <c r="UL18" s="271"/>
      <c r="UM18" s="196">
        <v>109.16243359571899</v>
      </c>
      <c r="UN18" s="196">
        <v>109.343130792198</v>
      </c>
      <c r="UO18" s="196">
        <v>109.638301996511</v>
      </c>
      <c r="UP18" s="196">
        <v>109.616591146741</v>
      </c>
      <c r="UQ18" s="196">
        <v>109.72091210290399</v>
      </c>
      <c r="UR18" s="196">
        <v>109.14569356652601</v>
      </c>
      <c r="US18" s="196">
        <v>109.19179781378401</v>
      </c>
      <c r="UT18" s="196">
        <v>108.74610834371107</v>
      </c>
      <c r="UU18" s="196">
        <v>108.52766222153106</v>
      </c>
      <c r="UV18" s="196">
        <v>108.23708920187794</v>
      </c>
      <c r="UW18" s="196">
        <v>108.1311939594148</v>
      </c>
      <c r="UX18" s="196">
        <v>108.26429130775256</v>
      </c>
      <c r="UY18" s="196">
        <v>108.21670782860951</v>
      </c>
      <c r="UZ18" s="196">
        <v>108.47347485329399</v>
      </c>
      <c r="VA18" s="196">
        <v>108.399416679805</v>
      </c>
      <c r="VB18" s="196">
        <v>108.450637880275</v>
      </c>
      <c r="VC18" s="196">
        <v>108.920790142773</v>
      </c>
      <c r="VD18" s="196">
        <v>108.99309595842099</v>
      </c>
      <c r="VE18" s="196">
        <v>108.984816794484</v>
      </c>
      <c r="VF18" s="196">
        <v>108.822632301357</v>
      </c>
      <c r="VG18" s="196">
        <v>108.845099383139</v>
      </c>
      <c r="VH18" s="196">
        <v>108.793281160527</v>
      </c>
      <c r="VI18" s="196">
        <v>108.690525995512</v>
      </c>
      <c r="VJ18" s="196">
        <v>108.54605362823813</v>
      </c>
      <c r="VK18" s="196">
        <v>108.13912911546048</v>
      </c>
      <c r="VL18" s="196">
        <v>108.02336199680389</v>
      </c>
      <c r="VM18" s="196">
        <v>108.28068833652007</v>
      </c>
      <c r="VN18" s="196">
        <v>108.39943070354272</v>
      </c>
      <c r="VO18" s="196">
        <v>108.53236628786399</v>
      </c>
      <c r="VP18" s="196">
        <v>108.56571384185177</v>
      </c>
      <c r="VQ18" s="196">
        <v>108.50459707950243</v>
      </c>
      <c r="VR18" s="196">
        <v>108.68397597364853</v>
      </c>
      <c r="VS18" s="196">
        <v>108.33636962672973</v>
      </c>
      <c r="VT18" s="196">
        <v>108.11443131804495</v>
      </c>
      <c r="VU18" s="196">
        <v>107.93679580182126</v>
      </c>
      <c r="VV18" s="196">
        <v>108.14831963576032</v>
      </c>
      <c r="VW18" s="196">
        <v>108.27754881947386</v>
      </c>
      <c r="VX18" s="196">
        <v>108.30154579712374</v>
      </c>
      <c r="VY18" s="196">
        <v>108.10838838531264</v>
      </c>
      <c r="VZ18" s="196">
        <v>108.51806302843966</v>
      </c>
      <c r="WA18" s="196">
        <v>108.27531949188317</v>
      </c>
      <c r="WB18" s="196">
        <v>107.86771205657404</v>
      </c>
      <c r="WC18" s="196">
        <v>107.568041472898</v>
      </c>
      <c r="WD18" s="196">
        <v>107.79465347294099</v>
      </c>
      <c r="WE18" s="196">
        <v>107.396088957055</v>
      </c>
      <c r="WF18" s="196">
        <v>106.95000957670899</v>
      </c>
      <c r="WG18" s="196">
        <v>106.947287713245</v>
      </c>
      <c r="WH18" s="196">
        <v>106.893811425061</v>
      </c>
      <c r="WI18" s="196">
        <v>106.61422181089</v>
      </c>
      <c r="WJ18" s="196">
        <v>106.593143870744</v>
      </c>
      <c r="WK18" s="196">
        <v>106.562451811874</v>
      </c>
      <c r="WL18" s="196">
        <v>106.581912184582</v>
      </c>
      <c r="WM18" s="196">
        <v>106.410611836279</v>
      </c>
      <c r="WN18" s="196">
        <v>106.463348973156</v>
      </c>
      <c r="WO18" s="196">
        <v>106.297793692965</v>
      </c>
      <c r="WP18" s="196">
        <v>105.944149957748</v>
      </c>
      <c r="WQ18" s="196">
        <v>107.454406423246</v>
      </c>
      <c r="WR18" s="196">
        <v>106.878425700365</v>
      </c>
      <c r="WS18" s="196">
        <v>106.785265801591</v>
      </c>
      <c r="WT18" s="196">
        <v>107.203944863301</v>
      </c>
      <c r="WU18" s="196">
        <v>107.032179350313</v>
      </c>
      <c r="WV18" s="196">
        <v>107.44455453090499</v>
      </c>
      <c r="WW18" s="196">
        <v>107.268499104113</v>
      </c>
      <c r="WX18" s="196">
        <v>106.896341927143</v>
      </c>
      <c r="WY18" s="196">
        <v>106.626117932394</v>
      </c>
      <c r="WZ18" s="196">
        <v>106.21196143416699</v>
      </c>
      <c r="XA18" s="196">
        <v>105.907858057711</v>
      </c>
      <c r="XB18" s="196">
        <v>105.226045883941</v>
      </c>
      <c r="XC18" s="196">
        <v>105.241350813268</v>
      </c>
      <c r="XD18" s="196">
        <v>105.32013176328</v>
      </c>
      <c r="XE18" s="196">
        <v>105.130717717831</v>
      </c>
      <c r="XF18" s="196">
        <v>104.83597242215301</v>
      </c>
      <c r="XG18" s="196">
        <v>104.676228724422</v>
      </c>
      <c r="XH18" s="196">
        <v>104.423260977757</v>
      </c>
      <c r="XI18" s="196">
        <v>104.315039476218</v>
      </c>
      <c r="XJ18" s="196">
        <v>103.973805855162</v>
      </c>
      <c r="XK18" s="196">
        <v>103.52149706155301</v>
      </c>
      <c r="XL18" s="196">
        <v>102.97151655119322</v>
      </c>
      <c r="XM18" s="196">
        <v>101.42752534011639</v>
      </c>
      <c r="XN18" s="196">
        <v>101.19282127146025</v>
      </c>
      <c r="XO18" s="196">
        <v>100.93382783525277</v>
      </c>
      <c r="XP18" s="196">
        <v>100.49091476253606</v>
      </c>
      <c r="XQ18" s="196">
        <v>99.681660359692586</v>
      </c>
      <c r="XR18" s="196">
        <v>99.775530918176131</v>
      </c>
      <c r="XS18" s="196">
        <v>99.32140485213111</v>
      </c>
      <c r="XT18" s="196">
        <v>98.726223885251017</v>
      </c>
      <c r="XU18" s="196">
        <v>99.114096573208712</v>
      </c>
      <c r="XV18" s="196">
        <v>98.675408812395105</v>
      </c>
      <c r="XW18" s="196">
        <v>98.594914855214626</v>
      </c>
      <c r="XX18" s="196">
        <v>98.234203675948564</v>
      </c>
      <c r="XY18" s="196">
        <v>97.982535856809832</v>
      </c>
      <c r="XZ18" s="196">
        <v>96.173648675326717</v>
      </c>
      <c r="YA18" s="196">
        <v>96.067865061767506</v>
      </c>
      <c r="YB18" s="196">
        <v>95.80091215546301</v>
      </c>
      <c r="YC18" s="196">
        <v>95.151310563939603</v>
      </c>
      <c r="YD18" s="196">
        <v>94.827709550494802</v>
      </c>
      <c r="YE18" s="196">
        <v>94.382576209212701</v>
      </c>
      <c r="YF18" s="196">
        <v>93.967849753302602</v>
      </c>
      <c r="YG18" s="196">
        <v>93.608851674641201</v>
      </c>
      <c r="YH18" s="196">
        <v>93.070699824645303</v>
      </c>
      <c r="YI18" s="196">
        <v>92.370302328367799</v>
      </c>
      <c r="YJ18" s="196">
        <v>91.696592450722207</v>
      </c>
      <c r="YK18" s="196">
        <v>90.531801069942503</v>
      </c>
      <c r="YL18" s="196">
        <v>90.148051640412206</v>
      </c>
      <c r="YM18" s="196">
        <v>89.686118130132698</v>
      </c>
      <c r="YN18" s="196">
        <v>88.569058154235094</v>
      </c>
      <c r="YO18" s="196">
        <v>88.267738250009799</v>
      </c>
      <c r="YP18" s="196">
        <v>87.938835027981398</v>
      </c>
      <c r="YQ18" s="196">
        <v>87.764298093587499</v>
      </c>
      <c r="YR18" s="196">
        <v>87.512063918993803</v>
      </c>
      <c r="YS18" s="196">
        <v>86.975656173182102</v>
      </c>
      <c r="YT18" s="196">
        <v>86.855280521454006</v>
      </c>
      <c r="YU18" s="196">
        <v>86.362908392056397</v>
      </c>
      <c r="YV18" s="196">
        <v>86.246271664651402</v>
      </c>
      <c r="YW18" s="196">
        <v>85.793427607263396</v>
      </c>
      <c r="YX18" s="196">
        <v>85.715032574599803</v>
      </c>
      <c r="YY18" s="196">
        <v>85.520557826400605</v>
      </c>
      <c r="YZ18" s="196">
        <v>84.708215971753901</v>
      </c>
      <c r="ZA18" s="196">
        <v>84.085794934997807</v>
      </c>
      <c r="ZB18" s="196">
        <v>83.421011058451796</v>
      </c>
      <c r="ZC18" s="196">
        <v>82.718779564806098</v>
      </c>
      <c r="ZD18" s="196">
        <v>82.486791262518693</v>
      </c>
      <c r="ZE18" s="196">
        <v>82.317742253799096</v>
      </c>
      <c r="ZF18" s="196">
        <v>82.047835540620696</v>
      </c>
      <c r="ZG18" s="196">
        <v>81.815518606492503</v>
      </c>
      <c r="ZH18" s="196">
        <v>81.625316055625802</v>
      </c>
      <c r="ZI18" s="196">
        <v>79.872058126678297</v>
      </c>
      <c r="ZJ18" s="196">
        <v>79.531595576619296</v>
      </c>
      <c r="ZK18" s="196">
        <v>79.330213167623697</v>
      </c>
      <c r="ZL18" s="196">
        <v>79.249152141336097</v>
      </c>
      <c r="ZM18" s="196">
        <v>79.1207576953433</v>
      </c>
      <c r="ZN18" s="196">
        <v>78.922589229805894</v>
      </c>
      <c r="ZO18" s="196">
        <v>78.520118822576293</v>
      </c>
      <c r="ZP18" s="196">
        <v>78.492794157635103</v>
      </c>
      <c r="ZQ18" s="196">
        <v>78.422813569872403</v>
      </c>
      <c r="ZR18" s="196">
        <v>78.2480614113705</v>
      </c>
      <c r="ZS18" s="196">
        <v>78.016241752235203</v>
      </c>
      <c r="ZT18" s="196">
        <v>78.021775017687304</v>
      </c>
      <c r="ZU18" s="196">
        <v>77.7152892888152</v>
      </c>
      <c r="ZV18" s="196">
        <v>77.476241176702501</v>
      </c>
      <c r="ZW18" s="196">
        <v>77.299195202777298</v>
      </c>
      <c r="ZX18" s="196">
        <v>77.198641765704593</v>
      </c>
      <c r="ZY18" s="196">
        <v>77.108716398918403</v>
      </c>
      <c r="ZZ18" s="196">
        <v>76.947406110757498</v>
      </c>
      <c r="AAA18" s="196">
        <v>75.403187440532804</v>
      </c>
      <c r="AAB18" s="196">
        <v>75.403187440532804</v>
      </c>
      <c r="AAC18" s="196">
        <v>75.356519670050801</v>
      </c>
      <c r="AAD18" s="196">
        <v>75.504082852021497</v>
      </c>
      <c r="AAE18" s="196">
        <v>75.418667631427795</v>
      </c>
      <c r="AAF18" s="196">
        <v>75.825473998029494</v>
      </c>
      <c r="AAG18" s="196">
        <v>75.639080771147903</v>
      </c>
      <c r="AAH18" s="196">
        <v>73.995997469910193</v>
      </c>
      <c r="AAI18" s="196">
        <v>73.862535818599497</v>
      </c>
      <c r="AAJ18" s="196">
        <v>73.708899726754197</v>
      </c>
      <c r="AAK18" s="196">
        <v>73.4455908420329</v>
      </c>
      <c r="AAL18" s="196">
        <v>73.248554933296205</v>
      </c>
      <c r="AAM18" s="196">
        <v>73.134888779559247</v>
      </c>
      <c r="AAN18" s="196">
        <v>73.076366506616765</v>
      </c>
      <c r="AAO18" s="196">
        <v>72.894427311824174</v>
      </c>
      <c r="AAP18" s="196">
        <v>72.859726078948626</v>
      </c>
      <c r="AAQ18" s="196">
        <v>72.690042188074173</v>
      </c>
      <c r="AAR18" s="196">
        <v>72.525253050837719</v>
      </c>
      <c r="AAS18" s="196">
        <v>72.435514409050853</v>
      </c>
      <c r="AAT18" s="196">
        <v>72.034070178838192</v>
      </c>
      <c r="AAU18" s="196">
        <v>71.860715414078086</v>
      </c>
      <c r="AAV18" s="196">
        <v>71.793476092599235</v>
      </c>
      <c r="AAW18" s="196">
        <v>71.797967845039508</v>
      </c>
      <c r="AAX18" s="196">
        <v>71.703603383896251</v>
      </c>
      <c r="AAY18" s="196">
        <v>71.60531928673683</v>
      </c>
      <c r="AAZ18" s="299">
        <v>71.594399457497303</v>
      </c>
      <c r="ABA18" s="196">
        <v>71.495147957357915</v>
      </c>
      <c r="ABB18" s="196">
        <v>71.389038989117267</v>
      </c>
      <c r="ABC18" s="196">
        <v>71.408496483434064</v>
      </c>
      <c r="ABD18" s="196">
        <v>71.268212568085005</v>
      </c>
      <c r="ABE18" s="196">
        <v>71.182274779297174</v>
      </c>
      <c r="ABF18" s="196">
        <v>71.206215669724756</v>
      </c>
      <c r="ABG18" s="196">
        <v>70.976095067500196</v>
      </c>
      <c r="ABH18" s="196">
        <v>70.934183362436258</v>
      </c>
      <c r="ABI18" s="196">
        <v>70.900922993447736</v>
      </c>
      <c r="ABJ18" s="196">
        <v>70.767444161504358</v>
      </c>
      <c r="ABK18" s="196">
        <v>70.767069929674548</v>
      </c>
      <c r="ABL18" s="196">
        <v>70.759229797721105</v>
      </c>
      <c r="ABM18" s="196">
        <v>70.621048027299807</v>
      </c>
      <c r="ABN18" s="196">
        <v>70.547935369306401</v>
      </c>
      <c r="ABO18" s="196">
        <v>70.355335952574094</v>
      </c>
      <c r="ABP18" s="196">
        <v>70.183102016715907</v>
      </c>
      <c r="ABQ18" s="196">
        <v>70.159409296914006</v>
      </c>
      <c r="ABR18" s="196">
        <v>70.162344317259297</v>
      </c>
      <c r="ABS18" s="196">
        <v>70.058151869594397</v>
      </c>
      <c r="ABT18" s="196">
        <v>69.967277988917402</v>
      </c>
      <c r="ABU18" s="196">
        <v>69.898556521743998</v>
      </c>
      <c r="ABV18" s="196">
        <v>69.781525335884893</v>
      </c>
      <c r="ABW18" s="196">
        <v>69.717138765078005</v>
      </c>
      <c r="ABX18" s="196">
        <v>69.620332550119301</v>
      </c>
      <c r="ABY18" s="196">
        <v>69.630611772667606</v>
      </c>
      <c r="ABZ18" s="196">
        <v>69.534037362650807</v>
      </c>
      <c r="ACA18" s="196">
        <v>69.392793068151803</v>
      </c>
      <c r="ACB18" s="196">
        <v>69.258198322508704</v>
      </c>
      <c r="ACC18" s="196">
        <v>69.099165214167499</v>
      </c>
      <c r="ACD18" s="196">
        <v>68.989574139421507</v>
      </c>
      <c r="ACE18" s="196">
        <v>68.924883784089985</v>
      </c>
      <c r="ACF18" s="196">
        <v>68.779771956327735</v>
      </c>
      <c r="ACG18" s="196">
        <v>68.784056397104678</v>
      </c>
      <c r="ACH18" s="196">
        <v>68.633860224277896</v>
      </c>
      <c r="ACI18" s="196">
        <v>68.37936991489579</v>
      </c>
      <c r="ACJ18" s="196">
        <v>68.336677270275246</v>
      </c>
      <c r="ACK18" s="196">
        <v>68.293473681042613</v>
      </c>
      <c r="ACL18" s="196">
        <v>68.946440432538381</v>
      </c>
      <c r="ACM18" s="196">
        <v>68.548238049425905</v>
      </c>
      <c r="ACN18" s="196">
        <v>68.5582436232704</v>
      </c>
      <c r="ACO18" s="196">
        <v>68.317632313840406</v>
      </c>
      <c r="ACP18" s="196">
        <v>68.297549008533807</v>
      </c>
      <c r="ACQ18" s="196">
        <v>68.155751193022894</v>
      </c>
      <c r="ACR18" s="196">
        <v>68.212251300235295</v>
      </c>
      <c r="ACS18" s="196">
        <v>68.033492336943098</v>
      </c>
      <c r="ACT18" s="196">
        <v>68.068545105486905</v>
      </c>
      <c r="ACU18" s="196">
        <v>67.7602141677025</v>
      </c>
      <c r="ACV18" s="196">
        <v>67.650278620008947</v>
      </c>
      <c r="ACW18" s="196">
        <v>67.56085476460747</v>
      </c>
      <c r="ACX18" s="196">
        <v>65.935861010781224</v>
      </c>
      <c r="ACY18" s="196">
        <v>65.703819775344826</v>
      </c>
      <c r="ACZ18" s="196">
        <v>65.644842084661192</v>
      </c>
      <c r="ADA18" s="196">
        <v>65.327161648988863</v>
      </c>
      <c r="ADB18" s="196">
        <v>65.141442811859974</v>
      </c>
      <c r="ADC18" s="196">
        <v>65.123921819170562</v>
      </c>
      <c r="ADD18" s="196">
        <v>65.572059530066042</v>
      </c>
      <c r="ADE18" s="196">
        <v>65.418257290023305</v>
      </c>
      <c r="ADF18" s="196">
        <v>65.170267785297696</v>
      </c>
      <c r="ADG18" s="196">
        <v>65.171932123873304</v>
      </c>
      <c r="ADH18" s="196">
        <v>64.769537123101998</v>
      </c>
      <c r="ADI18" s="196">
        <v>64.764974024926403</v>
      </c>
      <c r="ADJ18" s="196">
        <v>64.681924059779206</v>
      </c>
      <c r="ADK18" s="196">
        <v>64.681924059779206</v>
      </c>
      <c r="ADL18" s="196">
        <v>64.737363081037799</v>
      </c>
      <c r="ADM18" s="196">
        <v>64.753424657534197</v>
      </c>
      <c r="ADN18" s="196">
        <v>64.756854426879599</v>
      </c>
      <c r="ADO18" s="196">
        <v>64.684430294522997</v>
      </c>
      <c r="ADP18" s="196">
        <v>64.661155601462397</v>
      </c>
      <c r="ADQ18" s="196">
        <v>64.581536953021896</v>
      </c>
      <c r="ADR18" s="196">
        <v>64.5543916799882</v>
      </c>
      <c r="ADS18" s="196">
        <v>64.492700007082306</v>
      </c>
      <c r="ADT18" s="196">
        <v>64.444369642279298</v>
      </c>
      <c r="ADU18" s="196">
        <v>64.466662533867193</v>
      </c>
      <c r="ADV18" s="196">
        <v>64.346749623636498</v>
      </c>
      <c r="ADW18" s="196">
        <v>64.3240110057462</v>
      </c>
      <c r="ADX18" s="196">
        <v>64.128751580094601</v>
      </c>
      <c r="ADY18" s="196">
        <v>64.0551372491189</v>
      </c>
      <c r="ADZ18" s="196">
        <v>63.997410455880001</v>
      </c>
      <c r="AEA18" s="196">
        <v>63.624042531969501</v>
      </c>
      <c r="AEB18" s="196">
        <v>63.514812687889197</v>
      </c>
      <c r="AEC18" s="196">
        <v>62.777464374727998</v>
      </c>
      <c r="AED18" s="196">
        <v>62.737887216544799</v>
      </c>
      <c r="AEE18" s="196">
        <v>62.7779955275955</v>
      </c>
      <c r="AEF18" s="196">
        <v>62.739297356841902</v>
      </c>
      <c r="AEG18" s="196">
        <v>62.602735839946</v>
      </c>
      <c r="AEH18" s="196">
        <v>62.455000822538999</v>
      </c>
      <c r="AEI18" s="196">
        <v>62.3860068008238</v>
      </c>
      <c r="AEJ18" s="196">
        <v>62.391978336799973</v>
      </c>
      <c r="AEK18" s="196">
        <v>62.382167104870305</v>
      </c>
      <c r="AEL18" s="196">
        <v>62.235269853645946</v>
      </c>
      <c r="AEM18" s="196">
        <v>62.139021621335608</v>
      </c>
      <c r="AEN18" s="196">
        <v>62.065230454871362</v>
      </c>
      <c r="AEO18" s="196">
        <v>62.027724379484809</v>
      </c>
      <c r="AEP18" s="196">
        <v>62.0434825626389</v>
      </c>
      <c r="AEQ18" s="196">
        <v>62.016804186792903</v>
      </c>
      <c r="AER18" s="196">
        <v>62.037880458966903</v>
      </c>
      <c r="AES18" s="196">
        <v>62.048979325611398</v>
      </c>
      <c r="AET18" s="196">
        <v>61.7809884812524</v>
      </c>
      <c r="AEU18" s="196">
        <v>61.689725190552899</v>
      </c>
      <c r="AEV18" s="196">
        <v>61.600410504776598</v>
      </c>
      <c r="AEW18" s="196">
        <v>62.371640864197303</v>
      </c>
      <c r="AEX18" s="196">
        <v>60.964957729913699</v>
      </c>
      <c r="AEY18" s="196">
        <v>60.877709606135497</v>
      </c>
      <c r="AEZ18" s="196">
        <v>60.6310402785058</v>
      </c>
      <c r="AFA18" s="196">
        <v>60.617206162492799</v>
      </c>
      <c r="AFB18" s="196">
        <v>60.442991873201997</v>
      </c>
      <c r="AFC18" s="196">
        <v>60.346585698748697</v>
      </c>
      <c r="AFD18" s="196">
        <v>60.211480362537799</v>
      </c>
      <c r="AFE18" s="196">
        <v>60.220503347925799</v>
      </c>
      <c r="AFF18" s="196">
        <v>60.3067484662268</v>
      </c>
      <c r="AFG18" s="196">
        <v>60.287003818971598</v>
      </c>
      <c r="AFH18" s="196">
        <v>60.240850630194203</v>
      </c>
      <c r="AFI18" s="196">
        <v>60.381379286560197</v>
      </c>
      <c r="AFJ18" s="196">
        <v>60.322448061303596</v>
      </c>
      <c r="AFK18" s="196">
        <v>60.146278434598599</v>
      </c>
      <c r="AFL18" s="196">
        <v>59.849262152750001</v>
      </c>
      <c r="AFM18" s="196">
        <v>59.777213100484801</v>
      </c>
      <c r="AFN18" s="196">
        <v>59.684074160846798</v>
      </c>
      <c r="AFO18" s="196">
        <v>59.4714009252951</v>
      </c>
      <c r="AFP18" s="196">
        <v>59.467314950924703</v>
      </c>
      <c r="AFQ18" s="196">
        <v>59.444314256428697</v>
      </c>
      <c r="AFR18" s="196">
        <v>59.3800397133489</v>
      </c>
      <c r="AFS18" s="196">
        <v>59.348894774170397</v>
      </c>
      <c r="AFT18" s="196">
        <v>59.267598677124099</v>
      </c>
      <c r="AFU18" s="196">
        <v>58.516635492095098</v>
      </c>
      <c r="AFV18" s="196">
        <v>58.242258307339398</v>
      </c>
      <c r="AFW18" s="196">
        <v>56.994038754033703</v>
      </c>
      <c r="AFX18" s="196">
        <v>52.8684277276516</v>
      </c>
      <c r="AFY18" s="196">
        <v>51.406384814480901</v>
      </c>
      <c r="AFZ18" s="196">
        <v>49.9982638111886</v>
      </c>
      <c r="AGA18" s="196">
        <v>48.8686971666312</v>
      </c>
      <c r="AGB18" s="196">
        <v>47.802837469527297</v>
      </c>
      <c r="AGC18" s="196">
        <v>46.419765040007803</v>
      </c>
      <c r="AGD18" s="196">
        <v>45.525989142562999</v>
      </c>
      <c r="AGE18" s="196">
        <v>45.113518623726101</v>
      </c>
      <c r="AGF18" s="196">
        <v>44.503856707011799</v>
      </c>
      <c r="AGG18" s="196">
        <v>43.795418641378099</v>
      </c>
      <c r="AGH18" s="196">
        <f>'0091'!Q55</f>
        <v>27.8433048433048</v>
      </c>
      <c r="AGI18" s="196">
        <v>42.822745974731099</v>
      </c>
      <c r="AGJ18" s="196">
        <v>41.912200689576899</v>
      </c>
      <c r="AGK18" s="196">
        <v>41.440808626358603</v>
      </c>
      <c r="AGL18" s="196">
        <v>41.294384983019199</v>
      </c>
      <c r="AGM18" s="196">
        <v>41.267717346175999</v>
      </c>
      <c r="AGN18" s="196">
        <v>41.189796767224202</v>
      </c>
      <c r="AGO18" s="196">
        <v>41.109606987593992</v>
      </c>
      <c r="AGP18" s="196">
        <v>41.051363229043602</v>
      </c>
      <c r="AGQ18" s="196">
        <v>40.802098406901699</v>
      </c>
      <c r="AGR18" s="196">
        <v>40.6855979786069</v>
      </c>
      <c r="AGS18" s="196">
        <v>40.220860968234199</v>
      </c>
      <c r="AGT18" s="196">
        <v>40.068949280236779</v>
      </c>
      <c r="AGU18" s="196">
        <v>39.214800217443603</v>
      </c>
      <c r="AGV18" s="196">
        <v>38.948923981369703</v>
      </c>
      <c r="AGW18" s="196">
        <v>38.708754073472399</v>
      </c>
      <c r="AGX18" s="196">
        <v>38.452224890944301</v>
      </c>
      <c r="AGY18" s="196">
        <v>38.158234111029699</v>
      </c>
      <c r="AGZ18" s="196">
        <v>38.158234111029699</v>
      </c>
      <c r="AHA18" s="196">
        <v>37.848199405971798</v>
      </c>
      <c r="AHB18" s="196">
        <v>37.784561254415401</v>
      </c>
      <c r="AHC18" s="196">
        <v>37.712423284353399</v>
      </c>
      <c r="AHD18" s="196">
        <v>37.657277379423398</v>
      </c>
      <c r="AHE18" s="196">
        <v>37.675983264828503</v>
      </c>
      <c r="AHF18" s="196">
        <v>37.542687080522001</v>
      </c>
      <c r="AHG18" s="196">
        <v>37.199040030569897</v>
      </c>
      <c r="AHH18" s="196">
        <v>36.957579703893899</v>
      </c>
      <c r="AHI18" s="196">
        <v>36.922699152940297</v>
      </c>
      <c r="AHJ18" s="196">
        <v>36.972438831024199</v>
      </c>
      <c r="AHK18" s="196">
        <v>36.546867449675901</v>
      </c>
      <c r="AHL18" s="196">
        <v>36.338727698394699</v>
      </c>
      <c r="AHM18" s="196">
        <v>36.2830616900861</v>
      </c>
      <c r="AHN18" s="196">
        <v>36.209992787482598</v>
      </c>
      <c r="AHO18" s="196">
        <v>36.004748624406403</v>
      </c>
      <c r="AHP18" s="196">
        <v>36.016057004149197</v>
      </c>
      <c r="AHQ18" s="196">
        <v>35.914467225597498</v>
      </c>
      <c r="AHR18" s="196">
        <v>35.9734297676167</v>
      </c>
      <c r="AHS18" s="196">
        <v>35.823213292688202</v>
      </c>
      <c r="AHT18" s="196">
        <v>35.758099244467097</v>
      </c>
      <c r="AHU18" s="196">
        <v>35.729087549450803</v>
      </c>
      <c r="AHV18" s="196">
        <v>35.640386110387801</v>
      </c>
      <c r="AHW18" s="196">
        <v>35.5738869444098</v>
      </c>
      <c r="AHX18" s="196">
        <v>35.540321214855197</v>
      </c>
      <c r="AHY18" s="196">
        <v>35.488938364187298</v>
      </c>
      <c r="AHZ18" s="196">
        <v>35.415202900242498</v>
      </c>
      <c r="AIA18" s="196">
        <v>35.398386701373298</v>
      </c>
      <c r="AIB18" s="196">
        <v>35.369658305358797</v>
      </c>
      <c r="AIC18" s="196">
        <v>35.246022937473803</v>
      </c>
      <c r="AID18" s="196">
        <v>35.246213884211798</v>
      </c>
      <c r="AIE18" s="196">
        <v>35.276409492713398</v>
      </c>
      <c r="AIF18" s="196">
        <v>35.193107787709003</v>
      </c>
      <c r="AIG18" s="196">
        <v>34.828678089666603</v>
      </c>
      <c r="AIH18" s="196">
        <v>34.956093236569103</v>
      </c>
      <c r="AII18" s="196">
        <v>34.7766960284346</v>
      </c>
      <c r="AIJ18" s="196">
        <v>34.6505230530802</v>
      </c>
      <c r="AIK18" s="196">
        <v>34.6505230530802</v>
      </c>
      <c r="AIL18" s="196">
        <v>34.842415450610901</v>
      </c>
      <c r="AIM18" s="196">
        <v>34.704460341847501</v>
      </c>
      <c r="AIN18" s="196">
        <v>34.673219086021497</v>
      </c>
      <c r="AIO18" s="196">
        <v>34.667024989394903</v>
      </c>
      <c r="AIP18" s="196">
        <v>34.561770390036301</v>
      </c>
      <c r="AIQ18" s="196">
        <v>34.419885851901199</v>
      </c>
      <c r="AIR18" s="196">
        <v>34.330066959041403</v>
      </c>
      <c r="AIS18" s="196">
        <v>34.2447825067417</v>
      </c>
      <c r="AIT18" s="196">
        <v>34.154961630319903</v>
      </c>
      <c r="AIU18" s="196">
        <v>34.109966657567369</v>
      </c>
      <c r="AIV18" s="196">
        <v>34.109737377292802</v>
      </c>
      <c r="AIW18" s="196">
        <v>34.105089145767998</v>
      </c>
      <c r="AIX18" s="196">
        <v>34.045547972149002</v>
      </c>
      <c r="AIY18" s="196">
        <v>33.988782620711397</v>
      </c>
      <c r="AIZ18" s="196">
        <v>33.607051155441397</v>
      </c>
      <c r="AJA18" s="474">
        <v>33.607051155441397</v>
      </c>
      <c r="AJB18" s="474">
        <v>33.595826740506297</v>
      </c>
      <c r="AJC18" s="474">
        <v>33.560624083105303</v>
      </c>
      <c r="AJD18" s="474">
        <v>33.552209233207797</v>
      </c>
      <c r="AJE18" s="474">
        <v>33.4216316616452</v>
      </c>
      <c r="AJF18" s="474">
        <v>33.362331113572502</v>
      </c>
      <c r="AJG18" s="474">
        <v>33.240553627921599</v>
      </c>
      <c r="AJH18" s="474">
        <v>33.124484129942999</v>
      </c>
      <c r="AJI18" s="474">
        <v>33.0893226855775</v>
      </c>
      <c r="AJJ18" s="474">
        <v>32.951388888870397</v>
      </c>
      <c r="AJK18" s="474">
        <v>32.633552014976601</v>
      </c>
      <c r="AJL18" s="474">
        <v>32.602585299845899</v>
      </c>
      <c r="AJM18" s="474">
        <v>32.503714993312997</v>
      </c>
      <c r="AJN18" s="474">
        <v>32.335780451224203</v>
      </c>
      <c r="AJO18" s="474">
        <v>32.299975481638299</v>
      </c>
      <c r="AJP18" s="474">
        <v>31.888358864956398</v>
      </c>
      <c r="AJQ18" s="474">
        <v>31.915280672075699</v>
      </c>
      <c r="AJR18" s="474">
        <v>31.956359118706601</v>
      </c>
      <c r="AJS18" s="474">
        <v>31.827288839492901</v>
      </c>
      <c r="AJT18" s="474">
        <v>31.419978657488102</v>
      </c>
      <c r="AJU18" s="474">
        <v>31.453029417479101</v>
      </c>
      <c r="AJV18" s="474">
        <v>31.390964647621299</v>
      </c>
      <c r="AJW18" s="474">
        <v>31.3415975866188</v>
      </c>
      <c r="AJX18" s="474">
        <v>31.369124952235399</v>
      </c>
      <c r="AJY18" s="474">
        <v>31.298376081347701</v>
      </c>
      <c r="AJZ18" s="474">
        <v>31.272631460082099</v>
      </c>
      <c r="AKA18" s="474">
        <v>31.219756125706802</v>
      </c>
      <c r="AKB18" s="196">
        <v>30.850548182342798</v>
      </c>
      <c r="AKC18" s="196">
        <v>30.814966091245399</v>
      </c>
      <c r="AKD18" s="196">
        <v>30.851834720937401</v>
      </c>
      <c r="AKE18" s="196">
        <v>30.804860116859501</v>
      </c>
      <c r="AKF18" s="196">
        <v>30.8103294746216</v>
      </c>
      <c r="AKG18" s="196">
        <v>30.817568615289201</v>
      </c>
      <c r="AKH18" s="196">
        <v>30.817568615289201</v>
      </c>
      <c r="AKI18" s="196">
        <v>30.774896305772</v>
      </c>
      <c r="AKJ18" s="196">
        <v>30.708959548738601</v>
      </c>
      <c r="AKK18" s="196">
        <v>30.596284304656201</v>
      </c>
      <c r="AKL18" s="196">
        <v>30.5062996704788</v>
      </c>
      <c r="AKM18" s="196">
        <v>30.491344096479299</v>
      </c>
      <c r="AKN18" s="196">
        <v>30.421069170038098</v>
      </c>
      <c r="AKO18" s="196">
        <v>30.3602615812351</v>
      </c>
      <c r="AKP18" s="196">
        <v>30.2685586959071</v>
      </c>
      <c r="AKQ18" s="196">
        <v>30.229786236273402</v>
      </c>
      <c r="AKR18" s="196">
        <v>30.2626104023553</v>
      </c>
      <c r="AKS18" s="196">
        <v>30.2359119053217</v>
      </c>
      <c r="AKT18" s="196">
        <v>30.1856484014695</v>
      </c>
      <c r="AKU18" s="196">
        <v>30.2092541166347</v>
      </c>
      <c r="AKV18" s="196">
        <v>30.192985203162898</v>
      </c>
      <c r="AKW18" s="196">
        <v>30.125014696085</v>
      </c>
      <c r="AKX18" s="196">
        <v>30.081781186414101</v>
      </c>
      <c r="AKY18" s="196">
        <v>30.0252515442291</v>
      </c>
      <c r="AKZ18" s="196">
        <v>30.055577147298902</v>
      </c>
      <c r="ALA18" s="196">
        <v>29.803245671792101</v>
      </c>
      <c r="ALB18" s="196">
        <v>29.8045387425196</v>
      </c>
      <c r="ALC18" s="196">
        <v>29.866812482912199</v>
      </c>
      <c r="ALD18" s="196">
        <v>29.9240674781792</v>
      </c>
      <c r="ALE18" s="196">
        <v>29.883392226148398</v>
      </c>
      <c r="ALF18" s="196">
        <v>29.771124679929098</v>
      </c>
      <c r="ALG18" s="196">
        <v>29.647328304569299</v>
      </c>
      <c r="ALH18" s="196">
        <v>29.546046144744601</v>
      </c>
      <c r="ALI18" s="196">
        <v>29.495291753674</v>
      </c>
      <c r="ALJ18" s="196">
        <v>29.447230228609801</v>
      </c>
      <c r="ALK18" s="196">
        <v>29.352641878669299</v>
      </c>
      <c r="ALL18" s="196">
        <v>29.224815338676699</v>
      </c>
      <c r="ALM18" s="196">
        <v>29.110083330010799</v>
      </c>
      <c r="ALN18" s="196">
        <v>29.033033996151399</v>
      </c>
      <c r="ALO18" s="196">
        <v>29.006667737789201</v>
      </c>
      <c r="ALP18" s="196">
        <v>28.941369380899101</v>
      </c>
      <c r="ALQ18" s="196">
        <v>28.998911422005399</v>
      </c>
      <c r="ALR18" s="196">
        <v>28.937124516500699</v>
      </c>
      <c r="ALS18" s="196">
        <v>28.826986653605999</v>
      </c>
      <c r="ALT18" s="196">
        <v>28.658487530168902</v>
      </c>
      <c r="ALU18" s="196">
        <v>28.791770673967299</v>
      </c>
      <c r="ALV18" s="196">
        <v>28.757179323548201</v>
      </c>
      <c r="ALW18" s="196">
        <v>28.734182205227299</v>
      </c>
      <c r="ALX18" s="196">
        <v>28.701176470588202</v>
      </c>
      <c r="ALY18" s="196">
        <v>28.703997523315699</v>
      </c>
      <c r="ALZ18" s="196">
        <v>28.689895470383298</v>
      </c>
      <c r="AMA18" s="196">
        <v>28.640678493619699</v>
      </c>
      <c r="AMB18" s="196">
        <v>28.6416173647299</v>
      </c>
      <c r="AMC18" s="196">
        <v>28.539526397207599</v>
      </c>
      <c r="AMD18" s="196">
        <v>28.547096979585302</v>
      </c>
      <c r="AME18" s="196">
        <v>28.536497806142801</v>
      </c>
      <c r="AMF18" s="196">
        <v>28.5247279129321</v>
      </c>
      <c r="AMG18" s="196">
        <v>28.474426453453301</v>
      </c>
      <c r="AMH18" s="196">
        <v>28.480257856567299</v>
      </c>
      <c r="AMI18" s="196">
        <v>28.4762596899225</v>
      </c>
      <c r="AMJ18" s="196">
        <v>28.564506359781898</v>
      </c>
      <c r="AMK18" s="196">
        <v>28.5714863008163</v>
      </c>
      <c r="AML18" s="196">
        <v>28.521348859776801</v>
      </c>
      <c r="AMM18" s="196">
        <v>28.485643904211901</v>
      </c>
      <c r="AMN18" s="196">
        <v>28.486562942008501</v>
      </c>
      <c r="AMO18" s="196">
        <v>28.454170708050398</v>
      </c>
      <c r="AMP18" s="196">
        <v>28.377425044091702</v>
      </c>
      <c r="AMQ18" s="196">
        <v>28.3677561660317</v>
      </c>
      <c r="AMR18" s="196">
        <v>28.4707171557287</v>
      </c>
      <c r="AMS18" s="196">
        <v>28.5115559895833</v>
      </c>
      <c r="AMT18" s="196">
        <v>28.4625086455918</v>
      </c>
      <c r="AMU18" s="196">
        <v>28.544585462337199</v>
      </c>
      <c r="AMV18" s="196">
        <v>28.5838042985025</v>
      </c>
      <c r="AMW18" s="196">
        <v>28.587622042032098</v>
      </c>
      <c r="AMX18" s="196">
        <v>28.597616485972001</v>
      </c>
      <c r="AMY18" s="196">
        <v>28.6148172702412</v>
      </c>
      <c r="AMZ18" s="196">
        <v>28.592017277900101</v>
      </c>
      <c r="ANA18" s="196">
        <v>28.539205155746501</v>
      </c>
      <c r="ANB18" s="196">
        <v>28.5301652892562</v>
      </c>
      <c r="ANC18" s="196">
        <v>28.522440537745599</v>
      </c>
      <c r="AND18" s="196">
        <v>28.5329800008281</v>
      </c>
      <c r="ANE18" s="196">
        <v>28.533173295807298</v>
      </c>
      <c r="ANF18" s="196">
        <v>28.287059990084298</v>
      </c>
      <c r="ANG18" s="196">
        <v>28.2512628855395</v>
      </c>
      <c r="ANH18" s="196">
        <v>28.239671120246701</v>
      </c>
      <c r="ANI18" s="196">
        <v>28.245808678501</v>
      </c>
      <c r="ANJ18" s="196">
        <v>28.204038257173199</v>
      </c>
      <c r="ANK18" s="196">
        <v>28.188896135659501</v>
      </c>
      <c r="ANL18" s="196">
        <v>28.1450668389807</v>
      </c>
      <c r="ANM18" s="196">
        <v>28.140912020625201</v>
      </c>
      <c r="ANN18" s="196">
        <v>27.9663411090484</v>
      </c>
      <c r="ANO18" s="196">
        <v>27.862373073344401</v>
      </c>
      <c r="ANP18" s="196">
        <v>27.8935716298354</v>
      </c>
      <c r="ANQ18" s="196">
        <v>27.877867476620601</v>
      </c>
      <c r="ANR18" s="196">
        <v>27.9561869039544</v>
      </c>
      <c r="ANS18" s="196">
        <v>27.917370302006798</v>
      </c>
      <c r="ANT18" s="196">
        <v>27.900011744900802</v>
      </c>
      <c r="ANU18" s="196">
        <v>27.881254581227601</v>
      </c>
      <c r="ANV18" s="196">
        <v>27.876668546719301</v>
      </c>
      <c r="ANW18" s="196">
        <v>27.852924791086402</v>
      </c>
      <c r="ANX18" s="196">
        <v>27.839970770917098</v>
      </c>
      <c r="ANY18" s="196">
        <v>27.781079374512501</v>
      </c>
      <c r="ANZ18" s="196">
        <v>27.773689743204699</v>
      </c>
      <c r="AOA18" s="196">
        <v>27.732120217764201</v>
      </c>
      <c r="AOB18" s="196">
        <v>27.7078104237413</v>
      </c>
      <c r="AOC18" s="196">
        <v>27.714149978073401</v>
      </c>
      <c r="AOD18" s="196">
        <v>27.698070457535401</v>
      </c>
      <c r="AOE18" s="196">
        <v>27.6321618428825</v>
      </c>
      <c r="AOF18" s="196">
        <v>27.671042018039198</v>
      </c>
      <c r="AOG18" s="196">
        <v>27.635504086194899</v>
      </c>
      <c r="AOH18" s="196">
        <v>28.4989382734129</v>
      </c>
      <c r="AOI18" s="196">
        <v>28.597099738017</v>
      </c>
      <c r="AOJ18" s="196">
        <v>28.6436071189217</v>
      </c>
      <c r="AOK18" s="196">
        <v>28.638841185694002</v>
      </c>
      <c r="AOL18" s="196">
        <v>28.677075399847698</v>
      </c>
      <c r="AOM18" s="196">
        <v>28.717328727691399</v>
      </c>
      <c r="AON18" s="196">
        <v>28.698876232703899</v>
      </c>
      <c r="AOO18" s="196">
        <v>28.691109422492399</v>
      </c>
      <c r="AOP18" s="196">
        <v>28.712574850299401</v>
      </c>
      <c r="AOQ18" s="196">
        <v>28.670883678648501</v>
      </c>
      <c r="AOR18" s="196">
        <v>28.6350159647256</v>
      </c>
      <c r="AOS18" s="196">
        <v>28.686353603775</v>
      </c>
      <c r="AOT18" s="196">
        <v>28.643531921377399</v>
      </c>
      <c r="AOU18" s="196">
        <v>28.649842031136998</v>
      </c>
      <c r="AOV18" s="196">
        <v>28.6220875165751</v>
      </c>
      <c r="AOW18" s="196">
        <v>28.520958764057699</v>
      </c>
      <c r="AOX18" s="196">
        <v>28.4842073447182</v>
      </c>
      <c r="AOY18" s="196">
        <v>28.336075381394</v>
      </c>
      <c r="AOZ18" s="196">
        <v>28.371545929798401</v>
      </c>
      <c r="APA18" s="196">
        <v>28.431892942583701</v>
      </c>
      <c r="APB18" s="196">
        <v>28.368068477856301</v>
      </c>
      <c r="APC18" s="196">
        <v>28.2384110868196</v>
      </c>
      <c r="APD18" s="196">
        <v>28.103619692896899</v>
      </c>
      <c r="APE18" s="196">
        <v>28.1285499651874</v>
      </c>
      <c r="APF18" s="196">
        <v>28.101567579281902</v>
      </c>
      <c r="APG18" s="196">
        <v>28.063839027214801</v>
      </c>
      <c r="APH18" s="196">
        <v>28.039972581983498</v>
      </c>
      <c r="API18" s="196">
        <v>28.090280279559</v>
      </c>
      <c r="APJ18" s="196">
        <v>28.037591819098399</v>
      </c>
      <c r="APK18" s="196">
        <v>28.013723107712099</v>
      </c>
      <c r="APL18" s="196">
        <v>27.963871701870399</v>
      </c>
      <c r="APM18" s="196">
        <v>27.9939046253137</v>
      </c>
      <c r="APN18" s="196">
        <v>27.9659322215477</v>
      </c>
      <c r="APO18" s="196">
        <v>27.948607983989099</v>
      </c>
      <c r="APP18" s="196">
        <v>27.913702498838202</v>
      </c>
      <c r="APQ18" s="196">
        <v>27.879188397513801</v>
      </c>
      <c r="APR18" s="196">
        <f>'0091'!Q55</f>
        <v>27.8433048433048</v>
      </c>
      <c r="APS18" s="451">
        <f t="shared" si="3"/>
        <v>-0.64090250141340022</v>
      </c>
      <c r="APT18" s="198"/>
      <c r="APU18" s="349">
        <f t="shared" si="4"/>
        <v>0.12915486523139919</v>
      </c>
      <c r="APV18" s="271"/>
      <c r="APW18" s="390"/>
      <c r="APX18" s="130"/>
      <c r="APY18" s="130"/>
      <c r="APZ18" s="130"/>
      <c r="AQA18" s="130"/>
      <c r="AQB18" s="130"/>
      <c r="AQC18" s="130"/>
      <c r="AQD18" s="130"/>
      <c r="AQE18" s="130"/>
      <c r="AQF18" s="130"/>
      <c r="AQG18" s="130"/>
      <c r="AQH18" s="130"/>
      <c r="AQI18" s="130"/>
      <c r="AQJ18" s="130"/>
    </row>
    <row r="19" spans="1:1128" ht="13.9" customHeight="1" x14ac:dyDescent="0.25">
      <c r="A19">
        <v>16</v>
      </c>
      <c r="B19" s="193" t="s">
        <v>22</v>
      </c>
      <c r="C19" s="55">
        <v>55462</v>
      </c>
      <c r="D19" s="55">
        <v>55369</v>
      </c>
      <c r="E19" s="55">
        <v>55848</v>
      </c>
      <c r="F19" s="55">
        <v>55919</v>
      </c>
      <c r="G19" s="55">
        <v>54603</v>
      </c>
      <c r="H19" s="55">
        <v>54847</v>
      </c>
      <c r="I19" s="55">
        <v>54921</v>
      </c>
      <c r="J19" s="55">
        <v>54714</v>
      </c>
      <c r="K19" s="55">
        <v>54489</v>
      </c>
      <c r="L19" s="55">
        <v>54685</v>
      </c>
      <c r="M19" s="55">
        <v>54533</v>
      </c>
      <c r="N19" s="55">
        <v>54362</v>
      </c>
      <c r="O19" s="55">
        <v>54422</v>
      </c>
      <c r="P19" s="55">
        <v>54447</v>
      </c>
      <c r="Q19" s="55">
        <v>54242</v>
      </c>
      <c r="R19" s="55">
        <v>54429</v>
      </c>
      <c r="S19" s="55">
        <v>54536</v>
      </c>
      <c r="T19" s="55">
        <v>54924</v>
      </c>
      <c r="U19" s="55">
        <v>54732</v>
      </c>
      <c r="V19" s="55">
        <v>55312</v>
      </c>
      <c r="W19" s="55">
        <v>56187</v>
      </c>
      <c r="X19" s="55">
        <v>56363</v>
      </c>
      <c r="Y19" s="55">
        <v>56690</v>
      </c>
      <c r="Z19" s="55">
        <v>56976</v>
      </c>
      <c r="AA19" s="55">
        <v>57311</v>
      </c>
      <c r="AB19" s="55">
        <v>56683</v>
      </c>
      <c r="AC19" s="55">
        <v>56762</v>
      </c>
      <c r="AD19" s="55">
        <v>56828</v>
      </c>
      <c r="AE19" s="55">
        <v>56404</v>
      </c>
      <c r="AF19" s="55">
        <v>56121</v>
      </c>
      <c r="AG19" s="55">
        <v>55671</v>
      </c>
      <c r="AH19" s="55">
        <v>55722</v>
      </c>
      <c r="AI19" s="55">
        <v>55727</v>
      </c>
      <c r="AJ19" s="55">
        <v>55249</v>
      </c>
      <c r="AK19" s="55">
        <v>55018</v>
      </c>
      <c r="AL19" s="55">
        <v>53631</v>
      </c>
      <c r="AM19" s="55">
        <v>53535</v>
      </c>
      <c r="AN19" s="55">
        <v>53342</v>
      </c>
      <c r="AO19" s="55">
        <v>52926</v>
      </c>
      <c r="AP19" s="55">
        <v>52953</v>
      </c>
      <c r="AQ19" s="55">
        <v>52534</v>
      </c>
      <c r="AR19" s="55">
        <v>52055</v>
      </c>
      <c r="AS19" s="55">
        <v>52205</v>
      </c>
      <c r="AT19" s="55">
        <v>52101</v>
      </c>
      <c r="AU19" s="55">
        <v>52585</v>
      </c>
      <c r="AV19" s="55">
        <v>52219</v>
      </c>
      <c r="AW19" s="55">
        <v>52428</v>
      </c>
      <c r="AX19" s="55">
        <v>52282</v>
      </c>
      <c r="AY19" s="55">
        <v>52240</v>
      </c>
      <c r="AZ19" s="55">
        <v>51520</v>
      </c>
      <c r="BA19" s="55">
        <v>51430</v>
      </c>
      <c r="BB19" s="55">
        <v>51328</v>
      </c>
      <c r="BC19" s="55">
        <v>51186</v>
      </c>
      <c r="BD19" s="55">
        <v>51026</v>
      </c>
      <c r="BE19" s="55">
        <v>50195</v>
      </c>
      <c r="BF19" s="55">
        <v>50138</v>
      </c>
      <c r="BG19" s="55">
        <v>50089</v>
      </c>
      <c r="BH19" s="55">
        <v>49500</v>
      </c>
      <c r="BI19" s="55">
        <v>49424</v>
      </c>
      <c r="BJ19" s="55">
        <v>48287</v>
      </c>
      <c r="BK19" s="55">
        <v>48080</v>
      </c>
      <c r="BL19" s="55">
        <v>48043</v>
      </c>
      <c r="BM19" s="55">
        <v>47840</v>
      </c>
      <c r="BN19" s="55">
        <v>47712</v>
      </c>
      <c r="BO19" s="55">
        <v>46182</v>
      </c>
      <c r="BP19" s="55">
        <v>46103</v>
      </c>
      <c r="BQ19" s="55">
        <v>46083</v>
      </c>
      <c r="BR19" s="55">
        <v>46049</v>
      </c>
      <c r="BS19" s="55">
        <v>45708</v>
      </c>
      <c r="BT19" s="55">
        <v>44716</v>
      </c>
      <c r="BU19" s="55">
        <v>44808</v>
      </c>
      <c r="BV19" s="55">
        <v>44405</v>
      </c>
      <c r="BW19" s="55">
        <v>43626</v>
      </c>
      <c r="BX19" s="55">
        <v>43250</v>
      </c>
      <c r="BY19" s="55">
        <v>42095</v>
      </c>
      <c r="BZ19" s="55">
        <v>42527</v>
      </c>
      <c r="CA19" s="55">
        <v>41695</v>
      </c>
      <c r="CB19" s="55">
        <v>41115</v>
      </c>
      <c r="CC19" s="55">
        <v>41198</v>
      </c>
      <c r="CD19" s="55">
        <v>41245</v>
      </c>
      <c r="CE19" s="55">
        <v>41145</v>
      </c>
      <c r="CF19" s="55">
        <v>41447</v>
      </c>
      <c r="CG19" s="55">
        <v>41888</v>
      </c>
      <c r="CH19" s="55">
        <v>42653</v>
      </c>
      <c r="CI19" s="55">
        <v>42635</v>
      </c>
      <c r="CJ19" s="55">
        <v>42811</v>
      </c>
      <c r="CK19" s="55">
        <v>42987</v>
      </c>
      <c r="CL19" s="55">
        <v>43697</v>
      </c>
      <c r="CM19" s="55">
        <v>43882</v>
      </c>
      <c r="CN19" s="55">
        <v>44187</v>
      </c>
      <c r="CO19" s="55">
        <v>44281</v>
      </c>
      <c r="CP19" s="55">
        <v>44468</v>
      </c>
      <c r="CQ19" s="55">
        <v>44655</v>
      </c>
      <c r="CR19" s="55">
        <v>43671</v>
      </c>
      <c r="CS19" s="55">
        <v>42904</v>
      </c>
      <c r="CT19" s="55">
        <v>42613</v>
      </c>
      <c r="CU19" s="55">
        <v>42220</v>
      </c>
      <c r="CV19" s="55">
        <v>42148</v>
      </c>
      <c r="CW19" s="55">
        <v>41254</v>
      </c>
      <c r="CX19" s="55">
        <v>41211</v>
      </c>
      <c r="CY19" s="55">
        <v>40702</v>
      </c>
      <c r="CZ19" s="55">
        <v>39636</v>
      </c>
      <c r="DA19" s="55">
        <v>39252</v>
      </c>
      <c r="DB19" s="55">
        <v>38110</v>
      </c>
      <c r="DC19" s="55">
        <v>37948</v>
      </c>
      <c r="DD19" s="55">
        <v>37815</v>
      </c>
      <c r="DE19" s="55">
        <v>37457</v>
      </c>
      <c r="DF19" s="55">
        <v>37719</v>
      </c>
      <c r="DG19" s="55">
        <v>37830</v>
      </c>
      <c r="DH19" s="55">
        <v>38326</v>
      </c>
      <c r="DI19" s="55">
        <v>38599</v>
      </c>
      <c r="DJ19" s="55">
        <v>38318</v>
      </c>
      <c r="DK19" s="55">
        <v>37870</v>
      </c>
      <c r="DL19" s="55">
        <v>36789</v>
      </c>
      <c r="DM19" s="55">
        <v>36285</v>
      </c>
      <c r="DN19" s="55">
        <v>36356</v>
      </c>
      <c r="DO19" s="55">
        <v>35375</v>
      </c>
      <c r="DP19" s="55">
        <v>35205</v>
      </c>
      <c r="DQ19" s="55">
        <v>34420</v>
      </c>
      <c r="DR19" s="55">
        <v>34503</v>
      </c>
      <c r="DS19" s="55">
        <v>34396</v>
      </c>
      <c r="DT19" s="55">
        <v>34397</v>
      </c>
      <c r="DU19" s="55">
        <v>34264</v>
      </c>
      <c r="DV19" s="55">
        <v>33771</v>
      </c>
      <c r="DW19" s="55">
        <v>33727</v>
      </c>
      <c r="DX19" s="55">
        <v>33903</v>
      </c>
      <c r="DY19" s="55">
        <v>33693</v>
      </c>
      <c r="DZ19" s="55">
        <v>33875</v>
      </c>
      <c r="EA19" s="55">
        <v>33138</v>
      </c>
      <c r="EB19" s="55">
        <v>33374</v>
      </c>
      <c r="EC19" s="55">
        <v>33509</v>
      </c>
      <c r="ED19" s="55">
        <v>33671</v>
      </c>
      <c r="EE19" s="55">
        <v>34545</v>
      </c>
      <c r="EF19" s="55">
        <v>33676</v>
      </c>
      <c r="EG19" s="55">
        <v>34079</v>
      </c>
      <c r="EH19" s="55">
        <v>34543</v>
      </c>
      <c r="EI19" s="55">
        <v>34573</v>
      </c>
      <c r="EJ19" s="55">
        <v>34471</v>
      </c>
      <c r="EK19" s="55">
        <v>33971</v>
      </c>
      <c r="EL19" s="55">
        <v>33467</v>
      </c>
      <c r="EM19" s="55">
        <v>33214</v>
      </c>
      <c r="EN19" s="55">
        <v>32970</v>
      </c>
      <c r="EO19" s="55">
        <v>33006</v>
      </c>
      <c r="EP19" s="55">
        <v>32058</v>
      </c>
      <c r="EQ19" s="55">
        <v>31845</v>
      </c>
      <c r="ER19" s="55">
        <v>31845</v>
      </c>
      <c r="ES19" s="55">
        <v>31727</v>
      </c>
      <c r="ET19" s="55">
        <v>32028</v>
      </c>
      <c r="EU19" s="55">
        <v>32077</v>
      </c>
      <c r="EV19" s="55">
        <v>32102</v>
      </c>
      <c r="EW19" s="55">
        <v>32029</v>
      </c>
      <c r="EX19" s="55">
        <v>31835</v>
      </c>
      <c r="EY19" s="55">
        <v>31845</v>
      </c>
      <c r="EZ19" s="55">
        <v>31883</v>
      </c>
      <c r="FA19" s="55">
        <v>32092</v>
      </c>
      <c r="FB19" s="55">
        <v>32365</v>
      </c>
      <c r="FC19" s="55">
        <v>32329</v>
      </c>
      <c r="FD19" s="55">
        <v>32551</v>
      </c>
      <c r="FE19" s="55">
        <v>32948</v>
      </c>
      <c r="FF19" s="55">
        <v>32917</v>
      </c>
      <c r="FG19" s="55">
        <v>32951</v>
      </c>
      <c r="FH19" s="55">
        <v>32739</v>
      </c>
      <c r="FI19" s="55">
        <v>32076</v>
      </c>
      <c r="FJ19" s="55">
        <v>32291</v>
      </c>
      <c r="FK19" s="55">
        <v>32373</v>
      </c>
      <c r="FL19" s="55">
        <v>32391</v>
      </c>
      <c r="FM19" s="55">
        <v>32352</v>
      </c>
      <c r="FN19" s="55">
        <v>32221</v>
      </c>
      <c r="FO19" s="55">
        <v>32507</v>
      </c>
      <c r="FP19" s="295">
        <v>32594</v>
      </c>
      <c r="FQ19" s="55">
        <v>32516</v>
      </c>
      <c r="FR19" s="55">
        <v>32149</v>
      </c>
      <c r="FS19" s="55">
        <v>32110</v>
      </c>
      <c r="FT19" s="55">
        <v>32011</v>
      </c>
      <c r="FU19" s="55">
        <v>32014</v>
      </c>
      <c r="FV19" s="55">
        <v>32102</v>
      </c>
      <c r="FW19" s="55">
        <v>32469</v>
      </c>
      <c r="FX19" s="55">
        <v>31944</v>
      </c>
      <c r="FY19" s="55">
        <v>32172</v>
      </c>
      <c r="FZ19" s="55">
        <v>31837</v>
      </c>
      <c r="GA19" s="55">
        <v>31385</v>
      </c>
      <c r="GB19" s="55">
        <v>31129</v>
      </c>
      <c r="GC19" s="55">
        <v>30499</v>
      </c>
      <c r="GD19" s="55">
        <v>30187</v>
      </c>
      <c r="GE19" s="55">
        <v>29548</v>
      </c>
      <c r="GF19" s="55">
        <v>29885</v>
      </c>
      <c r="GG19" s="55">
        <v>29796</v>
      </c>
      <c r="GH19" s="55">
        <v>29377</v>
      </c>
      <c r="GI19" s="55">
        <v>29424</v>
      </c>
      <c r="GJ19" s="55">
        <v>28127</v>
      </c>
      <c r="GK19" s="55">
        <v>28290</v>
      </c>
      <c r="GL19" s="55">
        <v>28465</v>
      </c>
      <c r="GM19" s="55">
        <v>29055</v>
      </c>
      <c r="GN19" s="55">
        <v>28823</v>
      </c>
      <c r="GO19" s="55">
        <v>28877</v>
      </c>
      <c r="GP19" s="55">
        <v>28914</v>
      </c>
      <c r="GQ19" s="55">
        <v>29171</v>
      </c>
      <c r="GR19" s="55">
        <v>29012</v>
      </c>
      <c r="GS19" s="55">
        <v>29499</v>
      </c>
      <c r="GT19" s="55">
        <v>29583</v>
      </c>
      <c r="GU19" s="55">
        <v>29205</v>
      </c>
      <c r="GV19" s="55">
        <v>29128</v>
      </c>
      <c r="GW19" s="55">
        <v>29060</v>
      </c>
      <c r="GX19" s="55">
        <v>28906</v>
      </c>
      <c r="GY19" s="55">
        <v>29346</v>
      </c>
      <c r="GZ19" s="55">
        <v>28366</v>
      </c>
      <c r="HA19" s="55">
        <v>28277</v>
      </c>
      <c r="HB19" s="55">
        <v>27523</v>
      </c>
      <c r="HC19" s="55">
        <v>27246</v>
      </c>
      <c r="HD19" s="55">
        <v>27343</v>
      </c>
      <c r="HE19" s="55">
        <v>27273</v>
      </c>
      <c r="HF19" s="55">
        <v>27227</v>
      </c>
      <c r="HG19" s="55">
        <v>27462</v>
      </c>
      <c r="HH19" s="55">
        <v>27355</v>
      </c>
      <c r="HI19" s="55">
        <v>27229</v>
      </c>
      <c r="HJ19" s="55">
        <v>27171</v>
      </c>
      <c r="HK19" s="55">
        <v>27220</v>
      </c>
      <c r="HL19" s="55">
        <v>27245</v>
      </c>
      <c r="HM19" s="55">
        <v>26893</v>
      </c>
      <c r="HN19" s="55">
        <v>27298</v>
      </c>
      <c r="HO19" s="55">
        <v>27741</v>
      </c>
      <c r="HP19" s="55">
        <v>27626</v>
      </c>
      <c r="HQ19" s="55">
        <v>27583</v>
      </c>
      <c r="HR19" s="55">
        <v>27923</v>
      </c>
      <c r="HS19" s="55">
        <v>27451</v>
      </c>
      <c r="HT19" s="55">
        <v>27923</v>
      </c>
      <c r="HU19" s="55">
        <v>27627</v>
      </c>
      <c r="HV19" s="55">
        <v>27539</v>
      </c>
      <c r="HW19" s="55">
        <v>27803</v>
      </c>
      <c r="HX19" s="55">
        <v>27454</v>
      </c>
      <c r="HY19" s="55">
        <v>27098</v>
      </c>
      <c r="HZ19" s="55">
        <v>27485</v>
      </c>
      <c r="IA19" s="55">
        <v>27369</v>
      </c>
      <c r="IB19" s="55">
        <v>27216</v>
      </c>
      <c r="IC19" s="55">
        <v>28299</v>
      </c>
      <c r="ID19" s="55">
        <v>27985</v>
      </c>
      <c r="IE19" s="55">
        <v>27036</v>
      </c>
      <c r="IF19" s="55">
        <v>26742</v>
      </c>
      <c r="IG19" s="55">
        <v>27891</v>
      </c>
      <c r="IH19" s="55">
        <v>28377</v>
      </c>
      <c r="II19" s="55">
        <v>28405</v>
      </c>
      <c r="IJ19" s="55">
        <v>28484</v>
      </c>
      <c r="IK19" s="55">
        <v>29520</v>
      </c>
      <c r="IL19" s="55">
        <v>30405</v>
      </c>
      <c r="IM19" s="55">
        <v>30153</v>
      </c>
      <c r="IN19" s="55">
        <v>28376</v>
      </c>
      <c r="IO19" s="55">
        <v>28226</v>
      </c>
      <c r="IP19" s="55">
        <v>28206</v>
      </c>
      <c r="IQ19" s="55">
        <v>27780</v>
      </c>
      <c r="IR19" s="55">
        <v>27711</v>
      </c>
      <c r="IS19" s="55">
        <v>27336</v>
      </c>
      <c r="IT19" s="55">
        <v>27306</v>
      </c>
      <c r="IU19" s="55">
        <v>27187</v>
      </c>
      <c r="IV19" s="55">
        <v>27141</v>
      </c>
      <c r="IW19" s="55">
        <v>27477</v>
      </c>
      <c r="IX19" s="55">
        <v>27448</v>
      </c>
      <c r="IY19" s="55">
        <v>27534</v>
      </c>
      <c r="IZ19" s="55">
        <v>28182</v>
      </c>
      <c r="JA19" s="55">
        <v>28638</v>
      </c>
      <c r="JB19" s="55">
        <v>29127</v>
      </c>
      <c r="JC19" s="55">
        <v>29212</v>
      </c>
      <c r="JD19" s="55">
        <v>28843</v>
      </c>
      <c r="JE19" s="55">
        <v>30778</v>
      </c>
      <c r="JF19" s="55">
        <v>32471</v>
      </c>
      <c r="JG19" s="55">
        <v>33380</v>
      </c>
      <c r="JH19" s="55">
        <v>31620</v>
      </c>
      <c r="JI19" s="55">
        <v>31461</v>
      </c>
      <c r="JJ19" s="55">
        <v>31615</v>
      </c>
      <c r="JK19" s="55">
        <v>31422</v>
      </c>
      <c r="JL19" s="55">
        <v>31475</v>
      </c>
      <c r="JM19" s="55">
        <v>31416</v>
      </c>
      <c r="JN19" s="55">
        <v>30331</v>
      </c>
      <c r="JO19" s="55">
        <v>30079</v>
      </c>
      <c r="JP19" s="55">
        <v>30297</v>
      </c>
      <c r="JQ19" s="55">
        <v>30157</v>
      </c>
      <c r="JR19" s="55">
        <v>30017</v>
      </c>
      <c r="JS19" s="55">
        <v>30008</v>
      </c>
      <c r="JT19" s="55">
        <v>29705</v>
      </c>
      <c r="JU19" s="55">
        <v>30122</v>
      </c>
      <c r="JV19" s="55">
        <v>30081</v>
      </c>
      <c r="JW19" s="55">
        <v>30165</v>
      </c>
      <c r="JX19" s="55">
        <v>33717</v>
      </c>
      <c r="JY19" s="55">
        <v>33684</v>
      </c>
      <c r="JZ19" s="55">
        <v>33581</v>
      </c>
      <c r="KA19" s="55">
        <v>33572</v>
      </c>
      <c r="KB19" s="55">
        <v>33611</v>
      </c>
      <c r="KC19" s="55">
        <v>33876</v>
      </c>
      <c r="KD19" s="55">
        <v>33381</v>
      </c>
      <c r="KE19" s="55">
        <v>33377</v>
      </c>
      <c r="KF19" s="55">
        <v>33535</v>
      </c>
      <c r="KG19" s="55">
        <v>33355</v>
      </c>
      <c r="KH19" s="55">
        <v>33450</v>
      </c>
      <c r="KI19" s="55">
        <v>32715</v>
      </c>
      <c r="KJ19" s="55">
        <v>32575</v>
      </c>
      <c r="KK19" s="55">
        <v>32854</v>
      </c>
      <c r="KL19" s="55">
        <v>32433</v>
      </c>
      <c r="KM19" s="55">
        <v>31758</v>
      </c>
      <c r="KN19" s="55">
        <v>31577</v>
      </c>
      <c r="KO19" s="55">
        <v>31228</v>
      </c>
      <c r="KP19" s="55">
        <v>30827</v>
      </c>
      <c r="KQ19" s="55">
        <v>30800</v>
      </c>
      <c r="KR19" s="55">
        <v>30805</v>
      </c>
      <c r="KS19" s="55">
        <v>29415</v>
      </c>
      <c r="KT19" s="55">
        <v>28225</v>
      </c>
      <c r="KU19" s="55">
        <v>29367</v>
      </c>
      <c r="KV19" s="55">
        <v>28483</v>
      </c>
      <c r="KW19" s="55">
        <v>29031</v>
      </c>
      <c r="KX19" s="55">
        <v>28834</v>
      </c>
      <c r="KY19" s="55">
        <v>29007</v>
      </c>
      <c r="KZ19" s="55">
        <v>28955</v>
      </c>
      <c r="LA19" s="55">
        <v>28867</v>
      </c>
      <c r="LB19" s="55">
        <v>28387</v>
      </c>
      <c r="LC19" s="55">
        <v>28360</v>
      </c>
      <c r="LD19" s="55">
        <v>28408</v>
      </c>
      <c r="LE19" s="55">
        <v>28391</v>
      </c>
      <c r="LF19" s="55">
        <v>28370</v>
      </c>
      <c r="LG19" s="55">
        <v>28364</v>
      </c>
      <c r="LH19" s="55">
        <v>28220</v>
      </c>
      <c r="LI19" s="55">
        <v>28105</v>
      </c>
      <c r="LJ19" s="55">
        <v>28486</v>
      </c>
      <c r="LK19" s="55">
        <v>28675</v>
      </c>
      <c r="LL19" s="55">
        <v>28266</v>
      </c>
      <c r="LM19" s="55">
        <v>28132</v>
      </c>
      <c r="LN19" s="55">
        <v>27486</v>
      </c>
      <c r="LO19" s="55">
        <v>27456</v>
      </c>
      <c r="LP19" s="55">
        <v>27456</v>
      </c>
      <c r="LQ19" s="55">
        <v>26769</v>
      </c>
      <c r="LR19" s="55">
        <v>27126</v>
      </c>
      <c r="LS19" s="55">
        <v>26837</v>
      </c>
      <c r="LT19" s="55">
        <v>26956</v>
      </c>
      <c r="LU19" s="55">
        <v>26900</v>
      </c>
      <c r="LV19" s="55">
        <v>27128</v>
      </c>
      <c r="LW19" s="55">
        <v>27728</v>
      </c>
      <c r="LX19" s="55">
        <v>27490</v>
      </c>
      <c r="LY19" s="55">
        <v>25940</v>
      </c>
      <c r="LZ19" s="55">
        <v>25574</v>
      </c>
      <c r="MA19" s="55">
        <v>25219</v>
      </c>
      <c r="MB19" s="55">
        <v>25177</v>
      </c>
      <c r="MC19" s="55">
        <v>25089</v>
      </c>
      <c r="MD19" s="55">
        <v>24099</v>
      </c>
      <c r="ME19" s="55">
        <v>24387</v>
      </c>
      <c r="MF19" s="55">
        <v>25393</v>
      </c>
      <c r="MG19" s="55">
        <v>25400</v>
      </c>
      <c r="MH19" s="55">
        <v>25373</v>
      </c>
      <c r="MI19" s="55">
        <v>24964</v>
      </c>
      <c r="MJ19" s="55">
        <v>24677</v>
      </c>
      <c r="MK19" s="55">
        <v>25290</v>
      </c>
      <c r="ML19" s="55">
        <v>24848</v>
      </c>
      <c r="MM19" s="55">
        <v>24732</v>
      </c>
      <c r="MN19" s="55">
        <v>24840</v>
      </c>
      <c r="MO19" s="55">
        <v>24842</v>
      </c>
      <c r="MP19" s="55">
        <v>24763</v>
      </c>
      <c r="MQ19" s="55">
        <v>24813</v>
      </c>
      <c r="MR19" s="55">
        <v>24937</v>
      </c>
      <c r="MS19" s="55">
        <v>25006</v>
      </c>
      <c r="MT19" s="55">
        <v>25056</v>
      </c>
      <c r="MU19" s="55">
        <v>24990</v>
      </c>
      <c r="MV19" s="55">
        <v>24946</v>
      </c>
      <c r="MW19" s="55">
        <v>24750</v>
      </c>
      <c r="MX19" s="55">
        <v>24817</v>
      </c>
      <c r="MY19" s="55">
        <v>24557</v>
      </c>
      <c r="MZ19" s="55">
        <v>24488</v>
      </c>
      <c r="NA19" s="55">
        <v>24488</v>
      </c>
      <c r="NB19" s="55">
        <v>24392</v>
      </c>
      <c r="NC19" s="55">
        <v>24225</v>
      </c>
      <c r="ND19" s="55">
        <v>24219</v>
      </c>
      <c r="NE19" s="55">
        <v>24042</v>
      </c>
      <c r="NF19" s="55">
        <v>22833</v>
      </c>
      <c r="NG19" s="55">
        <v>22818</v>
      </c>
      <c r="NH19" s="55">
        <v>22880</v>
      </c>
      <c r="NI19" s="55">
        <v>22938</v>
      </c>
      <c r="NJ19" s="55">
        <v>23302</v>
      </c>
      <c r="NK19" s="55">
        <v>23418</v>
      </c>
      <c r="NL19" s="55">
        <v>23847</v>
      </c>
      <c r="NM19" s="55">
        <v>24255</v>
      </c>
      <c r="NN19" s="55">
        <v>25003</v>
      </c>
      <c r="NO19" s="55">
        <v>24523</v>
      </c>
      <c r="NP19" s="55">
        <v>24145</v>
      </c>
      <c r="NQ19" s="55">
        <v>24145</v>
      </c>
      <c r="NR19" s="55">
        <v>23899</v>
      </c>
      <c r="NS19" s="55">
        <v>23841</v>
      </c>
      <c r="NT19" s="55">
        <v>24208</v>
      </c>
      <c r="NU19" s="55">
        <v>24181</v>
      </c>
      <c r="NV19" s="55">
        <v>24577</v>
      </c>
      <c r="NW19" s="55">
        <v>24862</v>
      </c>
      <c r="NX19" s="55">
        <v>25236</v>
      </c>
      <c r="NY19" s="55">
        <v>25544</v>
      </c>
      <c r="NZ19" s="55">
        <v>26118</v>
      </c>
      <c r="OA19" s="55">
        <v>26896</v>
      </c>
      <c r="OB19" s="55">
        <v>27575</v>
      </c>
      <c r="OC19" s="55">
        <v>27167</v>
      </c>
      <c r="OD19" s="55">
        <v>27327</v>
      </c>
      <c r="OE19" s="55">
        <v>27826</v>
      </c>
      <c r="OF19" s="55">
        <v>28059</v>
      </c>
      <c r="OG19" s="55">
        <v>28094</v>
      </c>
      <c r="OH19" s="55">
        <v>27590</v>
      </c>
      <c r="OI19" s="55">
        <v>26690</v>
      </c>
      <c r="OJ19" s="55">
        <v>26872</v>
      </c>
      <c r="OK19" s="55">
        <v>27034</v>
      </c>
      <c r="OL19" s="55">
        <v>27016</v>
      </c>
      <c r="OM19" s="55">
        <v>27133</v>
      </c>
      <c r="ON19" s="55">
        <v>27453</v>
      </c>
      <c r="OO19" s="55">
        <v>27980</v>
      </c>
      <c r="OP19" s="55">
        <v>28138</v>
      </c>
      <c r="OQ19" s="55">
        <v>28436</v>
      </c>
      <c r="OR19" s="55">
        <v>28547</v>
      </c>
      <c r="OS19" s="55">
        <v>28803</v>
      </c>
      <c r="OT19" s="55">
        <v>29085</v>
      </c>
      <c r="OU19" s="55">
        <v>29160</v>
      </c>
      <c r="OV19" s="55">
        <v>29556</v>
      </c>
      <c r="OW19" s="55">
        <v>29865</v>
      </c>
      <c r="OX19" s="55">
        <v>29865</v>
      </c>
      <c r="OY19" s="55">
        <v>31513</v>
      </c>
      <c r="OZ19" s="55">
        <v>31943</v>
      </c>
      <c r="PA19" s="55">
        <v>32445</v>
      </c>
      <c r="PB19" s="55">
        <v>34157</v>
      </c>
      <c r="PC19" s="55">
        <v>34819</v>
      </c>
      <c r="PD19" s="55">
        <v>32630</v>
      </c>
      <c r="PE19" s="55">
        <v>33417</v>
      </c>
      <c r="PF19" s="55">
        <v>33281</v>
      </c>
      <c r="PG19" s="55">
        <v>33914</v>
      </c>
      <c r="PH19" s="55">
        <v>34388</v>
      </c>
      <c r="PI19" s="55">
        <v>34489</v>
      </c>
      <c r="PJ19" s="55">
        <v>34631</v>
      </c>
      <c r="PK19" s="55">
        <v>35119</v>
      </c>
      <c r="PL19" s="55">
        <v>35239</v>
      </c>
      <c r="PM19" s="55">
        <v>35202</v>
      </c>
      <c r="PN19" s="55">
        <v>35632</v>
      </c>
      <c r="PO19" s="55">
        <v>35715</v>
      </c>
      <c r="PP19" s="55">
        <v>35679</v>
      </c>
      <c r="PQ19" s="55">
        <v>35654</v>
      </c>
      <c r="PR19" s="55">
        <v>35660</v>
      </c>
      <c r="PS19" s="55">
        <v>35317</v>
      </c>
      <c r="PT19" s="55">
        <v>35358</v>
      </c>
      <c r="PU19" s="55">
        <v>35871</v>
      </c>
      <c r="PV19" s="55">
        <v>35926</v>
      </c>
      <c r="PW19" s="55">
        <v>35781</v>
      </c>
      <c r="PX19" s="55">
        <v>36184</v>
      </c>
      <c r="PY19" s="55">
        <v>36073</v>
      </c>
      <c r="PZ19" s="55">
        <v>35950</v>
      </c>
      <c r="QA19" s="55">
        <v>35844</v>
      </c>
      <c r="QB19" s="55">
        <v>35782</v>
      </c>
      <c r="QC19" s="55">
        <v>35452</v>
      </c>
      <c r="QD19" s="55">
        <v>35181</v>
      </c>
      <c r="QE19" s="55">
        <v>35045</v>
      </c>
      <c r="QF19" s="55">
        <v>34632</v>
      </c>
      <c r="QG19" s="55">
        <v>34101</v>
      </c>
      <c r="QH19" s="55">
        <v>33152</v>
      </c>
      <c r="QI19" s="55">
        <v>32584</v>
      </c>
      <c r="QJ19" s="55">
        <v>32416</v>
      </c>
      <c r="QK19" s="55">
        <v>32336</v>
      </c>
      <c r="QL19" s="55">
        <v>32369</v>
      </c>
      <c r="QM19" s="55">
        <v>32177</v>
      </c>
      <c r="QN19" s="55">
        <v>32162</v>
      </c>
      <c r="QO19" s="55">
        <v>32134</v>
      </c>
      <c r="QP19" s="55">
        <v>32616</v>
      </c>
      <c r="QQ19" s="55">
        <v>32613</v>
      </c>
      <c r="QR19" s="55">
        <v>32516</v>
      </c>
      <c r="QS19" s="55">
        <v>32331</v>
      </c>
      <c r="QT19" s="55">
        <v>32144</v>
      </c>
      <c r="QU19" s="55">
        <v>31588</v>
      </c>
      <c r="QV19" s="55">
        <v>31281</v>
      </c>
      <c r="QW19" s="55">
        <v>31006</v>
      </c>
      <c r="QX19" s="55">
        <v>30679</v>
      </c>
      <c r="QY19" s="55">
        <v>30282</v>
      </c>
      <c r="QZ19" s="55">
        <v>30064</v>
      </c>
      <c r="RA19" s="55">
        <v>29927</v>
      </c>
      <c r="RB19" s="55">
        <v>29772</v>
      </c>
      <c r="RC19" s="55">
        <v>29657</v>
      </c>
      <c r="RD19" s="55">
        <v>29212</v>
      </c>
      <c r="RE19" s="55">
        <v>28866</v>
      </c>
      <c r="RF19" s="55">
        <v>28598</v>
      </c>
      <c r="RG19" s="55">
        <v>27938</v>
      </c>
      <c r="RH19" s="55">
        <v>27679</v>
      </c>
      <c r="RI19" s="55">
        <v>27449</v>
      </c>
      <c r="RJ19" s="55">
        <v>27003</v>
      </c>
      <c r="RK19" s="55">
        <v>26743</v>
      </c>
      <c r="RL19" s="55">
        <v>26493</v>
      </c>
      <c r="RM19" s="55">
        <v>26048</v>
      </c>
      <c r="RN19" s="55">
        <v>25663</v>
      </c>
      <c r="RO19" s="55">
        <v>25205</v>
      </c>
      <c r="RP19" s="55">
        <v>24813</v>
      </c>
      <c r="RQ19" s="55">
        <v>24860</v>
      </c>
      <c r="RR19" s="55">
        <v>24795</v>
      </c>
      <c r="RS19" s="55">
        <v>24908</v>
      </c>
      <c r="RT19" s="55">
        <v>24990</v>
      </c>
      <c r="RU19" s="55">
        <v>25067</v>
      </c>
      <c r="RV19" s="55">
        <v>25313</v>
      </c>
      <c r="RW19" s="55">
        <v>25602</v>
      </c>
      <c r="RX19" s="55">
        <v>25654</v>
      </c>
      <c r="RY19" s="55">
        <v>25863</v>
      </c>
      <c r="RZ19" s="55">
        <v>26178</v>
      </c>
      <c r="SA19" s="55">
        <v>26087</v>
      </c>
      <c r="SB19" s="55">
        <v>26234</v>
      </c>
      <c r="SC19" s="55">
        <v>26302</v>
      </c>
      <c r="SD19" s="55">
        <v>26644</v>
      </c>
      <c r="SE19" s="55">
        <v>26902</v>
      </c>
      <c r="SF19" s="55">
        <v>27232</v>
      </c>
      <c r="SG19" s="55">
        <v>27307</v>
      </c>
      <c r="SH19" s="55">
        <v>27431</v>
      </c>
      <c r="SI19" s="55">
        <v>27652</v>
      </c>
      <c r="SJ19" s="55">
        <v>27988</v>
      </c>
      <c r="SK19" s="55">
        <v>28108</v>
      </c>
      <c r="SL19" s="55">
        <v>28318</v>
      </c>
      <c r="SM19" s="55">
        <v>28965</v>
      </c>
      <c r="SN19" s="55">
        <v>29264</v>
      </c>
      <c r="SO19" s="55">
        <v>29426</v>
      </c>
      <c r="SP19" s="55">
        <v>29714</v>
      </c>
      <c r="SQ19" s="55">
        <v>29896</v>
      </c>
      <c r="SR19" s="55">
        <v>30313</v>
      </c>
      <c r="SS19" s="55">
        <v>30629</v>
      </c>
      <c r="ST19" s="55">
        <v>31393</v>
      </c>
      <c r="SU19" s="55">
        <v>31435</v>
      </c>
      <c r="SV19" s="55">
        <v>31496</v>
      </c>
      <c r="SW19" s="55">
        <v>31502</v>
      </c>
      <c r="SX19" s="55">
        <v>30462</v>
      </c>
      <c r="SY19" s="55">
        <v>30773</v>
      </c>
      <c r="SZ19" s="55">
        <v>30607</v>
      </c>
      <c r="TA19" s="55">
        <v>30671</v>
      </c>
      <c r="TB19" s="55">
        <v>30508</v>
      </c>
      <c r="TC19" s="55">
        <v>30928</v>
      </c>
      <c r="TD19" s="55">
        <v>30943</v>
      </c>
      <c r="TE19" s="55">
        <v>31135</v>
      </c>
      <c r="TF19" s="55">
        <v>31263</v>
      </c>
      <c r="TG19" s="55">
        <v>31134</v>
      </c>
      <c r="TH19" s="55">
        <v>31521</v>
      </c>
      <c r="TI19" s="55">
        <v>31751</v>
      </c>
      <c r="TJ19" s="55">
        <v>31804</v>
      </c>
      <c r="TK19" s="55">
        <v>31918</v>
      </c>
      <c r="TL19" s="55">
        <v>32223</v>
      </c>
      <c r="TM19" s="55">
        <v>32510</v>
      </c>
      <c r="TN19" s="55">
        <v>32930</v>
      </c>
      <c r="TO19" s="55">
        <v>33184</v>
      </c>
      <c r="TP19" s="55">
        <v>33355</v>
      </c>
      <c r="TQ19" s="55">
        <v>33522</v>
      </c>
      <c r="TR19" s="55">
        <v>33901</v>
      </c>
      <c r="TS19" s="55">
        <v>34058</v>
      </c>
      <c r="TT19" s="55">
        <v>34228</v>
      </c>
      <c r="TU19" s="55">
        <v>34563</v>
      </c>
      <c r="TV19" s="55">
        <v>34835</v>
      </c>
      <c r="TW19" s="55">
        <v>35166</v>
      </c>
      <c r="TX19" s="55">
        <v>35211</v>
      </c>
      <c r="TY19" s="55">
        <v>35394</v>
      </c>
      <c r="TZ19" s="55">
        <v>35580</v>
      </c>
      <c r="UA19" s="55">
        <v>35718</v>
      </c>
      <c r="UB19" s="55">
        <v>35987</v>
      </c>
      <c r="UC19" s="55">
        <v>35913</v>
      </c>
      <c r="UD19" s="55">
        <v>36153</v>
      </c>
      <c r="UE19" s="55">
        <v>35975</v>
      </c>
      <c r="UF19" s="55">
        <v>36374</v>
      </c>
      <c r="UG19" s="55">
        <v>36773</v>
      </c>
      <c r="UH19" s="55">
        <f>'0091'!R25</f>
        <v>36764</v>
      </c>
      <c r="UI19" s="452">
        <f t="shared" si="1"/>
        <v>3.8340000000000001</v>
      </c>
      <c r="UJ19" s="204"/>
      <c r="UK19" s="347">
        <f t="shared" si="2"/>
        <v>6135</v>
      </c>
      <c r="UL19" s="271"/>
      <c r="UM19" s="195">
        <v>69.300864709760006</v>
      </c>
      <c r="UN19" s="195">
        <v>68.766916127030896</v>
      </c>
      <c r="UO19" s="195">
        <v>68.655553401822104</v>
      </c>
      <c r="UP19" s="195">
        <v>68.620115409937597</v>
      </c>
      <c r="UQ19" s="195">
        <v>68.358994348080302</v>
      </c>
      <c r="UR19" s="195">
        <v>68.447667429324895</v>
      </c>
      <c r="US19" s="195">
        <v>68.416931545080999</v>
      </c>
      <c r="UT19" s="195">
        <v>68.562811332503117</v>
      </c>
      <c r="UU19" s="195">
        <v>67.934761478947166</v>
      </c>
      <c r="UV19" s="195">
        <v>67.739436619718305</v>
      </c>
      <c r="UW19" s="195">
        <v>67.311231713072189</v>
      </c>
      <c r="UX19" s="195">
        <v>67.40289741581833</v>
      </c>
      <c r="UY19" s="195">
        <v>67.438943118115176</v>
      </c>
      <c r="UZ19" s="195">
        <v>67.351817573155799</v>
      </c>
      <c r="VA19" s="195">
        <v>67.045167901623799</v>
      </c>
      <c r="VB19" s="195">
        <v>66.336408243375899</v>
      </c>
      <c r="VC19" s="195">
        <v>66.352043809896301</v>
      </c>
      <c r="VD19" s="195">
        <v>66.208207276394404</v>
      </c>
      <c r="VE19" s="195">
        <v>66.065535672786396</v>
      </c>
      <c r="VF19" s="195">
        <v>65.906664633216394</v>
      </c>
      <c r="VG19" s="195">
        <v>65.398674891478194</v>
      </c>
      <c r="VH19" s="195">
        <v>65.428516892536706</v>
      </c>
      <c r="VI19" s="195">
        <v>65.379758871182403</v>
      </c>
      <c r="VJ19" s="195">
        <v>65.318133616118757</v>
      </c>
      <c r="VK19" s="195">
        <v>65.247306933697459</v>
      </c>
      <c r="VL19" s="195">
        <v>64.823453314055243</v>
      </c>
      <c r="VM19" s="195">
        <v>64.813766730401525</v>
      </c>
      <c r="VN19" s="195">
        <v>64.819786898488289</v>
      </c>
      <c r="VO19" s="195">
        <v>64.541364464957496</v>
      </c>
      <c r="VP19" s="195">
        <v>64.693568432499603</v>
      </c>
      <c r="VQ19" s="195">
        <v>64.367998145715831</v>
      </c>
      <c r="VR19" s="195">
        <v>64.298004262739781</v>
      </c>
      <c r="VS19" s="195">
        <v>64.278460405442075</v>
      </c>
      <c r="VT19" s="195">
        <v>64.225156358582353</v>
      </c>
      <c r="VU19" s="195">
        <v>64.07508874826361</v>
      </c>
      <c r="VV19" s="195">
        <v>63.570243469537367</v>
      </c>
      <c r="VW19" s="195">
        <v>63.704117397835375</v>
      </c>
      <c r="VX19" s="195">
        <v>63.406521571944928</v>
      </c>
      <c r="VY19" s="195">
        <v>63.391842064833305</v>
      </c>
      <c r="VZ19" s="195">
        <v>63.490776325903155</v>
      </c>
      <c r="WA19" s="195">
        <v>62.823809341059977</v>
      </c>
      <c r="WB19" s="195">
        <v>62.630001153003569</v>
      </c>
      <c r="WC19" s="195">
        <v>62.558511854844802</v>
      </c>
      <c r="WD19" s="195">
        <v>62.342653319525901</v>
      </c>
      <c r="WE19" s="195">
        <v>61.658742331288302</v>
      </c>
      <c r="WF19" s="195">
        <v>61.285577475579402</v>
      </c>
      <c r="WG19" s="195">
        <v>61.1991566034119</v>
      </c>
      <c r="WH19" s="195">
        <v>60.9670608108108</v>
      </c>
      <c r="WI19" s="195">
        <v>60.7866728366497</v>
      </c>
      <c r="WJ19" s="195">
        <v>60.038175297883001</v>
      </c>
      <c r="WK19" s="195">
        <v>59.873168851195103</v>
      </c>
      <c r="WL19" s="195">
        <v>59.681688401882901</v>
      </c>
      <c r="WM19" s="195">
        <v>59.444380270301501</v>
      </c>
      <c r="WN19" s="195">
        <v>59.403122836704902</v>
      </c>
      <c r="WO19" s="195">
        <v>58.909938007777903</v>
      </c>
      <c r="WP19" s="195">
        <v>58.889144964277499</v>
      </c>
      <c r="WQ19" s="195">
        <v>58.852609443700999</v>
      </c>
      <c r="WR19" s="195">
        <v>58.665118757612703</v>
      </c>
      <c r="WS19" s="195">
        <v>58.410517904029803</v>
      </c>
      <c r="WT19" s="195">
        <v>57.815474830553697</v>
      </c>
      <c r="WU19" s="195">
        <v>57.794341924660699</v>
      </c>
      <c r="WV19" s="195">
        <v>57.8610624190229</v>
      </c>
      <c r="WW19" s="195">
        <v>57.693187449963801</v>
      </c>
      <c r="WX19" s="195">
        <v>56.9822800212944</v>
      </c>
      <c r="WY19" s="195">
        <v>56.218735788994998</v>
      </c>
      <c r="WZ19" s="195">
        <v>56.108014462187398</v>
      </c>
      <c r="XA19" s="195">
        <v>56.089806373841597</v>
      </c>
      <c r="XB19" s="195">
        <v>55.862947968211103</v>
      </c>
      <c r="XC19" s="195">
        <v>55.764621915029501</v>
      </c>
      <c r="XD19" s="195">
        <v>55.110749308999999</v>
      </c>
      <c r="XE19" s="195">
        <v>55.048617154099396</v>
      </c>
      <c r="XF19" s="195">
        <v>54.990150768997601</v>
      </c>
      <c r="XG19" s="195">
        <v>54.775674125071703</v>
      </c>
      <c r="XH19" s="195">
        <v>54.579839975498601</v>
      </c>
      <c r="XI19" s="195">
        <v>53.963797419603303</v>
      </c>
      <c r="XJ19" s="195">
        <v>53.968412942989197</v>
      </c>
      <c r="XK19" s="195">
        <v>53.993968450355702</v>
      </c>
      <c r="XL19" s="195">
        <v>53.899153194765205</v>
      </c>
      <c r="XM19" s="195">
        <v>53.646278953250857</v>
      </c>
      <c r="XN19" s="195">
        <v>53.400552808813785</v>
      </c>
      <c r="XO19" s="195">
        <v>53.25629513956666</v>
      </c>
      <c r="XP19" s="195">
        <v>53.22389456445449</v>
      </c>
      <c r="XQ19" s="195">
        <v>53.099520149806885</v>
      </c>
      <c r="XR19" s="195">
        <v>52.983682073703932</v>
      </c>
      <c r="XS19" s="195">
        <v>52.624916982458885</v>
      </c>
      <c r="XT19" s="195">
        <v>52.02681633925787</v>
      </c>
      <c r="XU19" s="195">
        <v>51.961838006230522</v>
      </c>
      <c r="XV19" s="195">
        <v>51.901416695937243</v>
      </c>
      <c r="XW19" s="195">
        <v>51.91006827277721</v>
      </c>
      <c r="XX19" s="195">
        <v>51.258184112960478</v>
      </c>
      <c r="XY19" s="195">
        <v>51.410565411513687</v>
      </c>
      <c r="XZ19" s="195">
        <v>51.232281754649186</v>
      </c>
      <c r="YA19" s="195">
        <v>51.037377256889457</v>
      </c>
      <c r="YB19" s="195">
        <v>50.780487804878049</v>
      </c>
      <c r="YC19" s="195">
        <v>50.645750595710901</v>
      </c>
      <c r="YD19" s="195">
        <v>50.6525972735583</v>
      </c>
      <c r="YE19" s="195">
        <v>50.473351615595597</v>
      </c>
      <c r="YF19" s="195">
        <v>50.077988222186903</v>
      </c>
      <c r="YG19" s="195">
        <v>49.040669856459303</v>
      </c>
      <c r="YH19" s="195">
        <v>48.929140761995903</v>
      </c>
      <c r="YI19" s="195">
        <v>48.8593793681856</v>
      </c>
      <c r="YJ19" s="195">
        <v>48.652142686138397</v>
      </c>
      <c r="YK19" s="195">
        <v>48.5742024965326</v>
      </c>
      <c r="YL19" s="195">
        <v>48.575151012673203</v>
      </c>
      <c r="YM19" s="195">
        <v>47.999842072015198</v>
      </c>
      <c r="YN19" s="195">
        <v>47.789190897597997</v>
      </c>
      <c r="YO19" s="195">
        <v>47.701611314659402</v>
      </c>
      <c r="YP19" s="195">
        <v>47.178213919760402</v>
      </c>
      <c r="YQ19" s="195">
        <v>45.855128407121498</v>
      </c>
      <c r="YR19" s="195">
        <v>45.374179257970098</v>
      </c>
      <c r="YS19" s="195">
        <v>45.306874950440097</v>
      </c>
      <c r="YT19" s="195">
        <v>44.853840924541103</v>
      </c>
      <c r="YU19" s="195">
        <v>44.581197950031999</v>
      </c>
      <c r="YV19" s="195">
        <v>43.816606207174502</v>
      </c>
      <c r="YW19" s="195">
        <v>43.615217740639601</v>
      </c>
      <c r="YX19" s="195">
        <v>43.514839539934002</v>
      </c>
      <c r="YY19" s="195">
        <v>43.097699767572301</v>
      </c>
      <c r="YZ19" s="195">
        <v>42.565557186495802</v>
      </c>
      <c r="ZA19" s="195">
        <v>40.672285612054203</v>
      </c>
      <c r="ZB19" s="195">
        <v>40.626382306477097</v>
      </c>
      <c r="ZC19" s="195">
        <v>40.454903815831003</v>
      </c>
      <c r="ZD19" s="195">
        <v>40.273637725731398</v>
      </c>
      <c r="ZE19" s="195">
        <v>39.783303730017799</v>
      </c>
      <c r="ZF19" s="195">
        <v>39.184028464123301</v>
      </c>
      <c r="ZG19" s="195">
        <v>39.0110847189232</v>
      </c>
      <c r="ZH19" s="195">
        <v>38.923040455120102</v>
      </c>
      <c r="ZI19" s="195">
        <v>38.6388406254936</v>
      </c>
      <c r="ZJ19" s="195">
        <v>38.454581358609801</v>
      </c>
      <c r="ZK19" s="195">
        <v>37.885628883819699</v>
      </c>
      <c r="ZL19" s="195">
        <v>37.715119488918702</v>
      </c>
      <c r="ZM19" s="195">
        <v>37.629439621152301</v>
      </c>
      <c r="ZN19" s="195">
        <v>37.423293675641801</v>
      </c>
      <c r="ZO19" s="195">
        <v>37.294085876316501</v>
      </c>
      <c r="ZP19" s="195">
        <v>36.487200403993299</v>
      </c>
      <c r="ZQ19" s="195">
        <v>36.158963585434201</v>
      </c>
      <c r="ZR19" s="195">
        <v>36.007871254335001</v>
      </c>
      <c r="ZS19" s="195">
        <v>35.8509350720337</v>
      </c>
      <c r="ZT19" s="195">
        <v>35.678012734847897</v>
      </c>
      <c r="ZU19" s="195">
        <v>35.1981213986897</v>
      </c>
      <c r="ZV19" s="195">
        <v>35.204463898418702</v>
      </c>
      <c r="ZW19" s="195">
        <v>35.093893009310399</v>
      </c>
      <c r="ZX19" s="195">
        <v>34.9050420499862</v>
      </c>
      <c r="ZY19" s="195">
        <v>34.803165261651003</v>
      </c>
      <c r="ZZ19" s="195">
        <v>34.615690642902599</v>
      </c>
      <c r="AAA19" s="195">
        <v>34.7316048208056</v>
      </c>
      <c r="AAB19" s="195">
        <v>34.7316048208056</v>
      </c>
      <c r="AAC19" s="195">
        <v>34.585184010152297</v>
      </c>
      <c r="AAD19" s="195">
        <v>34.323839872535402</v>
      </c>
      <c r="AAE19" s="195">
        <v>34.156898827859301</v>
      </c>
      <c r="AAF19" s="195">
        <v>34.2390259532201</v>
      </c>
      <c r="AAG19" s="195">
        <v>34.364565859892998</v>
      </c>
      <c r="AAH19" s="195">
        <v>34.189522219572297</v>
      </c>
      <c r="AAI19" s="195">
        <v>33.966650823827599</v>
      </c>
      <c r="AAJ19" s="195">
        <v>33.9359586316627</v>
      </c>
      <c r="AAK19" s="195">
        <v>33.905269013748701</v>
      </c>
      <c r="AAL19" s="195">
        <v>33.943830058079399</v>
      </c>
      <c r="AAM19" s="195">
        <v>33.928925947984915</v>
      </c>
      <c r="AAN19" s="195">
        <v>33.978421848873317</v>
      </c>
      <c r="AAO19" s="195">
        <v>33.952047952047948</v>
      </c>
      <c r="AAP19" s="195">
        <v>33.910169084061224</v>
      </c>
      <c r="AAQ19" s="195">
        <v>33.95618917944816</v>
      </c>
      <c r="AAR19" s="195">
        <v>33.853917344822079</v>
      </c>
      <c r="AAS19" s="195">
        <v>33.818427216069232</v>
      </c>
      <c r="AAT19" s="195">
        <v>33.89184678957406</v>
      </c>
      <c r="AAU19" s="195">
        <v>33.957118901221747</v>
      </c>
      <c r="AAV19" s="195">
        <v>33.960103730301213</v>
      </c>
      <c r="AAW19" s="195">
        <v>33.932875728310322</v>
      </c>
      <c r="AAX19" s="195">
        <v>33.7494529975733</v>
      </c>
      <c r="AAY19" s="195">
        <v>33.580933465739818</v>
      </c>
      <c r="AAZ19" s="298">
        <v>33.623598867126731</v>
      </c>
      <c r="ABA19" s="195">
        <v>33.654007427818371</v>
      </c>
      <c r="ABB19" s="195">
        <v>33.725302740599105</v>
      </c>
      <c r="ABC19" s="195">
        <v>33.716398918403051</v>
      </c>
      <c r="ABD19" s="195">
        <v>33.819209489312577</v>
      </c>
      <c r="ABE19" s="195">
        <v>33.916361901733183</v>
      </c>
      <c r="ABF19" s="195">
        <v>33.854799634616143</v>
      </c>
      <c r="ABG19" s="195">
        <v>33.937842343415099</v>
      </c>
      <c r="ABH19" s="195">
        <v>33.832058636073931</v>
      </c>
      <c r="ABI19" s="195">
        <v>33.637745509820391</v>
      </c>
      <c r="ABJ19" s="195">
        <v>33.599233441130671</v>
      </c>
      <c r="ABK19" s="195">
        <v>33.634762419438772</v>
      </c>
      <c r="ABL19" s="195">
        <v>33.729337185042503</v>
      </c>
      <c r="ABM19" s="195">
        <v>33.743259557344103</v>
      </c>
      <c r="ABN19" s="195">
        <v>33.835092242004301</v>
      </c>
      <c r="ABO19" s="195">
        <v>33.8409536381455</v>
      </c>
      <c r="ABP19" s="195">
        <v>33.7455053935278</v>
      </c>
      <c r="ABQ19" s="195">
        <v>33.891173300331303</v>
      </c>
      <c r="ABR19" s="195">
        <v>33.874151018777503</v>
      </c>
      <c r="ABS19" s="195">
        <v>33.410527157827403</v>
      </c>
      <c r="ABT19" s="195">
        <v>33.181234963913397</v>
      </c>
      <c r="ABU19" s="195">
        <v>33.277200000000001</v>
      </c>
      <c r="ABV19" s="195">
        <v>33.120041462345</v>
      </c>
      <c r="ABW19" s="195">
        <v>33.329885423297299</v>
      </c>
      <c r="ABX19" s="195">
        <v>33.235785288270399</v>
      </c>
      <c r="ABY19" s="195">
        <v>33.426389883082798</v>
      </c>
      <c r="ABZ19" s="195">
        <v>33.4114687325294</v>
      </c>
      <c r="ACA19" s="195">
        <v>33.466634642328202</v>
      </c>
      <c r="ACB19" s="195">
        <v>33.373498815118303</v>
      </c>
      <c r="ACC19" s="195">
        <v>33.392532795156399</v>
      </c>
      <c r="ACD19" s="195">
        <v>33.458737864077698</v>
      </c>
      <c r="ACE19" s="195">
        <v>33.350432183536633</v>
      </c>
      <c r="ACF19" s="195">
        <v>33.384752059441119</v>
      </c>
      <c r="ACG19" s="195">
        <v>33.49058513869204</v>
      </c>
      <c r="ACH19" s="195">
        <v>33.610884464751955</v>
      </c>
      <c r="ACI19" s="195">
        <v>33.573355128729055</v>
      </c>
      <c r="ACJ19" s="195">
        <v>33.568117487795874</v>
      </c>
      <c r="ACK19" s="195">
        <v>33.62372339116525</v>
      </c>
      <c r="ACL19" s="195">
        <v>33.616698136441997</v>
      </c>
      <c r="ACM19" s="195">
        <v>33.913329766657064</v>
      </c>
      <c r="ACN19" s="195">
        <v>33.923423237371402</v>
      </c>
      <c r="ACO19" s="195">
        <v>33.903701250310498</v>
      </c>
      <c r="ACP19" s="195">
        <v>33.734606165798802</v>
      </c>
      <c r="ACQ19" s="195">
        <v>33.756787888760897</v>
      </c>
      <c r="ACR19" s="195">
        <v>33.551968958969702</v>
      </c>
      <c r="ACS19" s="195">
        <v>33.3788661908278</v>
      </c>
      <c r="ACT19" s="195">
        <v>33.369449668820003</v>
      </c>
      <c r="ACU19" s="195">
        <v>33.276870582500599</v>
      </c>
      <c r="ACV19" s="195">
        <v>33.232089127429454</v>
      </c>
      <c r="ACW19" s="195">
        <v>33.222213154888195</v>
      </c>
      <c r="ACX19" s="195">
        <v>33.205782660187033</v>
      </c>
      <c r="ACY19" s="195">
        <v>33.171121024843451</v>
      </c>
      <c r="ACZ19" s="195">
        <v>33.137166324435313</v>
      </c>
      <c r="ADA19" s="195">
        <v>33.151711151138031</v>
      </c>
      <c r="ADB19" s="195">
        <v>32.895842682877081</v>
      </c>
      <c r="ADC19" s="195">
        <v>32.846106932303314</v>
      </c>
      <c r="ADD19" s="195">
        <v>32.767535151343239</v>
      </c>
      <c r="ADE19" s="195">
        <v>32.772456535737298</v>
      </c>
      <c r="ADF19" s="195">
        <v>32.707160096540598</v>
      </c>
      <c r="ADG19" s="195">
        <v>33.146225655882802</v>
      </c>
      <c r="ADH19" s="195">
        <v>32.822366835381999</v>
      </c>
      <c r="ADI19" s="195">
        <v>32.565449192329098</v>
      </c>
      <c r="ADJ19" s="195">
        <v>32.572819376286198</v>
      </c>
      <c r="ADK19" s="195">
        <v>32.572819376286198</v>
      </c>
      <c r="ADL19" s="195">
        <v>32.5432735513617</v>
      </c>
      <c r="ADM19" s="195">
        <v>32.598434442270097</v>
      </c>
      <c r="ADN19" s="195">
        <v>32.7908712389033</v>
      </c>
      <c r="ADO19" s="195">
        <v>32.862542820018099</v>
      </c>
      <c r="ADP19" s="195">
        <v>32.754933563959398</v>
      </c>
      <c r="ADQ19" s="195">
        <v>32.879204652624999</v>
      </c>
      <c r="ADR19" s="195">
        <v>32.928641635541602</v>
      </c>
      <c r="ADS19" s="195">
        <v>32.790159303146801</v>
      </c>
      <c r="ADT19" s="195">
        <v>32.768221803330199</v>
      </c>
      <c r="ADU19" s="195">
        <v>32.8652017831078</v>
      </c>
      <c r="ADV19" s="195">
        <v>32.953869342747197</v>
      </c>
      <c r="ADW19" s="195">
        <v>32.9438899272279</v>
      </c>
      <c r="ADX19" s="195">
        <v>32.9657447146718</v>
      </c>
      <c r="ADY19" s="195">
        <v>33.104185641309897</v>
      </c>
      <c r="ADZ19" s="195">
        <v>33.149171270718199</v>
      </c>
      <c r="AEA19" s="195">
        <v>33.1357371351842</v>
      </c>
      <c r="AEB19" s="195">
        <v>33.180420903286802</v>
      </c>
      <c r="AEC19" s="195">
        <v>33.383057017370298</v>
      </c>
      <c r="AED19" s="195">
        <v>33.388812018185398</v>
      </c>
      <c r="AEE19" s="195">
        <v>33.603721817964903</v>
      </c>
      <c r="AEF19" s="195">
        <v>33.796215313667801</v>
      </c>
      <c r="AEG19" s="195">
        <v>33.818261249453897</v>
      </c>
      <c r="AEH19" s="195">
        <v>33.833538498193199</v>
      </c>
      <c r="AEI19" s="195">
        <v>33.788664897619697</v>
      </c>
      <c r="AEJ19" s="195">
        <v>33.968054628939214</v>
      </c>
      <c r="AEK19" s="195">
        <v>34.119932498724545</v>
      </c>
      <c r="AEL19" s="195">
        <v>34.153575615474793</v>
      </c>
      <c r="AEM19" s="195">
        <v>34.256244901130493</v>
      </c>
      <c r="AEN19" s="195">
        <v>34.25983156918798</v>
      </c>
      <c r="AEO19" s="195">
        <v>34.084198385236448</v>
      </c>
      <c r="AEP19" s="195">
        <v>34.1372101126641</v>
      </c>
      <c r="AEQ19" s="195">
        <v>34.193373166757198</v>
      </c>
      <c r="AER19" s="195">
        <v>34.280820584685998</v>
      </c>
      <c r="AES19" s="195">
        <v>34.225004891410698</v>
      </c>
      <c r="AET19" s="195">
        <v>33.934496456110303</v>
      </c>
      <c r="AEU19" s="195">
        <v>33.882995199008803</v>
      </c>
      <c r="AEV19" s="195">
        <v>33.8066161694234</v>
      </c>
      <c r="AEW19" s="195">
        <v>33.934476777799198</v>
      </c>
      <c r="AEX19" s="195">
        <v>33.864925779124903</v>
      </c>
      <c r="AEY19" s="195">
        <v>33.795045045045001</v>
      </c>
      <c r="AEZ19" s="195">
        <v>33.787142085359299</v>
      </c>
      <c r="AFA19" s="195">
        <v>33.640737770649601</v>
      </c>
      <c r="AFB19" s="195">
        <v>33.606738575294401</v>
      </c>
      <c r="AFC19" s="195">
        <v>33.634807743505903</v>
      </c>
      <c r="AFD19" s="195">
        <v>33.693066656468702</v>
      </c>
      <c r="AFE19" s="195">
        <v>33.737012237358599</v>
      </c>
      <c r="AFF19" s="195">
        <v>33.682524983601503</v>
      </c>
      <c r="AFG19" s="195">
        <v>33.602206534737498</v>
      </c>
      <c r="AFH19" s="195">
        <v>33.739596177558603</v>
      </c>
      <c r="AFI19" s="195">
        <v>33.728879243528098</v>
      </c>
      <c r="AFJ19" s="195">
        <v>33.826415388209597</v>
      </c>
      <c r="AFK19" s="195">
        <v>33.967019290603602</v>
      </c>
      <c r="AFL19" s="195">
        <v>34.018359375000003</v>
      </c>
      <c r="AFM19" s="195">
        <v>34.079749804534799</v>
      </c>
      <c r="AFN19" s="195">
        <v>33.809077415826899</v>
      </c>
      <c r="AFO19" s="195">
        <v>34.035141681725499</v>
      </c>
      <c r="AFP19" s="195">
        <v>34.490830302561299</v>
      </c>
      <c r="AFQ19" s="195">
        <v>34.716059990626498</v>
      </c>
      <c r="AFR19" s="195">
        <v>34.886946386946398</v>
      </c>
      <c r="AFS19" s="195">
        <v>35.1651347561926</v>
      </c>
      <c r="AFT19" s="195">
        <v>35.084267491302697</v>
      </c>
      <c r="AFU19" s="195">
        <v>34.9576319059993</v>
      </c>
      <c r="AFV19" s="195">
        <v>34.550891403913901</v>
      </c>
      <c r="AFW19" s="195">
        <v>33.698752546734802</v>
      </c>
      <c r="AFX19" s="195">
        <v>33.409066202848102</v>
      </c>
      <c r="AFY19" s="195">
        <v>32.317525370804098</v>
      </c>
      <c r="AFZ19" s="195">
        <v>32.298248597177299</v>
      </c>
      <c r="AGA19" s="195">
        <v>31.4950766747377</v>
      </c>
      <c r="AGB19" s="195">
        <v>31.103403774802398</v>
      </c>
      <c r="AGC19" s="195">
        <v>30.670023237800201</v>
      </c>
      <c r="AGD19" s="195">
        <v>30.3448275862069</v>
      </c>
      <c r="AGE19" s="195">
        <v>30.188091566119301</v>
      </c>
      <c r="AGF19" s="195">
        <v>30.2922590837283</v>
      </c>
      <c r="AGG19" s="195">
        <v>29.9240490946652</v>
      </c>
      <c r="AGH19" s="195" t="e">
        <f>'0091'!#REF!</f>
        <v>#REF!</v>
      </c>
      <c r="AGI19" s="195">
        <v>29.620726012953799</v>
      </c>
      <c r="AGJ19" s="195">
        <v>29.5674892023317</v>
      </c>
      <c r="AGK19" s="195">
        <v>29.235807860262</v>
      </c>
      <c r="AGL19" s="195">
        <v>29.036563239951999</v>
      </c>
      <c r="AGM19" s="195">
        <v>28.830470135110399</v>
      </c>
      <c r="AGN19" s="195">
        <v>28.885315199411899</v>
      </c>
      <c r="AGO19" s="195">
        <v>28.810656517602279</v>
      </c>
      <c r="AGP19" s="195">
        <v>28.761266900350499</v>
      </c>
      <c r="AGQ19" s="195">
        <v>28.790630675768799</v>
      </c>
      <c r="AGR19" s="195">
        <v>28.916104940029701</v>
      </c>
      <c r="AGS19" s="195">
        <v>29.117435158501401</v>
      </c>
      <c r="AGT19" s="195">
        <v>29.347168034441005</v>
      </c>
      <c r="AGU19" s="195">
        <v>29.7373606958413</v>
      </c>
      <c r="AGV19" s="195">
        <v>29.7142954205734</v>
      </c>
      <c r="AGW19" s="195">
        <v>29.799491094147601</v>
      </c>
      <c r="AGX19" s="195">
        <v>29.7675762003466</v>
      </c>
      <c r="AGY19" s="195">
        <v>29.795357361026301</v>
      </c>
      <c r="AGZ19" s="195">
        <v>29.795357361026301</v>
      </c>
      <c r="AHA19" s="195">
        <v>30.502581507022398</v>
      </c>
      <c r="AHB19" s="195">
        <v>30.495361518306101</v>
      </c>
      <c r="AHC19" s="195">
        <v>30.440636042402801</v>
      </c>
      <c r="AHD19" s="195">
        <v>30.443753533069501</v>
      </c>
      <c r="AHE19" s="195">
        <v>30.511120465866799</v>
      </c>
      <c r="AHF19" s="195">
        <v>30.408091095551299</v>
      </c>
      <c r="AHG19" s="195">
        <v>30.417185775816002</v>
      </c>
      <c r="AHH19" s="195">
        <v>30.552436800514901</v>
      </c>
      <c r="AHI19" s="195">
        <v>30.715009041591301</v>
      </c>
      <c r="AHJ19" s="195">
        <v>30.8772511324715</v>
      </c>
      <c r="AHK19" s="195">
        <v>31.4079070638936</v>
      </c>
      <c r="AHL19" s="195">
        <v>31.523891681044201</v>
      </c>
      <c r="AHM19" s="195">
        <v>31.730892138802201</v>
      </c>
      <c r="AHN19" s="195">
        <v>31.828421250234701</v>
      </c>
      <c r="AHO19" s="195">
        <v>32.239390970076101</v>
      </c>
      <c r="AHP19" s="195">
        <v>32.801884641690101</v>
      </c>
      <c r="AHQ19" s="195">
        <v>33.003644734318101</v>
      </c>
      <c r="AHR19" s="195">
        <v>33.246182232167399</v>
      </c>
      <c r="AHS19" s="195">
        <v>32.771741262307302</v>
      </c>
      <c r="AHT19" s="195">
        <v>32.910973403641101</v>
      </c>
      <c r="AHU19" s="195">
        <v>33.162459047986097</v>
      </c>
      <c r="AHV19" s="195">
        <v>33.528162366268099</v>
      </c>
      <c r="AHW19" s="195">
        <v>33.903950735764603</v>
      </c>
      <c r="AHX19" s="195">
        <v>33.442898272552803</v>
      </c>
      <c r="AHY19" s="195">
        <v>33.720717131474103</v>
      </c>
      <c r="AHZ19" s="195">
        <v>33.953876739562602</v>
      </c>
      <c r="AIA19" s="195">
        <v>34.177416153998799</v>
      </c>
      <c r="AIB19" s="195">
        <v>34.4223934832089</v>
      </c>
      <c r="AIC19" s="195">
        <v>34.847605224963701</v>
      </c>
      <c r="AID19" s="195">
        <v>35.016027591803599</v>
      </c>
      <c r="AIE19" s="195">
        <v>35.251135994806901</v>
      </c>
      <c r="AIF19" s="195">
        <v>35.490706470899298</v>
      </c>
      <c r="AIG19" s="195">
        <v>35.317709971689197</v>
      </c>
      <c r="AIH19" s="195">
        <v>35.534965975933297</v>
      </c>
      <c r="AII19" s="195">
        <v>35.778086849018699</v>
      </c>
      <c r="AIJ19" s="195">
        <v>36.4141805501744</v>
      </c>
      <c r="AIK19" s="195">
        <v>36.4141805501744</v>
      </c>
      <c r="AIL19" s="195">
        <v>36.450649201424802</v>
      </c>
      <c r="AIM19" s="195">
        <v>36.579604378721001</v>
      </c>
      <c r="AIN19" s="195">
        <v>36.676267281106</v>
      </c>
      <c r="AIO19" s="195">
        <v>36.8111526744052</v>
      </c>
      <c r="AIP19" s="195">
        <v>37.195955179010703</v>
      </c>
      <c r="AIQ19" s="195">
        <v>37.053295218702303</v>
      </c>
      <c r="AIR19" s="195">
        <v>37.293053488918503</v>
      </c>
      <c r="AIS19" s="195">
        <v>37.450658537538601</v>
      </c>
      <c r="AIT19" s="195">
        <v>37.630084961434598</v>
      </c>
      <c r="AIU19" s="195">
        <v>37.609094099754323</v>
      </c>
      <c r="AIV19" s="195">
        <v>37.147717939692598</v>
      </c>
      <c r="AIW19" s="195">
        <v>37.211598746081499</v>
      </c>
      <c r="AIX19" s="195">
        <v>37.361236772746899</v>
      </c>
      <c r="AIY19" s="195">
        <v>37.507205179833399</v>
      </c>
      <c r="AIZ19" s="195">
        <v>37.341102113371498</v>
      </c>
      <c r="AJA19" s="474">
        <v>37.341102113371498</v>
      </c>
      <c r="AJB19" s="474">
        <v>37.040743670886101</v>
      </c>
      <c r="AJC19" s="474">
        <v>36.998532968557903</v>
      </c>
      <c r="AJD19" s="474">
        <v>37.104814741430602</v>
      </c>
      <c r="AJE19" s="474">
        <v>36.994895374663898</v>
      </c>
      <c r="AJF19" s="474">
        <v>36.800492705646903</v>
      </c>
      <c r="AJG19" s="474">
        <v>36.759827658519797</v>
      </c>
      <c r="AJH19" s="474">
        <v>36.560741352142301</v>
      </c>
      <c r="AJI19" s="474">
        <v>36.2466725820763</v>
      </c>
      <c r="AJJ19" s="474">
        <v>36.4867760047281</v>
      </c>
      <c r="AJK19" s="474">
        <v>36.384254920337398</v>
      </c>
      <c r="AJL19" s="474">
        <v>36.4707650683902</v>
      </c>
      <c r="AJM19" s="474">
        <v>36.657268051057301</v>
      </c>
      <c r="AJN19" s="474">
        <v>36.831686973901697</v>
      </c>
      <c r="AJO19" s="474">
        <v>36.858038790600403</v>
      </c>
      <c r="AJP19" s="474">
        <v>36.679464805119302</v>
      </c>
      <c r="AJQ19" s="474">
        <v>36.833248142177503</v>
      </c>
      <c r="AJR19" s="474">
        <v>37.126997343483602</v>
      </c>
      <c r="AJS19" s="474">
        <v>37.572811681612599</v>
      </c>
      <c r="AJT19" s="474">
        <v>37.431092371359398</v>
      </c>
      <c r="AJU19" s="474">
        <v>37.664523670368197</v>
      </c>
      <c r="AJV19" s="474">
        <v>37.695521002552802</v>
      </c>
      <c r="AJW19" s="474">
        <v>37.8230283671762</v>
      </c>
      <c r="AJX19" s="474">
        <v>38.265571264807001</v>
      </c>
      <c r="AJY19" s="474">
        <v>38.784716952496602</v>
      </c>
      <c r="AJZ19" s="474">
        <v>38.416832913012399</v>
      </c>
      <c r="AKA19" s="474">
        <v>38.949494172404499</v>
      </c>
      <c r="AKB19" s="195">
        <v>38.506635891517597</v>
      </c>
      <c r="AKC19" s="195">
        <v>38.927635635018497</v>
      </c>
      <c r="AKD19" s="195">
        <v>38.996299722479201</v>
      </c>
      <c r="AKE19" s="195">
        <v>39.330186123902003</v>
      </c>
      <c r="AKF19" s="195">
        <v>39.310077819505203</v>
      </c>
      <c r="AKG19" s="195">
        <v>39.190184524732501</v>
      </c>
      <c r="AKH19" s="195">
        <v>39.190184524732501</v>
      </c>
      <c r="AKI19" s="195">
        <v>38.931658720006197</v>
      </c>
      <c r="AKJ19" s="195">
        <v>39.220337673376399</v>
      </c>
      <c r="AKK19" s="195">
        <v>39.3304810360777</v>
      </c>
      <c r="AKL19" s="195">
        <v>39.272339600697798</v>
      </c>
      <c r="AKM19" s="195">
        <v>39.703948648122903</v>
      </c>
      <c r="AKN19" s="195">
        <v>39.7808240700735</v>
      </c>
      <c r="AKO19" s="195">
        <v>39.839840231820503</v>
      </c>
      <c r="AKP19" s="195">
        <v>39.939408154489698</v>
      </c>
      <c r="AKQ19" s="195">
        <v>40.1172378756497</v>
      </c>
      <c r="AKR19" s="195">
        <v>40.527183513248303</v>
      </c>
      <c r="AKS19" s="195">
        <v>40.253938396426101</v>
      </c>
      <c r="AKT19" s="195">
        <v>40.1430469788165</v>
      </c>
      <c r="AKU19" s="195">
        <v>40.260883169711001</v>
      </c>
      <c r="AKV19" s="195">
        <v>40.182416033821298</v>
      </c>
      <c r="AKW19" s="195">
        <v>40.068581729827201</v>
      </c>
      <c r="AKX19" s="195">
        <v>39.5140084520269</v>
      </c>
      <c r="AKY19" s="195">
        <v>39.387747173769498</v>
      </c>
      <c r="AKZ19" s="195">
        <v>39.407695297318298</v>
      </c>
      <c r="ALA19" s="195">
        <v>39.365196173360701</v>
      </c>
      <c r="ALB19" s="195">
        <v>39.394186679101601</v>
      </c>
      <c r="ALC19" s="195">
        <v>39.571925165019699</v>
      </c>
      <c r="ALD19" s="195">
        <v>39.617206152882702</v>
      </c>
      <c r="ALE19" s="195">
        <v>39.607773851590103</v>
      </c>
      <c r="ALF19" s="195">
        <v>39.611187709277097</v>
      </c>
      <c r="ALG19" s="195">
        <v>39.508708186880497</v>
      </c>
      <c r="ALH19" s="195">
        <v>40.332478801025403</v>
      </c>
      <c r="ALI19" s="195">
        <v>40.232851345494701</v>
      </c>
      <c r="ALJ19" s="195">
        <v>40.278359063450097</v>
      </c>
      <c r="ALK19" s="195">
        <v>40.1526418786693</v>
      </c>
      <c r="ALL19" s="195">
        <v>40.174838912462697</v>
      </c>
      <c r="ALM19" s="195">
        <v>40.293050516327099</v>
      </c>
      <c r="ALN19" s="195">
        <v>40.234926234765901</v>
      </c>
      <c r="ALO19" s="195">
        <v>40.247830976863803</v>
      </c>
      <c r="ALP19" s="195">
        <v>40.190769476883702</v>
      </c>
      <c r="ALQ19" s="195">
        <v>40.324557513203999</v>
      </c>
      <c r="ALR19" s="195">
        <v>40.5439881491235</v>
      </c>
      <c r="ALS19" s="195">
        <v>40.548957185421003</v>
      </c>
      <c r="ALT19" s="195">
        <v>40.207160096540598</v>
      </c>
      <c r="ALU19" s="195">
        <v>40.450116756582702</v>
      </c>
      <c r="ALV19" s="195">
        <v>40.3980536056158</v>
      </c>
      <c r="ALW19" s="195">
        <v>40.255449994086803</v>
      </c>
      <c r="ALX19" s="195">
        <v>40.2662745098039</v>
      </c>
      <c r="ALY19" s="195">
        <v>39.953562168646698</v>
      </c>
      <c r="ALZ19" s="195">
        <v>40.046457607433197</v>
      </c>
      <c r="AMA19" s="195">
        <v>40.106209150326798</v>
      </c>
      <c r="AMB19" s="195">
        <v>40.295811620891001</v>
      </c>
      <c r="AMC19" s="195">
        <v>40.404981952322402</v>
      </c>
      <c r="AMD19" s="195">
        <v>40.431374109594501</v>
      </c>
      <c r="AME19" s="195">
        <v>40.461906661348202</v>
      </c>
      <c r="AMF19" s="195">
        <v>39.831946222791302</v>
      </c>
      <c r="AMG19" s="195">
        <v>39.662501506689701</v>
      </c>
      <c r="AMH19" s="195">
        <v>39.788879935535903</v>
      </c>
      <c r="AMI19" s="195">
        <v>39.803375322997397</v>
      </c>
      <c r="AMJ19" s="195">
        <v>39.871189178275799</v>
      </c>
      <c r="AMK19" s="195">
        <v>39.932918451466897</v>
      </c>
      <c r="AML19" s="195">
        <v>39.716157205240201</v>
      </c>
      <c r="AMM19" s="195">
        <v>39.766991075394699</v>
      </c>
      <c r="AMN19" s="195">
        <v>39.657304505960802</v>
      </c>
      <c r="AMO19" s="195">
        <v>39.799951503394801</v>
      </c>
      <c r="AMP19" s="195">
        <v>39.811207311207298</v>
      </c>
      <c r="AMQ19" s="195">
        <v>39.931421696410702</v>
      </c>
      <c r="AMR19" s="195">
        <v>40.041397784000999</v>
      </c>
      <c r="AMS19" s="195">
        <v>40.062255859375</v>
      </c>
      <c r="AMT19" s="195">
        <v>40.021969974368403</v>
      </c>
      <c r="AMU19" s="195">
        <v>40.316466128234701</v>
      </c>
      <c r="AMV19" s="195">
        <v>40.338682397590901</v>
      </c>
      <c r="AMW19" s="195">
        <v>40.393016713552903</v>
      </c>
      <c r="AMX19" s="195">
        <v>40.4216668046015</v>
      </c>
      <c r="AMY19" s="195">
        <v>40.073754868649999</v>
      </c>
      <c r="AMZ19" s="195">
        <v>39.863770403289401</v>
      </c>
      <c r="ANA19" s="195">
        <v>39.7888953152111</v>
      </c>
      <c r="ANB19" s="195">
        <v>39.754132231405002</v>
      </c>
      <c r="ANC19" s="195">
        <v>39.698448810754897</v>
      </c>
      <c r="AND19" s="195">
        <v>39.726305328971897</v>
      </c>
      <c r="ANE19" s="195">
        <v>39.0257025785357</v>
      </c>
      <c r="ANF19" s="195">
        <v>38.9819864485209</v>
      </c>
      <c r="ANG19" s="195">
        <v>38.966692677317297</v>
      </c>
      <c r="ANH19" s="195">
        <v>38.929085303186</v>
      </c>
      <c r="ANI19" s="195">
        <v>38.921351084812599</v>
      </c>
      <c r="ANJ19" s="195">
        <v>38.909098340554202</v>
      </c>
      <c r="ANK19" s="195">
        <v>38.877792271319102</v>
      </c>
      <c r="ANL19" s="195">
        <v>38.626469044061203</v>
      </c>
      <c r="ANM19" s="195">
        <v>38.621898163068003</v>
      </c>
      <c r="ANN19" s="195">
        <v>38.623779158931299</v>
      </c>
      <c r="ANO19" s="195">
        <v>38.574780533193099</v>
      </c>
      <c r="ANP19" s="195">
        <v>38.562170430302302</v>
      </c>
      <c r="ANQ19" s="195">
        <v>38.357845096315202</v>
      </c>
      <c r="ANR19" s="195">
        <v>38.433023422848301</v>
      </c>
      <c r="ANS19" s="195">
        <v>38.294387935435701</v>
      </c>
      <c r="ANT19" s="195">
        <v>37.438828641897999</v>
      </c>
      <c r="ANU19" s="195">
        <v>37.389375409899301</v>
      </c>
      <c r="ANV19" s="195">
        <v>37.278811806730602</v>
      </c>
      <c r="ANW19" s="195">
        <v>37.169173630454999</v>
      </c>
      <c r="ANX19" s="195">
        <v>36.9561563755937</v>
      </c>
      <c r="ANY19" s="195">
        <v>36.806076588790297</v>
      </c>
      <c r="ANZ19" s="195">
        <v>36.722105421234403</v>
      </c>
      <c r="AOA19" s="195">
        <v>36.873368633007701</v>
      </c>
      <c r="AOB19" s="195">
        <v>36.723756090358798</v>
      </c>
      <c r="AOC19" s="195">
        <v>36.733299225259501</v>
      </c>
      <c r="AOD19" s="195">
        <v>36.485162987867298</v>
      </c>
      <c r="AOE19" s="195">
        <v>36.391021854695801</v>
      </c>
      <c r="AOF19" s="195">
        <v>36.289139840140798</v>
      </c>
      <c r="AOG19" s="195">
        <v>36.1454172316488</v>
      </c>
      <c r="AOH19" s="195">
        <v>35.7347880207952</v>
      </c>
      <c r="AOI19" s="195">
        <v>35.7695287996753</v>
      </c>
      <c r="AOJ19" s="195">
        <v>35.719711073050902</v>
      </c>
      <c r="AOK19" s="195">
        <v>35.630553274098403</v>
      </c>
      <c r="AOL19" s="195">
        <v>35.616907844630603</v>
      </c>
      <c r="AOM19" s="195">
        <v>35.478411053540597</v>
      </c>
      <c r="AON19" s="195">
        <v>35.469383074688501</v>
      </c>
      <c r="AOO19" s="195">
        <v>35.359802431610902</v>
      </c>
      <c r="AOP19" s="195">
        <v>35.268324111271099</v>
      </c>
      <c r="AOQ19" s="195">
        <v>35.179349267073199</v>
      </c>
      <c r="AOR19" s="195">
        <v>34.877223658202801</v>
      </c>
      <c r="AOS19" s="195">
        <v>34.722201080752001</v>
      </c>
      <c r="AOT19" s="195">
        <v>34.260246838336101</v>
      </c>
      <c r="AOU19" s="195">
        <v>34.223668684100303</v>
      </c>
      <c r="AOV19" s="195">
        <v>34.037885963250602</v>
      </c>
      <c r="AOW19" s="195">
        <v>33.383694952478301</v>
      </c>
      <c r="AOX19" s="195">
        <v>33.424134804292002</v>
      </c>
      <c r="AOY19" s="195">
        <v>33.308031708046698</v>
      </c>
      <c r="AOZ19" s="195">
        <v>33.076549663928297</v>
      </c>
      <c r="APA19" s="195">
        <v>33.080891148325399</v>
      </c>
      <c r="APB19" s="195">
        <v>32.544101228135503</v>
      </c>
      <c r="APC19" s="195">
        <v>32.371512209582399</v>
      </c>
      <c r="APD19" s="195">
        <v>32.063556357476898</v>
      </c>
      <c r="APE19" s="195">
        <v>31.801092015097701</v>
      </c>
      <c r="APF19" s="195">
        <v>31.491367478147801</v>
      </c>
      <c r="APG19" s="195">
        <v>30.905833815865702</v>
      </c>
      <c r="APH19" s="195">
        <v>30.847072405209399</v>
      </c>
      <c r="API19" s="195">
        <v>30.4820232005188</v>
      </c>
      <c r="APJ19" s="195">
        <v>29.905300302462901</v>
      </c>
      <c r="APK19" s="195">
        <v>29.360303051961999</v>
      </c>
      <c r="APL19" s="195">
        <v>28.080861958608899</v>
      </c>
      <c r="APM19" s="195">
        <v>27.878809609178901</v>
      </c>
      <c r="APN19" s="195">
        <v>27.2010141770525</v>
      </c>
      <c r="APO19" s="195">
        <v>26.7302812622851</v>
      </c>
      <c r="APP19" s="195">
        <v>26.289993922711201</v>
      </c>
      <c r="APQ19" s="195">
        <v>25.6004858183897</v>
      </c>
      <c r="APR19" s="195">
        <f>'0091'!R55</f>
        <v>25.440883190883198</v>
      </c>
      <c r="APS19" s="451">
        <f t="shared" si="3"/>
        <v>-7.9832516134088038</v>
      </c>
      <c r="APT19" s="198"/>
      <c r="APU19" s="349">
        <f t="shared" si="4"/>
        <v>-11.292416034376302</v>
      </c>
      <c r="APV19" s="271"/>
      <c r="APW19" s="183"/>
    </row>
    <row r="20" spans="1:1128" ht="13.9" customHeight="1" x14ac:dyDescent="0.25">
      <c r="A20">
        <v>17</v>
      </c>
      <c r="B20" s="193" t="s">
        <v>23</v>
      </c>
      <c r="C20" s="55">
        <v>58718</v>
      </c>
      <c r="D20" s="55">
        <v>58742</v>
      </c>
      <c r="E20" s="55">
        <v>58852</v>
      </c>
      <c r="F20" s="55">
        <v>59006</v>
      </c>
      <c r="G20" s="55">
        <v>59605</v>
      </c>
      <c r="H20" s="55">
        <v>60010</v>
      </c>
      <c r="I20" s="55">
        <v>60055</v>
      </c>
      <c r="J20" s="55">
        <v>60270</v>
      </c>
      <c r="K20" s="55">
        <v>60213</v>
      </c>
      <c r="L20" s="55">
        <v>60429</v>
      </c>
      <c r="M20" s="55">
        <v>60410</v>
      </c>
      <c r="N20" s="55">
        <v>60911</v>
      </c>
      <c r="O20" s="55">
        <v>61193</v>
      </c>
      <c r="P20" s="55">
        <v>61655</v>
      </c>
      <c r="Q20" s="55">
        <v>61850</v>
      </c>
      <c r="R20" s="55">
        <v>62475</v>
      </c>
      <c r="S20" s="55">
        <v>62581</v>
      </c>
      <c r="T20" s="55">
        <v>62835</v>
      </c>
      <c r="U20" s="55">
        <v>63230</v>
      </c>
      <c r="V20" s="55">
        <v>63977</v>
      </c>
      <c r="W20" s="55">
        <v>65065</v>
      </c>
      <c r="X20" s="55">
        <v>65506</v>
      </c>
      <c r="Y20" s="55">
        <v>65682</v>
      </c>
      <c r="Z20" s="55">
        <v>65581</v>
      </c>
      <c r="AA20" s="55">
        <v>66005</v>
      </c>
      <c r="AB20" s="55">
        <v>66904</v>
      </c>
      <c r="AC20" s="55">
        <v>66851</v>
      </c>
      <c r="AD20" s="55">
        <v>66914</v>
      </c>
      <c r="AE20" s="55">
        <v>66988</v>
      </c>
      <c r="AF20" s="55">
        <v>67140</v>
      </c>
      <c r="AG20" s="55">
        <v>67096</v>
      </c>
      <c r="AH20" s="55">
        <v>67468</v>
      </c>
      <c r="AI20" s="55">
        <v>67783</v>
      </c>
      <c r="AJ20" s="55">
        <v>67973</v>
      </c>
      <c r="AK20" s="55">
        <v>68318</v>
      </c>
      <c r="AL20" s="55">
        <v>68647</v>
      </c>
      <c r="AM20" s="55">
        <v>68675</v>
      </c>
      <c r="AN20" s="55">
        <v>68662</v>
      </c>
      <c r="AO20" s="55">
        <v>68723</v>
      </c>
      <c r="AP20" s="55">
        <v>69387</v>
      </c>
      <c r="AQ20" s="55">
        <v>69484</v>
      </c>
      <c r="AR20" s="55">
        <v>69365</v>
      </c>
      <c r="AS20" s="55">
        <v>68618</v>
      </c>
      <c r="AT20" s="55">
        <v>68531</v>
      </c>
      <c r="AU20" s="55">
        <v>68459</v>
      </c>
      <c r="AV20" s="55">
        <v>67299</v>
      </c>
      <c r="AW20" s="55">
        <v>67036</v>
      </c>
      <c r="AX20" s="55">
        <v>66878</v>
      </c>
      <c r="AY20" s="55">
        <v>66956</v>
      </c>
      <c r="AZ20" s="55">
        <v>66046</v>
      </c>
      <c r="BA20" s="55">
        <v>66060</v>
      </c>
      <c r="BB20" s="55">
        <v>66041</v>
      </c>
      <c r="BC20" s="55">
        <v>65701</v>
      </c>
      <c r="BD20" s="55">
        <v>66142</v>
      </c>
      <c r="BE20" s="55">
        <v>65993</v>
      </c>
      <c r="BF20" s="55">
        <v>66554</v>
      </c>
      <c r="BG20" s="55">
        <v>66330</v>
      </c>
      <c r="BH20" s="55">
        <v>66216</v>
      </c>
      <c r="BI20" s="55">
        <v>66383</v>
      </c>
      <c r="BJ20" s="55">
        <v>66395</v>
      </c>
      <c r="BK20" s="55">
        <v>66561</v>
      </c>
      <c r="BL20" s="55">
        <v>67056</v>
      </c>
      <c r="BM20" s="55">
        <v>67141</v>
      </c>
      <c r="BN20" s="55">
        <v>67417</v>
      </c>
      <c r="BO20" s="55">
        <v>67775</v>
      </c>
      <c r="BP20" s="55">
        <v>67781</v>
      </c>
      <c r="BQ20" s="55">
        <v>67758</v>
      </c>
      <c r="BR20" s="55">
        <v>68088</v>
      </c>
      <c r="BS20" s="55">
        <v>68090</v>
      </c>
      <c r="BT20" s="55">
        <v>68508</v>
      </c>
      <c r="BU20" s="55">
        <v>68765</v>
      </c>
      <c r="BV20" s="55">
        <v>68951</v>
      </c>
      <c r="BW20" s="55">
        <v>68816</v>
      </c>
      <c r="BX20" s="55">
        <v>68854</v>
      </c>
      <c r="BY20" s="55">
        <v>69095</v>
      </c>
      <c r="BZ20" s="55">
        <v>69233</v>
      </c>
      <c r="CA20" s="55">
        <v>69320</v>
      </c>
      <c r="CB20" s="55">
        <v>69647</v>
      </c>
      <c r="CC20" s="55">
        <v>70004</v>
      </c>
      <c r="CD20" s="55">
        <v>70845</v>
      </c>
      <c r="CE20" s="55">
        <v>71140</v>
      </c>
      <c r="CF20" s="55">
        <v>70819</v>
      </c>
      <c r="CG20" s="55">
        <v>70829</v>
      </c>
      <c r="CH20" s="55">
        <v>71519</v>
      </c>
      <c r="CI20" s="55">
        <v>72153</v>
      </c>
      <c r="CJ20" s="55">
        <v>72192</v>
      </c>
      <c r="CK20" s="55">
        <v>72188</v>
      </c>
      <c r="CL20" s="55">
        <v>72164</v>
      </c>
      <c r="CM20" s="55">
        <v>71998</v>
      </c>
      <c r="CN20" s="55">
        <v>72358</v>
      </c>
      <c r="CO20" s="55">
        <v>72309</v>
      </c>
      <c r="CP20" s="55">
        <v>72477</v>
      </c>
      <c r="CQ20" s="55">
        <v>72574</v>
      </c>
      <c r="CR20" s="55">
        <v>72787</v>
      </c>
      <c r="CS20" s="55">
        <v>72761</v>
      </c>
      <c r="CT20" s="55">
        <v>72681</v>
      </c>
      <c r="CU20" s="55">
        <v>72704</v>
      </c>
      <c r="CV20" s="55">
        <v>71941</v>
      </c>
      <c r="CW20" s="55">
        <v>72213</v>
      </c>
      <c r="CX20" s="55">
        <v>72224</v>
      </c>
      <c r="CY20" s="55">
        <v>72182</v>
      </c>
      <c r="CZ20" s="55">
        <v>72030</v>
      </c>
      <c r="DA20" s="55">
        <v>72118</v>
      </c>
      <c r="DB20" s="55">
        <v>72848</v>
      </c>
      <c r="DC20" s="55">
        <v>72871</v>
      </c>
      <c r="DD20" s="55">
        <v>73164</v>
      </c>
      <c r="DE20" s="55">
        <v>73544</v>
      </c>
      <c r="DF20" s="55">
        <v>73589</v>
      </c>
      <c r="DG20" s="55">
        <v>73748</v>
      </c>
      <c r="DH20" s="55">
        <v>73861</v>
      </c>
      <c r="DI20" s="55">
        <v>73860</v>
      </c>
      <c r="DJ20" s="55">
        <v>73981</v>
      </c>
      <c r="DK20" s="55">
        <v>74493</v>
      </c>
      <c r="DL20" s="55">
        <v>74617</v>
      </c>
      <c r="DM20" s="55">
        <v>74580</v>
      </c>
      <c r="DN20" s="55">
        <v>74553</v>
      </c>
      <c r="DO20" s="55">
        <v>74395</v>
      </c>
      <c r="DP20" s="55">
        <v>74193</v>
      </c>
      <c r="DQ20" s="55">
        <v>74251</v>
      </c>
      <c r="DR20" s="55">
        <v>74124</v>
      </c>
      <c r="DS20" s="55">
        <v>74132</v>
      </c>
      <c r="DT20" s="55">
        <v>74066</v>
      </c>
      <c r="DU20" s="55">
        <v>74186</v>
      </c>
      <c r="DV20" s="55">
        <v>74075</v>
      </c>
      <c r="DW20" s="55">
        <v>73986</v>
      </c>
      <c r="DX20" s="55">
        <v>74661</v>
      </c>
      <c r="DY20" s="55">
        <v>74629</v>
      </c>
      <c r="DZ20" s="55">
        <v>74642</v>
      </c>
      <c r="EA20" s="55">
        <v>74641</v>
      </c>
      <c r="EB20" s="55">
        <v>74566</v>
      </c>
      <c r="EC20" s="55">
        <v>74549</v>
      </c>
      <c r="ED20" s="55">
        <v>74360</v>
      </c>
      <c r="EE20" s="55">
        <v>74356</v>
      </c>
      <c r="EF20" s="55">
        <v>73992</v>
      </c>
      <c r="EG20" s="55">
        <v>73982</v>
      </c>
      <c r="EH20" s="55">
        <v>73887</v>
      </c>
      <c r="EI20" s="55">
        <v>73605</v>
      </c>
      <c r="EJ20" s="55">
        <v>73336</v>
      </c>
      <c r="EK20" s="55">
        <v>73143</v>
      </c>
      <c r="EL20" s="55">
        <v>73229</v>
      </c>
      <c r="EM20" s="55">
        <v>73140</v>
      </c>
      <c r="EN20" s="55">
        <v>72933</v>
      </c>
      <c r="EO20" s="55">
        <v>72924</v>
      </c>
      <c r="EP20" s="55">
        <v>72469</v>
      </c>
      <c r="EQ20" s="55">
        <v>72198</v>
      </c>
      <c r="ER20" s="55">
        <v>72198</v>
      </c>
      <c r="ES20" s="55">
        <v>72141</v>
      </c>
      <c r="ET20" s="55">
        <v>72536</v>
      </c>
      <c r="EU20" s="55">
        <v>72459</v>
      </c>
      <c r="EV20" s="55">
        <v>72469</v>
      </c>
      <c r="EW20" s="55">
        <v>72382</v>
      </c>
      <c r="EX20" s="55">
        <v>72319</v>
      </c>
      <c r="EY20" s="55">
        <v>72300</v>
      </c>
      <c r="EZ20" s="55">
        <v>72301</v>
      </c>
      <c r="FA20" s="55">
        <v>72129</v>
      </c>
      <c r="FB20" s="55">
        <v>71927</v>
      </c>
      <c r="FC20" s="55">
        <v>71965</v>
      </c>
      <c r="FD20" s="55">
        <v>71888</v>
      </c>
      <c r="FE20" s="55">
        <v>71439</v>
      </c>
      <c r="FF20" s="55">
        <v>70733</v>
      </c>
      <c r="FG20" s="55">
        <v>70602</v>
      </c>
      <c r="FH20" s="55">
        <v>70576</v>
      </c>
      <c r="FI20" s="55">
        <v>70474</v>
      </c>
      <c r="FJ20" s="55">
        <v>70440</v>
      </c>
      <c r="FK20" s="55">
        <v>70424</v>
      </c>
      <c r="FL20" s="55">
        <v>70401</v>
      </c>
      <c r="FM20" s="55">
        <v>70235</v>
      </c>
      <c r="FN20" s="55">
        <v>70152</v>
      </c>
      <c r="FO20" s="55">
        <v>70019</v>
      </c>
      <c r="FP20" s="295">
        <v>70562</v>
      </c>
      <c r="FQ20" s="55">
        <v>70264</v>
      </c>
      <c r="FR20" s="55">
        <v>70233</v>
      </c>
      <c r="FS20" s="55">
        <v>70128</v>
      </c>
      <c r="FT20" s="55">
        <v>69782</v>
      </c>
      <c r="FU20" s="55">
        <v>69706</v>
      </c>
      <c r="FV20" s="55">
        <v>69688</v>
      </c>
      <c r="FW20" s="55">
        <v>69636</v>
      </c>
      <c r="FX20" s="55">
        <v>69615</v>
      </c>
      <c r="FY20" s="55">
        <v>69535</v>
      </c>
      <c r="FZ20" s="55">
        <v>69470</v>
      </c>
      <c r="GA20" s="55">
        <v>69365</v>
      </c>
      <c r="GB20" s="55">
        <v>69357</v>
      </c>
      <c r="GC20" s="55">
        <v>69377</v>
      </c>
      <c r="GD20" s="55">
        <v>69384</v>
      </c>
      <c r="GE20" s="55">
        <v>69391</v>
      </c>
      <c r="GF20" s="55">
        <v>69423</v>
      </c>
      <c r="GG20" s="55">
        <v>69456</v>
      </c>
      <c r="GH20" s="55">
        <v>69438</v>
      </c>
      <c r="GI20" s="55">
        <v>69441</v>
      </c>
      <c r="GJ20" s="55">
        <v>69445</v>
      </c>
      <c r="GK20" s="55">
        <v>69468</v>
      </c>
      <c r="GL20" s="55">
        <v>70034</v>
      </c>
      <c r="GM20" s="55">
        <v>70043</v>
      </c>
      <c r="GN20" s="55">
        <v>70008</v>
      </c>
      <c r="GO20" s="55">
        <v>70003</v>
      </c>
      <c r="GP20" s="55">
        <v>70039</v>
      </c>
      <c r="GQ20" s="55">
        <v>70060</v>
      </c>
      <c r="GR20" s="55">
        <v>69928</v>
      </c>
      <c r="GS20" s="55">
        <v>69927</v>
      </c>
      <c r="GT20" s="55">
        <v>70484</v>
      </c>
      <c r="GU20" s="55">
        <v>70462</v>
      </c>
      <c r="GV20" s="55">
        <v>70443</v>
      </c>
      <c r="GW20" s="55">
        <v>70428</v>
      </c>
      <c r="GX20" s="55">
        <v>70396</v>
      </c>
      <c r="GY20" s="55">
        <v>70458</v>
      </c>
      <c r="GZ20" s="55">
        <v>70241</v>
      </c>
      <c r="HA20" s="55">
        <v>70121</v>
      </c>
      <c r="HB20" s="55">
        <v>70064</v>
      </c>
      <c r="HC20" s="55">
        <v>69927</v>
      </c>
      <c r="HD20" s="55">
        <v>69977</v>
      </c>
      <c r="HE20" s="55">
        <v>69955</v>
      </c>
      <c r="HF20" s="55">
        <v>70105</v>
      </c>
      <c r="HG20" s="55">
        <v>70570</v>
      </c>
      <c r="HH20" s="55">
        <v>70248</v>
      </c>
      <c r="HI20" s="55">
        <v>70262</v>
      </c>
      <c r="HJ20" s="55">
        <v>69913</v>
      </c>
      <c r="HK20" s="55">
        <v>69845</v>
      </c>
      <c r="HL20" s="55">
        <v>69879</v>
      </c>
      <c r="HM20" s="55">
        <v>69936</v>
      </c>
      <c r="HN20" s="55">
        <v>69673</v>
      </c>
      <c r="HO20" s="55">
        <v>69555</v>
      </c>
      <c r="HP20" s="55">
        <v>69394</v>
      </c>
      <c r="HQ20" s="55">
        <v>69636</v>
      </c>
      <c r="HR20" s="55">
        <v>69570</v>
      </c>
      <c r="HS20" s="55">
        <v>69508</v>
      </c>
      <c r="HT20" s="55">
        <v>69258</v>
      </c>
      <c r="HU20" s="55">
        <v>69601</v>
      </c>
      <c r="HV20" s="55">
        <v>69387</v>
      </c>
      <c r="HW20" s="55">
        <v>68871</v>
      </c>
      <c r="HX20" s="55">
        <v>68627</v>
      </c>
      <c r="HY20" s="55">
        <v>68215</v>
      </c>
      <c r="HZ20" s="55">
        <v>68060</v>
      </c>
      <c r="IA20" s="55">
        <v>67735</v>
      </c>
      <c r="IB20" s="55">
        <v>67886</v>
      </c>
      <c r="IC20" s="55">
        <v>67771</v>
      </c>
      <c r="ID20" s="55">
        <v>67691</v>
      </c>
      <c r="IE20" s="55">
        <v>67602</v>
      </c>
      <c r="IF20" s="55">
        <v>67347</v>
      </c>
      <c r="IG20" s="55">
        <v>67063</v>
      </c>
      <c r="IH20" s="55">
        <v>66209</v>
      </c>
      <c r="II20" s="55">
        <v>65679</v>
      </c>
      <c r="IJ20" s="55">
        <v>65621</v>
      </c>
      <c r="IK20" s="55">
        <v>65521</v>
      </c>
      <c r="IL20" s="55">
        <v>65487</v>
      </c>
      <c r="IM20" s="55">
        <v>65025</v>
      </c>
      <c r="IN20" s="55">
        <v>64869</v>
      </c>
      <c r="IO20" s="55">
        <v>64823</v>
      </c>
      <c r="IP20" s="55">
        <v>64812</v>
      </c>
      <c r="IQ20" s="55">
        <v>64924</v>
      </c>
      <c r="IR20" s="55">
        <v>64819</v>
      </c>
      <c r="IS20" s="55">
        <v>64828</v>
      </c>
      <c r="IT20" s="55">
        <v>64688</v>
      </c>
      <c r="IU20" s="55">
        <v>64675</v>
      </c>
      <c r="IV20" s="55">
        <v>64670</v>
      </c>
      <c r="IW20" s="55">
        <v>64699</v>
      </c>
      <c r="IX20" s="55">
        <v>64668</v>
      </c>
      <c r="IY20" s="55">
        <v>64895</v>
      </c>
      <c r="IZ20" s="55">
        <v>65438</v>
      </c>
      <c r="JA20" s="55">
        <v>65373</v>
      </c>
      <c r="JB20" s="55">
        <v>65407</v>
      </c>
      <c r="JC20" s="55">
        <v>65383</v>
      </c>
      <c r="JD20" s="55">
        <v>65153</v>
      </c>
      <c r="JE20" s="55">
        <v>65612</v>
      </c>
      <c r="JF20" s="55">
        <v>65462</v>
      </c>
      <c r="JG20" s="55">
        <v>65589</v>
      </c>
      <c r="JH20" s="55">
        <v>66446</v>
      </c>
      <c r="JI20" s="55">
        <v>66520</v>
      </c>
      <c r="JJ20" s="55">
        <v>66366</v>
      </c>
      <c r="JK20" s="55">
        <v>66441</v>
      </c>
      <c r="JL20" s="55">
        <v>66809</v>
      </c>
      <c r="JM20" s="55">
        <v>66635</v>
      </c>
      <c r="JN20" s="55">
        <v>66956</v>
      </c>
      <c r="JO20" s="55">
        <v>67123</v>
      </c>
      <c r="JP20" s="55">
        <v>67111</v>
      </c>
      <c r="JQ20" s="55">
        <v>67287</v>
      </c>
      <c r="JR20" s="55">
        <v>67648</v>
      </c>
      <c r="JS20" s="55">
        <v>67629</v>
      </c>
      <c r="JT20" s="55">
        <v>68430</v>
      </c>
      <c r="JU20" s="55">
        <v>68451</v>
      </c>
      <c r="JV20" s="55">
        <v>68432</v>
      </c>
      <c r="JW20" s="55">
        <v>68273</v>
      </c>
      <c r="JX20" s="55">
        <v>68176</v>
      </c>
      <c r="JY20" s="55">
        <v>68383</v>
      </c>
      <c r="JZ20" s="55">
        <v>67809</v>
      </c>
      <c r="KA20" s="55">
        <v>67648</v>
      </c>
      <c r="KB20" s="55">
        <v>67551</v>
      </c>
      <c r="KC20" s="55">
        <v>67496</v>
      </c>
      <c r="KD20" s="55">
        <v>67368</v>
      </c>
      <c r="KE20" s="55">
        <v>66983</v>
      </c>
      <c r="KF20" s="55">
        <v>66730</v>
      </c>
      <c r="KG20" s="55">
        <v>66539</v>
      </c>
      <c r="KH20" s="55">
        <v>66375</v>
      </c>
      <c r="KI20" s="55">
        <v>65967</v>
      </c>
      <c r="KJ20" s="55">
        <v>65559</v>
      </c>
      <c r="KK20" s="55">
        <v>65274</v>
      </c>
      <c r="KL20" s="55">
        <v>65167</v>
      </c>
      <c r="KM20" s="55">
        <v>64804</v>
      </c>
      <c r="KN20" s="55">
        <v>65032</v>
      </c>
      <c r="KO20" s="55">
        <v>64351</v>
      </c>
      <c r="KP20" s="55">
        <v>64099</v>
      </c>
      <c r="KQ20" s="55">
        <v>63884</v>
      </c>
      <c r="KR20" s="55">
        <v>63844</v>
      </c>
      <c r="KS20" s="55">
        <v>64301</v>
      </c>
      <c r="KT20" s="55">
        <v>64668</v>
      </c>
      <c r="KU20" s="55">
        <v>64806</v>
      </c>
      <c r="KV20" s="55">
        <v>64715</v>
      </c>
      <c r="KW20" s="55">
        <v>64765</v>
      </c>
      <c r="KX20" s="55">
        <v>64584</v>
      </c>
      <c r="KY20" s="55">
        <v>64404</v>
      </c>
      <c r="KZ20" s="55">
        <v>64489</v>
      </c>
      <c r="LA20" s="55">
        <v>64617</v>
      </c>
      <c r="LB20" s="55">
        <v>64835</v>
      </c>
      <c r="LC20" s="55">
        <v>64873</v>
      </c>
      <c r="LD20" s="55">
        <v>64912</v>
      </c>
      <c r="LE20" s="55">
        <v>65174</v>
      </c>
      <c r="LF20" s="55">
        <v>65413</v>
      </c>
      <c r="LG20" s="55">
        <v>65664</v>
      </c>
      <c r="LH20" s="55">
        <v>65703</v>
      </c>
      <c r="LI20" s="55">
        <v>66069</v>
      </c>
      <c r="LJ20" s="55">
        <v>66892</v>
      </c>
      <c r="LK20" s="55">
        <v>67350</v>
      </c>
      <c r="LL20" s="55">
        <v>68040</v>
      </c>
      <c r="LM20" s="55">
        <v>68293</v>
      </c>
      <c r="LN20" s="55">
        <v>68419</v>
      </c>
      <c r="LO20" s="55">
        <v>68562</v>
      </c>
      <c r="LP20" s="55">
        <v>68562</v>
      </c>
      <c r="LQ20" s="55">
        <v>68945</v>
      </c>
      <c r="LR20" s="55">
        <v>69190</v>
      </c>
      <c r="LS20" s="55">
        <v>69215</v>
      </c>
      <c r="LT20" s="55">
        <v>69842</v>
      </c>
      <c r="LU20" s="55">
        <v>69856</v>
      </c>
      <c r="LV20" s="55">
        <v>69359</v>
      </c>
      <c r="LW20" s="55">
        <v>69686</v>
      </c>
      <c r="LX20" s="55">
        <v>69752</v>
      </c>
      <c r="LY20" s="55">
        <v>69906</v>
      </c>
      <c r="LZ20" s="55">
        <v>70510</v>
      </c>
      <c r="MA20" s="55">
        <v>70460</v>
      </c>
      <c r="MB20" s="55">
        <v>70903</v>
      </c>
      <c r="MC20" s="55">
        <v>71164</v>
      </c>
      <c r="MD20" s="55">
        <v>72360</v>
      </c>
      <c r="ME20" s="55">
        <v>73243</v>
      </c>
      <c r="MF20" s="55">
        <v>73056</v>
      </c>
      <c r="MG20" s="55">
        <v>73258</v>
      </c>
      <c r="MH20" s="55">
        <v>73216</v>
      </c>
      <c r="MI20" s="55">
        <v>73075</v>
      </c>
      <c r="MJ20" s="55">
        <v>73324</v>
      </c>
      <c r="MK20" s="55">
        <v>73206</v>
      </c>
      <c r="ML20" s="55">
        <v>73532</v>
      </c>
      <c r="MM20" s="55">
        <v>73495</v>
      </c>
      <c r="MN20" s="55">
        <v>74097</v>
      </c>
      <c r="MO20" s="55">
        <v>74003</v>
      </c>
      <c r="MP20" s="55">
        <v>74104</v>
      </c>
      <c r="MQ20" s="55">
        <v>74479</v>
      </c>
      <c r="MR20" s="55">
        <v>74667</v>
      </c>
      <c r="MS20" s="55">
        <v>75560</v>
      </c>
      <c r="MT20" s="55">
        <v>75985</v>
      </c>
      <c r="MU20" s="55">
        <v>75992</v>
      </c>
      <c r="MV20" s="55">
        <v>76100</v>
      </c>
      <c r="MW20" s="55">
        <v>76014</v>
      </c>
      <c r="MX20" s="55">
        <v>76218</v>
      </c>
      <c r="MY20" s="55">
        <v>77264</v>
      </c>
      <c r="MZ20" s="55">
        <v>77286</v>
      </c>
      <c r="NA20" s="55">
        <v>77286</v>
      </c>
      <c r="NB20" s="55">
        <v>77278</v>
      </c>
      <c r="NC20" s="55">
        <v>77251</v>
      </c>
      <c r="ND20" s="55">
        <v>77328</v>
      </c>
      <c r="NE20" s="55">
        <v>77424</v>
      </c>
      <c r="NF20" s="55">
        <v>77835</v>
      </c>
      <c r="NG20" s="55">
        <v>79191</v>
      </c>
      <c r="NH20" s="55">
        <v>79575</v>
      </c>
      <c r="NI20" s="55">
        <v>80257</v>
      </c>
      <c r="NJ20" s="55">
        <v>80786</v>
      </c>
      <c r="NK20" s="55">
        <v>81196</v>
      </c>
      <c r="NL20" s="55">
        <v>81878</v>
      </c>
      <c r="NM20" s="55">
        <v>82051</v>
      </c>
      <c r="NN20" s="55">
        <v>82380</v>
      </c>
      <c r="NO20" s="55">
        <v>82431</v>
      </c>
      <c r="NP20" s="55">
        <v>82623</v>
      </c>
      <c r="NQ20" s="55">
        <v>82623</v>
      </c>
      <c r="NR20" s="55">
        <v>83161</v>
      </c>
      <c r="NS20" s="55">
        <v>83937</v>
      </c>
      <c r="NT20" s="55">
        <v>85414</v>
      </c>
      <c r="NU20" s="55">
        <v>85354</v>
      </c>
      <c r="NV20" s="55">
        <v>85067</v>
      </c>
      <c r="NW20" s="55">
        <v>84874</v>
      </c>
      <c r="NX20" s="55">
        <v>84764</v>
      </c>
      <c r="NY20" s="55">
        <v>84904</v>
      </c>
      <c r="NZ20" s="55">
        <v>84985</v>
      </c>
      <c r="OA20" s="55">
        <v>84989</v>
      </c>
      <c r="OB20" s="55">
        <v>85051</v>
      </c>
      <c r="OC20" s="55">
        <v>84974</v>
      </c>
      <c r="OD20" s="55">
        <v>85108</v>
      </c>
      <c r="OE20" s="55">
        <v>85127</v>
      </c>
      <c r="OF20" s="55">
        <v>85409</v>
      </c>
      <c r="OG20" s="55">
        <v>85584</v>
      </c>
      <c r="OH20" s="55">
        <v>86069</v>
      </c>
      <c r="OI20" s="55">
        <v>87309</v>
      </c>
      <c r="OJ20" s="55">
        <v>88255</v>
      </c>
      <c r="OK20" s="55">
        <v>88987</v>
      </c>
      <c r="OL20" s="55">
        <v>89379</v>
      </c>
      <c r="OM20" s="55">
        <v>89738</v>
      </c>
      <c r="ON20" s="55">
        <v>91223</v>
      </c>
      <c r="OO20" s="55">
        <v>91938</v>
      </c>
      <c r="OP20" s="55">
        <v>92719</v>
      </c>
      <c r="OQ20" s="55">
        <v>93083</v>
      </c>
      <c r="OR20" s="55">
        <v>93558</v>
      </c>
      <c r="OS20" s="55">
        <v>94073</v>
      </c>
      <c r="OT20" s="55">
        <v>94558</v>
      </c>
      <c r="OU20" s="55">
        <v>94756</v>
      </c>
      <c r="OV20" s="55">
        <v>95388</v>
      </c>
      <c r="OW20" s="55">
        <v>95777</v>
      </c>
      <c r="OX20" s="55">
        <v>95777</v>
      </c>
      <c r="OY20" s="55">
        <v>97391</v>
      </c>
      <c r="OZ20" s="55">
        <v>98140</v>
      </c>
      <c r="PA20" s="55">
        <v>98254</v>
      </c>
      <c r="PB20" s="55">
        <v>98433</v>
      </c>
      <c r="PC20" s="55">
        <v>98765</v>
      </c>
      <c r="PD20" s="55">
        <v>99485</v>
      </c>
      <c r="PE20" s="55">
        <v>99623</v>
      </c>
      <c r="PF20" s="55">
        <v>99870</v>
      </c>
      <c r="PG20" s="55">
        <v>100005</v>
      </c>
      <c r="PH20" s="55">
        <v>99884</v>
      </c>
      <c r="PI20" s="55">
        <v>100517</v>
      </c>
      <c r="PJ20" s="55">
        <v>100752</v>
      </c>
      <c r="PK20" s="55">
        <v>101845</v>
      </c>
      <c r="PL20" s="55">
        <v>102159</v>
      </c>
      <c r="PM20" s="55">
        <v>103164</v>
      </c>
      <c r="PN20" s="55">
        <v>103985</v>
      </c>
      <c r="PO20" s="55">
        <v>104857</v>
      </c>
      <c r="PP20" s="55">
        <v>105068</v>
      </c>
      <c r="PQ20" s="55">
        <v>105259</v>
      </c>
      <c r="PR20" s="55">
        <v>106084</v>
      </c>
      <c r="PS20" s="55">
        <v>106919</v>
      </c>
      <c r="PT20" s="55">
        <v>107107</v>
      </c>
      <c r="PU20" s="55">
        <v>107240</v>
      </c>
      <c r="PV20" s="55">
        <v>107323</v>
      </c>
      <c r="PW20" s="55">
        <v>107243</v>
      </c>
      <c r="PX20" s="55">
        <v>107213</v>
      </c>
      <c r="PY20" s="55">
        <v>107357</v>
      </c>
      <c r="PZ20" s="55">
        <v>107245</v>
      </c>
      <c r="QA20" s="55">
        <v>106986</v>
      </c>
      <c r="QB20" s="55">
        <v>106945</v>
      </c>
      <c r="QC20" s="55">
        <v>105492</v>
      </c>
      <c r="QD20" s="55">
        <v>105025</v>
      </c>
      <c r="QE20" s="55">
        <v>104967</v>
      </c>
      <c r="QF20" s="55">
        <v>104257</v>
      </c>
      <c r="QG20" s="55">
        <v>104842</v>
      </c>
      <c r="QH20" s="55">
        <v>104520</v>
      </c>
      <c r="QI20" s="55">
        <v>104323</v>
      </c>
      <c r="QJ20" s="55">
        <v>104178</v>
      </c>
      <c r="QK20" s="55">
        <v>106581</v>
      </c>
      <c r="QL20" s="55">
        <v>106667</v>
      </c>
      <c r="QM20" s="55">
        <v>107125</v>
      </c>
      <c r="QN20" s="55">
        <v>107464</v>
      </c>
      <c r="QO20" s="55">
        <v>107675</v>
      </c>
      <c r="QP20" s="55">
        <v>109811</v>
      </c>
      <c r="QQ20" s="55">
        <v>109314</v>
      </c>
      <c r="QR20" s="55">
        <v>110054</v>
      </c>
      <c r="QS20" s="55">
        <v>110461</v>
      </c>
      <c r="QT20" s="55">
        <v>110465</v>
      </c>
      <c r="QU20" s="55">
        <v>110997</v>
      </c>
      <c r="QV20" s="55">
        <v>111435</v>
      </c>
      <c r="QW20" s="55">
        <v>112257</v>
      </c>
      <c r="QX20" s="55">
        <v>112415</v>
      </c>
      <c r="QY20" s="55">
        <v>112381</v>
      </c>
      <c r="QZ20" s="55">
        <v>112219</v>
      </c>
      <c r="RA20" s="55">
        <v>112048</v>
      </c>
      <c r="RB20" s="55">
        <v>112691</v>
      </c>
      <c r="RC20" s="55">
        <v>112445</v>
      </c>
      <c r="RD20" s="55">
        <v>112317</v>
      </c>
      <c r="RE20" s="55">
        <v>112136</v>
      </c>
      <c r="RF20" s="55">
        <v>112045</v>
      </c>
      <c r="RG20" s="55">
        <v>111896</v>
      </c>
      <c r="RH20" s="55">
        <v>111786</v>
      </c>
      <c r="RI20" s="55">
        <v>111780</v>
      </c>
      <c r="RJ20" s="55">
        <v>111833</v>
      </c>
      <c r="RK20" s="55">
        <v>111908</v>
      </c>
      <c r="RL20" s="55">
        <v>111758</v>
      </c>
      <c r="RM20" s="55">
        <v>111658</v>
      </c>
      <c r="RN20" s="55">
        <v>111612</v>
      </c>
      <c r="RO20" s="55">
        <v>111713</v>
      </c>
      <c r="RP20" s="55">
        <v>111434</v>
      </c>
      <c r="RQ20" s="55">
        <v>111344</v>
      </c>
      <c r="RR20" s="55">
        <v>111182</v>
      </c>
      <c r="RS20" s="55">
        <v>111401</v>
      </c>
      <c r="RT20" s="55">
        <v>111336</v>
      </c>
      <c r="RU20" s="55">
        <v>111064</v>
      </c>
      <c r="RV20" s="55">
        <v>111274</v>
      </c>
      <c r="RW20" s="55">
        <v>112119</v>
      </c>
      <c r="RX20" s="55">
        <v>112126</v>
      </c>
      <c r="RY20" s="55">
        <v>112066</v>
      </c>
      <c r="RZ20" s="55">
        <v>112282</v>
      </c>
      <c r="SA20" s="55">
        <v>112198</v>
      </c>
      <c r="SB20" s="55">
        <v>112425</v>
      </c>
      <c r="SC20" s="55">
        <v>112400</v>
      </c>
      <c r="SD20" s="55">
        <v>112380</v>
      </c>
      <c r="SE20" s="55">
        <v>112298</v>
      </c>
      <c r="SF20" s="55">
        <v>112308</v>
      </c>
      <c r="SG20" s="55">
        <v>112660</v>
      </c>
      <c r="SH20" s="55">
        <v>112664</v>
      </c>
      <c r="SI20" s="55">
        <v>112661</v>
      </c>
      <c r="SJ20" s="55">
        <v>112533</v>
      </c>
      <c r="SK20" s="55">
        <v>112507</v>
      </c>
      <c r="SL20" s="55">
        <v>112536</v>
      </c>
      <c r="SM20" s="55">
        <v>112477</v>
      </c>
      <c r="SN20" s="55">
        <v>112369</v>
      </c>
      <c r="SO20" s="55">
        <v>112531</v>
      </c>
      <c r="SP20" s="55">
        <v>112428</v>
      </c>
      <c r="SQ20" s="55">
        <v>112492</v>
      </c>
      <c r="SR20" s="55">
        <v>112485</v>
      </c>
      <c r="SS20" s="55">
        <v>113491</v>
      </c>
      <c r="ST20" s="55">
        <v>113108</v>
      </c>
      <c r="SU20" s="55">
        <v>112998</v>
      </c>
      <c r="SV20" s="55">
        <v>112955</v>
      </c>
      <c r="SW20" s="55">
        <v>112917</v>
      </c>
      <c r="SX20" s="55">
        <v>112505</v>
      </c>
      <c r="SY20" s="55">
        <v>112533</v>
      </c>
      <c r="SZ20" s="55">
        <v>112523</v>
      </c>
      <c r="TA20" s="55">
        <v>112424</v>
      </c>
      <c r="TB20" s="55">
        <v>112181</v>
      </c>
      <c r="TC20" s="55">
        <v>111436</v>
      </c>
      <c r="TD20" s="55">
        <v>111242</v>
      </c>
      <c r="TE20" s="55">
        <v>110526</v>
      </c>
      <c r="TF20" s="55">
        <v>110282</v>
      </c>
      <c r="TG20" s="55">
        <v>110041</v>
      </c>
      <c r="TH20" s="55">
        <v>109673</v>
      </c>
      <c r="TI20" s="55">
        <v>109303</v>
      </c>
      <c r="TJ20" s="55">
        <v>109233</v>
      </c>
      <c r="TK20" s="55">
        <v>109198</v>
      </c>
      <c r="TL20" s="55">
        <v>108916</v>
      </c>
      <c r="TM20" s="55">
        <v>108366</v>
      </c>
      <c r="TN20" s="55">
        <v>109040</v>
      </c>
      <c r="TO20" s="55">
        <v>108939</v>
      </c>
      <c r="TP20" s="55">
        <v>108584</v>
      </c>
      <c r="TQ20" s="55">
        <v>108493</v>
      </c>
      <c r="TR20" s="55">
        <v>106923</v>
      </c>
      <c r="TS20" s="55">
        <v>106861</v>
      </c>
      <c r="TT20" s="55">
        <v>106529</v>
      </c>
      <c r="TU20" s="55">
        <v>106284</v>
      </c>
      <c r="TV20" s="55">
        <v>106023</v>
      </c>
      <c r="TW20" s="55">
        <v>105165</v>
      </c>
      <c r="TX20" s="55">
        <v>104949</v>
      </c>
      <c r="TY20" s="55">
        <v>104584</v>
      </c>
      <c r="TZ20" s="55">
        <v>104277</v>
      </c>
      <c r="UA20" s="55">
        <v>103996</v>
      </c>
      <c r="UB20" s="55">
        <v>103241</v>
      </c>
      <c r="UC20" s="55">
        <v>102590</v>
      </c>
      <c r="UD20" s="55">
        <v>102417</v>
      </c>
      <c r="UE20" s="55">
        <v>102359</v>
      </c>
      <c r="UF20" s="55">
        <v>102149</v>
      </c>
      <c r="UG20" s="55">
        <v>101284</v>
      </c>
      <c r="UH20" s="55">
        <f>'0091'!S25</f>
        <v>101892</v>
      </c>
      <c r="UI20" s="452">
        <f t="shared" si="1"/>
        <v>-7.1479999999999997</v>
      </c>
      <c r="UJ20" s="204"/>
      <c r="UK20" s="347">
        <f t="shared" si="2"/>
        <v>-11599</v>
      </c>
      <c r="UL20" s="271"/>
      <c r="UM20" s="195">
        <v>40.572337042925298</v>
      </c>
      <c r="UN20" s="195">
        <v>40.306332157121297</v>
      </c>
      <c r="UO20" s="195">
        <v>40.153905795696801</v>
      </c>
      <c r="UP20" s="195">
        <v>40.1003059525193</v>
      </c>
      <c r="UQ20" s="195">
        <v>39.580978366790099</v>
      </c>
      <c r="UR20" s="195">
        <v>39.522239888315802</v>
      </c>
      <c r="US20" s="195">
        <v>39.395689588340197</v>
      </c>
      <c r="UT20" s="195">
        <v>39.409246575342465</v>
      </c>
      <c r="UU20" s="195">
        <v>39.433536798724774</v>
      </c>
      <c r="UV20" s="195">
        <v>39.44757433489827</v>
      </c>
      <c r="UW20" s="195">
        <v>39.37706465313827</v>
      </c>
      <c r="UX20" s="195">
        <v>39.26781519185591</v>
      </c>
      <c r="UY20" s="195">
        <v>39.162256458504842</v>
      </c>
      <c r="UZ20" s="195">
        <v>39.082352014493303</v>
      </c>
      <c r="VA20" s="195">
        <v>39.089153397445997</v>
      </c>
      <c r="VB20" s="195">
        <v>39.223552502453401</v>
      </c>
      <c r="VC20" s="195">
        <v>39.120281635047903</v>
      </c>
      <c r="VD20" s="195">
        <v>39.125358777441598</v>
      </c>
      <c r="VE20" s="195">
        <v>37.884809047951002</v>
      </c>
      <c r="VF20" s="195">
        <v>37.743251486960503</v>
      </c>
      <c r="VG20" s="195">
        <v>38.337521894752904</v>
      </c>
      <c r="VH20" s="195">
        <v>38.322580645161302</v>
      </c>
      <c r="VI20" s="195">
        <v>38.321226181873499</v>
      </c>
      <c r="VJ20" s="195">
        <v>38.262384487198908</v>
      </c>
      <c r="VK20" s="195">
        <v>38.252920649370353</v>
      </c>
      <c r="VL20" s="195">
        <v>38.172513507343425</v>
      </c>
      <c r="VM20" s="195">
        <v>38.272275334608025</v>
      </c>
      <c r="VN20" s="195">
        <v>38.278262876485748</v>
      </c>
      <c r="VO20" s="195">
        <v>38.213163712523802</v>
      </c>
      <c r="VP20" s="195">
        <v>38.147817306198533</v>
      </c>
      <c r="VQ20" s="195">
        <v>37.996214169821528</v>
      </c>
      <c r="VR20" s="195">
        <v>37.9992249564038</v>
      </c>
      <c r="VS20" s="195">
        <v>37.982867553005931</v>
      </c>
      <c r="VT20" s="195">
        <v>37.919851748899703</v>
      </c>
      <c r="VU20" s="195">
        <v>37.909399598703502</v>
      </c>
      <c r="VV20" s="195">
        <v>37.860091831616316</v>
      </c>
      <c r="VW20" s="195">
        <v>37.839232754304199</v>
      </c>
      <c r="VX20" s="195">
        <v>37.839729293240019</v>
      </c>
      <c r="VY20" s="195">
        <v>37.712782301428788</v>
      </c>
      <c r="VZ20" s="195">
        <v>37.610299769408151</v>
      </c>
      <c r="WA20" s="195">
        <v>37.35886709905207</v>
      </c>
      <c r="WB20" s="195">
        <v>37.325031707598292</v>
      </c>
      <c r="WC20" s="195">
        <v>37.353434474346301</v>
      </c>
      <c r="WD20" s="195">
        <v>37.363556169217198</v>
      </c>
      <c r="WE20" s="195">
        <v>37.3278374233129</v>
      </c>
      <c r="WF20" s="195">
        <v>37.235012449722298</v>
      </c>
      <c r="WG20" s="195">
        <v>37.143569101015899</v>
      </c>
      <c r="WH20" s="195">
        <v>37.122235872235898</v>
      </c>
      <c r="WI20" s="195">
        <v>37.110134197131003</v>
      </c>
      <c r="WJ20" s="195">
        <v>37.011915320248299</v>
      </c>
      <c r="WK20" s="195">
        <v>36.958365458750997</v>
      </c>
      <c r="WL20" s="195">
        <v>36.971602747125502</v>
      </c>
      <c r="WM20" s="195">
        <v>36.924261676485301</v>
      </c>
      <c r="WN20" s="195">
        <v>36.9340819936928</v>
      </c>
      <c r="WO20" s="195">
        <v>36.747526086789101</v>
      </c>
      <c r="WP20" s="195">
        <v>36.606745025735599</v>
      </c>
      <c r="WQ20" s="195">
        <v>36.624354807876102</v>
      </c>
      <c r="WR20" s="195">
        <v>36.508450060901303</v>
      </c>
      <c r="WS20" s="195">
        <v>36.484645534457201</v>
      </c>
      <c r="WT20" s="195">
        <v>36.352524560200997</v>
      </c>
      <c r="WU20" s="195">
        <v>36.357709318285799</v>
      </c>
      <c r="WV20" s="195">
        <v>36.408810304092697</v>
      </c>
      <c r="WW20" s="195">
        <v>36.327246387861699</v>
      </c>
      <c r="WX20" s="195">
        <v>36.346109970340002</v>
      </c>
      <c r="WY20" s="195">
        <v>36.584053357586797</v>
      </c>
      <c r="WZ20" s="195">
        <v>36.569749924676103</v>
      </c>
      <c r="XA20" s="195">
        <v>36.699314397649403</v>
      </c>
      <c r="XB20" s="195">
        <v>36.621682411156101</v>
      </c>
      <c r="XC20" s="195">
        <v>36.631230983058501</v>
      </c>
      <c r="XD20" s="195">
        <v>36.582863200939002</v>
      </c>
      <c r="XE20" s="195">
        <v>36.681548182058897</v>
      </c>
      <c r="XF20" s="195">
        <v>36.699371164482201</v>
      </c>
      <c r="XG20" s="195">
        <v>36.8651749856569</v>
      </c>
      <c r="XH20" s="195">
        <v>36.814057654760497</v>
      </c>
      <c r="XI20" s="195">
        <v>37.110340843443097</v>
      </c>
      <c r="XJ20" s="195">
        <v>37.046224961479197</v>
      </c>
      <c r="XK20" s="195">
        <v>37.187983297247101</v>
      </c>
      <c r="XL20" s="195">
        <v>37.045034642032334</v>
      </c>
      <c r="XM20" s="195">
        <v>37.116044244035919</v>
      </c>
      <c r="XN20" s="195">
        <v>37.21649083193833</v>
      </c>
      <c r="XO20" s="195">
        <v>37.243021666991993</v>
      </c>
      <c r="XP20" s="195">
        <v>37.234266552288858</v>
      </c>
      <c r="XQ20" s="195">
        <v>37.098271759060587</v>
      </c>
      <c r="XR20" s="195">
        <v>37.085415365396628</v>
      </c>
      <c r="XS20" s="195">
        <v>37.11841231394304</v>
      </c>
      <c r="XT20" s="195">
        <v>37.120751481135017</v>
      </c>
      <c r="XU20" s="195">
        <v>37.06775700934579</v>
      </c>
      <c r="XV20" s="195">
        <v>37.033134293408267</v>
      </c>
      <c r="XW20" s="195">
        <v>36.974809699442829</v>
      </c>
      <c r="XX20" s="195">
        <v>36.785122663090632</v>
      </c>
      <c r="XY20" s="195">
        <v>36.698012564700299</v>
      </c>
      <c r="XZ20" s="195">
        <v>36.93252260433529</v>
      </c>
      <c r="YA20" s="195">
        <v>36.820953436807095</v>
      </c>
      <c r="YB20" s="195">
        <v>36.714653975808048</v>
      </c>
      <c r="YC20" s="195">
        <v>36.685067513899902</v>
      </c>
      <c r="YD20" s="195">
        <v>36.680577083581703</v>
      </c>
      <c r="YE20" s="195">
        <v>36.637653511386702</v>
      </c>
      <c r="YF20" s="195">
        <v>36.488938405220402</v>
      </c>
      <c r="YG20" s="195">
        <v>36.292264752791098</v>
      </c>
      <c r="YH20" s="195">
        <v>36.236250597800101</v>
      </c>
      <c r="YI20" s="195">
        <v>36.128839011142603</v>
      </c>
      <c r="YJ20" s="195">
        <v>36.094086665070598</v>
      </c>
      <c r="YK20" s="195">
        <v>36.002773925104002</v>
      </c>
      <c r="YL20" s="195">
        <v>36.162501480516397</v>
      </c>
      <c r="YM20" s="195">
        <v>36.0668035375869</v>
      </c>
      <c r="YN20" s="195">
        <v>35.982142857142897</v>
      </c>
      <c r="YO20" s="195">
        <v>35.879919631249301</v>
      </c>
      <c r="YP20" s="195">
        <v>35.833924489635102</v>
      </c>
      <c r="YQ20" s="195">
        <v>35.538049472191602</v>
      </c>
      <c r="YR20" s="195">
        <v>35.535954433984699</v>
      </c>
      <c r="YS20" s="195">
        <v>35.380223614305002</v>
      </c>
      <c r="YT20" s="195">
        <v>35.421681929059901</v>
      </c>
      <c r="YU20" s="195">
        <v>35.281069827034003</v>
      </c>
      <c r="YV20" s="195">
        <v>35.0858524788392</v>
      </c>
      <c r="YW20" s="195">
        <v>35.023702394343601</v>
      </c>
      <c r="YX20" s="195">
        <v>34.289391136491602</v>
      </c>
      <c r="YY20" s="195">
        <v>34.103149795623899</v>
      </c>
      <c r="YZ20" s="195">
        <v>34.025865830919997</v>
      </c>
      <c r="ZA20" s="195">
        <v>33.825388621635597</v>
      </c>
      <c r="ZB20" s="195">
        <v>33.651658767772503</v>
      </c>
      <c r="ZC20" s="195">
        <v>33.6695837275307</v>
      </c>
      <c r="ZD20" s="195">
        <v>33.716978156296797</v>
      </c>
      <c r="ZE20" s="195">
        <v>33.682257746200897</v>
      </c>
      <c r="ZF20" s="195">
        <v>32.902549911049597</v>
      </c>
      <c r="ZG20" s="195">
        <v>32.685273159144899</v>
      </c>
      <c r="ZH20" s="195">
        <v>32.7196586599241</v>
      </c>
      <c r="ZI20" s="195">
        <v>32.627941873321703</v>
      </c>
      <c r="ZJ20" s="195">
        <v>32.522116903633503</v>
      </c>
      <c r="ZK20" s="195">
        <v>32.262644537088001</v>
      </c>
      <c r="ZL20" s="195">
        <v>32.206009937692201</v>
      </c>
      <c r="ZM20" s="195">
        <v>32.008681925809</v>
      </c>
      <c r="ZN20" s="195">
        <v>31.977536005009402</v>
      </c>
      <c r="ZO20" s="195">
        <v>31.948613093630598</v>
      </c>
      <c r="ZP20" s="195">
        <v>31.7950510818475</v>
      </c>
      <c r="ZQ20" s="195">
        <v>31.748755057578599</v>
      </c>
      <c r="ZR20" s="195">
        <v>31.7772668822819</v>
      </c>
      <c r="ZS20" s="195">
        <v>31.451606606020398</v>
      </c>
      <c r="ZT20" s="195">
        <v>31.482980897728201</v>
      </c>
      <c r="ZU20" s="195">
        <v>31.300813008130099</v>
      </c>
      <c r="ZV20" s="195">
        <v>31.113214243463901</v>
      </c>
      <c r="ZW20" s="195">
        <v>31.1267161117248</v>
      </c>
      <c r="ZX20" s="195">
        <v>30.9945907529514</v>
      </c>
      <c r="ZY20" s="195">
        <v>30.9456020359472</v>
      </c>
      <c r="ZZ20" s="195">
        <v>30.4467695735201</v>
      </c>
      <c r="AAA20" s="195">
        <v>30.3330161750714</v>
      </c>
      <c r="AAB20" s="195">
        <v>30.3330161750714</v>
      </c>
      <c r="AAC20" s="195">
        <v>30.159819162436602</v>
      </c>
      <c r="AAD20" s="195">
        <v>29.971320454092801</v>
      </c>
      <c r="AAE20" s="195">
        <v>29.655558667040001</v>
      </c>
      <c r="AAF20" s="195">
        <v>29.604293495674501</v>
      </c>
      <c r="AAG20" s="195">
        <v>29.730010384216001</v>
      </c>
      <c r="AAH20" s="195">
        <v>29.679227283567901</v>
      </c>
      <c r="AAI20" s="195">
        <v>29.629277566539901</v>
      </c>
      <c r="AAJ20" s="195">
        <v>29.4992044550517</v>
      </c>
      <c r="AAK20" s="195">
        <v>29.4707144560121</v>
      </c>
      <c r="AAL20" s="195">
        <v>29.438300580793999</v>
      </c>
      <c r="AAM20" s="195">
        <v>29.213817748659917</v>
      </c>
      <c r="AAN20" s="195">
        <v>29.247153435783101</v>
      </c>
      <c r="AAO20" s="195">
        <v>28.869530469530467</v>
      </c>
      <c r="AAP20" s="195">
        <v>29.023158906963697</v>
      </c>
      <c r="AAQ20" s="195">
        <v>28.90272716350967</v>
      </c>
      <c r="AAR20" s="195">
        <v>28.796074676878884</v>
      </c>
      <c r="AAS20" s="195">
        <v>28.615775475368189</v>
      </c>
      <c r="AAT20" s="195">
        <v>28.522727272727273</v>
      </c>
      <c r="AAU20" s="195">
        <v>28.317495807713804</v>
      </c>
      <c r="AAV20" s="195">
        <v>28.339916217833629</v>
      </c>
      <c r="AAW20" s="195">
        <v>28.547769175512812</v>
      </c>
      <c r="AAX20" s="195">
        <v>28.481123443529459</v>
      </c>
      <c r="AAY20" s="195">
        <v>28.642701092353519</v>
      </c>
      <c r="AAZ20" s="298">
        <v>28.747855917667238</v>
      </c>
      <c r="ABA20" s="195">
        <v>28.872249510802277</v>
      </c>
      <c r="ABB20" s="195">
        <v>28.998964308476733</v>
      </c>
      <c r="ABC20" s="195">
        <v>29.145856529346265</v>
      </c>
      <c r="ABD20" s="195">
        <v>29.058631532858332</v>
      </c>
      <c r="ABE20" s="195">
        <v>29.053108602321512</v>
      </c>
      <c r="ABF20" s="195">
        <v>29.025378291433338</v>
      </c>
      <c r="ABG20" s="195">
        <v>29.174406604747158</v>
      </c>
      <c r="ABH20" s="195">
        <v>29.336360739324409</v>
      </c>
      <c r="ABI20" s="195">
        <v>29.357574302972118</v>
      </c>
      <c r="ABJ20" s="195">
        <v>29.336048229328856</v>
      </c>
      <c r="ABK20" s="195">
        <v>29.462391417477281</v>
      </c>
      <c r="ABL20" s="195">
        <v>29.458754614026599</v>
      </c>
      <c r="ABM20" s="195">
        <v>29.4611670020121</v>
      </c>
      <c r="ABN20" s="195">
        <v>29.437686296624499</v>
      </c>
      <c r="ABO20" s="195">
        <v>29.442377695107801</v>
      </c>
      <c r="ABP20" s="195">
        <v>29.479424690371498</v>
      </c>
      <c r="ABQ20" s="195">
        <v>29.5169467843028</v>
      </c>
      <c r="ABR20" s="195">
        <v>29.522572912505002</v>
      </c>
      <c r="ABS20" s="195">
        <v>29.520438364930801</v>
      </c>
      <c r="ABT20" s="195">
        <v>29.532477947073001</v>
      </c>
      <c r="ABU20" s="195">
        <v>29.6388</v>
      </c>
      <c r="ABV20" s="195">
        <v>29.655942271658098</v>
      </c>
      <c r="ABW20" s="195">
        <v>29.583068109484401</v>
      </c>
      <c r="ABX20" s="195">
        <v>29.288667992047699</v>
      </c>
      <c r="ABY20" s="195">
        <v>29.330708661417301</v>
      </c>
      <c r="ABZ20" s="195">
        <v>29.407794904560301</v>
      </c>
      <c r="ACA20" s="195">
        <v>29.4531844201593</v>
      </c>
      <c r="ACB20" s="195">
        <v>29.484676868699001</v>
      </c>
      <c r="ACC20" s="195">
        <v>29.400201816347099</v>
      </c>
      <c r="ACD20" s="195">
        <v>29.462378640776699</v>
      </c>
      <c r="ACE20" s="195">
        <v>29.50076742870991</v>
      </c>
      <c r="ACF20" s="195">
        <v>29.497254078501051</v>
      </c>
      <c r="ACG20" s="195">
        <v>29.726665316865759</v>
      </c>
      <c r="ACH20" s="195">
        <v>29.707898172323755</v>
      </c>
      <c r="ACI20" s="195">
        <v>29.662035145075603</v>
      </c>
      <c r="ACJ20" s="195">
        <v>29.819091766829388</v>
      </c>
      <c r="ACK20" s="195">
        <v>29.801484762725071</v>
      </c>
      <c r="ACL20" s="195">
        <v>29.851407930383388</v>
      </c>
      <c r="ACM20" s="195">
        <v>29.893822791061361</v>
      </c>
      <c r="ACN20" s="195">
        <v>30.039238362727701</v>
      </c>
      <c r="ACO20" s="195">
        <v>29.359526372443501</v>
      </c>
      <c r="ACP20" s="195">
        <v>29.385486403834999</v>
      </c>
      <c r="ACQ20" s="195">
        <v>29.471367451044902</v>
      </c>
      <c r="ACR20" s="195">
        <v>29.191364649550099</v>
      </c>
      <c r="ACS20" s="195">
        <v>29.1393879727623</v>
      </c>
      <c r="ACT20" s="195">
        <v>29.127074985689699</v>
      </c>
      <c r="ACU20" s="195">
        <v>29.120968397107799</v>
      </c>
      <c r="ACV20" s="195">
        <v>29.206310482231437</v>
      </c>
      <c r="ACW20" s="195">
        <v>29.47445732005875</v>
      </c>
      <c r="ACX20" s="195">
        <v>29.645117817617511</v>
      </c>
      <c r="ACY20" s="195">
        <v>29.80231653910695</v>
      </c>
      <c r="ACZ20" s="195">
        <v>29.900616016427101</v>
      </c>
      <c r="ADA20" s="195">
        <v>30.018830849844438</v>
      </c>
      <c r="ADB20" s="195">
        <v>30.293337685120967</v>
      </c>
      <c r="ADC20" s="195">
        <v>30.354950193128687</v>
      </c>
      <c r="ADD20" s="195">
        <v>30.581060820940881</v>
      </c>
      <c r="ADE20" s="195">
        <v>30.6189632968448</v>
      </c>
      <c r="ADF20" s="195">
        <v>30.769509251810099</v>
      </c>
      <c r="ADG20" s="195">
        <v>30.8655239014969</v>
      </c>
      <c r="ADH20" s="195">
        <v>30.8990118100747</v>
      </c>
      <c r="ADI20" s="195">
        <v>31.163762234423501</v>
      </c>
      <c r="ADJ20" s="195">
        <v>31.2165584929555</v>
      </c>
      <c r="ADK20" s="195">
        <v>31.2165584929555</v>
      </c>
      <c r="ADL20" s="195">
        <v>31.244480912749601</v>
      </c>
      <c r="ADM20" s="195">
        <v>31.432876712328799</v>
      </c>
      <c r="ADN20" s="195">
        <v>31.332783407966101</v>
      </c>
      <c r="ADO20" s="195">
        <v>31.3414970272079</v>
      </c>
      <c r="ADP20" s="195">
        <v>31.369211415991799</v>
      </c>
      <c r="ADQ20" s="195">
        <v>31.200880226343902</v>
      </c>
      <c r="ADR20" s="195">
        <v>31.172793394928298</v>
      </c>
      <c r="ADS20" s="195">
        <v>31.161814329435799</v>
      </c>
      <c r="ADT20" s="195">
        <v>31.2264373232799</v>
      </c>
      <c r="ADU20" s="195">
        <v>31.362972898339201</v>
      </c>
      <c r="ADV20" s="195">
        <v>31.454127166712901</v>
      </c>
      <c r="ADW20" s="195">
        <v>31.567184952479401</v>
      </c>
      <c r="ADX20" s="195">
        <v>31.627324749642298</v>
      </c>
      <c r="ADY20" s="195">
        <v>31.673860531422001</v>
      </c>
      <c r="ADZ20" s="195">
        <v>31.983820047356001</v>
      </c>
      <c r="AEA20" s="195">
        <v>32.076932190671798</v>
      </c>
      <c r="AEB20" s="195">
        <v>32.280681012059603</v>
      </c>
      <c r="AEC20" s="195">
        <v>32.136667589918098</v>
      </c>
      <c r="AED20" s="195">
        <v>32.141134611583297</v>
      </c>
      <c r="AEE20" s="195">
        <v>32.280806393892398</v>
      </c>
      <c r="AEF20" s="195">
        <v>32.489464896239198</v>
      </c>
      <c r="AEG20" s="195">
        <v>32.770562770562798</v>
      </c>
      <c r="AEH20" s="195">
        <v>32.996465869832797</v>
      </c>
      <c r="AEI20" s="195">
        <v>33.109826131727999</v>
      </c>
      <c r="AEJ20" s="195">
        <v>33.139201758172753</v>
      </c>
      <c r="AEK20" s="195">
        <v>33.245163062674145</v>
      </c>
      <c r="AEL20" s="195">
        <v>33.391559202813596</v>
      </c>
      <c r="AEM20" s="195">
        <v>33.565129559846156</v>
      </c>
      <c r="AEN20" s="195">
        <v>33.798192072935173</v>
      </c>
      <c r="AEO20" s="195">
        <v>33.926182237600919</v>
      </c>
      <c r="AEP20" s="195">
        <v>34.143017538425802</v>
      </c>
      <c r="AEQ20" s="195">
        <v>34.1720338325444</v>
      </c>
      <c r="AER20" s="195">
        <v>34.224376192144497</v>
      </c>
      <c r="AES20" s="195">
        <v>34.360399139111699</v>
      </c>
      <c r="AET20" s="195">
        <v>34.636653945011297</v>
      </c>
      <c r="AEU20" s="195">
        <v>34.848613907387303</v>
      </c>
      <c r="AEV20" s="195">
        <v>35.057195857164899</v>
      </c>
      <c r="AEW20" s="195">
        <v>35.004817883985403</v>
      </c>
      <c r="AEX20" s="195">
        <v>35.280562679723303</v>
      </c>
      <c r="AEY20" s="195">
        <v>35.477632805219002</v>
      </c>
      <c r="AEZ20" s="195">
        <v>35.435671837616702</v>
      </c>
      <c r="AFA20" s="195">
        <v>35.636002596708302</v>
      </c>
      <c r="AFB20" s="195">
        <v>35.754468879826199</v>
      </c>
      <c r="AFC20" s="195">
        <v>35.976115315863503</v>
      </c>
      <c r="AFD20" s="195">
        <v>36.153198975104203</v>
      </c>
      <c r="AFE20" s="195">
        <v>36.2449011005926</v>
      </c>
      <c r="AFF20" s="195">
        <v>36.535864490488898</v>
      </c>
      <c r="AFG20" s="195">
        <v>36.675924854376397</v>
      </c>
      <c r="AFH20" s="195">
        <v>36.704685573366199</v>
      </c>
      <c r="AFI20" s="195">
        <v>37.081460238722698</v>
      </c>
      <c r="AFJ20" s="195">
        <v>37.149754692002197</v>
      </c>
      <c r="AFK20" s="195">
        <v>37.310205351586802</v>
      </c>
      <c r="AFL20" s="195">
        <v>37.59765625</v>
      </c>
      <c r="AFM20" s="195">
        <v>37.599687255668499</v>
      </c>
      <c r="AFN20" s="195">
        <v>38.013827044762103</v>
      </c>
      <c r="AFO20" s="195">
        <v>38.018378253681398</v>
      </c>
      <c r="AFP20" s="195">
        <v>38.058887255281299</v>
      </c>
      <c r="AFQ20" s="195">
        <v>38.277222309014199</v>
      </c>
      <c r="AFR20" s="195">
        <v>38.464257964258003</v>
      </c>
      <c r="AFS20" s="195">
        <v>38.666458949992197</v>
      </c>
      <c r="AFT20" s="195">
        <v>38.692307692307701</v>
      </c>
      <c r="AFU20" s="195">
        <v>38.648740255338403</v>
      </c>
      <c r="AFV20" s="195">
        <v>38.200537491956503</v>
      </c>
      <c r="AFW20" s="195">
        <v>37.653787039353801</v>
      </c>
      <c r="AFX20" s="195">
        <v>37.447911004819403</v>
      </c>
      <c r="AFY20" s="195">
        <v>36.369372885766303</v>
      </c>
      <c r="AFZ20" s="195">
        <v>36.165278013943201</v>
      </c>
      <c r="AGA20" s="195">
        <v>35.4637610976594</v>
      </c>
      <c r="AGB20" s="195">
        <v>35.1605097596387</v>
      </c>
      <c r="AGC20" s="195">
        <v>33.837141750580898</v>
      </c>
      <c r="AGD20" s="195">
        <v>33.224243892101399</v>
      </c>
      <c r="AGE20" s="195">
        <v>33.159454473978698</v>
      </c>
      <c r="AGF20" s="195">
        <v>33.157127232956597</v>
      </c>
      <c r="AGG20" s="195">
        <v>32.783448778709399</v>
      </c>
      <c r="AGH20" s="195">
        <f>'0091'!R55</f>
        <v>25.440883190883198</v>
      </c>
      <c r="AGI20" s="195">
        <v>32.403675252296999</v>
      </c>
      <c r="AGJ20" s="195">
        <v>32.154097073303298</v>
      </c>
      <c r="AGK20" s="195">
        <v>32.154900533721502</v>
      </c>
      <c r="AGL20" s="195">
        <v>31.829084535194799</v>
      </c>
      <c r="AGM20" s="195">
        <v>31.542458886103802</v>
      </c>
      <c r="AGN20" s="195">
        <v>31.415487349139301</v>
      </c>
      <c r="AGO20" s="195">
        <v>31.118443264479296</v>
      </c>
      <c r="AGP20" s="195">
        <v>31.239672008012001</v>
      </c>
      <c r="AGQ20" s="195">
        <v>30.5943508486253</v>
      </c>
      <c r="AGR20" s="195">
        <v>30.392733947276799</v>
      </c>
      <c r="AGS20" s="195">
        <v>30.342546502488901</v>
      </c>
      <c r="AGT20" s="195">
        <v>30.537131709942148</v>
      </c>
      <c r="AGU20" s="195">
        <v>30.514066322370201</v>
      </c>
      <c r="AGV20" s="195">
        <v>30.119241744802299</v>
      </c>
      <c r="AGW20" s="195">
        <v>29.9335029686175</v>
      </c>
      <c r="AGX20" s="195">
        <v>29.661218525943799</v>
      </c>
      <c r="AGY20" s="195">
        <v>29.619900902735399</v>
      </c>
      <c r="AGZ20" s="195">
        <v>29.619900902735399</v>
      </c>
      <c r="AHA20" s="195">
        <v>29.2757338339892</v>
      </c>
      <c r="AHB20" s="195">
        <v>29.143120175625</v>
      </c>
      <c r="AHC20" s="195">
        <v>29.101413427561798</v>
      </c>
      <c r="AHD20" s="195">
        <v>28.9520915771622</v>
      </c>
      <c r="AHE20" s="195">
        <v>28.833578895671099</v>
      </c>
      <c r="AHF20" s="195">
        <v>28.355965768441902</v>
      </c>
      <c r="AHG20" s="195">
        <v>28.272167443847199</v>
      </c>
      <c r="AHH20" s="195">
        <v>28.194300425501499</v>
      </c>
      <c r="AHI20" s="195">
        <v>27.779746835442999</v>
      </c>
      <c r="AHJ20" s="195">
        <v>27.812396420285001</v>
      </c>
      <c r="AHK20" s="195">
        <v>27.5982761851227</v>
      </c>
      <c r="AHL20" s="195">
        <v>27.4431775560723</v>
      </c>
      <c r="AHM20" s="195">
        <v>27.3679461633896</v>
      </c>
      <c r="AHN20" s="195">
        <v>27.058757274263201</v>
      </c>
      <c r="AHO20" s="195">
        <v>27.092786613401699</v>
      </c>
      <c r="AHP20" s="195">
        <v>26.7011171061631</v>
      </c>
      <c r="AHQ20" s="195">
        <v>26.6694801457894</v>
      </c>
      <c r="AHR20" s="195">
        <v>26.8417540140541</v>
      </c>
      <c r="AHS20" s="195">
        <v>26.410387165104101</v>
      </c>
      <c r="AHT20" s="195">
        <v>26.209537739117</v>
      </c>
      <c r="AHU20" s="195">
        <v>25.9583734823665</v>
      </c>
      <c r="AHV20" s="195">
        <v>26.1139081183134</v>
      </c>
      <c r="AHW20" s="195">
        <v>26.102047344849701</v>
      </c>
      <c r="AHX20" s="195">
        <v>25.924904030710199</v>
      </c>
      <c r="AHY20" s="195">
        <v>25.804780876494</v>
      </c>
      <c r="AHZ20" s="195">
        <v>25.485884691848899</v>
      </c>
      <c r="AIA20" s="195">
        <v>25.393133558245701</v>
      </c>
      <c r="AIB20" s="195">
        <v>25.609551571297398</v>
      </c>
      <c r="AIC20" s="195">
        <v>25.752298016449</v>
      </c>
      <c r="AID20" s="195">
        <v>25.909920876445501</v>
      </c>
      <c r="AIE20" s="195">
        <v>25.888915936384301</v>
      </c>
      <c r="AIF20" s="195">
        <v>25.9938178712328</v>
      </c>
      <c r="AIG20" s="195">
        <v>25.539477823214799</v>
      </c>
      <c r="AIH20" s="195">
        <v>24.824881780785098</v>
      </c>
      <c r="AII20" s="195">
        <v>24.935867717508899</v>
      </c>
      <c r="AIJ20" s="195">
        <v>25.142967841921699</v>
      </c>
      <c r="AIK20" s="195">
        <v>25.142967841921699</v>
      </c>
      <c r="AIL20" s="195">
        <v>24.947336167604998</v>
      </c>
      <c r="AIM20" s="195">
        <v>24.957173036297299</v>
      </c>
      <c r="AIN20" s="195">
        <v>24.932027649769601</v>
      </c>
      <c r="AIO20" s="195">
        <v>24.8756314835525</v>
      </c>
      <c r="AIP20" s="195">
        <v>25.044313434584001</v>
      </c>
      <c r="AIQ20" s="195">
        <v>25.047969612718799</v>
      </c>
      <c r="AIR20" s="195">
        <v>25.074007361578801</v>
      </c>
      <c r="AIS20" s="195">
        <v>25.1057177472935</v>
      </c>
      <c r="AIT20" s="195">
        <v>25.046787518108101</v>
      </c>
      <c r="AIU20" s="195">
        <v>24.931950239831536</v>
      </c>
      <c r="AIV20" s="195">
        <v>24.7428526731589</v>
      </c>
      <c r="AIW20" s="195">
        <v>24.710815047021899</v>
      </c>
      <c r="AIX20" s="195">
        <v>24.715786161048001</v>
      </c>
      <c r="AIY20" s="195">
        <v>24.8560938055194</v>
      </c>
      <c r="AIZ20" s="195">
        <v>24.632826387517301</v>
      </c>
      <c r="AJA20" s="474">
        <v>24.632826387517301</v>
      </c>
      <c r="AJB20" s="474">
        <v>24.655458860759499</v>
      </c>
      <c r="AJC20" s="474">
        <v>24.628285952182701</v>
      </c>
      <c r="AJD20" s="474">
        <v>25.1198731919952</v>
      </c>
      <c r="AJE20" s="474">
        <v>24.758991544246602</v>
      </c>
      <c r="AJF20" s="474">
        <v>24.6549135840487</v>
      </c>
      <c r="AJG20" s="474">
        <v>24.447706561939999</v>
      </c>
      <c r="AJH20" s="474">
        <v>24.011030239363699</v>
      </c>
      <c r="AJI20" s="474">
        <v>23.421325051759801</v>
      </c>
      <c r="AJJ20" s="474">
        <v>23.342937352245901</v>
      </c>
      <c r="AJK20" s="474">
        <v>23.437300843486401</v>
      </c>
      <c r="AJL20" s="474">
        <v>23.506688711859301</v>
      </c>
      <c r="AJM20" s="474">
        <v>23.634978091065001</v>
      </c>
      <c r="AJN20" s="474">
        <v>23.683360879424999</v>
      </c>
      <c r="AJO20" s="474">
        <v>23.682009987998899</v>
      </c>
      <c r="AJP20" s="474">
        <v>23.458987783595099</v>
      </c>
      <c r="AJQ20" s="474">
        <v>23.631502378799201</v>
      </c>
      <c r="AJR20" s="474">
        <v>23.852741762816699</v>
      </c>
      <c r="AJS20" s="474">
        <v>23.722720419014401</v>
      </c>
      <c r="AJT20" s="474">
        <v>23.281018193175601</v>
      </c>
      <c r="AJU20" s="474">
        <v>23.220338983050901</v>
      </c>
      <c r="AJV20" s="474">
        <v>23.053686083391401</v>
      </c>
      <c r="AJW20" s="474">
        <v>22.7705528937562</v>
      </c>
      <c r="AJX20" s="474">
        <v>22.839510890332399</v>
      </c>
      <c r="AJY20" s="474">
        <v>22.800880254970401</v>
      </c>
      <c r="AJZ20" s="474">
        <v>22.576504686264901</v>
      </c>
      <c r="AKA20" s="474">
        <v>22.7499326845405</v>
      </c>
      <c r="AKB20" s="195">
        <v>22.709751875360599</v>
      </c>
      <c r="AKC20" s="195">
        <v>22.709617755857</v>
      </c>
      <c r="AKD20" s="195">
        <v>22.538544557508501</v>
      </c>
      <c r="AKE20" s="195">
        <v>22.549626591340001</v>
      </c>
      <c r="AKF20" s="195">
        <v>22.436021526191499</v>
      </c>
      <c r="AKG20" s="195">
        <v>22.629089781361401</v>
      </c>
      <c r="AKH20" s="195">
        <v>22.629089781361401</v>
      </c>
      <c r="AKI20" s="195">
        <v>22.531302089390199</v>
      </c>
      <c r="AKJ20" s="195">
        <v>22.481165243596202</v>
      </c>
      <c r="AKK20" s="195">
        <v>22.369719395621299</v>
      </c>
      <c r="AKL20" s="195">
        <v>22.334173289397199</v>
      </c>
      <c r="AKM20" s="195">
        <v>22.275821824547801</v>
      </c>
      <c r="AKN20" s="195">
        <v>22.1701559369967</v>
      </c>
      <c r="AKO20" s="195">
        <v>22.002584485256701</v>
      </c>
      <c r="AKP20" s="195">
        <v>22.013212931472601</v>
      </c>
      <c r="AKQ20" s="195">
        <v>21.798819805385101</v>
      </c>
      <c r="AKR20" s="195">
        <v>22.002355250245301</v>
      </c>
      <c r="AKS20" s="195">
        <v>21.754055960498501</v>
      </c>
      <c r="AKT20" s="195">
        <v>21.751348393652801</v>
      </c>
      <c r="AKU20" s="195">
        <v>21.849258810184999</v>
      </c>
      <c r="AKV20" s="195">
        <v>21.757222265716699</v>
      </c>
      <c r="AKW20" s="195">
        <v>21.761570717560801</v>
      </c>
      <c r="AKX20" s="195">
        <v>21.659884175927399</v>
      </c>
      <c r="AKY20" s="195">
        <v>21.649120080804899</v>
      </c>
      <c r="AKZ20" s="195">
        <v>21.728332685581002</v>
      </c>
      <c r="ALA20" s="195">
        <v>21.636004492815399</v>
      </c>
      <c r="ALB20" s="195">
        <v>21.678712986710199</v>
      </c>
      <c r="ALC20" s="195">
        <v>21.675975471624401</v>
      </c>
      <c r="ALD20" s="195">
        <v>21.679126384594301</v>
      </c>
      <c r="ALE20" s="195">
        <v>21.625049077345899</v>
      </c>
      <c r="ALF20" s="195">
        <v>21.658459720307299</v>
      </c>
      <c r="ALG20" s="195">
        <v>21.720311204138898</v>
      </c>
      <c r="ALH20" s="195">
        <v>21.669493196608201</v>
      </c>
      <c r="ALI20" s="195">
        <v>21.598045782278099</v>
      </c>
      <c r="ALJ20" s="195">
        <v>21.633434674458101</v>
      </c>
      <c r="ALK20" s="195">
        <v>21.548336594911898</v>
      </c>
      <c r="ALL20" s="195">
        <v>21.434071978626399</v>
      </c>
      <c r="ALM20" s="195">
        <v>21.469638371675799</v>
      </c>
      <c r="ALN20" s="195">
        <v>21.352228992944202</v>
      </c>
      <c r="ALO20" s="195">
        <v>21.201397814909999</v>
      </c>
      <c r="ALP20" s="195">
        <v>21.109422492401201</v>
      </c>
      <c r="ALQ20" s="195">
        <v>21.2708140144337</v>
      </c>
      <c r="ALR20" s="195">
        <v>21.363262282939701</v>
      </c>
      <c r="ALS20" s="195">
        <v>21.294641035059801</v>
      </c>
      <c r="ALT20" s="195">
        <v>21.039823008849599</v>
      </c>
      <c r="ALU20" s="195">
        <v>21.010950962235299</v>
      </c>
      <c r="ALV20" s="195">
        <v>21.125159540523299</v>
      </c>
      <c r="ALW20" s="195">
        <v>20.974100208932899</v>
      </c>
      <c r="ALX20" s="195">
        <v>20.869411764705902</v>
      </c>
      <c r="ALY20" s="195">
        <v>20.575829108780599</v>
      </c>
      <c r="ALZ20" s="195">
        <v>20.5907859078591</v>
      </c>
      <c r="AMA20" s="195">
        <v>20.5275443510738</v>
      </c>
      <c r="AMB20" s="195">
        <v>20.5144379579203</v>
      </c>
      <c r="AMC20" s="195">
        <v>20.587045337352698</v>
      </c>
      <c r="AMD20" s="195">
        <v>20.633530980142499</v>
      </c>
      <c r="AME20" s="195">
        <v>20.6374152373355</v>
      </c>
      <c r="AMF20" s="195">
        <v>20.550976312420001</v>
      </c>
      <c r="AMG20" s="195">
        <v>20.503033468600599</v>
      </c>
      <c r="AMH20" s="195">
        <v>20.4238517324738</v>
      </c>
      <c r="AMI20" s="195">
        <v>20.380733204134401</v>
      </c>
      <c r="AMJ20" s="195">
        <v>20.351706036745401</v>
      </c>
      <c r="AMK20" s="195">
        <v>20.3620787197931</v>
      </c>
      <c r="AML20" s="195">
        <v>20.428190198932601</v>
      </c>
      <c r="AMM20" s="195">
        <v>20.2935831684368</v>
      </c>
      <c r="AMN20" s="195">
        <v>20.185492018589599</v>
      </c>
      <c r="AMO20" s="195">
        <v>20.538312318137699</v>
      </c>
      <c r="AMP20" s="195">
        <v>20.431697931697901</v>
      </c>
      <c r="AMQ20" s="195">
        <v>20.207339081612201</v>
      </c>
      <c r="AMR20" s="195">
        <v>20.236616745809499</v>
      </c>
      <c r="AMS20" s="195">
        <v>20.194091796875</v>
      </c>
      <c r="AMT20" s="195">
        <v>20.098864884657601</v>
      </c>
      <c r="AMU20" s="195">
        <v>20.116614471732301</v>
      </c>
      <c r="AMV20" s="195">
        <v>20.072191741264799</v>
      </c>
      <c r="AMW20" s="195">
        <v>20.028545424458098</v>
      </c>
      <c r="AMX20" s="195">
        <v>19.798063394852299</v>
      </c>
      <c r="AMY20" s="195">
        <v>19.823071185878799</v>
      </c>
      <c r="AMZ20" s="195">
        <v>19.778211571208999</v>
      </c>
      <c r="ANA20" s="195">
        <v>19.739733950260302</v>
      </c>
      <c r="ANB20" s="195">
        <v>19.697933884297498</v>
      </c>
      <c r="ANC20" s="195">
        <v>19.755532574974101</v>
      </c>
      <c r="AND20" s="195">
        <v>19.788414558403399</v>
      </c>
      <c r="ANE20" s="195">
        <v>19.8046438475229</v>
      </c>
      <c r="ANF20" s="195">
        <v>19.7938357296315</v>
      </c>
      <c r="ANG20" s="195">
        <v>19.7975276192041</v>
      </c>
      <c r="ANH20" s="195">
        <v>19.895991778006199</v>
      </c>
      <c r="ANI20" s="195">
        <v>19.8705621301775</v>
      </c>
      <c r="ANJ20" s="195">
        <v>19.876154663614798</v>
      </c>
      <c r="ANK20" s="195">
        <v>19.849991847382999</v>
      </c>
      <c r="ANL20" s="195">
        <v>19.746779209240302</v>
      </c>
      <c r="ANM20" s="195">
        <v>19.751450209474701</v>
      </c>
      <c r="ANN20" s="195">
        <v>19.793365081927501</v>
      </c>
      <c r="ANO20" s="195">
        <v>19.915854201221698</v>
      </c>
      <c r="ANP20" s="195">
        <v>19.9327778448658</v>
      </c>
      <c r="ANQ20" s="195">
        <v>19.822156502277998</v>
      </c>
      <c r="ANR20" s="195">
        <v>19.876700849926198</v>
      </c>
      <c r="ANS20" s="195">
        <v>19.81266936339</v>
      </c>
      <c r="ANT20" s="195">
        <v>19.8007281838468</v>
      </c>
      <c r="ANU20" s="195">
        <v>19.768141661201302</v>
      </c>
      <c r="ANV20" s="195">
        <v>19.519082534311</v>
      </c>
      <c r="ANW20" s="195">
        <v>19.375301764159701</v>
      </c>
      <c r="ANX20" s="195">
        <v>19.2517354767994</v>
      </c>
      <c r="ANY20" s="195">
        <v>19.467741336403801</v>
      </c>
      <c r="ANZ20" s="195">
        <v>19.585898783601099</v>
      </c>
      <c r="AOA20" s="195">
        <v>19.558505481393102</v>
      </c>
      <c r="AOB20" s="195">
        <v>19.4260298243024</v>
      </c>
      <c r="AOC20" s="195">
        <v>19.4693758222482</v>
      </c>
      <c r="AOD20" s="195">
        <v>19.437947668469501</v>
      </c>
      <c r="AOE20" s="195">
        <v>19.592070289427099</v>
      </c>
      <c r="AOF20" s="195">
        <v>19.6084182738139</v>
      </c>
      <c r="AOG20" s="195">
        <v>19.558764246710901</v>
      </c>
      <c r="AOH20" s="195">
        <v>19.5844621805667</v>
      </c>
      <c r="AOI20" s="195">
        <v>19.765322312829799</v>
      </c>
      <c r="AOJ20" s="195">
        <v>20.022712041105098</v>
      </c>
      <c r="AOK20" s="195">
        <v>20.153811692675301</v>
      </c>
      <c r="AOL20" s="195">
        <v>20.4261233815689</v>
      </c>
      <c r="AOM20" s="195">
        <v>20.676261753982001</v>
      </c>
      <c r="AON20" s="195">
        <v>20.715923859032198</v>
      </c>
      <c r="AOO20" s="195">
        <v>20.904255319148898</v>
      </c>
      <c r="AOP20" s="195">
        <v>20.931175623436701</v>
      </c>
      <c r="AOQ20" s="195">
        <v>21.2041210560206</v>
      </c>
      <c r="AOR20" s="195">
        <v>21.660711570624901</v>
      </c>
      <c r="AOS20" s="195">
        <v>21.927848390288499</v>
      </c>
      <c r="AOT20" s="195">
        <v>22.102316014018001</v>
      </c>
      <c r="AOU20" s="195">
        <v>22.3440295382741</v>
      </c>
      <c r="AOV20" s="195">
        <v>23.046410304982</v>
      </c>
      <c r="AOW20" s="195">
        <v>23.367033965693501</v>
      </c>
      <c r="AOX20" s="195">
        <v>23.733187244975099</v>
      </c>
      <c r="AOY20" s="195">
        <v>23.4037541130721</v>
      </c>
      <c r="AOZ20" s="195">
        <v>23.654219566840901</v>
      </c>
      <c r="APA20" s="195">
        <v>23.9791417464115</v>
      </c>
      <c r="APB20" s="195">
        <v>24.190547078526201</v>
      </c>
      <c r="APC20" s="195">
        <v>24.620002223292701</v>
      </c>
      <c r="APD20" s="195">
        <v>24.8042861877232</v>
      </c>
      <c r="APE20" s="195">
        <v>24.8840192018762</v>
      </c>
      <c r="APF20" s="195">
        <v>24.988441811746</v>
      </c>
      <c r="APG20" s="195">
        <v>25.504125651418601</v>
      </c>
      <c r="APH20" s="195">
        <v>25.669757206248399</v>
      </c>
      <c r="API20" s="195">
        <v>25.842279703148598</v>
      </c>
      <c r="APJ20" s="195">
        <v>26.065821690911701</v>
      </c>
      <c r="APK20" s="195">
        <v>26.295475662926201</v>
      </c>
      <c r="APL20" s="195">
        <v>26.6335964725126</v>
      </c>
      <c r="APM20" s="195">
        <v>27.2240946575834</v>
      </c>
      <c r="APN20" s="195">
        <v>27.580973467128501</v>
      </c>
      <c r="APO20" s="195">
        <v>27.7373932311211</v>
      </c>
      <c r="APP20" s="195">
        <v>27.841132520644901</v>
      </c>
      <c r="APQ20" s="195">
        <v>28.017075087518801</v>
      </c>
      <c r="APR20" s="195">
        <f>'0091'!S55</f>
        <v>28.464743589743598</v>
      </c>
      <c r="APS20" s="451">
        <f t="shared" si="3"/>
        <v>4.7315563447684994</v>
      </c>
      <c r="APT20" s="198"/>
      <c r="APU20" s="349">
        <f t="shared" si="4"/>
        <v>8.9953677674953987</v>
      </c>
      <c r="APV20" s="271"/>
      <c r="APW20" s="183"/>
    </row>
    <row r="21" spans="1:1128" ht="13.9" customHeight="1" x14ac:dyDescent="0.25">
      <c r="A21">
        <v>18</v>
      </c>
      <c r="B21" s="194" t="s">
        <v>24</v>
      </c>
      <c r="C21" s="129">
        <v>2473732</v>
      </c>
      <c r="D21" s="129">
        <v>2471367</v>
      </c>
      <c r="E21" s="129">
        <v>2471764</v>
      </c>
      <c r="F21" s="129">
        <v>2472779</v>
      </c>
      <c r="G21" s="129">
        <v>2471391</v>
      </c>
      <c r="H21" s="129">
        <v>2473013</v>
      </c>
      <c r="I21" s="129">
        <v>2473870</v>
      </c>
      <c r="J21" s="129">
        <v>2504164</v>
      </c>
      <c r="K21" s="129">
        <v>2504864</v>
      </c>
      <c r="L21" s="129">
        <v>2504761</v>
      </c>
      <c r="M21" s="129">
        <v>2504455</v>
      </c>
      <c r="N21" s="129">
        <v>2504798</v>
      </c>
      <c r="O21" s="129">
        <v>2505423</v>
      </c>
      <c r="P21" s="129">
        <v>2506647</v>
      </c>
      <c r="Q21" s="129">
        <v>2507561</v>
      </c>
      <c r="R21" s="129">
        <v>2509357</v>
      </c>
      <c r="S21" s="129">
        <v>2509148</v>
      </c>
      <c r="T21" s="129">
        <v>2509845</v>
      </c>
      <c r="U21" s="129">
        <v>2509883</v>
      </c>
      <c r="V21" s="129">
        <v>2526445</v>
      </c>
      <c r="W21" s="129">
        <v>2523981</v>
      </c>
      <c r="X21" s="129">
        <v>2524867</v>
      </c>
      <c r="Y21" s="129">
        <v>2524587</v>
      </c>
      <c r="Z21" s="129">
        <v>2525054</v>
      </c>
      <c r="AA21" s="129">
        <v>2525626</v>
      </c>
      <c r="AB21" s="129">
        <v>2525315</v>
      </c>
      <c r="AC21" s="129">
        <v>2526003</v>
      </c>
      <c r="AD21" s="129">
        <v>2525928</v>
      </c>
      <c r="AE21" s="129">
        <v>2550567</v>
      </c>
      <c r="AF21" s="129">
        <v>2550747</v>
      </c>
      <c r="AG21" s="129">
        <v>2550424</v>
      </c>
      <c r="AH21" s="129">
        <v>2550790</v>
      </c>
      <c r="AI21" s="129">
        <v>2551104</v>
      </c>
      <c r="AJ21" s="129">
        <v>2551089</v>
      </c>
      <c r="AK21" s="129">
        <v>2551856</v>
      </c>
      <c r="AL21" s="129">
        <v>2551765</v>
      </c>
      <c r="AM21" s="129">
        <v>2552756</v>
      </c>
      <c r="AN21" s="129">
        <v>2553211</v>
      </c>
      <c r="AO21" s="129">
        <v>2553816</v>
      </c>
      <c r="AP21" s="129">
        <v>2570465</v>
      </c>
      <c r="AQ21" s="129">
        <v>2567527</v>
      </c>
      <c r="AR21" s="129">
        <v>2567992</v>
      </c>
      <c r="AS21" s="129">
        <v>2568041</v>
      </c>
      <c r="AT21" s="129">
        <v>2567619</v>
      </c>
      <c r="AU21" s="129">
        <v>2567496</v>
      </c>
      <c r="AV21" s="129">
        <v>2566236</v>
      </c>
      <c r="AW21" s="129">
        <v>2566196</v>
      </c>
      <c r="AX21" s="129">
        <v>2565690</v>
      </c>
      <c r="AY21" s="129">
        <v>2592264</v>
      </c>
      <c r="AZ21" s="129">
        <v>2592012</v>
      </c>
      <c r="BA21" s="129">
        <v>2593872</v>
      </c>
      <c r="BB21" s="129">
        <v>2594042</v>
      </c>
      <c r="BC21" s="129">
        <v>2594108</v>
      </c>
      <c r="BD21" s="129">
        <v>2595003</v>
      </c>
      <c r="BE21" s="129">
        <v>2595175</v>
      </c>
      <c r="BF21" s="129">
        <v>2596390</v>
      </c>
      <c r="BG21" s="129">
        <v>2597116</v>
      </c>
      <c r="BH21" s="129">
        <v>2598185</v>
      </c>
      <c r="BI21" s="129">
        <v>2598962</v>
      </c>
      <c r="BJ21" s="129">
        <v>2605194</v>
      </c>
      <c r="BK21" s="129">
        <v>2607032</v>
      </c>
      <c r="BL21" s="129">
        <v>2624686</v>
      </c>
      <c r="BM21" s="129">
        <v>2624130</v>
      </c>
      <c r="BN21" s="129">
        <v>2622251</v>
      </c>
      <c r="BO21" s="129">
        <v>2617249</v>
      </c>
      <c r="BP21" s="129">
        <v>2616665</v>
      </c>
      <c r="BQ21" s="129">
        <v>2616461</v>
      </c>
      <c r="BR21" s="129">
        <v>2615140</v>
      </c>
      <c r="BS21" s="129">
        <v>2645738</v>
      </c>
      <c r="BT21" s="129">
        <v>2641462</v>
      </c>
      <c r="BU21" s="129">
        <v>2639904</v>
      </c>
      <c r="BV21" s="129">
        <v>2639312</v>
      </c>
      <c r="BW21" s="129">
        <v>2638313</v>
      </c>
      <c r="BX21" s="129">
        <v>2636433</v>
      </c>
      <c r="BY21" s="129">
        <v>2631432</v>
      </c>
      <c r="BZ21" s="129">
        <v>2631182</v>
      </c>
      <c r="CA21" s="129">
        <v>2630297</v>
      </c>
      <c r="CB21" s="129">
        <v>2630502</v>
      </c>
      <c r="CC21" s="129">
        <v>2628333</v>
      </c>
      <c r="CD21" s="129">
        <v>2623878</v>
      </c>
      <c r="CE21" s="129">
        <v>2623082</v>
      </c>
      <c r="CF21" s="129">
        <v>2622311</v>
      </c>
      <c r="CG21" s="129">
        <v>2620643</v>
      </c>
      <c r="CH21" s="129">
        <v>2635589</v>
      </c>
      <c r="CI21" s="129">
        <v>2629585</v>
      </c>
      <c r="CJ21" s="129">
        <v>2627926</v>
      </c>
      <c r="CK21" s="129">
        <v>2626438</v>
      </c>
      <c r="CL21" s="129">
        <v>2623244</v>
      </c>
      <c r="CM21" s="129">
        <v>2621885</v>
      </c>
      <c r="CN21" s="129">
        <v>2616270</v>
      </c>
      <c r="CO21" s="129">
        <v>2638053</v>
      </c>
      <c r="CP21" s="129">
        <v>2636322</v>
      </c>
      <c r="CQ21" s="129">
        <v>2635229</v>
      </c>
      <c r="CR21" s="129">
        <v>2633201</v>
      </c>
      <c r="CS21" s="129">
        <v>2632718</v>
      </c>
      <c r="CT21" s="129">
        <v>2631949</v>
      </c>
      <c r="CU21" s="129">
        <v>2629447</v>
      </c>
      <c r="CV21" s="129">
        <v>2628296</v>
      </c>
      <c r="CW21" s="129">
        <v>2625658</v>
      </c>
      <c r="CX21" s="129">
        <v>2624648</v>
      </c>
      <c r="CY21" s="129">
        <v>2624034</v>
      </c>
      <c r="CZ21" s="129">
        <v>2622126</v>
      </c>
      <c r="DA21" s="129">
        <v>2620295</v>
      </c>
      <c r="DB21" s="129">
        <v>2633661</v>
      </c>
      <c r="DC21" s="129">
        <v>2632375</v>
      </c>
      <c r="DD21" s="129">
        <v>2630561</v>
      </c>
      <c r="DE21" s="129">
        <v>2628252</v>
      </c>
      <c r="DF21" s="129">
        <v>2625885</v>
      </c>
      <c r="DG21" s="129">
        <v>2621919</v>
      </c>
      <c r="DH21" s="129">
        <v>2620880</v>
      </c>
      <c r="DI21" s="129">
        <v>2620369</v>
      </c>
      <c r="DJ21" s="129">
        <v>2618645</v>
      </c>
      <c r="DK21" s="129">
        <v>2616555</v>
      </c>
      <c r="DL21" s="129">
        <v>2639901</v>
      </c>
      <c r="DM21" s="129">
        <v>2638448</v>
      </c>
      <c r="DN21" s="129">
        <v>2636907</v>
      </c>
      <c r="DO21" s="129">
        <v>2634641</v>
      </c>
      <c r="DP21" s="129">
        <v>2633297</v>
      </c>
      <c r="DQ21" s="129">
        <v>2631722</v>
      </c>
      <c r="DR21" s="129">
        <v>2631353</v>
      </c>
      <c r="DS21" s="129">
        <v>2630611</v>
      </c>
      <c r="DT21" s="129">
        <v>2630059</v>
      </c>
      <c r="DU21" s="129">
        <v>2629174</v>
      </c>
      <c r="DV21" s="129">
        <v>2626686</v>
      </c>
      <c r="DW21" s="129">
        <v>2627282</v>
      </c>
      <c r="DX21" s="129">
        <v>2643404</v>
      </c>
      <c r="DY21" s="129">
        <v>2642681.0009423899</v>
      </c>
      <c r="DZ21" s="129">
        <v>2642373.0431351601</v>
      </c>
      <c r="EA21" s="129">
        <v>2640447.88172246</v>
      </c>
      <c r="EB21" s="129">
        <v>2641175.0528617399</v>
      </c>
      <c r="EC21" s="129">
        <v>2641130.1567245801</v>
      </c>
      <c r="ED21" s="129">
        <v>2640192.1820982401</v>
      </c>
      <c r="EE21" s="129">
        <v>2668252.3945482499</v>
      </c>
      <c r="EF21" s="129">
        <v>2667673.1944830101</v>
      </c>
      <c r="EG21" s="129">
        <v>2670076.2443482899</v>
      </c>
      <c r="EH21" s="129">
        <v>2671082.4007346001</v>
      </c>
      <c r="EI21" s="129">
        <v>2670995.8822903698</v>
      </c>
      <c r="EJ21" s="129">
        <v>2670896.3210613201</v>
      </c>
      <c r="EK21" s="129">
        <v>2669590.85041623</v>
      </c>
      <c r="EL21" s="129">
        <v>2671203.1097833398</v>
      </c>
      <c r="EM21" s="129">
        <v>2672433.9038217398</v>
      </c>
      <c r="EN21" s="129">
        <v>2672584.8324130201</v>
      </c>
      <c r="EO21" s="129">
        <v>2673316.3461329201</v>
      </c>
      <c r="EP21" s="129">
        <v>2674585.7751652198</v>
      </c>
      <c r="EQ21" s="129">
        <v>2676067.7486074599</v>
      </c>
      <c r="ER21" s="129">
        <v>2676067.7486074599</v>
      </c>
      <c r="ES21" s="129">
        <v>2676109.7801795402</v>
      </c>
      <c r="ET21" s="129">
        <v>2695492</v>
      </c>
      <c r="EU21" s="129">
        <v>2694697.9676870801</v>
      </c>
      <c r="EV21" s="129">
        <v>2695425.2108400501</v>
      </c>
      <c r="EW21" s="129">
        <v>2695371.3800935699</v>
      </c>
      <c r="EX21" s="129">
        <v>2695737.02394578</v>
      </c>
      <c r="EY21" s="129">
        <v>2695641.25396107</v>
      </c>
      <c r="EZ21" s="129">
        <v>2695585.6221337798</v>
      </c>
      <c r="FA21" s="129">
        <v>2696343.5844688402</v>
      </c>
      <c r="FB21" s="129">
        <v>2727664.21015085</v>
      </c>
      <c r="FC21" s="129">
        <v>2727839.9295447203</v>
      </c>
      <c r="FD21" s="129">
        <v>2728390.9296506098</v>
      </c>
      <c r="FE21" s="129">
        <v>2729782.6360126901</v>
      </c>
      <c r="FF21" s="129">
        <v>2731542.4423378003</v>
      </c>
      <c r="FG21" s="129">
        <v>2732626.14027705</v>
      </c>
      <c r="FH21" s="129">
        <v>2732622.9876574101</v>
      </c>
      <c r="FI21" s="129">
        <v>2733641.66424793</v>
      </c>
      <c r="FJ21" s="129">
        <v>2735315.3376599201</v>
      </c>
      <c r="FK21" s="129">
        <v>2737428.8319651298</v>
      </c>
      <c r="FL21" s="129">
        <v>2737997.1324895602</v>
      </c>
      <c r="FM21" s="129">
        <v>2738676.6350058201</v>
      </c>
      <c r="FN21" s="129">
        <v>2739090.9256769903</v>
      </c>
      <c r="FO21" s="129">
        <v>2740539.6860202197</v>
      </c>
      <c r="FP21" s="296">
        <v>2760958</v>
      </c>
      <c r="FQ21" s="129">
        <v>2761552.61938436</v>
      </c>
      <c r="FR21" s="129">
        <v>2761597.87906763</v>
      </c>
      <c r="FS21" s="129">
        <v>2762193.5337459003</v>
      </c>
      <c r="FT21" s="129">
        <v>2762052.6903813099</v>
      </c>
      <c r="FU21" s="129">
        <v>2765169.3193795001</v>
      </c>
      <c r="FV21" s="129">
        <v>2766326.2453855001</v>
      </c>
      <c r="FW21" s="129">
        <v>2766727.37514525</v>
      </c>
      <c r="FX21" s="129">
        <v>2767458.5515320301</v>
      </c>
      <c r="FY21" s="129">
        <v>2800404.7821614398</v>
      </c>
      <c r="FZ21" s="129">
        <v>2802732.5990271</v>
      </c>
      <c r="GA21" s="129">
        <v>2803790.0274815504</v>
      </c>
      <c r="GB21" s="129">
        <v>2804932.3194286898</v>
      </c>
      <c r="GC21" s="129">
        <v>2807061.8217133698</v>
      </c>
      <c r="GD21" s="129">
        <v>2808499.0910266698</v>
      </c>
      <c r="GE21" s="129">
        <v>2811162.1278598998</v>
      </c>
      <c r="GF21" s="129">
        <v>2812584.1165429801</v>
      </c>
      <c r="GG21" s="129">
        <v>2814744.2689365698</v>
      </c>
      <c r="GH21" s="129">
        <v>2816917.1131691998</v>
      </c>
      <c r="GI21" s="129">
        <v>2820872.3088160399</v>
      </c>
      <c r="GJ21" s="129">
        <v>2823538.8288376601</v>
      </c>
      <c r="GK21" s="129">
        <v>2825266.1402086299</v>
      </c>
      <c r="GL21" s="129">
        <v>2846793</v>
      </c>
      <c r="GM21" s="129">
        <v>2848907.86620295</v>
      </c>
      <c r="GN21" s="129">
        <v>2850922.4249794502</v>
      </c>
      <c r="GO21" s="129">
        <v>2853180.0299005499</v>
      </c>
      <c r="GP21" s="129">
        <v>2855080.3655488999</v>
      </c>
      <c r="GQ21" s="129">
        <v>2856597.1121868002</v>
      </c>
      <c r="GR21" s="129">
        <v>2858736.93323685</v>
      </c>
      <c r="GS21" s="129">
        <v>2860824.52481785</v>
      </c>
      <c r="GT21" s="129">
        <v>2891149.6071582502</v>
      </c>
      <c r="GU21" s="129">
        <v>2892630.7736430001</v>
      </c>
      <c r="GV21" s="129">
        <v>2893999.53269195</v>
      </c>
      <c r="GW21" s="129">
        <v>2896395.6274433997</v>
      </c>
      <c r="GX21" s="129">
        <v>2898329.6379963499</v>
      </c>
      <c r="GY21" s="129">
        <v>2900415.5467445003</v>
      </c>
      <c r="GZ21" s="129">
        <v>2902695.9559300998</v>
      </c>
      <c r="HA21" s="129">
        <v>2903881.9045361001</v>
      </c>
      <c r="HB21" s="129">
        <v>2904749.39699115</v>
      </c>
      <c r="HC21" s="129">
        <v>2907043.8114803</v>
      </c>
      <c r="HD21" s="129">
        <v>2908775.7414968</v>
      </c>
      <c r="HE21" s="129">
        <v>2911446.5563683999</v>
      </c>
      <c r="HF21" s="129">
        <v>2913013.3535254002</v>
      </c>
      <c r="HG21" s="129">
        <v>2937006</v>
      </c>
      <c r="HH21" s="129">
        <v>2938090.1292051999</v>
      </c>
      <c r="HI21" s="129">
        <v>2939659.4310615999</v>
      </c>
      <c r="HJ21" s="129">
        <v>2940748.8076579999</v>
      </c>
      <c r="HK21" s="129">
        <v>2941138.5834380002</v>
      </c>
      <c r="HL21" s="129">
        <v>2942744.7511900002</v>
      </c>
      <c r="HM21" s="129">
        <v>2945097.1222659997</v>
      </c>
      <c r="HN21" s="129">
        <v>2948368.5728832004</v>
      </c>
      <c r="HO21" s="129">
        <v>2976494.4577700002</v>
      </c>
      <c r="HP21" s="129">
        <v>2977836.3849543999</v>
      </c>
      <c r="HQ21" s="129">
        <v>2978368.1403048001</v>
      </c>
      <c r="HR21" s="129">
        <v>2978632.8591307998</v>
      </c>
      <c r="HS21" s="129">
        <v>2979855.9581491998</v>
      </c>
      <c r="HT21" s="129">
        <v>2980878.3989112</v>
      </c>
      <c r="HU21" s="129">
        <v>2981086.6731264</v>
      </c>
      <c r="HV21" s="129">
        <v>2981065.8574592001</v>
      </c>
      <c r="HW21" s="129">
        <v>2982896.4871220002</v>
      </c>
      <c r="HX21" s="129">
        <v>2984209.4176691999</v>
      </c>
      <c r="HY21" s="129">
        <v>2985465.0336279999</v>
      </c>
      <c r="HZ21" s="129">
        <v>2986082.8848672002</v>
      </c>
      <c r="IA21" s="129">
        <v>2987494.5695596002</v>
      </c>
      <c r="IB21" s="129">
        <v>2988422.0023908</v>
      </c>
      <c r="IC21" s="129">
        <v>3011627</v>
      </c>
      <c r="ID21" s="129">
        <v>3012800.1596384002</v>
      </c>
      <c r="IE21" s="129">
        <v>3012543.6938695</v>
      </c>
      <c r="IF21" s="129">
        <v>3013703.7728109998</v>
      </c>
      <c r="IG21" s="129">
        <v>3013274.0321628498</v>
      </c>
      <c r="IH21" s="129">
        <v>3014456.9854254499</v>
      </c>
      <c r="II21" s="129">
        <v>3014849.8450217</v>
      </c>
      <c r="IJ21" s="129">
        <v>3015218.05082775</v>
      </c>
      <c r="IK21" s="129">
        <v>3045762.97089215</v>
      </c>
      <c r="IL21" s="129">
        <v>3046240.1584164002</v>
      </c>
      <c r="IM21" s="129">
        <v>3047935.8294942998</v>
      </c>
      <c r="IN21" s="129">
        <v>3049679.4519605502</v>
      </c>
      <c r="IO21" s="129">
        <v>3049784.4206365999</v>
      </c>
      <c r="IP21" s="129">
        <v>3050446.0703727999</v>
      </c>
      <c r="IQ21" s="129">
        <v>3052651.6579581499</v>
      </c>
      <c r="IR21" s="129">
        <v>3054929.1037625498</v>
      </c>
      <c r="IS21" s="129">
        <v>3056790.4689427498</v>
      </c>
      <c r="IT21" s="129">
        <v>3057374.9349031998</v>
      </c>
      <c r="IU21" s="129">
        <v>3058246.2467291499</v>
      </c>
      <c r="IV21" s="129">
        <v>3060039.9853890999</v>
      </c>
      <c r="IW21" s="129">
        <v>3060715.1193675501</v>
      </c>
      <c r="IX21" s="129">
        <v>3061717.2082913001</v>
      </c>
      <c r="IY21" s="129">
        <v>3062731.3090715501</v>
      </c>
      <c r="IZ21" s="129">
        <v>3084161</v>
      </c>
      <c r="JA21" s="129">
        <v>3083242</v>
      </c>
      <c r="JB21" s="129">
        <v>3084797</v>
      </c>
      <c r="JC21" s="129">
        <v>3086253</v>
      </c>
      <c r="JD21" s="129">
        <v>3087523</v>
      </c>
      <c r="JE21" s="129">
        <v>3088168</v>
      </c>
      <c r="JF21" s="129">
        <v>3090621</v>
      </c>
      <c r="JG21" s="129">
        <v>3091988</v>
      </c>
      <c r="JH21" s="129">
        <v>3092854</v>
      </c>
      <c r="JI21" s="129">
        <v>3123017</v>
      </c>
      <c r="JJ21" s="129">
        <v>3125222</v>
      </c>
      <c r="JK21" s="129">
        <v>3127527</v>
      </c>
      <c r="JL21" s="129">
        <v>3128990</v>
      </c>
      <c r="JM21" s="129">
        <v>3130553</v>
      </c>
      <c r="JN21" s="129">
        <v>3132467</v>
      </c>
      <c r="JO21" s="129">
        <v>3135106</v>
      </c>
      <c r="JP21" s="129">
        <v>3136674</v>
      </c>
      <c r="JQ21" s="129">
        <v>3138637</v>
      </c>
      <c r="JR21" s="129">
        <v>3139433</v>
      </c>
      <c r="JS21" s="129">
        <v>3140956</v>
      </c>
      <c r="JT21" s="129">
        <v>3166443</v>
      </c>
      <c r="JU21" s="129">
        <v>3168237.8423019298</v>
      </c>
      <c r="JV21" s="129">
        <v>3169340.79780928</v>
      </c>
      <c r="JW21" s="129">
        <v>3169899.73896159</v>
      </c>
      <c r="JX21" s="129">
        <v>3171352.6971605099</v>
      </c>
      <c r="JY21" s="129">
        <v>3173367.00563038</v>
      </c>
      <c r="JZ21" s="129">
        <v>3175508.6740369298</v>
      </c>
      <c r="KA21" s="129">
        <v>3176930.4312652899</v>
      </c>
      <c r="KB21" s="129">
        <v>3204663.2746238899</v>
      </c>
      <c r="KC21" s="129">
        <v>3206518.9062456498</v>
      </c>
      <c r="KD21" s="129">
        <v>3207787.7580458098</v>
      </c>
      <c r="KE21" s="129">
        <v>3210556.2506031198</v>
      </c>
      <c r="KF21" s="129">
        <v>3211690.7862255499</v>
      </c>
      <c r="KG21" s="129">
        <v>3212539.3918288001</v>
      </c>
      <c r="KH21" s="129">
        <v>3213338.8906664401</v>
      </c>
      <c r="KI21" s="129">
        <v>3214248.0561162499</v>
      </c>
      <c r="KJ21" s="129">
        <v>3215614.32258168</v>
      </c>
      <c r="KK21" s="129">
        <v>3215509.6769717298</v>
      </c>
      <c r="KL21" s="129">
        <v>3211616.0259786402</v>
      </c>
      <c r="KM21" s="129">
        <v>3208505.2655283702</v>
      </c>
      <c r="KN21" s="129">
        <v>3220590</v>
      </c>
      <c r="KO21" s="129">
        <v>3217422.3756583501</v>
      </c>
      <c r="KP21" s="129">
        <v>3212918.79860612</v>
      </c>
      <c r="KQ21" s="129">
        <v>3207568.2294924301</v>
      </c>
      <c r="KR21" s="129">
        <v>3204850.6678762501</v>
      </c>
      <c r="KS21" s="129">
        <v>3192386.3248259602</v>
      </c>
      <c r="KT21" s="129">
        <v>3188042.6944090999</v>
      </c>
      <c r="KU21" s="129">
        <v>3212323.9696118198</v>
      </c>
      <c r="KV21" s="129">
        <v>3210754.1936550601</v>
      </c>
      <c r="KW21" s="129">
        <v>3208688.7339168098</v>
      </c>
      <c r="KX21" s="129">
        <v>3209980.9495804799</v>
      </c>
      <c r="KY21" s="129">
        <v>3212314.1568645802</v>
      </c>
      <c r="KZ21" s="129">
        <v>3214463.4073696202</v>
      </c>
      <c r="LA21" s="129">
        <v>3216371.6027459102</v>
      </c>
      <c r="LB21" s="129">
        <v>3218723.0464220899</v>
      </c>
      <c r="LC21" s="129">
        <v>3220870.1478589899</v>
      </c>
      <c r="LD21" s="129">
        <v>3220559.2603216399</v>
      </c>
      <c r="LE21" s="129">
        <v>3221276.3705791403</v>
      </c>
      <c r="LF21" s="129">
        <v>3223721.4380567302</v>
      </c>
      <c r="LG21" s="129">
        <v>3225167.5690426398</v>
      </c>
      <c r="LH21" s="129">
        <v>3230810.58800693</v>
      </c>
      <c r="LI21" s="129">
        <v>3236666.60653019</v>
      </c>
      <c r="LJ21" s="129">
        <v>3266139</v>
      </c>
      <c r="LK21" s="129">
        <v>3269634.68134466</v>
      </c>
      <c r="LL21" s="129">
        <v>3270793.7922155</v>
      </c>
      <c r="LM21" s="129">
        <v>3273349.37849457</v>
      </c>
      <c r="LN21" s="129">
        <v>3274951.93948578</v>
      </c>
      <c r="LO21" s="129">
        <v>3275692.5410706601</v>
      </c>
      <c r="LP21" s="129">
        <v>3275692.5410706601</v>
      </c>
      <c r="LQ21" s="129">
        <v>3278673.8209708799</v>
      </c>
      <c r="LR21" s="129">
        <v>3313972.2648393698</v>
      </c>
      <c r="LS21" s="129">
        <v>3314073.6667832499</v>
      </c>
      <c r="LT21" s="129">
        <v>3314212.2823430002</v>
      </c>
      <c r="LU21" s="129">
        <v>3314146.7302043098</v>
      </c>
      <c r="LV21" s="129">
        <v>3313024.0345255099</v>
      </c>
      <c r="LW21" s="129">
        <v>3314313.3146883799</v>
      </c>
      <c r="LX21" s="129">
        <v>3315167.58753108</v>
      </c>
      <c r="LY21" s="129">
        <v>3315517.9595288099</v>
      </c>
      <c r="LZ21" s="129">
        <v>3314581.2124074101</v>
      </c>
      <c r="MA21" s="129">
        <v>3313148.0515650799</v>
      </c>
      <c r="MB21" s="129">
        <v>3314146.1979684802</v>
      </c>
      <c r="MC21" s="129">
        <v>3314808.3137602601</v>
      </c>
      <c r="MD21" s="129">
        <v>3315195.4934371598</v>
      </c>
      <c r="ME21" s="129">
        <v>3342432</v>
      </c>
      <c r="MF21" s="129">
        <v>3339525.5695128799</v>
      </c>
      <c r="MG21" s="129">
        <v>3340077.2152321399</v>
      </c>
      <c r="MH21" s="129">
        <v>3341539.7556003202</v>
      </c>
      <c r="MI21" s="129">
        <v>3340713.8259266</v>
      </c>
      <c r="MJ21" s="129">
        <v>3341409.3224971402</v>
      </c>
      <c r="MK21" s="129">
        <v>3341920.8800292602</v>
      </c>
      <c r="ML21" s="129">
        <v>3370450.2966987002</v>
      </c>
      <c r="MM21" s="129">
        <v>3370425.8252296802</v>
      </c>
      <c r="MN21" s="129">
        <v>3371080.6644871598</v>
      </c>
      <c r="MO21" s="129">
        <v>3373049.0503798798</v>
      </c>
      <c r="MP21" s="129">
        <v>3373615.4362726002</v>
      </c>
      <c r="MQ21" s="129">
        <v>3373997.8103281199</v>
      </c>
      <c r="MR21" s="129">
        <v>3375562.1098092799</v>
      </c>
      <c r="MS21" s="129">
        <v>3377891.9171063202</v>
      </c>
      <c r="MT21" s="129">
        <v>3380370.1544421799</v>
      </c>
      <c r="MU21" s="129">
        <v>3382436.3533071401</v>
      </c>
      <c r="MV21" s="129">
        <v>3383350.5427023401</v>
      </c>
      <c r="MW21" s="129">
        <v>3383573.6746871201</v>
      </c>
      <c r="MX21" s="129">
        <v>3385374.9256357602</v>
      </c>
      <c r="MY21" s="129">
        <v>3414923</v>
      </c>
      <c r="MZ21" s="129">
        <v>3417901.2956340499</v>
      </c>
      <c r="NA21" s="129">
        <v>3417901.2956340499</v>
      </c>
      <c r="NB21" s="129">
        <v>3416365.0697533698</v>
      </c>
      <c r="NC21" s="129">
        <v>3417637.6248089899</v>
      </c>
      <c r="ND21" s="129">
        <v>3419049.0680423402</v>
      </c>
      <c r="NE21" s="129">
        <v>3419603.77547753</v>
      </c>
      <c r="NF21" s="129">
        <v>3447518.3948454401</v>
      </c>
      <c r="NG21" s="129">
        <v>3449583.9742625798</v>
      </c>
      <c r="NH21" s="129">
        <v>3452848.56929611</v>
      </c>
      <c r="NI21" s="129">
        <v>3454053.0084737302</v>
      </c>
      <c r="NJ21" s="129">
        <v>3455882.4911055998</v>
      </c>
      <c r="NK21" s="129">
        <v>3458029.90189311</v>
      </c>
      <c r="NL21" s="129">
        <v>3458964.03170361</v>
      </c>
      <c r="NM21" s="129">
        <v>3461352.3497887198</v>
      </c>
      <c r="NN21" s="129">
        <v>3463147.5803859401</v>
      </c>
      <c r="NO21" s="129">
        <v>3464485.8358969302</v>
      </c>
      <c r="NP21" s="129">
        <v>3466492.6615276798</v>
      </c>
      <c r="NQ21" s="129">
        <v>3466492.6615276798</v>
      </c>
      <c r="NR21" s="129">
        <v>3468720.8075339599</v>
      </c>
      <c r="NS21" s="129">
        <v>3470306.9048714801</v>
      </c>
      <c r="NT21" s="129">
        <v>3499388</v>
      </c>
      <c r="NU21" s="129">
        <v>3500752.56494619</v>
      </c>
      <c r="NV21" s="129">
        <v>3500180.39701343</v>
      </c>
      <c r="NW21" s="129">
        <v>3502290.6885274998</v>
      </c>
      <c r="NX21" s="129">
        <v>3504194.2507342999</v>
      </c>
      <c r="NY21" s="129">
        <v>3504216.8425691598</v>
      </c>
      <c r="NZ21" s="129">
        <v>3504639.9913298502</v>
      </c>
      <c r="OA21" s="129">
        <v>3505029.7716009598</v>
      </c>
      <c r="OB21" s="129">
        <v>3534770.6887240899</v>
      </c>
      <c r="OC21" s="129">
        <v>3535460.7822688501</v>
      </c>
      <c r="OD21" s="129">
        <v>3535412.1882549701</v>
      </c>
      <c r="OE21" s="129">
        <v>3536086.1053781002</v>
      </c>
      <c r="OF21" s="129">
        <v>3537342.9483251302</v>
      </c>
      <c r="OG21" s="129">
        <v>3539504.5354994098</v>
      </c>
      <c r="OH21" s="129">
        <v>3540868.2384924698</v>
      </c>
      <c r="OI21" s="129">
        <v>3542991.56098133</v>
      </c>
      <c r="OJ21" s="129">
        <v>3545333.0841329601</v>
      </c>
      <c r="OK21" s="129">
        <v>3547363.3588658799</v>
      </c>
      <c r="OL21" s="129">
        <v>3548946.6228249599</v>
      </c>
      <c r="OM21" s="129">
        <v>3550076.9608541899</v>
      </c>
      <c r="ON21" s="129">
        <v>3581855</v>
      </c>
      <c r="OO21" s="129">
        <v>3581086.8433451699</v>
      </c>
      <c r="OP21" s="129">
        <v>3582145.5375288301</v>
      </c>
      <c r="OQ21" s="129">
        <v>3582388.8134703701</v>
      </c>
      <c r="OR21" s="129">
        <v>3581598.5714437701</v>
      </c>
      <c r="OS21" s="129">
        <v>3581658.2368354001</v>
      </c>
      <c r="OT21" s="129">
        <v>3581473.0269199698</v>
      </c>
      <c r="OU21" s="129">
        <v>3584140.3346842802</v>
      </c>
      <c r="OV21" s="129">
        <v>3616599.70003265</v>
      </c>
      <c r="OW21" s="129">
        <v>3617516.4624079601</v>
      </c>
      <c r="OX21" s="129">
        <v>3617516.4624079601</v>
      </c>
      <c r="OY21" s="129">
        <v>3621360.6722500199</v>
      </c>
      <c r="OZ21" s="129">
        <v>3624212.8057467798</v>
      </c>
      <c r="PA21" s="129">
        <v>3626669.8104370902</v>
      </c>
      <c r="PB21" s="129">
        <v>3628800.1166860298</v>
      </c>
      <c r="PC21" s="129">
        <v>3630931.86830955</v>
      </c>
      <c r="PD21" s="129">
        <v>3635154.2944169198</v>
      </c>
      <c r="PE21" s="129">
        <v>3638705.9551182399</v>
      </c>
      <c r="PF21" s="129">
        <v>3642136.4370058998</v>
      </c>
      <c r="PG21" s="129">
        <v>3643821.08103815</v>
      </c>
      <c r="PH21" s="129">
        <v>3647199.45988065</v>
      </c>
      <c r="PI21" s="129">
        <v>3653205.3918332001</v>
      </c>
      <c r="PJ21" s="129">
        <v>3659935.57216223</v>
      </c>
      <c r="PK21" s="129">
        <v>3690710</v>
      </c>
      <c r="PL21" s="129">
        <v>3692054.5310571799</v>
      </c>
      <c r="PM21" s="129">
        <v>3694184.30773598</v>
      </c>
      <c r="PN21" s="129">
        <v>3694981.4510705401</v>
      </c>
      <c r="PO21" s="129">
        <v>3696954.2096814201</v>
      </c>
      <c r="PP21" s="129">
        <v>3699312.8794583599</v>
      </c>
      <c r="PQ21" s="129">
        <v>3733092.7178692198</v>
      </c>
      <c r="PR21" s="129">
        <v>3736087.2415971402</v>
      </c>
      <c r="PS21" s="129">
        <v>3739219.2827885798</v>
      </c>
      <c r="PT21" s="129">
        <v>3742245.6770297401</v>
      </c>
      <c r="PU21" s="129">
        <v>3745799.0411577001</v>
      </c>
      <c r="PV21" s="129">
        <v>3748321.37517246</v>
      </c>
      <c r="PW21" s="129">
        <v>3755422.5465759402</v>
      </c>
      <c r="PX21" s="129">
        <v>3760393.6376959202</v>
      </c>
      <c r="PY21" s="129">
        <v>3764574.6254088799</v>
      </c>
      <c r="PZ21" s="129">
        <v>3767615.4414765998</v>
      </c>
      <c r="QA21" s="129">
        <v>3770094.3795027798</v>
      </c>
      <c r="QB21" s="129">
        <v>3774050.1232988201</v>
      </c>
      <c r="QC21" s="129">
        <v>3779302.7509172801</v>
      </c>
      <c r="QD21" s="129">
        <v>3784198.2944605402</v>
      </c>
      <c r="QE21" s="129">
        <v>3787575.6573246</v>
      </c>
      <c r="QF21" s="129">
        <v>3790871.1090226001</v>
      </c>
      <c r="QG21" s="129">
        <v>3825223</v>
      </c>
      <c r="QH21" s="129">
        <v>3837560.88121993</v>
      </c>
      <c r="QI21" s="129">
        <v>3843222.5367927002</v>
      </c>
      <c r="QJ21" s="129">
        <v>3843411.8341939999</v>
      </c>
      <c r="QK21" s="129">
        <v>3843968.20256426</v>
      </c>
      <c r="QL21" s="129">
        <v>3845107.3646809799</v>
      </c>
      <c r="QM21" s="129">
        <v>3843887.3819706701</v>
      </c>
      <c r="QN21" s="129">
        <v>3845369.39549613</v>
      </c>
      <c r="QO21" s="129">
        <v>3845253.4422882898</v>
      </c>
      <c r="QP21" s="129">
        <v>3845296.4691204298</v>
      </c>
      <c r="QQ21" s="129">
        <v>3873947.4194391598</v>
      </c>
      <c r="QR21" s="129">
        <v>3874657.7214947999</v>
      </c>
      <c r="QS21" s="129">
        <v>3875816.5010444699</v>
      </c>
      <c r="QT21" s="129">
        <v>3877317.1719229198</v>
      </c>
      <c r="QU21" s="129">
        <v>3877760.79179243</v>
      </c>
      <c r="QV21" s="129">
        <v>3879178.3240596298</v>
      </c>
      <c r="QW21" s="129">
        <v>3880309.6358765</v>
      </c>
      <c r="QX21" s="129">
        <v>3882048.97076128</v>
      </c>
      <c r="QY21" s="129">
        <v>3882406.2923393799</v>
      </c>
      <c r="QZ21" s="129">
        <v>3882497.5817596698</v>
      </c>
      <c r="RA21" s="129">
        <v>3883834.8168443502</v>
      </c>
      <c r="RB21" s="129">
        <v>3912736</v>
      </c>
      <c r="RC21" s="129">
        <v>3912672.5982750002</v>
      </c>
      <c r="RD21" s="129">
        <v>3911845.748375</v>
      </c>
      <c r="RE21" s="129">
        <v>3911188.9624899998</v>
      </c>
      <c r="RF21" s="129">
        <v>3911393.5726299998</v>
      </c>
      <c r="RG21" s="129">
        <v>3909712.9213100001</v>
      </c>
      <c r="RH21" s="129">
        <v>3909944.89347</v>
      </c>
      <c r="RI21" s="129">
        <v>3909157.8113799999</v>
      </c>
      <c r="RJ21" s="129">
        <v>3909159.7867950001</v>
      </c>
      <c r="RK21" s="129">
        <v>3935934.5546300001</v>
      </c>
      <c r="RL21" s="129">
        <v>3936985.4432450002</v>
      </c>
      <c r="RM21" s="129">
        <v>3938468.2613349999</v>
      </c>
      <c r="RN21" s="129">
        <v>3946179.9817750002</v>
      </c>
      <c r="RO21" s="129">
        <v>3947390.6891950001</v>
      </c>
      <c r="RP21" s="129">
        <v>3949129.3828799999</v>
      </c>
      <c r="RQ21" s="129">
        <v>3952280.9807150001</v>
      </c>
      <c r="RR21" s="129">
        <v>3953144.4667949998</v>
      </c>
      <c r="RS21" s="129">
        <v>3954150.90405</v>
      </c>
      <c r="RT21" s="129">
        <v>3956136.2642700002</v>
      </c>
      <c r="RU21" s="129">
        <v>3958238.0226850002</v>
      </c>
      <c r="RV21" s="129">
        <v>3961855.23643</v>
      </c>
      <c r="RW21" s="129">
        <v>3990958</v>
      </c>
      <c r="RX21" s="129">
        <v>3991195.3753277902</v>
      </c>
      <c r="RY21" s="129">
        <v>3991572.3768178499</v>
      </c>
      <c r="RZ21" s="129">
        <v>3990520.6880324502</v>
      </c>
      <c r="SA21" s="129">
        <v>3992561.6824125401</v>
      </c>
      <c r="SB21" s="129">
        <v>3994474.5823316001</v>
      </c>
      <c r="SC21" s="129">
        <v>3995719.5696017202</v>
      </c>
      <c r="SD21" s="129">
        <v>3998059.4065467599</v>
      </c>
      <c r="SE21" s="129">
        <v>4001166.6725957701</v>
      </c>
      <c r="SF21" s="129">
        <v>4030457.4333625599</v>
      </c>
      <c r="SG21" s="129">
        <v>4032123.38406712</v>
      </c>
      <c r="SH21" s="129">
        <v>4032149.1417867802</v>
      </c>
      <c r="SI21" s="129">
        <v>4033431.8294224502</v>
      </c>
      <c r="SJ21" s="129">
        <v>4033852.5134696299</v>
      </c>
      <c r="SK21" s="129">
        <v>4037256.9989790102</v>
      </c>
      <c r="SL21" s="129">
        <v>4039087.5190225299</v>
      </c>
      <c r="SM21" s="129">
        <v>4040293.9618720901</v>
      </c>
      <c r="SN21" s="129">
        <v>4043163.4158944599</v>
      </c>
      <c r="SO21" s="129">
        <v>4046773.19392832</v>
      </c>
      <c r="SP21" s="129">
        <v>4050412.4366830098</v>
      </c>
      <c r="SQ21" s="129">
        <v>4052073.6763905701</v>
      </c>
      <c r="SR21" s="129">
        <v>4054156.86328121</v>
      </c>
      <c r="SS21" s="129">
        <v>4085355</v>
      </c>
      <c r="ST21" s="129">
        <v>4085248.4522417998</v>
      </c>
      <c r="SU21" s="129">
        <v>4088224.6894052601</v>
      </c>
      <c r="SV21" s="129">
        <v>4091523.7255413998</v>
      </c>
      <c r="SW21" s="129">
        <v>4095362.6245280602</v>
      </c>
      <c r="SX21" s="129">
        <v>4097947.8837369601</v>
      </c>
      <c r="SY21" s="129">
        <v>4104621.6098777</v>
      </c>
      <c r="SZ21" s="129">
        <v>4106248.4515621802</v>
      </c>
      <c r="TA21" s="129">
        <v>4132121.2763378201</v>
      </c>
      <c r="TB21" s="129">
        <v>4133248.0015391801</v>
      </c>
      <c r="TC21" s="129">
        <v>4132634.06159952</v>
      </c>
      <c r="TD21" s="129">
        <v>4134167.6618633401</v>
      </c>
      <c r="TE21" s="129">
        <v>4135526.2452183198</v>
      </c>
      <c r="TF21" s="129">
        <v>4135927.7759680199</v>
      </c>
      <c r="TG21" s="129">
        <v>4137409.23062794</v>
      </c>
      <c r="TH21" s="129">
        <v>4141768.5091241202</v>
      </c>
      <c r="TI21" s="129">
        <v>4144881.8209982798</v>
      </c>
      <c r="TJ21" s="129">
        <v>4148619.1488418998</v>
      </c>
      <c r="TK21" s="129">
        <v>4149529.42971652</v>
      </c>
      <c r="TL21" s="129">
        <v>4150673.6457739202</v>
      </c>
      <c r="TM21" s="129">
        <v>4153614.0807068599</v>
      </c>
      <c r="TN21" s="129">
        <v>4187023</v>
      </c>
      <c r="TO21" s="129">
        <v>4189949.8842976</v>
      </c>
      <c r="TP21" s="129">
        <v>4190707.54168254</v>
      </c>
      <c r="TQ21" s="129">
        <v>4192455.3637880799</v>
      </c>
      <c r="TR21" s="129">
        <v>4194893.6855998104</v>
      </c>
      <c r="TS21" s="129">
        <v>4197645.2711066697</v>
      </c>
      <c r="TT21" s="129">
        <v>4199107.9052809803</v>
      </c>
      <c r="TU21" s="129">
        <v>4225643.6442774897</v>
      </c>
      <c r="TV21" s="129">
        <v>4237145.2455076799</v>
      </c>
      <c r="TW21" s="129">
        <v>4238671.8799852701</v>
      </c>
      <c r="TX21" s="129">
        <v>4241508.5568371899</v>
      </c>
      <c r="TY21" s="129">
        <v>4243047.05249645</v>
      </c>
      <c r="TZ21" s="129">
        <v>4242987.60580792</v>
      </c>
      <c r="UA21" s="129">
        <v>4243566.1314163804</v>
      </c>
      <c r="UB21" s="129">
        <v>4243033.3510975502</v>
      </c>
      <c r="UC21" s="129">
        <v>4244686.8130639596</v>
      </c>
      <c r="UD21" s="129">
        <v>4246049.1552335704</v>
      </c>
      <c r="UE21" s="129">
        <v>4245661.5445731701</v>
      </c>
      <c r="UF21" s="129">
        <v>4246224.8111210503</v>
      </c>
      <c r="UG21" s="129">
        <v>4249987.3898893399</v>
      </c>
      <c r="UH21" s="129">
        <f>'0091'!T25</f>
        <v>4282644</v>
      </c>
      <c r="UI21" s="452">
        <f t="shared" si="1"/>
        <v>95.620999999999995</v>
      </c>
      <c r="UJ21" s="204"/>
      <c r="UK21" s="347">
        <f t="shared" si="2"/>
        <v>197289</v>
      </c>
      <c r="UL21" s="271"/>
      <c r="UM21" s="196">
        <v>2192.4995152972201</v>
      </c>
      <c r="UN21" s="196">
        <v>2190.9294660514201</v>
      </c>
      <c r="UO21" s="196">
        <v>2190.2620662919198</v>
      </c>
      <c r="UP21" s="196">
        <v>2189.3431702877501</v>
      </c>
      <c r="UQ21" s="196">
        <v>2185.7563827713898</v>
      </c>
      <c r="UR21" s="196">
        <v>2182.1394501105201</v>
      </c>
      <c r="US21" s="196">
        <v>2181.5377161020201</v>
      </c>
      <c r="UT21" s="196">
        <v>2182.4291718555414</v>
      </c>
      <c r="UU21" s="196">
        <v>2180.7666886979509</v>
      </c>
      <c r="UV21" s="196">
        <v>2180.1345852895147</v>
      </c>
      <c r="UW21" s="196">
        <v>2179.0022809501334</v>
      </c>
      <c r="UX21" s="196">
        <v>2177.3187157400157</v>
      </c>
      <c r="UY21" s="196">
        <v>2174.8167313497197</v>
      </c>
      <c r="UZ21" s="196">
        <v>2175.3767082824602</v>
      </c>
      <c r="VA21" s="196">
        <v>2174.8581113037999</v>
      </c>
      <c r="VB21" s="196">
        <v>2173.68086359176</v>
      </c>
      <c r="VC21" s="196">
        <v>2173.3162526892202</v>
      </c>
      <c r="VD21" s="196">
        <v>2172.0556977736401</v>
      </c>
      <c r="VE21" s="196">
        <v>2172.1841350995401</v>
      </c>
      <c r="VF21" s="196">
        <v>2172.5495653500102</v>
      </c>
      <c r="VG21" s="196">
        <v>2168.3877846317901</v>
      </c>
      <c r="VH21" s="196">
        <v>2168.7489979003599</v>
      </c>
      <c r="VI21" s="196">
        <v>2167.5609477807802</v>
      </c>
      <c r="VJ21" s="196">
        <v>2166.2013331313437</v>
      </c>
      <c r="VK21" s="196">
        <v>2164.9070702473068</v>
      </c>
      <c r="VL21" s="196">
        <v>2163.5153336884559</v>
      </c>
      <c r="VM21" s="196">
        <v>2164.1927342256213</v>
      </c>
      <c r="VN21" s="196">
        <v>2163.5496403431166</v>
      </c>
      <c r="VO21" s="196">
        <v>2164.2725827095401</v>
      </c>
      <c r="VP21" s="196">
        <v>2163.9987571850238</v>
      </c>
      <c r="VQ21" s="196">
        <v>2162.6187900795794</v>
      </c>
      <c r="VR21" s="196">
        <v>2162.6266227475294</v>
      </c>
      <c r="VS21" s="196">
        <v>2162.2776076592118</v>
      </c>
      <c r="VT21" s="196">
        <v>2160.7752297119914</v>
      </c>
      <c r="VU21" s="196">
        <v>2160.0023151720943</v>
      </c>
      <c r="VV21" s="196">
        <v>2157.4098082339774</v>
      </c>
      <c r="VW21" s="196">
        <v>2156.6652544004928</v>
      </c>
      <c r="VX21" s="196">
        <v>2156.5842497885101</v>
      </c>
      <c r="VY21" s="196">
        <v>2156.8140267322169</v>
      </c>
      <c r="VZ21" s="196">
        <v>2159.3305149884704</v>
      </c>
      <c r="WA21" s="196">
        <v>2156.1438385078864</v>
      </c>
      <c r="WB21" s="196">
        <v>2154.4736538683269</v>
      </c>
      <c r="WC21" s="196">
        <v>2150.3274376763002</v>
      </c>
      <c r="WD21" s="196">
        <v>2150.78970582595</v>
      </c>
      <c r="WE21" s="196">
        <v>2149.3715490797499</v>
      </c>
      <c r="WF21" s="196">
        <v>2147.1522696801399</v>
      </c>
      <c r="WG21" s="196">
        <v>2145.64999041595</v>
      </c>
      <c r="WH21" s="196">
        <v>2145.5386210073698</v>
      </c>
      <c r="WI21" s="196">
        <v>2146.2791146074301</v>
      </c>
      <c r="WJ21" s="196">
        <v>2143.0794740292299</v>
      </c>
      <c r="WK21" s="196">
        <v>2142.5462606013898</v>
      </c>
      <c r="WL21" s="196">
        <v>2141.7744424724101</v>
      </c>
      <c r="WM21" s="196">
        <v>2140.72041892881</v>
      </c>
      <c r="WN21" s="196">
        <v>2140.6714868087101</v>
      </c>
      <c r="WO21" s="196">
        <v>2139.3073043009499</v>
      </c>
      <c r="WP21" s="196">
        <v>2135.9506798801599</v>
      </c>
      <c r="WQ21" s="196">
        <v>2135.2873255591699</v>
      </c>
      <c r="WR21" s="196">
        <v>2133.3792630937901</v>
      </c>
      <c r="WS21" s="196">
        <v>2132.6192016438999</v>
      </c>
      <c r="WT21" s="196">
        <v>2131.6080268067899</v>
      </c>
      <c r="WU21" s="196">
        <v>2131.3039499771198</v>
      </c>
      <c r="WV21" s="196">
        <v>2131.6698422376298</v>
      </c>
      <c r="WW21" s="196">
        <v>2130.8859746101898</v>
      </c>
      <c r="WX21" s="196">
        <v>2129.7551144573699</v>
      </c>
      <c r="WY21" s="196">
        <v>2129.10527512506</v>
      </c>
      <c r="WZ21" s="196">
        <v>2127.6423621572799</v>
      </c>
      <c r="XA21" s="196">
        <v>2128.3647253823601</v>
      </c>
      <c r="XB21" s="196">
        <v>2128.3329584645398</v>
      </c>
      <c r="XC21" s="196">
        <v>2128.85203410841</v>
      </c>
      <c r="XD21" s="196">
        <v>2126.4529930710701</v>
      </c>
      <c r="XE21" s="196">
        <v>2125.6963414172801</v>
      </c>
      <c r="XF21" s="196">
        <v>2125.0659140844</v>
      </c>
      <c r="XG21" s="196">
        <v>2125.66762287244</v>
      </c>
      <c r="XH21" s="196">
        <v>2125.1380115615798</v>
      </c>
      <c r="XI21" s="196">
        <v>2124.69632197189</v>
      </c>
      <c r="XJ21" s="196">
        <v>2121.9252696456101</v>
      </c>
      <c r="XK21" s="196">
        <v>2122.0511135168599</v>
      </c>
      <c r="XL21" s="196">
        <v>2119.8953040800616</v>
      </c>
      <c r="XM21" s="196">
        <v>2118.6495548618336</v>
      </c>
      <c r="XN21" s="196">
        <v>2117.0759528165995</v>
      </c>
      <c r="XO21" s="196">
        <v>2115.8368143665816</v>
      </c>
      <c r="XP21" s="196">
        <v>2113.1197847617564</v>
      </c>
      <c r="XQ21" s="196">
        <v>2111.5464440369838</v>
      </c>
      <c r="XR21" s="196">
        <v>2112.1408494690818</v>
      </c>
      <c r="XS21" s="196">
        <v>2105.5873735203345</v>
      </c>
      <c r="XT21" s="196">
        <v>2101.8841596507641</v>
      </c>
      <c r="XU21" s="196">
        <v>2099.2348130841119</v>
      </c>
      <c r="XV21" s="196">
        <v>2096.8372165632436</v>
      </c>
      <c r="XW21" s="196">
        <v>2095.2876088833086</v>
      </c>
      <c r="XX21" s="196">
        <v>2089.2498225132126</v>
      </c>
      <c r="XY21" s="196">
        <v>2088.581137144889</v>
      </c>
      <c r="XZ21" s="196">
        <v>2087.5287242863346</v>
      </c>
      <c r="YA21" s="196">
        <v>2087.388739309471</v>
      </c>
      <c r="YB21" s="196">
        <v>2085.1104501288914</v>
      </c>
      <c r="YC21" s="196">
        <v>2083.47100873709</v>
      </c>
      <c r="YD21" s="196">
        <v>2082.2356027184901</v>
      </c>
      <c r="YE21" s="196">
        <v>2080.9121259091498</v>
      </c>
      <c r="YF21" s="196">
        <v>2076.36200859462</v>
      </c>
      <c r="YG21" s="196">
        <v>2072.8636363636401</v>
      </c>
      <c r="YH21" s="196">
        <v>2070.5527658217802</v>
      </c>
      <c r="YI21" s="196">
        <v>2068.8641718918502</v>
      </c>
      <c r="YJ21" s="196">
        <v>2065.88340914532</v>
      </c>
      <c r="YK21" s="196">
        <v>2062.1557360808401</v>
      </c>
      <c r="YL21" s="196">
        <v>2058.7993998973502</v>
      </c>
      <c r="YM21" s="196">
        <v>2055.458385976</v>
      </c>
      <c r="YN21" s="196">
        <v>2052.2550568900101</v>
      </c>
      <c r="YO21" s="196">
        <v>2049.4389946026899</v>
      </c>
      <c r="YP21" s="196">
        <v>2046.26192165208</v>
      </c>
      <c r="YQ21" s="196">
        <v>2042.4779423349601</v>
      </c>
      <c r="YR21" s="196">
        <v>2040.7226485246399</v>
      </c>
      <c r="YS21" s="196">
        <v>2039.1713583379601</v>
      </c>
      <c r="YT21" s="196">
        <v>2035.8599592114199</v>
      </c>
      <c r="YU21" s="196">
        <v>2033.6979500320299</v>
      </c>
      <c r="YV21" s="196">
        <v>2031.4046755340601</v>
      </c>
      <c r="YW21" s="196">
        <v>2028.09778242005</v>
      </c>
      <c r="YX21" s="196">
        <v>2026.5953510817999</v>
      </c>
      <c r="YY21" s="196">
        <v>2024.3247575539001</v>
      </c>
      <c r="YZ21" s="196">
        <v>2018.86142738128</v>
      </c>
      <c r="ZA21" s="196">
        <v>2012.31741740548</v>
      </c>
      <c r="ZB21" s="196">
        <v>2007.14375987362</v>
      </c>
      <c r="ZC21" s="196">
        <v>2004.9601860611799</v>
      </c>
      <c r="ZD21" s="196">
        <v>2004.21536156455</v>
      </c>
      <c r="ZE21" s="196">
        <v>2002.3240576277899</v>
      </c>
      <c r="ZF21" s="196">
        <v>1998.0593002569699</v>
      </c>
      <c r="ZG21" s="196">
        <v>1995.3665874901001</v>
      </c>
      <c r="ZH21" s="196">
        <v>1994.44690265487</v>
      </c>
      <c r="ZI21" s="196">
        <v>1989.26946769863</v>
      </c>
      <c r="ZJ21" s="196">
        <v>1986.2646129541899</v>
      </c>
      <c r="ZK21" s="196">
        <v>1982.37001494533</v>
      </c>
      <c r="ZL21" s="196">
        <v>1981.16136919315</v>
      </c>
      <c r="ZM21" s="196">
        <v>1979.2683504341001</v>
      </c>
      <c r="ZN21" s="196">
        <v>1976.9560112711299</v>
      </c>
      <c r="ZO21" s="196">
        <v>1974.9731877628201</v>
      </c>
      <c r="ZP21" s="196">
        <v>1970.7524375558401</v>
      </c>
      <c r="ZQ21" s="196">
        <v>1969.25614690321</v>
      </c>
      <c r="ZR21" s="196">
        <v>1967.78786579901</v>
      </c>
      <c r="ZS21" s="196">
        <v>1965.3047280677799</v>
      </c>
      <c r="ZT21" s="196">
        <v>1964.1742001415</v>
      </c>
      <c r="ZU21" s="196">
        <v>1961.2463493567</v>
      </c>
      <c r="ZV21" s="196">
        <v>1959.69320556804</v>
      </c>
      <c r="ZW21" s="196">
        <v>1955.7890168849599</v>
      </c>
      <c r="ZX21" s="196">
        <v>1954.1536699964499</v>
      </c>
      <c r="ZY21" s="196">
        <v>1953.31199300143</v>
      </c>
      <c r="ZZ21" s="196">
        <v>1951.1899267982201</v>
      </c>
      <c r="AAA21" s="196">
        <v>1948.0617665715199</v>
      </c>
      <c r="AAB21" s="196">
        <v>1948.0617665715199</v>
      </c>
      <c r="AAC21" s="196">
        <v>1947.7149428933999</v>
      </c>
      <c r="AAD21" s="196">
        <v>1949.3809998008401</v>
      </c>
      <c r="AAE21" s="196">
        <v>1945.2991552923199</v>
      </c>
      <c r="AAF21" s="196">
        <v>1944.13385132659</v>
      </c>
      <c r="AAG21" s="196">
        <v>1943.6178989815801</v>
      </c>
      <c r="AAH21" s="196">
        <v>1942.93409450992</v>
      </c>
      <c r="AAI21" s="196">
        <v>1941.42216707494</v>
      </c>
      <c r="AAJ21" s="196">
        <v>1938.9303650291499</v>
      </c>
      <c r="AAK21" s="196">
        <v>1935.1935194510399</v>
      </c>
      <c r="AAL21" s="196">
        <v>1934.8249933714701</v>
      </c>
      <c r="AAM21" s="196">
        <v>1934.7794996407465</v>
      </c>
      <c r="AAN21" s="196">
        <v>1935.8540636922642</v>
      </c>
      <c r="AAO21" s="196">
        <v>1936.5032772242239</v>
      </c>
      <c r="AAP21" s="196">
        <v>1937.2367603695286</v>
      </c>
      <c r="AAQ21" s="196">
        <v>1938.2541947645509</v>
      </c>
      <c r="AAR21" s="196">
        <v>1937.9222953759213</v>
      </c>
      <c r="AAS21" s="196">
        <v>1934.0802883052202</v>
      </c>
      <c r="AAT21" s="196">
        <v>1933.790834735863</v>
      </c>
      <c r="AAU21" s="196">
        <v>1934.9943312341654</v>
      </c>
      <c r="AAV21" s="196">
        <v>1934.5600718530341</v>
      </c>
      <c r="AAW21" s="196">
        <v>1934.9376838696105</v>
      </c>
      <c r="AAX21" s="196">
        <v>1935.9278618494686</v>
      </c>
      <c r="AAY21" s="196">
        <v>1937.9944006026296</v>
      </c>
      <c r="AAZ21" s="299">
        <v>1940.0566436634886</v>
      </c>
      <c r="ABA21" s="196">
        <v>1941.1676849966052</v>
      </c>
      <c r="ABB21" s="196">
        <v>1941.5615041427657</v>
      </c>
      <c r="ABC21" s="196">
        <v>1942.5131223158899</v>
      </c>
      <c r="ABD21" s="196">
        <v>1942.244158739004</v>
      </c>
      <c r="ABE21" s="196">
        <v>1941.4370329146127</v>
      </c>
      <c r="ABF21" s="196">
        <v>1941.7117439135789</v>
      </c>
      <c r="ABG21" s="196">
        <v>1940.8236087957446</v>
      </c>
      <c r="ABH21" s="196">
        <v>1938.6627629063094</v>
      </c>
      <c r="ABI21" s="196">
        <v>1939.5671826873076</v>
      </c>
      <c r="ABJ21" s="196">
        <v>1939.821136263824</v>
      </c>
      <c r="ABK21" s="196">
        <v>1940.9535246787559</v>
      </c>
      <c r="ABL21" s="196">
        <v>1941.8143155191799</v>
      </c>
      <c r="ABM21" s="196">
        <v>1941.65593561368</v>
      </c>
      <c r="ABN21" s="196">
        <v>1939.49649560944</v>
      </c>
      <c r="ABO21" s="196">
        <v>1938.72514900596</v>
      </c>
      <c r="ABP21" s="196">
        <v>1939.37195365561</v>
      </c>
      <c r="ABQ21" s="196">
        <v>1939.9285400614799</v>
      </c>
      <c r="ABR21" s="196">
        <v>1940.1346384338799</v>
      </c>
      <c r="ABS21" s="196">
        <v>1941.67866570674</v>
      </c>
      <c r="ABT21" s="196">
        <v>1941.39775461107</v>
      </c>
      <c r="ABU21" s="196">
        <v>1941.5812000000001</v>
      </c>
      <c r="ABV21" s="196">
        <v>1944.1342742096199</v>
      </c>
      <c r="ABW21" s="196">
        <v>1942.1646244430301</v>
      </c>
      <c r="ABX21" s="196">
        <v>1941.81153081511</v>
      </c>
      <c r="ABY21" s="196">
        <v>1942.03929054323</v>
      </c>
      <c r="ABZ21" s="196">
        <v>1942.48782046162</v>
      </c>
      <c r="ACA21" s="196">
        <v>1942.23489852288</v>
      </c>
      <c r="ACB21" s="196">
        <v>1942.4970880025701</v>
      </c>
      <c r="ACC21" s="196">
        <v>1939.9814328960599</v>
      </c>
      <c r="ACD21" s="196">
        <v>1940.4445792880299</v>
      </c>
      <c r="ACE21" s="196">
        <v>1940.3861378140398</v>
      </c>
      <c r="ACF21" s="196">
        <v>1939.9955580681635</v>
      </c>
      <c r="ACG21" s="196">
        <v>1940.7669568738611</v>
      </c>
      <c r="ACH21" s="196">
        <v>1941.1443374673629</v>
      </c>
      <c r="ACI21" s="196">
        <v>1940.9064160196158</v>
      </c>
      <c r="ACJ21" s="196">
        <v>1942.2508922344834</v>
      </c>
      <c r="ACK21" s="196">
        <v>1941.0143144251672</v>
      </c>
      <c r="ACL21" s="196">
        <v>1941.4424103111405</v>
      </c>
      <c r="ACM21" s="196">
        <v>1942.3963949133708</v>
      </c>
      <c r="ACN21" s="196">
        <v>1942.9829416381001</v>
      </c>
      <c r="ACO21" s="196">
        <v>1942.8740581270199</v>
      </c>
      <c r="ACP21" s="196">
        <v>1942.95148359369</v>
      </c>
      <c r="ACQ21" s="196">
        <v>1945.73720585815</v>
      </c>
      <c r="ACR21" s="196">
        <v>1944.4270618343901</v>
      </c>
      <c r="ACS21" s="196">
        <v>1942.8874394946299</v>
      </c>
      <c r="ACT21" s="196">
        <v>1943.6376645678299</v>
      </c>
      <c r="ACU21" s="196">
        <v>1943.8995856690201</v>
      </c>
      <c r="ACV21" s="196">
        <v>1943.7578271123039</v>
      </c>
      <c r="ACW21" s="196">
        <v>1943.9607475110167</v>
      </c>
      <c r="ACX21" s="196">
        <v>1944.0552129701471</v>
      </c>
      <c r="ACY21" s="196">
        <v>1943.091720214464</v>
      </c>
      <c r="ACZ21" s="196">
        <v>1944.207392197125</v>
      </c>
      <c r="ADA21" s="196">
        <v>1941.5637792696905</v>
      </c>
      <c r="ADB21" s="196">
        <v>1940.9979193015381</v>
      </c>
      <c r="ADC21" s="196">
        <v>1941.1189266110998</v>
      </c>
      <c r="ADD21" s="196">
        <v>1939.3642368005185</v>
      </c>
      <c r="ADE21" s="196">
        <v>1938.1539761751501</v>
      </c>
      <c r="ADF21" s="196">
        <v>1938.2912308929999</v>
      </c>
      <c r="ADG21" s="196">
        <v>1935.7524545308199</v>
      </c>
      <c r="ADH21" s="196">
        <v>1934.74090142203</v>
      </c>
      <c r="ADI21" s="196">
        <v>1934.07018381475</v>
      </c>
      <c r="ADJ21" s="196">
        <v>1934.2294601868</v>
      </c>
      <c r="ADK21" s="196">
        <v>1934.2294601868</v>
      </c>
      <c r="ADL21" s="196">
        <v>1933.8643379048999</v>
      </c>
      <c r="ADM21" s="196">
        <v>1938.03052837573</v>
      </c>
      <c r="ADN21" s="196">
        <v>1937.13685285568</v>
      </c>
      <c r="ADO21" s="196">
        <v>1937.6839784226499</v>
      </c>
      <c r="ADP21" s="196">
        <v>1937.66805566475</v>
      </c>
      <c r="ADQ21" s="196">
        <v>1937.38604212512</v>
      </c>
      <c r="ADR21" s="196">
        <v>1937.6634558679</v>
      </c>
      <c r="ADS21" s="196">
        <v>1937.6061367025</v>
      </c>
      <c r="ADT21" s="196">
        <v>1938.0081683946</v>
      </c>
      <c r="ADU21" s="196">
        <v>1938.55852301866</v>
      </c>
      <c r="ADV21" s="196">
        <v>1936.0172147078699</v>
      </c>
      <c r="ADW21" s="196">
        <v>1936.6139102079801</v>
      </c>
      <c r="ADX21" s="196">
        <v>1936.9206008583701</v>
      </c>
      <c r="ADY21" s="196">
        <v>1936.9623411079899</v>
      </c>
      <c r="ADZ21" s="196">
        <v>1937.3346487766401</v>
      </c>
      <c r="AEA21" s="196">
        <v>1937.14782196596</v>
      </c>
      <c r="AEB21" s="196">
        <v>1934.1747458027901</v>
      </c>
      <c r="AEC21" s="196">
        <v>1934.9673564673799</v>
      </c>
      <c r="AED21" s="196">
        <v>1934.0296501284799</v>
      </c>
      <c r="AEE21" s="196">
        <v>1935.44594218458</v>
      </c>
      <c r="AEF21" s="196">
        <v>1934.5459966605699</v>
      </c>
      <c r="AEG21" s="196">
        <v>1934.81234361968</v>
      </c>
      <c r="AEH21" s="196">
        <v>1935.2900766390001</v>
      </c>
      <c r="AEI21" s="196">
        <v>1935.6144797813799</v>
      </c>
      <c r="AEJ21" s="196">
        <v>1936.7218711981475</v>
      </c>
      <c r="AEK21" s="196">
        <v>1937.4031631411642</v>
      </c>
      <c r="AEL21" s="196">
        <v>1938.6408753419303</v>
      </c>
      <c r="AEM21" s="196">
        <v>1938.4402315372361</v>
      </c>
      <c r="AEN21" s="196">
        <v>1938.8314146642972</v>
      </c>
      <c r="AEO21" s="196">
        <v>1937.0046136101498</v>
      </c>
      <c r="AEP21" s="196">
        <v>1939.1141739904799</v>
      </c>
      <c r="AEQ21" s="196">
        <v>1940.3185380616101</v>
      </c>
      <c r="AER21" s="196">
        <v>1941.3873642415001</v>
      </c>
      <c r="AES21" s="196">
        <v>1943.7319506945801</v>
      </c>
      <c r="AET21" s="196">
        <v>1944.1634862528199</v>
      </c>
      <c r="AEU21" s="196">
        <v>1943.6150689174499</v>
      </c>
      <c r="AEV21" s="196">
        <v>1943.9326016385801</v>
      </c>
      <c r="AEW21" s="196">
        <v>1942.5754480632099</v>
      </c>
      <c r="AEX21" s="196">
        <v>1944.9090697132201</v>
      </c>
      <c r="AEY21" s="196">
        <v>1946.0717614165901</v>
      </c>
      <c r="AEZ21" s="196">
        <v>1946.36374160685</v>
      </c>
      <c r="AFA21" s="196">
        <v>1946.1183029747599</v>
      </c>
      <c r="AFB21" s="196">
        <v>1946.4119373404001</v>
      </c>
      <c r="AFC21" s="196">
        <v>1945.7848096451501</v>
      </c>
      <c r="AFD21" s="196">
        <v>1946.6335232704901</v>
      </c>
      <c r="AFE21" s="196">
        <v>1948.2505964750301</v>
      </c>
      <c r="AFF21" s="196">
        <v>1950.0775552726</v>
      </c>
      <c r="AFG21" s="196">
        <v>1951.4705088145699</v>
      </c>
      <c r="AFH21" s="196">
        <v>1951.11552096178</v>
      </c>
      <c r="AFI21" s="196">
        <v>1954.84227251589</v>
      </c>
      <c r="AFJ21" s="196">
        <v>1955.33447550814</v>
      </c>
      <c r="AFK21" s="196">
        <v>1955.5452706907299</v>
      </c>
      <c r="AFL21" s="196">
        <v>1955.3929687499999</v>
      </c>
      <c r="AFM21" s="196">
        <v>1955.97380766224</v>
      </c>
      <c r="AFN21" s="196">
        <v>1954.29536754941</v>
      </c>
      <c r="AFO21" s="196">
        <v>1953.0793186973699</v>
      </c>
      <c r="AFP21" s="196">
        <v>1954.3925559080701</v>
      </c>
      <c r="AFQ21" s="196">
        <v>1955.4987501952801</v>
      </c>
      <c r="AFR21" s="196">
        <v>1955.68142968143</v>
      </c>
      <c r="AFS21" s="196">
        <v>1954.58482629693</v>
      </c>
      <c r="AFT21" s="196">
        <v>1953.8326246617701</v>
      </c>
      <c r="AFU21" s="196">
        <v>1951.3685835875399</v>
      </c>
      <c r="AFV21" s="196">
        <v>1948.8924637571399</v>
      </c>
      <c r="AFW21" s="196">
        <v>1941.99592522429</v>
      </c>
      <c r="AFX21" s="196">
        <v>1939.23071348335</v>
      </c>
      <c r="AFY21" s="196">
        <v>1926.5993364558899</v>
      </c>
      <c r="AFZ21" s="196">
        <v>1924.0408093861599</v>
      </c>
      <c r="AGA21" s="196">
        <v>1910.77191283293</v>
      </c>
      <c r="AGB21" s="196">
        <v>1901.2563316664</v>
      </c>
      <c r="AGC21" s="196">
        <v>1887.42092693003</v>
      </c>
      <c r="AGD21" s="196">
        <v>1882.4101601525799</v>
      </c>
      <c r="AGE21" s="196">
        <v>1881.5494874353601</v>
      </c>
      <c r="AGF21" s="196">
        <v>1871.82585976425</v>
      </c>
      <c r="AGG21" s="196">
        <v>1860.9645764977499</v>
      </c>
      <c r="AGH21" s="196" t="e">
        <f>'0091'!#REF!</f>
        <v>#REF!</v>
      </c>
      <c r="AGI21" s="196">
        <v>1849.6360897725599</v>
      </c>
      <c r="AGJ21" s="196">
        <v>1844.3353770878</v>
      </c>
      <c r="AGK21" s="196">
        <v>1841.98447355653</v>
      </c>
      <c r="AGL21" s="196">
        <v>1836.79756450075</v>
      </c>
      <c r="AGM21" s="196">
        <v>1831.97591245338</v>
      </c>
      <c r="AGN21" s="196">
        <v>1828.1097224774901</v>
      </c>
      <c r="AGO21" s="196">
        <v>1825.3844265062457</v>
      </c>
      <c r="AGP21" s="196">
        <v>1825.0056334501801</v>
      </c>
      <c r="AGQ21" s="196">
        <v>1820.00876808417</v>
      </c>
      <c r="AGR21" s="196">
        <v>1818.1619671508599</v>
      </c>
      <c r="AGS21" s="196">
        <v>1818.6412758711001</v>
      </c>
      <c r="AGT21" s="196">
        <v>1822.8534911879456</v>
      </c>
      <c r="AGU21" s="196">
        <v>1820.80014949715</v>
      </c>
      <c r="AGV21" s="196">
        <v>1816.62284277755</v>
      </c>
      <c r="AGW21" s="196">
        <v>1813.0415606446099</v>
      </c>
      <c r="AGX21" s="196">
        <v>1810.4196540827099</v>
      </c>
      <c r="AGY21" s="196">
        <v>1807.34405755786</v>
      </c>
      <c r="AGZ21" s="196">
        <v>1807.34405755786</v>
      </c>
      <c r="AHA21" s="196">
        <v>1801.70198938513</v>
      </c>
      <c r="AHB21" s="196">
        <v>1798.87720416401</v>
      </c>
      <c r="AHC21" s="196">
        <v>1796.52791519435</v>
      </c>
      <c r="AHD21" s="196">
        <v>1793.6814584511001</v>
      </c>
      <c r="AHE21" s="196">
        <v>1793.03339647793</v>
      </c>
      <c r="AHF21" s="196">
        <v>1789.67359784992</v>
      </c>
      <c r="AHG21" s="196">
        <v>1787.8040793080099</v>
      </c>
      <c r="AHH21" s="196">
        <v>1784.30972217256</v>
      </c>
      <c r="AHI21" s="196">
        <v>1784.56708860759</v>
      </c>
      <c r="AHJ21" s="196">
        <v>1785.7809450152799</v>
      </c>
      <c r="AHK21" s="196">
        <v>1784.3706201986099</v>
      </c>
      <c r="AHL21" s="196">
        <v>1782.53431850574</v>
      </c>
      <c r="AHM21" s="196">
        <v>1780.9150719951899</v>
      </c>
      <c r="AHN21" s="196">
        <v>1779.5430824103601</v>
      </c>
      <c r="AHO21" s="196">
        <v>1781.6646566669201</v>
      </c>
      <c r="AHP21" s="196">
        <v>1777.1627783266199</v>
      </c>
      <c r="AHQ21" s="196">
        <v>1776.6288125839201</v>
      </c>
      <c r="AHR21" s="196">
        <v>1781.7116162211</v>
      </c>
      <c r="AHS21" s="196">
        <v>1778.3728866747699</v>
      </c>
      <c r="AHT21" s="196">
        <v>1775.7742196220299</v>
      </c>
      <c r="AHU21" s="196">
        <v>1775.7082289458499</v>
      </c>
      <c r="AHV21" s="196">
        <v>1776.48639081183</v>
      </c>
      <c r="AHW21" s="196">
        <v>1776.97576775432</v>
      </c>
      <c r="AHX21" s="196">
        <v>1775.69257837492</v>
      </c>
      <c r="AHY21" s="196">
        <v>1775.0741035856599</v>
      </c>
      <c r="AHZ21" s="196">
        <v>1775.33717693837</v>
      </c>
      <c r="AIA21" s="196">
        <v>1775.89521730502</v>
      </c>
      <c r="AIB21" s="196">
        <v>1776.2009343928401</v>
      </c>
      <c r="AIC21" s="196">
        <v>1777.55241090147</v>
      </c>
      <c r="AID21" s="196">
        <v>1778.9778859809301</v>
      </c>
      <c r="AIE21" s="196">
        <v>1780.7939792275199</v>
      </c>
      <c r="AIF21" s="196">
        <v>1780.96351730589</v>
      </c>
      <c r="AIG21" s="196">
        <v>1774.4176627870399</v>
      </c>
      <c r="AIH21" s="196">
        <v>1772.8145784475801</v>
      </c>
      <c r="AII21" s="196">
        <v>1774.4637613970001</v>
      </c>
      <c r="AIJ21" s="196">
        <v>1776.12282061217</v>
      </c>
      <c r="AIK21" s="196">
        <v>1776.12282061217</v>
      </c>
      <c r="AIL21" s="196">
        <v>1779.9299092266999</v>
      </c>
      <c r="AIM21" s="196">
        <v>1780.1044747455301</v>
      </c>
      <c r="AIN21" s="196">
        <v>1780.98963133641</v>
      </c>
      <c r="AIO21" s="196">
        <v>1782.64278276966</v>
      </c>
      <c r="AIP21" s="196">
        <v>1783.58606957404</v>
      </c>
      <c r="AIQ21" s="196">
        <v>1783.95778674081</v>
      </c>
      <c r="AIR21" s="196">
        <v>1783.36400657843</v>
      </c>
      <c r="AIS21" s="196">
        <v>1782.28436315316</v>
      </c>
      <c r="AIT21" s="196">
        <v>1783.7688422536301</v>
      </c>
      <c r="AIU21" s="196">
        <v>1783.1376983972236</v>
      </c>
      <c r="AIV21" s="196">
        <v>1782.18350346122</v>
      </c>
      <c r="AIW21" s="196">
        <v>1782.9592476488999</v>
      </c>
      <c r="AIX21" s="196">
        <v>1790.3973093111999</v>
      </c>
      <c r="AIY21" s="196">
        <v>1791.8299182754899</v>
      </c>
      <c r="AIZ21" s="196">
        <v>1792.33695437488</v>
      </c>
      <c r="AJA21" s="474">
        <v>1792.33695437488</v>
      </c>
      <c r="AJB21" s="474">
        <v>1793.1206487341799</v>
      </c>
      <c r="AJC21" s="474">
        <v>1793.86741207724</v>
      </c>
      <c r="AJD21" s="474">
        <v>1800.01981375074</v>
      </c>
      <c r="AJE21" s="474">
        <v>1794.4659626699899</v>
      </c>
      <c r="AJF21" s="474">
        <v>1794.91281419608</v>
      </c>
      <c r="AJG21" s="474">
        <v>1791.59225225912</v>
      </c>
      <c r="AJH21" s="474">
        <v>1787.51294364823</v>
      </c>
      <c r="AJI21" s="474">
        <v>1781.7269299023999</v>
      </c>
      <c r="AJJ21" s="474">
        <v>1781.27696513002</v>
      </c>
      <c r="AJK21" s="474">
        <v>1780.62230552952</v>
      </c>
      <c r="AJL21" s="474">
        <v>1780.6034871486499</v>
      </c>
      <c r="AJM21" s="474">
        <v>1780.95027624309</v>
      </c>
      <c r="AJN21" s="474">
        <v>1782.62097859092</v>
      </c>
      <c r="AJO21" s="474">
        <v>1784.4314970384401</v>
      </c>
      <c r="AJP21" s="474">
        <v>1785.08706612372</v>
      </c>
      <c r="AJQ21" s="474">
        <v>1788.5699681516101</v>
      </c>
      <c r="AJR21" s="474">
        <v>1791.5134213552201</v>
      </c>
      <c r="AJS21" s="474">
        <v>1791.8121577652601</v>
      </c>
      <c r="AJT21" s="474">
        <v>1788.5422034824701</v>
      </c>
      <c r="AJU21" s="474">
        <v>1789.4584063900299</v>
      </c>
      <c r="AJV21" s="474">
        <v>1789.32699002089</v>
      </c>
      <c r="AJW21" s="474">
        <v>1787.58460719446</v>
      </c>
      <c r="AJX21" s="474">
        <v>1793.9644631257199</v>
      </c>
      <c r="AJY21" s="474">
        <v>1791.92404006678</v>
      </c>
      <c r="AJZ21" s="474">
        <v>1791.36748597885</v>
      </c>
      <c r="AKA21" s="474">
        <v>1793.9808439435301</v>
      </c>
      <c r="AKB21" s="196">
        <v>1793.19715329871</v>
      </c>
      <c r="AKC21" s="196">
        <v>1794.3911837237999</v>
      </c>
      <c r="AKD21" s="196">
        <v>1793.85908109775</v>
      </c>
      <c r="AKE21" s="196">
        <v>1794.3450837751</v>
      </c>
      <c r="AKF21" s="196">
        <v>1793.60215261915</v>
      </c>
      <c r="AKG21" s="196">
        <v>1793.8711428128399</v>
      </c>
      <c r="AKH21" s="196">
        <v>1793.8711428128399</v>
      </c>
      <c r="AKI21" s="196">
        <v>1794.6800015505701</v>
      </c>
      <c r="AKJ21" s="196">
        <v>1793.03596955531</v>
      </c>
      <c r="AKK21" s="196">
        <v>1792.6792321924099</v>
      </c>
      <c r="AKL21" s="196">
        <v>1793.8065516572999</v>
      </c>
      <c r="AKM21" s="196">
        <v>1794.7477144524401</v>
      </c>
      <c r="AKN21" s="196">
        <v>1793.5724105424399</v>
      </c>
      <c r="AKO21" s="196">
        <v>1793.1448486509801</v>
      </c>
      <c r="AKP21" s="196">
        <v>1792.3345451702401</v>
      </c>
      <c r="AKQ21" s="196">
        <v>1793.5870882019599</v>
      </c>
      <c r="AKR21" s="196">
        <v>1794.5966633954899</v>
      </c>
      <c r="AKS21" s="196">
        <v>1797.7462967317199</v>
      </c>
      <c r="AKT21" s="196">
        <v>1801.62158993199</v>
      </c>
      <c r="AKU21" s="196">
        <v>1806.17084523018</v>
      </c>
      <c r="AKV21" s="196">
        <v>1806.7795349565499</v>
      </c>
      <c r="AKW21" s="196">
        <v>1807.5110710506699</v>
      </c>
      <c r="AKX21" s="196">
        <v>1806.4434966348399</v>
      </c>
      <c r="AKY21" s="196">
        <v>1805.08915737539</v>
      </c>
      <c r="AKZ21" s="196">
        <v>1805.41507967353</v>
      </c>
      <c r="ALA21" s="196">
        <v>1805.0668112630201</v>
      </c>
      <c r="ALB21" s="196">
        <v>1806.02005129401</v>
      </c>
      <c r="ALC21" s="196">
        <v>1806.8632582119301</v>
      </c>
      <c r="ALD21" s="196">
        <v>1807.9607812438801</v>
      </c>
      <c r="ALE21" s="196">
        <v>1808.80447585395</v>
      </c>
      <c r="ALF21" s="196">
        <v>1808.0559385463901</v>
      </c>
      <c r="ALG21" s="196">
        <v>1807.7366612692999</v>
      </c>
      <c r="ALH21" s="196">
        <v>1807.3030960362801</v>
      </c>
      <c r="ALI21" s="196">
        <v>1806.4335526575001</v>
      </c>
      <c r="ALJ21" s="196">
        <v>1807.0561061318001</v>
      </c>
      <c r="ALK21" s="196">
        <v>1805.1072407045001</v>
      </c>
      <c r="ALL21" s="196">
        <v>1805.0656137042299</v>
      </c>
      <c r="ALM21" s="196">
        <v>1805.3749850484401</v>
      </c>
      <c r="ALN21" s="196">
        <v>1805.6558691468899</v>
      </c>
      <c r="ALO21" s="196">
        <v>1805.38761246787</v>
      </c>
      <c r="ALP21" s="196">
        <v>1803.9665653495399</v>
      </c>
      <c r="ALQ21" s="196">
        <v>1809.0904326089601</v>
      </c>
      <c r="ALR21" s="196">
        <v>1809.43626039009</v>
      </c>
      <c r="ALS21" s="196">
        <v>1808.91963593323</v>
      </c>
      <c r="ALT21" s="196">
        <v>1805.1363636363601</v>
      </c>
      <c r="ALU21" s="196">
        <v>1807.31661164345</v>
      </c>
      <c r="ALV21" s="196">
        <v>1805.0717932354801</v>
      </c>
      <c r="ALW21" s="196">
        <v>1802.5497693854199</v>
      </c>
      <c r="ALX21" s="196">
        <v>1799.28470588235</v>
      </c>
      <c r="ALY21" s="196">
        <v>1797.2179869200099</v>
      </c>
      <c r="ALZ21" s="196">
        <v>1797.20905923345</v>
      </c>
      <c r="AMA21" s="196">
        <v>1796.7565359477101</v>
      </c>
      <c r="AMB21" s="196">
        <v>1797.5257610782401</v>
      </c>
      <c r="AMC21" s="196">
        <v>1795.49522034033</v>
      </c>
      <c r="AMD21" s="196">
        <v>1795.4323689760799</v>
      </c>
      <c r="AME21" s="196">
        <v>1794.8129238133199</v>
      </c>
      <c r="AMF21" s="196">
        <v>1793.1093950064001</v>
      </c>
      <c r="AMG21" s="196">
        <v>1792.7976214391899</v>
      </c>
      <c r="AMH21" s="196">
        <v>1792.5193392425499</v>
      </c>
      <c r="AMI21" s="196">
        <v>1793.0830103359201</v>
      </c>
      <c r="AMJ21" s="196">
        <v>1794.1861498082001</v>
      </c>
      <c r="AMK21" s="196">
        <v>1794.24472642043</v>
      </c>
      <c r="AML21" s="196">
        <v>1795.0266860747199</v>
      </c>
      <c r="AMM21" s="196">
        <v>1793.97488188022</v>
      </c>
      <c r="AMN21" s="196">
        <v>1794.30066680137</v>
      </c>
      <c r="AMO21" s="196">
        <v>1793.7002909796299</v>
      </c>
      <c r="AMP21" s="196">
        <v>1801.23697290364</v>
      </c>
      <c r="AMQ21" s="196">
        <v>1802.23100060156</v>
      </c>
      <c r="AMR21" s="196">
        <v>1805.7879784082099</v>
      </c>
      <c r="AMS21" s="196">
        <v>1805.25756835938</v>
      </c>
      <c r="AMT21" s="196">
        <v>1803.8496277309901</v>
      </c>
      <c r="AMU21" s="196">
        <v>1806.50115378276</v>
      </c>
      <c r="AMV21" s="196">
        <v>1806.5979126273701</v>
      </c>
      <c r="AMW21" s="196">
        <v>1806.2890948204499</v>
      </c>
      <c r="AMX21" s="196">
        <v>1806.20913680377</v>
      </c>
      <c r="AMY21" s="196">
        <v>1806.6893179746401</v>
      </c>
      <c r="AMZ21" s="196">
        <v>1806.1789259459199</v>
      </c>
      <c r="ANA21" s="196">
        <v>1804.87730314798</v>
      </c>
      <c r="ANB21" s="196">
        <v>1804.7491735537201</v>
      </c>
      <c r="ANC21" s="196">
        <v>1804.74498448811</v>
      </c>
      <c r="AND21" s="196">
        <v>1806.32189143307</v>
      </c>
      <c r="ANE21" s="196">
        <v>1805.8731012789201</v>
      </c>
      <c r="ANF21" s="196">
        <v>1805.33920013221</v>
      </c>
      <c r="ANG21" s="196">
        <v>1810.1055484824799</v>
      </c>
      <c r="ANH21" s="196">
        <v>1810.12949640288</v>
      </c>
      <c r="ANI21" s="196">
        <v>1810.9931788297199</v>
      </c>
      <c r="ANJ21" s="196">
        <v>1811.41134635821</v>
      </c>
      <c r="ANK21" s="196">
        <v>1811.3855372574601</v>
      </c>
      <c r="ANL21" s="196">
        <v>1818.17414482452</v>
      </c>
      <c r="ANM21" s="196">
        <v>1820.7585401224601</v>
      </c>
      <c r="ANN21" s="196">
        <v>1822.55751069497</v>
      </c>
      <c r="ANO21" s="196">
        <v>1823.4876006310899</v>
      </c>
      <c r="ANP21" s="196">
        <v>1824.81061063479</v>
      </c>
      <c r="ANQ21" s="196">
        <v>1828.2811126208901</v>
      </c>
      <c r="ANR21" s="196">
        <v>1830.14045728423</v>
      </c>
      <c r="ANS21" s="196">
        <v>1828.6725837489701</v>
      </c>
      <c r="ANT21" s="196">
        <v>1828.76404494382</v>
      </c>
      <c r="ANU21" s="196">
        <v>1827.63396473901</v>
      </c>
      <c r="ANV21" s="196">
        <v>1823.80409851476</v>
      </c>
      <c r="ANW21" s="196">
        <v>1825.3890436397401</v>
      </c>
      <c r="ANX21" s="196">
        <v>1824.6689806357299</v>
      </c>
      <c r="ANY21" s="196">
        <v>1826.51896148275</v>
      </c>
      <c r="ANZ21" s="196">
        <v>1827.7230064574301</v>
      </c>
      <c r="AOA21" s="196">
        <v>1827.6094414199399</v>
      </c>
      <c r="AOB21" s="196">
        <v>1826.44323047394</v>
      </c>
      <c r="AOC21" s="196">
        <v>1829.70033620816</v>
      </c>
      <c r="AOD21" s="196">
        <v>1828.7319105393899</v>
      </c>
      <c r="AOE21" s="196">
        <v>1828.7392941523899</v>
      </c>
      <c r="AOF21" s="196">
        <v>1829.3389308498899</v>
      </c>
      <c r="AOG21" s="196">
        <v>1830.0274856158601</v>
      </c>
      <c r="AOH21" s="196">
        <v>1829.4918356886601</v>
      </c>
      <c r="AOI21" s="196">
        <v>1833.4105752555299</v>
      </c>
      <c r="AOJ21" s="196">
        <v>1835.07297639437</v>
      </c>
      <c r="AOK21" s="196">
        <v>1835.2355708205801</v>
      </c>
      <c r="AOL21" s="196">
        <v>1836.6877380045701</v>
      </c>
      <c r="AOM21" s="196">
        <v>1837.7670312799801</v>
      </c>
      <c r="AON21" s="196">
        <v>1837.13554009632</v>
      </c>
      <c r="AOO21" s="196">
        <v>1836.43199088146</v>
      </c>
      <c r="AOP21" s="196">
        <v>1836.63344197681</v>
      </c>
      <c r="AOQ21" s="196">
        <v>1835.0501874929</v>
      </c>
      <c r="AOR21" s="196">
        <v>1834.9547666109199</v>
      </c>
      <c r="AOS21" s="196">
        <v>1836.0670522870801</v>
      </c>
      <c r="AOT21" s="196">
        <v>1835.0887551424701</v>
      </c>
      <c r="AOU21" s="196">
        <v>1834.9069315975801</v>
      </c>
      <c r="AOV21" s="196">
        <v>1834.9664709225201</v>
      </c>
      <c r="AOW21" s="196">
        <v>1834.0546783293601</v>
      </c>
      <c r="AOX21" s="196">
        <v>1839.05773008916</v>
      </c>
      <c r="AOY21" s="196">
        <v>1838.7339216272801</v>
      </c>
      <c r="AOZ21" s="196">
        <v>1840.20911127707</v>
      </c>
      <c r="APA21" s="196">
        <v>1842.6756877990399</v>
      </c>
      <c r="APB21" s="196">
        <v>1841.14663193152</v>
      </c>
      <c r="APC21" s="196">
        <v>1839.2941045688699</v>
      </c>
      <c r="APD21" s="196">
        <v>1838.33118532975</v>
      </c>
      <c r="APE21" s="196">
        <v>1838.1534684305</v>
      </c>
      <c r="APF21" s="196">
        <v>1835.6219750054199</v>
      </c>
      <c r="APG21" s="196">
        <v>1834.3084105385101</v>
      </c>
      <c r="APH21" s="196">
        <v>1833.55496230023</v>
      </c>
      <c r="API21" s="196">
        <v>1834.2596728870999</v>
      </c>
      <c r="APJ21" s="196">
        <v>1833.39838686447</v>
      </c>
      <c r="APK21" s="196">
        <v>1832.6656421985599</v>
      </c>
      <c r="APL21" s="196">
        <v>1829.77668729109</v>
      </c>
      <c r="APM21" s="196">
        <v>1833.08210828254</v>
      </c>
      <c r="APN21" s="196">
        <v>1833.20572795772</v>
      </c>
      <c r="APO21" s="196">
        <v>1831.9752689324901</v>
      </c>
      <c r="APP21" s="196">
        <v>1830.84724555822</v>
      </c>
      <c r="APQ21" s="196">
        <v>1829.43702221905</v>
      </c>
      <c r="APR21" s="196">
        <f>'0091'!T55</f>
        <v>1831.82086894587</v>
      </c>
      <c r="APS21" s="451">
        <f t="shared" si="3"/>
        <v>-7.2368611432900707</v>
      </c>
      <c r="APT21" s="198"/>
      <c r="APU21" s="349">
        <f t="shared" si="4"/>
        <v>2.1205327377099366</v>
      </c>
      <c r="APV21" s="271"/>
      <c r="APW21" s="183"/>
    </row>
    <row r="22" spans="1:1128" s="434" customFormat="1" ht="13.9" customHeight="1" x14ac:dyDescent="0.25">
      <c r="A22">
        <v>19</v>
      </c>
      <c r="B22" s="600" t="s">
        <v>25</v>
      </c>
      <c r="C22" s="601">
        <v>7344</v>
      </c>
      <c r="D22" s="601">
        <v>7202</v>
      </c>
      <c r="E22" s="601">
        <v>7028</v>
      </c>
      <c r="F22" s="601">
        <v>6972</v>
      </c>
      <c r="G22" s="601">
        <v>6337</v>
      </c>
      <c r="H22" s="601">
        <v>6484</v>
      </c>
      <c r="I22" s="601">
        <v>6412</v>
      </c>
      <c r="J22" s="601">
        <v>6370</v>
      </c>
      <c r="K22" s="601">
        <v>6399</v>
      </c>
      <c r="L22" s="601">
        <v>6526</v>
      </c>
      <c r="M22" s="601">
        <v>6375</v>
      </c>
      <c r="N22" s="601">
        <v>6388</v>
      </c>
      <c r="O22" s="601">
        <v>6381</v>
      </c>
      <c r="P22" s="601">
        <v>6442</v>
      </c>
      <c r="Q22" s="601">
        <v>6552</v>
      </c>
      <c r="R22" s="601">
        <v>6110</v>
      </c>
      <c r="S22" s="601">
        <v>5935</v>
      </c>
      <c r="T22" s="601">
        <v>6114</v>
      </c>
      <c r="U22" s="601">
        <v>6061</v>
      </c>
      <c r="V22" s="601">
        <v>6160</v>
      </c>
      <c r="W22" s="601">
        <v>5916</v>
      </c>
      <c r="X22" s="601">
        <v>5868</v>
      </c>
      <c r="Y22" s="601">
        <v>5662</v>
      </c>
      <c r="Z22" s="601">
        <v>5508</v>
      </c>
      <c r="AA22" s="601">
        <v>5512</v>
      </c>
      <c r="AB22" s="601">
        <v>5321</v>
      </c>
      <c r="AC22" s="601">
        <v>5159</v>
      </c>
      <c r="AD22" s="601">
        <v>5129</v>
      </c>
      <c r="AE22" s="601">
        <v>5147</v>
      </c>
      <c r="AF22" s="601">
        <v>5204</v>
      </c>
      <c r="AG22" s="601">
        <v>4899</v>
      </c>
      <c r="AH22" s="601">
        <v>4828</v>
      </c>
      <c r="AI22" s="601">
        <v>4887</v>
      </c>
      <c r="AJ22" s="601">
        <v>4883</v>
      </c>
      <c r="AK22" s="601">
        <v>4833</v>
      </c>
      <c r="AL22" s="601">
        <v>4740</v>
      </c>
      <c r="AM22" s="601">
        <v>4767</v>
      </c>
      <c r="AN22" s="601">
        <v>4708</v>
      </c>
      <c r="AO22" s="601">
        <v>4751</v>
      </c>
      <c r="AP22" s="601">
        <v>4797</v>
      </c>
      <c r="AQ22" s="601">
        <v>4785</v>
      </c>
      <c r="AR22" s="601">
        <v>4843</v>
      </c>
      <c r="AS22" s="601">
        <v>4794</v>
      </c>
      <c r="AT22" s="601">
        <v>4809</v>
      </c>
      <c r="AU22" s="601">
        <v>4511</v>
      </c>
      <c r="AV22" s="601">
        <v>4533</v>
      </c>
      <c r="AW22" s="601">
        <v>4502</v>
      </c>
      <c r="AX22" s="601">
        <v>4568</v>
      </c>
      <c r="AY22" s="601">
        <v>4581</v>
      </c>
      <c r="AZ22" s="601">
        <v>4369</v>
      </c>
      <c r="BA22" s="601">
        <v>4429</v>
      </c>
      <c r="BB22" s="601">
        <v>4362</v>
      </c>
      <c r="BC22" s="601">
        <v>4428</v>
      </c>
      <c r="BD22" s="601">
        <v>4406</v>
      </c>
      <c r="BE22" s="601">
        <v>4178</v>
      </c>
      <c r="BF22" s="601">
        <v>4174</v>
      </c>
      <c r="BG22" s="601">
        <v>4125</v>
      </c>
      <c r="BH22" s="601">
        <v>4130</v>
      </c>
      <c r="BI22" s="601">
        <v>4111</v>
      </c>
      <c r="BJ22" s="601">
        <v>3972</v>
      </c>
      <c r="BK22" s="601">
        <v>3961</v>
      </c>
      <c r="BL22" s="601">
        <v>3956</v>
      </c>
      <c r="BM22" s="601">
        <v>3974</v>
      </c>
      <c r="BN22" s="601">
        <v>3985</v>
      </c>
      <c r="BO22" s="601">
        <v>3956</v>
      </c>
      <c r="BP22" s="601">
        <v>3962</v>
      </c>
      <c r="BQ22" s="601">
        <v>3948</v>
      </c>
      <c r="BR22" s="601">
        <v>3960</v>
      </c>
      <c r="BS22" s="601">
        <v>3951</v>
      </c>
      <c r="BT22" s="601">
        <v>3991</v>
      </c>
      <c r="BU22" s="601">
        <v>3973</v>
      </c>
      <c r="BV22" s="601">
        <v>3988</v>
      </c>
      <c r="BW22" s="601">
        <v>4214</v>
      </c>
      <c r="BX22" s="601">
        <v>4243</v>
      </c>
      <c r="BY22" s="601">
        <v>4289</v>
      </c>
      <c r="BZ22" s="601">
        <v>4270</v>
      </c>
      <c r="CA22" s="601">
        <v>4308</v>
      </c>
      <c r="CB22" s="601">
        <v>4352</v>
      </c>
      <c r="CC22" s="601">
        <v>4328</v>
      </c>
      <c r="CD22" s="601">
        <v>4237</v>
      </c>
      <c r="CE22" s="601">
        <v>4167</v>
      </c>
      <c r="CF22" s="601">
        <v>3990</v>
      </c>
      <c r="CG22" s="601">
        <v>3847</v>
      </c>
      <c r="CH22" s="601">
        <v>3745</v>
      </c>
      <c r="CI22" s="601">
        <v>3553</v>
      </c>
      <c r="CJ22" s="601">
        <v>3515</v>
      </c>
      <c r="CK22" s="601">
        <v>3513</v>
      </c>
      <c r="CL22" s="601">
        <v>3460</v>
      </c>
      <c r="CM22" s="601">
        <v>3418</v>
      </c>
      <c r="CN22" s="601">
        <v>3231</v>
      </c>
      <c r="CO22" s="601">
        <v>3221</v>
      </c>
      <c r="CP22" s="601">
        <v>3219</v>
      </c>
      <c r="CQ22" s="601">
        <v>3220</v>
      </c>
      <c r="CR22" s="601">
        <v>3091</v>
      </c>
      <c r="CS22" s="601">
        <v>3068</v>
      </c>
      <c r="CT22" s="601">
        <v>3051</v>
      </c>
      <c r="CU22" s="601">
        <v>2846</v>
      </c>
      <c r="CV22" s="601">
        <v>2797</v>
      </c>
      <c r="CW22" s="601">
        <v>2049</v>
      </c>
      <c r="CX22" s="601">
        <v>1762</v>
      </c>
      <c r="CY22" s="601">
        <v>1667</v>
      </c>
      <c r="CZ22" s="601">
        <v>1621</v>
      </c>
      <c r="DA22" s="601">
        <v>1595</v>
      </c>
      <c r="DB22" s="601">
        <v>1439</v>
      </c>
      <c r="DC22" s="601">
        <v>1406</v>
      </c>
      <c r="DD22" s="601">
        <v>1411</v>
      </c>
      <c r="DE22" s="601">
        <v>1411</v>
      </c>
      <c r="DF22" s="601">
        <v>1408</v>
      </c>
      <c r="DG22" s="601">
        <v>1405</v>
      </c>
      <c r="DH22" s="601">
        <v>1399</v>
      </c>
      <c r="DI22" s="601">
        <v>1374</v>
      </c>
      <c r="DJ22" s="601">
        <v>1378</v>
      </c>
      <c r="DK22" s="601">
        <v>1382</v>
      </c>
      <c r="DL22" s="601">
        <v>1369</v>
      </c>
      <c r="DM22" s="601">
        <v>1373</v>
      </c>
      <c r="DN22" s="601">
        <v>1363</v>
      </c>
      <c r="DO22" s="601">
        <v>1398</v>
      </c>
      <c r="DP22" s="601">
        <v>1243</v>
      </c>
      <c r="DQ22" s="601">
        <v>1236</v>
      </c>
      <c r="DR22" s="601">
        <v>1201</v>
      </c>
      <c r="DS22" s="601">
        <v>1192</v>
      </c>
      <c r="DT22" s="601">
        <v>1202</v>
      </c>
      <c r="DU22" s="601">
        <v>1204</v>
      </c>
      <c r="DV22" s="601">
        <v>1178</v>
      </c>
      <c r="DW22" s="601">
        <v>1171</v>
      </c>
      <c r="DX22" s="601">
        <v>1129</v>
      </c>
      <c r="DY22" s="601">
        <v>1131</v>
      </c>
      <c r="DZ22" s="601">
        <v>1109</v>
      </c>
      <c r="EA22" s="601">
        <v>1083</v>
      </c>
      <c r="EB22" s="601">
        <v>1000</v>
      </c>
      <c r="EC22" s="601">
        <v>1010</v>
      </c>
      <c r="ED22" s="601">
        <v>1015</v>
      </c>
      <c r="EE22" s="601">
        <v>1012</v>
      </c>
      <c r="EF22" s="601">
        <v>1008</v>
      </c>
      <c r="EG22" s="601">
        <v>999</v>
      </c>
      <c r="EH22" s="601">
        <v>1004</v>
      </c>
      <c r="EI22" s="601">
        <v>1009</v>
      </c>
      <c r="EJ22" s="601">
        <v>989</v>
      </c>
      <c r="EK22" s="601">
        <v>983</v>
      </c>
      <c r="EL22" s="601">
        <v>990</v>
      </c>
      <c r="EM22" s="601">
        <v>989</v>
      </c>
      <c r="EN22" s="601">
        <v>990</v>
      </c>
      <c r="EO22" s="601">
        <v>989</v>
      </c>
      <c r="EP22" s="601">
        <v>956</v>
      </c>
      <c r="EQ22" s="601">
        <v>916</v>
      </c>
      <c r="ER22" s="601">
        <v>916</v>
      </c>
      <c r="ES22" s="601">
        <v>824</v>
      </c>
      <c r="ET22" s="601">
        <v>838</v>
      </c>
      <c r="EU22" s="601">
        <v>767</v>
      </c>
      <c r="EV22" s="601">
        <v>778</v>
      </c>
      <c r="EW22" s="601">
        <v>714</v>
      </c>
      <c r="EX22" s="601">
        <v>706</v>
      </c>
      <c r="EY22" s="601">
        <v>712</v>
      </c>
      <c r="EZ22" s="601">
        <v>694</v>
      </c>
      <c r="FA22" s="601">
        <v>663</v>
      </c>
      <c r="FB22" s="601">
        <v>667</v>
      </c>
      <c r="FC22" s="601">
        <v>647</v>
      </c>
      <c r="FD22" s="601">
        <v>648</v>
      </c>
      <c r="FE22" s="601">
        <v>660</v>
      </c>
      <c r="FF22" s="601">
        <v>657</v>
      </c>
      <c r="FG22" s="601">
        <v>648</v>
      </c>
      <c r="FH22" s="601">
        <v>647</v>
      </c>
      <c r="FI22" s="601">
        <v>643</v>
      </c>
      <c r="FJ22" s="601">
        <v>643</v>
      </c>
      <c r="FK22" s="601">
        <v>644</v>
      </c>
      <c r="FL22" s="601">
        <v>643</v>
      </c>
      <c r="FM22" s="601">
        <v>644</v>
      </c>
      <c r="FN22" s="601">
        <v>645</v>
      </c>
      <c r="FO22" s="601">
        <v>643</v>
      </c>
      <c r="FP22" s="602">
        <v>624</v>
      </c>
      <c r="FQ22" s="601">
        <v>648</v>
      </c>
      <c r="FR22" s="601">
        <v>648</v>
      </c>
      <c r="FS22" s="601">
        <v>634</v>
      </c>
      <c r="FT22" s="601">
        <v>621</v>
      </c>
      <c r="FU22" s="601">
        <v>637</v>
      </c>
      <c r="FV22" s="601">
        <v>642</v>
      </c>
      <c r="FW22" s="601">
        <v>642</v>
      </c>
      <c r="FX22" s="601">
        <v>644</v>
      </c>
      <c r="FY22" s="601">
        <v>599</v>
      </c>
      <c r="FZ22" s="601">
        <v>605</v>
      </c>
      <c r="GA22" s="601">
        <v>592</v>
      </c>
      <c r="GB22" s="601">
        <v>599</v>
      </c>
      <c r="GC22" s="601">
        <v>587</v>
      </c>
      <c r="GD22" s="601">
        <v>554</v>
      </c>
      <c r="GE22" s="601">
        <v>564</v>
      </c>
      <c r="GF22" s="601">
        <v>563</v>
      </c>
      <c r="GG22" s="601">
        <v>565</v>
      </c>
      <c r="GH22" s="601">
        <v>558</v>
      </c>
      <c r="GI22" s="601">
        <v>571</v>
      </c>
      <c r="GJ22" s="601">
        <v>585</v>
      </c>
      <c r="GK22" s="601">
        <v>581</v>
      </c>
      <c r="GL22" s="601">
        <v>586</v>
      </c>
      <c r="GM22" s="601">
        <v>603</v>
      </c>
      <c r="GN22" s="601">
        <v>599</v>
      </c>
      <c r="GO22" s="601">
        <v>609</v>
      </c>
      <c r="GP22" s="601">
        <v>702</v>
      </c>
      <c r="GQ22" s="601">
        <v>702</v>
      </c>
      <c r="GR22" s="601">
        <v>690</v>
      </c>
      <c r="GS22" s="601">
        <v>710</v>
      </c>
      <c r="GT22" s="601">
        <v>735</v>
      </c>
      <c r="GU22" s="601">
        <v>688</v>
      </c>
      <c r="GV22" s="601">
        <v>695</v>
      </c>
      <c r="GW22" s="601">
        <v>671</v>
      </c>
      <c r="GX22" s="601">
        <v>664</v>
      </c>
      <c r="GY22" s="601">
        <v>677</v>
      </c>
      <c r="GZ22" s="601">
        <v>653</v>
      </c>
      <c r="HA22" s="601">
        <v>650</v>
      </c>
      <c r="HB22" s="601">
        <v>637</v>
      </c>
      <c r="HC22" s="601">
        <v>640</v>
      </c>
      <c r="HD22" s="601">
        <v>653</v>
      </c>
      <c r="HE22" s="601">
        <v>651</v>
      </c>
      <c r="HF22" s="601">
        <v>654</v>
      </c>
      <c r="HG22" s="601">
        <v>647</v>
      </c>
      <c r="HH22" s="601">
        <v>632</v>
      </c>
      <c r="HI22" s="601">
        <v>644</v>
      </c>
      <c r="HJ22" s="601">
        <v>639</v>
      </c>
      <c r="HK22" s="601">
        <v>633</v>
      </c>
      <c r="HL22" s="601">
        <v>624</v>
      </c>
      <c r="HM22" s="601">
        <v>619</v>
      </c>
      <c r="HN22" s="601">
        <v>564</v>
      </c>
      <c r="HO22" s="601">
        <v>468</v>
      </c>
      <c r="HP22" s="601">
        <v>464</v>
      </c>
      <c r="HQ22" s="601">
        <v>448</v>
      </c>
      <c r="HR22" s="601">
        <v>431</v>
      </c>
      <c r="HS22" s="601">
        <v>433</v>
      </c>
      <c r="HT22" s="601">
        <v>432</v>
      </c>
      <c r="HU22" s="601">
        <v>430</v>
      </c>
      <c r="HV22" s="601">
        <v>417</v>
      </c>
      <c r="HW22" s="601">
        <v>401</v>
      </c>
      <c r="HX22" s="601">
        <v>422</v>
      </c>
      <c r="HY22" s="601">
        <v>422</v>
      </c>
      <c r="HZ22" s="601">
        <v>422</v>
      </c>
      <c r="IA22" s="601">
        <v>415</v>
      </c>
      <c r="IB22" s="601">
        <v>384</v>
      </c>
      <c r="IC22" s="601">
        <v>396</v>
      </c>
      <c r="ID22" s="601">
        <v>396</v>
      </c>
      <c r="IE22" s="601">
        <v>397</v>
      </c>
      <c r="IF22" s="601">
        <v>415</v>
      </c>
      <c r="IG22" s="601">
        <v>903</v>
      </c>
      <c r="IH22" s="601">
        <v>926</v>
      </c>
      <c r="II22" s="601">
        <v>926</v>
      </c>
      <c r="IJ22" s="601">
        <v>929</v>
      </c>
      <c r="IK22" s="601">
        <v>891</v>
      </c>
      <c r="IL22" s="601">
        <v>888</v>
      </c>
      <c r="IM22" s="601">
        <v>900</v>
      </c>
      <c r="IN22" s="601">
        <v>900</v>
      </c>
      <c r="IO22" s="601">
        <v>903</v>
      </c>
      <c r="IP22" s="601">
        <v>904</v>
      </c>
      <c r="IQ22" s="601">
        <v>888</v>
      </c>
      <c r="IR22" s="601">
        <v>827</v>
      </c>
      <c r="IS22" s="601">
        <v>827</v>
      </c>
      <c r="IT22" s="601">
        <v>829</v>
      </c>
      <c r="IU22" s="601">
        <v>831</v>
      </c>
      <c r="IV22" s="601">
        <v>820</v>
      </c>
      <c r="IW22" s="601">
        <v>814</v>
      </c>
      <c r="IX22" s="601">
        <v>814</v>
      </c>
      <c r="IY22" s="601">
        <v>814</v>
      </c>
      <c r="IZ22" s="601">
        <v>823</v>
      </c>
      <c r="JA22" s="601">
        <v>787</v>
      </c>
      <c r="JB22" s="601">
        <v>795</v>
      </c>
      <c r="JC22" s="601">
        <v>796</v>
      </c>
      <c r="JD22" s="601">
        <v>825</v>
      </c>
      <c r="JE22" s="601">
        <v>281</v>
      </c>
      <c r="JF22" s="601">
        <v>292</v>
      </c>
      <c r="JG22" s="601">
        <v>292</v>
      </c>
      <c r="JH22" s="601">
        <v>296</v>
      </c>
      <c r="JI22" s="601">
        <v>297</v>
      </c>
      <c r="JJ22" s="601">
        <v>298</v>
      </c>
      <c r="JK22" s="601">
        <v>298</v>
      </c>
      <c r="JL22" s="601">
        <v>289</v>
      </c>
      <c r="JM22" s="601">
        <v>287</v>
      </c>
      <c r="JN22" s="601">
        <v>287</v>
      </c>
      <c r="JO22" s="601">
        <v>278</v>
      </c>
      <c r="JP22" s="601">
        <v>282</v>
      </c>
      <c r="JQ22" s="601">
        <v>289</v>
      </c>
      <c r="JR22" s="601">
        <v>203</v>
      </c>
      <c r="JS22" s="601">
        <v>203</v>
      </c>
      <c r="JT22" s="601">
        <v>191</v>
      </c>
      <c r="JU22" s="601">
        <v>191</v>
      </c>
      <c r="JV22" s="601">
        <v>192</v>
      </c>
      <c r="JW22" s="601">
        <v>194</v>
      </c>
      <c r="JX22" s="601">
        <v>192</v>
      </c>
      <c r="JY22" s="601">
        <v>180</v>
      </c>
      <c r="JZ22" s="601">
        <v>181</v>
      </c>
      <c r="KA22" s="601">
        <v>181</v>
      </c>
      <c r="KB22" s="601">
        <v>154</v>
      </c>
      <c r="KC22" s="601">
        <v>156</v>
      </c>
      <c r="KD22" s="601">
        <v>151</v>
      </c>
      <c r="KE22" s="601">
        <v>158</v>
      </c>
      <c r="KF22" s="601">
        <v>159</v>
      </c>
      <c r="KG22" s="601">
        <v>222</v>
      </c>
      <c r="KH22" s="601">
        <v>220</v>
      </c>
      <c r="KI22" s="601">
        <v>217</v>
      </c>
      <c r="KJ22" s="601">
        <v>216</v>
      </c>
      <c r="KK22" s="601">
        <v>213</v>
      </c>
      <c r="KL22" s="601">
        <v>213</v>
      </c>
      <c r="KM22" s="601">
        <v>216</v>
      </c>
      <c r="KN22" s="601">
        <v>177</v>
      </c>
      <c r="KO22" s="601">
        <v>186</v>
      </c>
      <c r="KP22" s="601">
        <v>186</v>
      </c>
      <c r="KQ22" s="601">
        <v>187</v>
      </c>
      <c r="KR22" s="601">
        <v>183</v>
      </c>
      <c r="KS22" s="601">
        <v>171</v>
      </c>
      <c r="KT22" s="601">
        <v>174</v>
      </c>
      <c r="KU22" s="601">
        <v>177</v>
      </c>
      <c r="KV22" s="601">
        <v>172</v>
      </c>
      <c r="KW22" s="601">
        <v>143</v>
      </c>
      <c r="KX22" s="601">
        <v>148</v>
      </c>
      <c r="KY22" s="601">
        <v>148</v>
      </c>
      <c r="KZ22" s="601">
        <v>148</v>
      </c>
      <c r="LA22" s="601">
        <v>148</v>
      </c>
      <c r="LB22" s="601">
        <v>139</v>
      </c>
      <c r="LC22" s="601">
        <v>143</v>
      </c>
      <c r="LD22" s="601">
        <v>143</v>
      </c>
      <c r="LE22" s="601">
        <v>143</v>
      </c>
      <c r="LF22" s="601">
        <v>148</v>
      </c>
      <c r="LG22" s="601">
        <v>140</v>
      </c>
      <c r="LH22" s="601">
        <v>149</v>
      </c>
      <c r="LI22" s="601">
        <v>152</v>
      </c>
      <c r="LJ22" s="601">
        <v>149</v>
      </c>
      <c r="LK22" s="601">
        <v>150</v>
      </c>
      <c r="LL22" s="601">
        <v>139</v>
      </c>
      <c r="LM22" s="601">
        <v>142</v>
      </c>
      <c r="LN22" s="601">
        <v>141</v>
      </c>
      <c r="LO22" s="601">
        <v>142</v>
      </c>
      <c r="LP22" s="601">
        <v>142</v>
      </c>
      <c r="LQ22" s="601">
        <v>138</v>
      </c>
      <c r="LR22" s="601">
        <v>151</v>
      </c>
      <c r="LS22" s="601">
        <v>151</v>
      </c>
      <c r="LT22" s="601">
        <v>151</v>
      </c>
      <c r="LU22" s="601">
        <v>153</v>
      </c>
      <c r="LV22" s="601">
        <v>138</v>
      </c>
      <c r="LW22" s="601">
        <v>146</v>
      </c>
      <c r="LX22" s="601">
        <v>146</v>
      </c>
      <c r="LY22" s="601">
        <v>148</v>
      </c>
      <c r="LZ22" s="601">
        <v>154</v>
      </c>
      <c r="MA22" s="601">
        <v>141</v>
      </c>
      <c r="MB22" s="601">
        <v>152</v>
      </c>
      <c r="MC22" s="601">
        <v>152</v>
      </c>
      <c r="MD22" s="601">
        <v>152</v>
      </c>
      <c r="ME22" s="601">
        <v>152</v>
      </c>
      <c r="MF22" s="601">
        <v>160</v>
      </c>
      <c r="MG22" s="601">
        <v>160</v>
      </c>
      <c r="MH22" s="601">
        <v>161</v>
      </c>
      <c r="MI22" s="601">
        <v>140</v>
      </c>
      <c r="MJ22" s="601">
        <v>152</v>
      </c>
      <c r="MK22" s="601">
        <v>152</v>
      </c>
      <c r="ML22" s="601">
        <v>152</v>
      </c>
      <c r="MM22" s="601">
        <v>153</v>
      </c>
      <c r="MN22" s="601">
        <v>140</v>
      </c>
      <c r="MO22" s="601">
        <v>151</v>
      </c>
      <c r="MP22" s="601">
        <v>151</v>
      </c>
      <c r="MQ22" s="601">
        <v>151</v>
      </c>
      <c r="MR22" s="601">
        <v>151</v>
      </c>
      <c r="MS22" s="601">
        <v>140</v>
      </c>
      <c r="MT22" s="601">
        <v>144</v>
      </c>
      <c r="MU22" s="601">
        <v>144</v>
      </c>
      <c r="MV22" s="601">
        <v>141</v>
      </c>
      <c r="MW22" s="601">
        <v>145</v>
      </c>
      <c r="MX22" s="601">
        <v>147</v>
      </c>
      <c r="MY22" s="601">
        <v>150</v>
      </c>
      <c r="MZ22" s="601">
        <v>149</v>
      </c>
      <c r="NA22" s="601">
        <v>149</v>
      </c>
      <c r="NB22" s="601">
        <v>137</v>
      </c>
      <c r="NC22" s="601">
        <v>142</v>
      </c>
      <c r="ND22" s="601">
        <v>140</v>
      </c>
      <c r="NE22" s="601">
        <v>142</v>
      </c>
      <c r="NF22" s="601">
        <v>145</v>
      </c>
      <c r="NG22" s="601">
        <v>104</v>
      </c>
      <c r="NH22" s="601">
        <v>153</v>
      </c>
      <c r="NI22" s="601">
        <v>152</v>
      </c>
      <c r="NJ22" s="601">
        <v>154</v>
      </c>
      <c r="NK22" s="601">
        <v>154</v>
      </c>
      <c r="NL22" s="601">
        <v>138</v>
      </c>
      <c r="NM22" s="601">
        <v>147</v>
      </c>
      <c r="NN22" s="601">
        <v>146</v>
      </c>
      <c r="NO22" s="601">
        <v>146</v>
      </c>
      <c r="NP22" s="601">
        <v>135</v>
      </c>
      <c r="NQ22" s="601">
        <v>135</v>
      </c>
      <c r="NR22" s="601">
        <v>153</v>
      </c>
      <c r="NS22" s="601">
        <v>153</v>
      </c>
      <c r="NT22" s="601">
        <v>156</v>
      </c>
      <c r="NU22" s="601">
        <v>157</v>
      </c>
      <c r="NV22" s="601">
        <v>144</v>
      </c>
      <c r="NW22" s="601">
        <v>156</v>
      </c>
      <c r="NX22" s="601">
        <v>154</v>
      </c>
      <c r="NY22" s="601">
        <v>181</v>
      </c>
      <c r="NZ22" s="601">
        <v>186</v>
      </c>
      <c r="OA22" s="601">
        <v>169</v>
      </c>
      <c r="OB22" s="601">
        <v>208</v>
      </c>
      <c r="OC22" s="601">
        <v>215</v>
      </c>
      <c r="OD22" s="601">
        <v>216</v>
      </c>
      <c r="OE22" s="601">
        <v>222</v>
      </c>
      <c r="OF22" s="601">
        <v>208</v>
      </c>
      <c r="OG22" s="601">
        <v>208</v>
      </c>
      <c r="OH22" s="601">
        <v>208</v>
      </c>
      <c r="OI22" s="601">
        <v>230</v>
      </c>
      <c r="OJ22" s="601">
        <v>238</v>
      </c>
      <c r="OK22" s="601">
        <v>262</v>
      </c>
      <c r="OL22" s="601">
        <v>262</v>
      </c>
      <c r="OM22" s="601">
        <v>262</v>
      </c>
      <c r="ON22" s="601">
        <v>264</v>
      </c>
      <c r="OO22" s="601">
        <v>246</v>
      </c>
      <c r="OP22" s="601">
        <v>246</v>
      </c>
      <c r="OQ22" s="601">
        <v>245</v>
      </c>
      <c r="OR22" s="601">
        <v>245</v>
      </c>
      <c r="OS22" s="601">
        <v>245</v>
      </c>
      <c r="OT22" s="601">
        <v>245</v>
      </c>
      <c r="OU22" s="601">
        <v>245</v>
      </c>
      <c r="OV22" s="601">
        <v>245</v>
      </c>
      <c r="OW22" s="601">
        <v>218</v>
      </c>
      <c r="OX22" s="601">
        <v>218</v>
      </c>
      <c r="OY22" s="601">
        <v>214</v>
      </c>
      <c r="OZ22" s="601">
        <v>213</v>
      </c>
      <c r="PA22" s="601">
        <v>210</v>
      </c>
      <c r="PB22" s="601">
        <v>162</v>
      </c>
      <c r="PC22" s="601">
        <v>161</v>
      </c>
      <c r="PD22" s="601">
        <v>161</v>
      </c>
      <c r="PE22" s="601">
        <v>161</v>
      </c>
      <c r="PF22" s="601">
        <v>161</v>
      </c>
      <c r="PG22" s="601">
        <v>160</v>
      </c>
      <c r="PH22" s="601">
        <v>149</v>
      </c>
      <c r="PI22" s="601">
        <v>146</v>
      </c>
      <c r="PJ22" s="601">
        <v>146</v>
      </c>
      <c r="PK22" s="601">
        <v>148</v>
      </c>
      <c r="PL22" s="601">
        <v>148</v>
      </c>
      <c r="PM22" s="601">
        <v>148</v>
      </c>
      <c r="PN22" s="601">
        <v>148</v>
      </c>
      <c r="PO22" s="601">
        <v>147</v>
      </c>
      <c r="PP22" s="601">
        <v>139</v>
      </c>
      <c r="PQ22" s="601">
        <v>139</v>
      </c>
      <c r="PR22" s="601">
        <v>139</v>
      </c>
      <c r="PS22" s="601">
        <v>139</v>
      </c>
      <c r="PT22" s="601">
        <v>138</v>
      </c>
      <c r="PU22" s="601">
        <v>134</v>
      </c>
      <c r="PV22" s="601">
        <v>132</v>
      </c>
      <c r="PW22" s="601">
        <v>119</v>
      </c>
      <c r="PX22" s="601">
        <v>116</v>
      </c>
      <c r="PY22" s="601">
        <v>116</v>
      </c>
      <c r="PZ22" s="601">
        <v>116</v>
      </c>
      <c r="QA22" s="601">
        <v>116</v>
      </c>
      <c r="QB22" s="601">
        <v>116</v>
      </c>
      <c r="QC22" s="601">
        <v>116</v>
      </c>
      <c r="QD22" s="601">
        <v>115</v>
      </c>
      <c r="QE22" s="601">
        <v>82</v>
      </c>
      <c r="QF22" s="601">
        <v>82</v>
      </c>
      <c r="QG22" s="601">
        <v>82</v>
      </c>
      <c r="QH22" s="601">
        <v>82</v>
      </c>
      <c r="QI22" s="601">
        <v>82</v>
      </c>
      <c r="QJ22" s="601">
        <v>82</v>
      </c>
      <c r="QK22" s="601">
        <v>82</v>
      </c>
      <c r="QL22" s="601">
        <v>82</v>
      </c>
      <c r="QM22" s="601">
        <v>81</v>
      </c>
      <c r="QN22" s="601">
        <v>81</v>
      </c>
      <c r="QO22" s="601">
        <v>81</v>
      </c>
      <c r="QP22" s="601">
        <v>81</v>
      </c>
      <c r="QQ22" s="601">
        <v>82</v>
      </c>
      <c r="QR22" s="601">
        <v>74</v>
      </c>
      <c r="QS22" s="601">
        <v>74</v>
      </c>
      <c r="QT22" s="601">
        <v>74</v>
      </c>
      <c r="QU22" s="601">
        <v>74</v>
      </c>
      <c r="QV22" s="601">
        <v>74</v>
      </c>
      <c r="QW22" s="601">
        <v>73</v>
      </c>
      <c r="QX22" s="601">
        <v>73</v>
      </c>
      <c r="QY22" s="601">
        <v>72</v>
      </c>
      <c r="QZ22" s="601">
        <v>72</v>
      </c>
      <c r="RA22" s="601">
        <v>72</v>
      </c>
      <c r="RB22" s="601">
        <v>72</v>
      </c>
      <c r="RC22" s="601">
        <v>72</v>
      </c>
      <c r="RD22" s="601">
        <v>72</v>
      </c>
      <c r="RE22" s="601">
        <v>72</v>
      </c>
      <c r="RF22" s="601">
        <v>72</v>
      </c>
      <c r="RG22" s="601">
        <v>72</v>
      </c>
      <c r="RH22" s="601">
        <v>72</v>
      </c>
      <c r="RI22" s="601">
        <v>72</v>
      </c>
      <c r="RJ22" s="601">
        <v>72</v>
      </c>
      <c r="RK22" s="601">
        <v>72</v>
      </c>
      <c r="RL22" s="601">
        <v>72</v>
      </c>
      <c r="RM22" s="601">
        <v>72</v>
      </c>
      <c r="RN22" s="601">
        <v>72</v>
      </c>
      <c r="RO22" s="601">
        <v>72</v>
      </c>
      <c r="RP22" s="601">
        <v>73</v>
      </c>
      <c r="RQ22" s="601">
        <v>74</v>
      </c>
      <c r="RR22" s="601">
        <v>74</v>
      </c>
      <c r="RS22" s="601">
        <v>74</v>
      </c>
      <c r="RT22" s="601">
        <v>74</v>
      </c>
      <c r="RU22" s="601">
        <v>74</v>
      </c>
      <c r="RV22" s="601">
        <v>82</v>
      </c>
      <c r="RW22" s="601">
        <v>82</v>
      </c>
      <c r="RX22" s="601">
        <v>83</v>
      </c>
      <c r="RY22" s="601">
        <v>83</v>
      </c>
      <c r="RZ22" s="601">
        <v>83</v>
      </c>
      <c r="SA22" s="601">
        <v>83</v>
      </c>
      <c r="SB22" s="601">
        <v>83</v>
      </c>
      <c r="SC22" s="601">
        <v>91</v>
      </c>
      <c r="SD22" s="601">
        <v>91</v>
      </c>
      <c r="SE22" s="601">
        <v>91</v>
      </c>
      <c r="SF22" s="601">
        <v>91</v>
      </c>
      <c r="SG22" s="601">
        <v>91</v>
      </c>
      <c r="SH22" s="601">
        <v>91</v>
      </c>
      <c r="SI22" s="601">
        <v>91</v>
      </c>
      <c r="SJ22" s="601">
        <v>91</v>
      </c>
      <c r="SK22" s="601">
        <v>92</v>
      </c>
      <c r="SL22" s="601">
        <v>92</v>
      </c>
      <c r="SM22" s="601">
        <v>92</v>
      </c>
      <c r="SN22" s="601">
        <v>96</v>
      </c>
      <c r="SO22" s="601">
        <v>104</v>
      </c>
      <c r="SP22" s="601">
        <v>104</v>
      </c>
      <c r="SQ22" s="601">
        <v>108</v>
      </c>
      <c r="SR22" s="601">
        <v>108</v>
      </c>
      <c r="SS22" s="601">
        <v>108</v>
      </c>
      <c r="ST22" s="601">
        <v>108</v>
      </c>
      <c r="SU22" s="601">
        <v>108</v>
      </c>
      <c r="SV22" s="601">
        <v>108</v>
      </c>
      <c r="SW22" s="601">
        <v>108</v>
      </c>
      <c r="SX22" s="601">
        <v>108</v>
      </c>
      <c r="SY22" s="601">
        <v>108</v>
      </c>
      <c r="SZ22" s="601">
        <v>108</v>
      </c>
      <c r="TA22" s="601">
        <v>124</v>
      </c>
      <c r="TB22" s="601">
        <v>124</v>
      </c>
      <c r="TC22" s="601">
        <v>126</v>
      </c>
      <c r="TD22" s="601">
        <v>140</v>
      </c>
      <c r="TE22" s="601">
        <v>150</v>
      </c>
      <c r="TF22" s="601">
        <v>152</v>
      </c>
      <c r="TG22" s="601">
        <v>152</v>
      </c>
      <c r="TH22" s="601">
        <v>162</v>
      </c>
      <c r="TI22" s="601">
        <v>162</v>
      </c>
      <c r="TJ22" s="601">
        <v>162</v>
      </c>
      <c r="TK22" s="601">
        <v>162</v>
      </c>
      <c r="TL22" s="601">
        <v>162</v>
      </c>
      <c r="TM22" s="601">
        <v>163</v>
      </c>
      <c r="TN22" s="601">
        <v>164</v>
      </c>
      <c r="TO22" s="601">
        <v>164</v>
      </c>
      <c r="TP22" s="601">
        <v>93</v>
      </c>
      <c r="TQ22" s="601">
        <v>96</v>
      </c>
      <c r="TR22" s="601">
        <v>96</v>
      </c>
      <c r="TS22" s="601">
        <v>96</v>
      </c>
      <c r="TT22" s="601">
        <v>97</v>
      </c>
      <c r="TU22" s="601">
        <v>97</v>
      </c>
      <c r="TV22" s="601">
        <v>97</v>
      </c>
      <c r="TW22" s="601">
        <v>97</v>
      </c>
      <c r="TX22" s="601">
        <v>97</v>
      </c>
      <c r="TY22" s="601">
        <v>97</v>
      </c>
      <c r="TZ22" s="601">
        <v>97</v>
      </c>
      <c r="UA22" s="601">
        <v>97</v>
      </c>
      <c r="UB22" s="601">
        <v>97</v>
      </c>
      <c r="UC22" s="601">
        <v>97</v>
      </c>
      <c r="UD22" s="601">
        <v>97</v>
      </c>
      <c r="UE22" s="601">
        <v>97</v>
      </c>
      <c r="UF22" s="601">
        <v>97</v>
      </c>
      <c r="UG22" s="601">
        <v>97</v>
      </c>
      <c r="UH22" s="601">
        <f>'0091'!U25</f>
        <v>98</v>
      </c>
      <c r="UI22" s="452">
        <f t="shared" si="1"/>
        <v>-6.6000000000000003E-2</v>
      </c>
      <c r="UJ22" s="604"/>
      <c r="UK22" s="347">
        <f t="shared" si="2"/>
        <v>-10</v>
      </c>
      <c r="UL22" s="603"/>
      <c r="UM22" s="605">
        <v>17.175927721121401</v>
      </c>
      <c r="UN22" s="605">
        <v>17.1445189809609</v>
      </c>
      <c r="UO22" s="605">
        <v>17.0746268656716</v>
      </c>
      <c r="UP22" s="605">
        <v>17.073312420123202</v>
      </c>
      <c r="UQ22" s="605">
        <v>16.9234067433249</v>
      </c>
      <c r="UR22" s="605">
        <v>16.848411990537901</v>
      </c>
      <c r="US22" s="605">
        <v>16.832312582370701</v>
      </c>
      <c r="UT22" s="605">
        <v>16.83802926525529</v>
      </c>
      <c r="UU22" s="605">
        <v>16.821663232378214</v>
      </c>
      <c r="UV22" s="605">
        <v>16.816118935837245</v>
      </c>
      <c r="UW22" s="605">
        <v>16.794871794871792</v>
      </c>
      <c r="UX22" s="605">
        <v>16.715348472983553</v>
      </c>
      <c r="UY22" s="605">
        <v>16.718021090595478</v>
      </c>
      <c r="UZ22" s="605">
        <v>16.707100941278402</v>
      </c>
      <c r="VA22" s="605">
        <v>16.710941195018101</v>
      </c>
      <c r="VB22" s="605">
        <v>16.6500490677134</v>
      </c>
      <c r="VC22" s="605">
        <v>16.625464502249201</v>
      </c>
      <c r="VD22" s="605">
        <v>16.578620743154101</v>
      </c>
      <c r="VE22" s="605">
        <v>16.564412425439599</v>
      </c>
      <c r="VF22" s="605">
        <v>16.5693152356261</v>
      </c>
      <c r="VG22" s="605">
        <v>16.486177747315502</v>
      </c>
      <c r="VH22" s="605">
        <v>16.4611567092957</v>
      </c>
      <c r="VI22" s="605">
        <v>16.433271212870299</v>
      </c>
      <c r="VJ22" s="605">
        <v>16.403953946371761</v>
      </c>
      <c r="VK22" s="605">
        <v>16.405325443786982</v>
      </c>
      <c r="VL22" s="605">
        <v>16.274256144890039</v>
      </c>
      <c r="VM22" s="605">
        <v>16.342638623326959</v>
      </c>
      <c r="VN22" s="605">
        <v>16.334577066584604</v>
      </c>
      <c r="VO22" s="605">
        <v>16.3433269984098</v>
      </c>
      <c r="VP22" s="605">
        <v>16.349619387913624</v>
      </c>
      <c r="VQ22" s="605">
        <v>16.340106621339718</v>
      </c>
      <c r="VR22" s="605">
        <v>16.354582445262547</v>
      </c>
      <c r="VS22" s="605">
        <v>16.380867475483544</v>
      </c>
      <c r="VT22" s="605">
        <v>16.225774071500272</v>
      </c>
      <c r="VU22" s="605">
        <v>16.253279827133817</v>
      </c>
      <c r="VV22" s="605">
        <v>16.232202801250143</v>
      </c>
      <c r="VW22" s="605">
        <v>16.194584601163193</v>
      </c>
      <c r="VX22" s="605">
        <v>15.912097208336538</v>
      </c>
      <c r="VY22" s="605">
        <v>15.818482101705328</v>
      </c>
      <c r="VZ22" s="605">
        <v>15.861260568793236</v>
      </c>
      <c r="WA22" s="605">
        <v>15.736654257972903</v>
      </c>
      <c r="WB22" s="605">
        <v>15.793842960913178</v>
      </c>
      <c r="WC22" s="605">
        <v>15.790577113669301</v>
      </c>
      <c r="WD22" s="605">
        <v>15.8190465232233</v>
      </c>
      <c r="WE22" s="605">
        <v>15.803297546012301</v>
      </c>
      <c r="WF22" s="605">
        <v>15.664049032752301</v>
      </c>
      <c r="WG22" s="605">
        <v>15.6415564500671</v>
      </c>
      <c r="WH22" s="605">
        <v>15.6426597051597</v>
      </c>
      <c r="WI22" s="605">
        <v>15.7014499460126</v>
      </c>
      <c r="WJ22" s="605">
        <v>15.6723094127174</v>
      </c>
      <c r="WK22" s="605">
        <v>15.658442559753301</v>
      </c>
      <c r="WL22" s="605">
        <v>15.491936106181001</v>
      </c>
      <c r="WM22" s="605">
        <v>15.465326710561801</v>
      </c>
      <c r="WN22" s="605">
        <v>15.5022690562264</v>
      </c>
      <c r="WO22" s="605">
        <v>15.4291324939355</v>
      </c>
      <c r="WP22" s="605">
        <v>15.473611431205301</v>
      </c>
      <c r="WQ22" s="605">
        <v>15.3882622825464</v>
      </c>
      <c r="WR22" s="605">
        <v>15.3086936662607</v>
      </c>
      <c r="WS22" s="605">
        <v>15.283686593858199</v>
      </c>
      <c r="WT22" s="605">
        <v>15.3038610920722</v>
      </c>
      <c r="WU22" s="605">
        <v>15.298154643892</v>
      </c>
      <c r="WV22" s="605">
        <v>15.3429616645073</v>
      </c>
      <c r="WW22" s="605">
        <v>15.323472227517099</v>
      </c>
      <c r="WX22" s="605">
        <v>15.320176439272901</v>
      </c>
      <c r="WY22" s="605">
        <v>15.3353797180537</v>
      </c>
      <c r="WZ22" s="605">
        <v>15.244049412473601</v>
      </c>
      <c r="XA22" s="605">
        <v>15.3311233330822</v>
      </c>
      <c r="XB22" s="605">
        <v>15.3523766681661</v>
      </c>
      <c r="XC22" s="605">
        <v>15.4088877202209</v>
      </c>
      <c r="XD22" s="605">
        <v>15.4227405247813</v>
      </c>
      <c r="XE22" s="605">
        <v>15.404260149067399</v>
      </c>
      <c r="XF22" s="605">
        <v>15.3988938555951</v>
      </c>
      <c r="XG22" s="605">
        <v>15.4193918531268</v>
      </c>
      <c r="XH22" s="605">
        <v>15.410589181118601</v>
      </c>
      <c r="XI22" s="605">
        <v>15.3849412670903</v>
      </c>
      <c r="XJ22" s="605">
        <v>15.331278890600901</v>
      </c>
      <c r="XK22" s="605">
        <v>15.3460408289514</v>
      </c>
      <c r="XL22" s="605">
        <v>15.308698999230177</v>
      </c>
      <c r="XM22" s="605">
        <v>15.352834624426716</v>
      </c>
      <c r="XN22" s="605">
        <v>15.330322731342701</v>
      </c>
      <c r="XO22" s="605">
        <v>15.30665625609994</v>
      </c>
      <c r="XP22" s="605">
        <v>15.276846291819385</v>
      </c>
      <c r="XQ22" s="605">
        <v>15.283033589513517</v>
      </c>
      <c r="XR22" s="605">
        <v>15.325968144909432</v>
      </c>
      <c r="XS22" s="605">
        <v>15.293589092471775</v>
      </c>
      <c r="XT22" s="605">
        <v>15.27439975054568</v>
      </c>
      <c r="XU22" s="605">
        <v>15.285436137071651</v>
      </c>
      <c r="XV22" s="605">
        <v>15.278851032275689</v>
      </c>
      <c r="XW22" s="605">
        <v>15.28093855450051</v>
      </c>
      <c r="XX22" s="605">
        <v>15.091109884041966</v>
      </c>
      <c r="XY22" s="605">
        <v>15.215535975344739</v>
      </c>
      <c r="XZ22" s="605">
        <v>15.292770561061317</v>
      </c>
      <c r="YA22" s="605">
        <v>15.298542920494141</v>
      </c>
      <c r="YB22" s="605">
        <v>15.318659528058694</v>
      </c>
      <c r="YC22" s="605">
        <v>15.328435266084201</v>
      </c>
      <c r="YD22" s="605">
        <v>15.336433369103</v>
      </c>
      <c r="YE22" s="605">
        <v>15.344779619252</v>
      </c>
      <c r="YF22" s="605">
        <v>15.362088174439</v>
      </c>
      <c r="YG22" s="605">
        <v>15.2551834130781</v>
      </c>
      <c r="YH22" s="605">
        <v>15.2347361708911</v>
      </c>
      <c r="YI22" s="605">
        <v>15.251008426854099</v>
      </c>
      <c r="YJ22" s="605">
        <v>15.247785491979901</v>
      </c>
      <c r="YK22" s="605">
        <v>15.198731919952399</v>
      </c>
      <c r="YL22" s="605">
        <v>15.208654111887601</v>
      </c>
      <c r="YM22" s="605">
        <v>15.1903032217309</v>
      </c>
      <c r="YN22" s="605">
        <v>15.1943742098609</v>
      </c>
      <c r="YO22" s="605">
        <v>15.1755111688926</v>
      </c>
      <c r="YP22" s="605">
        <v>15.137936470402799</v>
      </c>
      <c r="YQ22" s="605">
        <v>15.1098944383173</v>
      </c>
      <c r="YR22" s="605">
        <v>15.1079819634523</v>
      </c>
      <c r="YS22" s="605">
        <v>15.074934580921401</v>
      </c>
      <c r="YT22" s="605">
        <v>15.0793777742232</v>
      </c>
      <c r="YU22" s="605">
        <v>15.083680333119799</v>
      </c>
      <c r="YV22" s="605">
        <v>15.1003627569528</v>
      </c>
      <c r="YW22" s="605">
        <v>15.067491563554601</v>
      </c>
      <c r="YX22" s="605">
        <v>15.0643448886029</v>
      </c>
      <c r="YY22" s="605">
        <v>14.943095295343401</v>
      </c>
      <c r="YZ22" s="605">
        <v>14.961320268179501</v>
      </c>
      <c r="ZA22" s="605">
        <v>14.8805311493659</v>
      </c>
      <c r="ZB22" s="605">
        <v>14.797788309636701</v>
      </c>
      <c r="ZC22" s="605">
        <v>14.6259066540524</v>
      </c>
      <c r="ZD22" s="605">
        <v>14.6672186736062</v>
      </c>
      <c r="ZE22" s="605">
        <v>14.660746003552401</v>
      </c>
      <c r="ZF22" s="605">
        <v>14.5720498122159</v>
      </c>
      <c r="ZG22" s="605">
        <v>14.569279493270001</v>
      </c>
      <c r="ZH22" s="605">
        <v>14.5508059418458</v>
      </c>
      <c r="ZI22" s="605">
        <v>14.507186858316199</v>
      </c>
      <c r="ZJ22" s="605">
        <v>14.315955766192699</v>
      </c>
      <c r="ZK22" s="605">
        <v>14.241327774718799</v>
      </c>
      <c r="ZL22" s="605">
        <v>14.2511239056708</v>
      </c>
      <c r="ZM22" s="605">
        <v>14.2273086029992</v>
      </c>
      <c r="ZN22" s="605">
        <v>14.2196305572949</v>
      </c>
      <c r="ZO22" s="605">
        <v>14.195054203155699</v>
      </c>
      <c r="ZP22" s="605">
        <v>14.173950200054399</v>
      </c>
      <c r="ZQ22" s="605">
        <v>14.125816993464101</v>
      </c>
      <c r="ZR22" s="605">
        <v>14.11331488914</v>
      </c>
      <c r="ZS22" s="605">
        <v>14.0955764650763</v>
      </c>
      <c r="ZT22" s="605">
        <v>14.106988444304699</v>
      </c>
      <c r="ZU22" s="605">
        <v>14.0784592311943</v>
      </c>
      <c r="ZV22" s="605">
        <v>14.066406404038</v>
      </c>
      <c r="ZW22" s="605">
        <v>14.068171058860701</v>
      </c>
      <c r="ZX22" s="605">
        <v>14.0632526552691</v>
      </c>
      <c r="ZY22" s="605">
        <v>13.987593446795</v>
      </c>
      <c r="ZZ22" s="605">
        <v>14.040022278803299</v>
      </c>
      <c r="AAA22" s="605">
        <v>13.947431018077999</v>
      </c>
      <c r="AAB22" s="605">
        <v>13.947431018077999</v>
      </c>
      <c r="AAC22" s="605">
        <v>13.9018876903553</v>
      </c>
      <c r="AAD22" s="605">
        <v>13.9251145190201</v>
      </c>
      <c r="AAE22" s="605">
        <v>13.9212705524663</v>
      </c>
      <c r="AAF22" s="605">
        <v>13.949054790131401</v>
      </c>
      <c r="AAG22" s="605">
        <v>13.947599648534201</v>
      </c>
      <c r="AAH22" s="605">
        <v>13.934335002782399</v>
      </c>
      <c r="AAI22" s="605">
        <v>13.8973384030418</v>
      </c>
      <c r="AAJ22" s="605">
        <v>13.8810660302307</v>
      </c>
      <c r="AAK22" s="605">
        <v>13.824207263768599</v>
      </c>
      <c r="AAL22" s="605">
        <v>13.801018378550401</v>
      </c>
      <c r="AAM22" s="605">
        <v>13.23089140361326</v>
      </c>
      <c r="AAN22" s="605">
        <v>13.223982801178439</v>
      </c>
      <c r="AAO22" s="605">
        <v>13.172827172827171</v>
      </c>
      <c r="AAP22" s="605">
        <v>13.139273980286882</v>
      </c>
      <c r="AAQ22" s="605">
        <v>13.123222938608784</v>
      </c>
      <c r="AAR22" s="605">
        <v>13.011010052656772</v>
      </c>
      <c r="AAS22" s="605">
        <v>12.952641816521773</v>
      </c>
      <c r="AAT22" s="605">
        <v>12.291004450095359</v>
      </c>
      <c r="AAU22" s="605">
        <v>12.156432164816737</v>
      </c>
      <c r="AAV22" s="605">
        <v>11.998005186515062</v>
      </c>
      <c r="AAW22" s="605">
        <v>11.961848511453429</v>
      </c>
      <c r="AAX22" s="605">
        <v>11.757170704539124</v>
      </c>
      <c r="AAY22" s="605">
        <v>11.719960278053623</v>
      </c>
      <c r="AAZ22" s="606">
        <v>11.240177111173161</v>
      </c>
      <c r="ABA22" s="605">
        <v>11.303062976718181</v>
      </c>
      <c r="ABB22" s="605">
        <v>11.185070108349265</v>
      </c>
      <c r="ABC22" s="605">
        <v>11.152775568633686</v>
      </c>
      <c r="ABD22" s="605">
        <v>11.121681327866893</v>
      </c>
      <c r="ABE22" s="605">
        <v>11.09755128001272</v>
      </c>
      <c r="ABF22" s="605">
        <v>11.073116485960522</v>
      </c>
      <c r="ABG22" s="605">
        <v>11.125664840835118</v>
      </c>
      <c r="ABH22" s="605">
        <v>11.08110261312938</v>
      </c>
      <c r="ABI22" s="605">
        <v>10.996039841593664</v>
      </c>
      <c r="ABJ22" s="605">
        <v>10.900706671457657</v>
      </c>
      <c r="ABK22" s="605">
        <v>10.795404507425644</v>
      </c>
      <c r="ABL22" s="605">
        <v>10.7366393837265</v>
      </c>
      <c r="ABM22" s="605">
        <v>10.697384305835</v>
      </c>
      <c r="ABN22" s="605">
        <v>10.6771127044228</v>
      </c>
      <c r="ABO22" s="605">
        <v>10.6224248969959</v>
      </c>
      <c r="ABP22" s="605">
        <v>10.483819416699999</v>
      </c>
      <c r="ABQ22" s="605">
        <v>10.459100163679199</v>
      </c>
      <c r="ABR22" s="605">
        <v>10.382341190571299</v>
      </c>
      <c r="ABS22" s="605">
        <v>10.3931685465163</v>
      </c>
      <c r="ABT22" s="605">
        <v>10.348436246992801</v>
      </c>
      <c r="ABU22" s="605">
        <v>10.346399999999999</v>
      </c>
      <c r="ABV22" s="605">
        <v>10.3085755292429</v>
      </c>
      <c r="ABW22" s="605">
        <v>10.2387014640356</v>
      </c>
      <c r="ABX22" s="605">
        <v>10.175745526839</v>
      </c>
      <c r="ABY22" s="605">
        <v>10.118110236220501</v>
      </c>
      <c r="ABZ22" s="605">
        <v>10.117802092484601</v>
      </c>
      <c r="ACA22" s="605">
        <v>10.0392298146591</v>
      </c>
      <c r="ACB22" s="605">
        <v>10.0389605173314</v>
      </c>
      <c r="ACC22" s="605">
        <v>9.8502522704339093</v>
      </c>
      <c r="ACD22" s="605">
        <v>9.8515372168284792</v>
      </c>
      <c r="ACE22" s="605">
        <v>9.8675175700783591</v>
      </c>
      <c r="ACF22" s="605">
        <v>9.81263123889517</v>
      </c>
      <c r="ACG22" s="605">
        <v>9.7371937639198212</v>
      </c>
      <c r="ACH22" s="605">
        <v>9.6899477806788514</v>
      </c>
      <c r="ACI22" s="605">
        <v>9.5647731916632601</v>
      </c>
      <c r="ACJ22" s="605">
        <v>9.5549083152151617</v>
      </c>
      <c r="ACK22" s="605">
        <v>9.5451376071531104</v>
      </c>
      <c r="ACL22" s="605">
        <v>9.5156391100894826</v>
      </c>
      <c r="ACM22" s="605">
        <v>9.4415408041483193</v>
      </c>
      <c r="ACN22" s="605">
        <v>9.4390979306926592</v>
      </c>
      <c r="ACO22" s="605">
        <v>9.3785708371284304</v>
      </c>
      <c r="ACP22" s="605">
        <v>9.3515993057277491</v>
      </c>
      <c r="ACQ22" s="605">
        <v>9.2899456968899106</v>
      </c>
      <c r="ACR22" s="605">
        <v>9.2735078015355406</v>
      </c>
      <c r="ACS22" s="605">
        <v>9.2091229797358292</v>
      </c>
      <c r="ACT22" s="605">
        <v>9.1450650094038703</v>
      </c>
      <c r="ACU22" s="605">
        <v>9.0019497928345107</v>
      </c>
      <c r="ACV22" s="605">
        <v>8.9351061234447418</v>
      </c>
      <c r="ACW22" s="605">
        <v>8.8379304716827161</v>
      </c>
      <c r="ACX22" s="605">
        <v>8.4648997427206254</v>
      </c>
      <c r="ACY22" s="605">
        <v>8.4385871567142807</v>
      </c>
      <c r="ACZ22" s="605">
        <v>8.4176591375770027</v>
      </c>
      <c r="ADA22" s="605">
        <v>8.2802521696413951</v>
      </c>
      <c r="ADB22" s="605">
        <v>8.139610786993595</v>
      </c>
      <c r="ADC22" s="605">
        <v>8.1203496645659676</v>
      </c>
      <c r="ADD22" s="605">
        <v>8.139713926820372</v>
      </c>
      <c r="ADE22" s="605">
        <v>8.0754990341274908</v>
      </c>
      <c r="ADF22" s="605">
        <v>8.0366049879324208</v>
      </c>
      <c r="ADG22" s="605">
        <v>8.0090133590857899</v>
      </c>
      <c r="ADH22" s="605">
        <v>7.9517152727564904</v>
      </c>
      <c r="ADI22" s="605">
        <v>7.9422296490809297</v>
      </c>
      <c r="ADJ22" s="605">
        <v>7.9341459553585603</v>
      </c>
      <c r="ADK22" s="605">
        <v>7.9341459553585603</v>
      </c>
      <c r="ADL22" s="605">
        <v>7.9373266127456699</v>
      </c>
      <c r="ADM22" s="605">
        <v>7.9170254403131102</v>
      </c>
      <c r="ADN22" s="605">
        <v>7.8639327519836604</v>
      </c>
      <c r="ADO22" s="605">
        <v>7.79934637949364</v>
      </c>
      <c r="ADP22" s="605">
        <v>7.81507980187122</v>
      </c>
      <c r="ADQ22" s="605">
        <v>7.5546211883055596</v>
      </c>
      <c r="ADR22" s="605">
        <v>7.5592687241989402</v>
      </c>
      <c r="ADS22" s="605">
        <v>7.5284469905045901</v>
      </c>
      <c r="ADT22" s="605">
        <v>7.5852183474709403</v>
      </c>
      <c r="ADU22" s="605">
        <v>8.2437177008955</v>
      </c>
      <c r="ADV22" s="605">
        <v>8.5407163539724706</v>
      </c>
      <c r="ADW22" s="605">
        <v>8.3401598600230606</v>
      </c>
      <c r="ADX22" s="605">
        <v>8.3118741058655203</v>
      </c>
      <c r="ADY22" s="605">
        <v>8.3039638854789501</v>
      </c>
      <c r="ADZ22" s="605">
        <v>8.3370165745856308</v>
      </c>
      <c r="AEA22" s="605">
        <v>8.3420875952766504</v>
      </c>
      <c r="AEB22" s="605">
        <v>8.3250571451091702</v>
      </c>
      <c r="AEC22" s="605">
        <v>8.3614925018794803</v>
      </c>
      <c r="AED22" s="605">
        <v>8.36015022731765</v>
      </c>
      <c r="AEE22" s="605">
        <v>8.4365183506302497</v>
      </c>
      <c r="AEF22" s="605">
        <v>8.4300707640931893</v>
      </c>
      <c r="AEG22" s="605">
        <v>8.2850788355375506</v>
      </c>
      <c r="AEH22" s="605">
        <v>8.2889250684985907</v>
      </c>
      <c r="AEI22" s="605">
        <v>8.2823082102261498</v>
      </c>
      <c r="AEJ22" s="605">
        <v>8.2814646206977756</v>
      </c>
      <c r="AEK22" s="605">
        <v>8.2681213453161178</v>
      </c>
      <c r="AEL22" s="605">
        <v>8.2758890191481029</v>
      </c>
      <c r="AEM22" s="605">
        <v>8.2226797715706468</v>
      </c>
      <c r="AEN22" s="605">
        <v>8.3477555435370459</v>
      </c>
      <c r="AEO22" s="605">
        <v>8.0907343329488661</v>
      </c>
      <c r="AEP22" s="605">
        <v>8.1218785086530598</v>
      </c>
      <c r="AEQ22" s="605">
        <v>8.1267944440133508</v>
      </c>
      <c r="AER22" s="605">
        <v>8.1918330803067505</v>
      </c>
      <c r="AES22" s="605">
        <v>8.2050479358246893</v>
      </c>
      <c r="AET22" s="605">
        <v>7.9737518498325404</v>
      </c>
      <c r="AEU22" s="605">
        <v>7.9468019203964699</v>
      </c>
      <c r="AEV22" s="605">
        <v>7.9057814190755904</v>
      </c>
      <c r="AEW22" s="605">
        <v>7.8897668144151103</v>
      </c>
      <c r="AEX22" s="605">
        <v>7.9187067692546798</v>
      </c>
      <c r="AEY22" s="605">
        <v>7.8335663249456298</v>
      </c>
      <c r="AEZ22" s="605">
        <v>7.8158524349772298</v>
      </c>
      <c r="AFA22" s="605">
        <v>7.8122732653606697</v>
      </c>
      <c r="AFB22" s="605">
        <v>7.7390707779090597</v>
      </c>
      <c r="AFC22" s="605">
        <v>7.61153158635378</v>
      </c>
      <c r="AFD22" s="605">
        <v>7.5012428773566899</v>
      </c>
      <c r="AFE22" s="605">
        <v>7.5679211883321802</v>
      </c>
      <c r="AFF22" s="605">
        <v>7.5564301423775904</v>
      </c>
      <c r="AFG22" s="605">
        <v>7.5292211549589201</v>
      </c>
      <c r="AFH22" s="605">
        <v>7.49807336621455</v>
      </c>
      <c r="AFI22" s="605">
        <v>7.29460548752132</v>
      </c>
      <c r="AFJ22" s="605">
        <v>7.31134646834359</v>
      </c>
      <c r="AFK22" s="605">
        <v>7.3012601120099596</v>
      </c>
      <c r="AFL22" s="605">
        <v>7.234375</v>
      </c>
      <c r="AFM22" s="605">
        <v>7.0035183737294799</v>
      </c>
      <c r="AFN22" s="605">
        <v>6.9693773923912197</v>
      </c>
      <c r="AFO22" s="605">
        <v>6.9160675150909299</v>
      </c>
      <c r="AFP22" s="605">
        <v>6.9271840903814903</v>
      </c>
      <c r="AFQ22" s="605">
        <v>7.0735041399781302</v>
      </c>
      <c r="AFR22" s="605">
        <v>7.0730380730380702</v>
      </c>
      <c r="AFS22" s="605">
        <v>6.9598068234927499</v>
      </c>
      <c r="AFT22" s="605">
        <v>6.9717819868573603</v>
      </c>
      <c r="AFU22" s="605">
        <v>6.95251007419124</v>
      </c>
      <c r="AFV22" s="605">
        <v>6.9465157651690097</v>
      </c>
      <c r="AFW22" s="605">
        <v>6.8785073453193704</v>
      </c>
      <c r="AFX22" s="605">
        <v>6.6311555603869996</v>
      </c>
      <c r="AFY22" s="605">
        <v>6.5804709862086899</v>
      </c>
      <c r="AFZ22" s="605">
        <v>6.5947968032647504</v>
      </c>
      <c r="AGA22" s="605">
        <v>6.5649717514124299</v>
      </c>
      <c r="AGB22" s="605">
        <v>6.5923536054202296</v>
      </c>
      <c r="AGC22" s="605">
        <v>6.2890524141492401</v>
      </c>
      <c r="AGD22" s="605">
        <v>6.2211256092761298</v>
      </c>
      <c r="AGE22" s="605">
        <v>6.2514741903293096</v>
      </c>
      <c r="AGF22" s="605">
        <v>4.9565560821485004</v>
      </c>
      <c r="AGG22" s="605">
        <v>5.7683193583667496</v>
      </c>
      <c r="AGH22" s="605">
        <f>'0091'!S55</f>
        <v>28.464743589743598</v>
      </c>
      <c r="AGI22" s="605">
        <v>5.0197318873324299</v>
      </c>
      <c r="AGJ22" s="605">
        <v>4.9282672385152102</v>
      </c>
      <c r="AGK22" s="605">
        <v>4.8501940805434298</v>
      </c>
      <c r="AGL22" s="605">
        <v>4.4094221839539998</v>
      </c>
      <c r="AGM22" s="605">
        <v>4.1734425628171401</v>
      </c>
      <c r="AGN22" s="605">
        <v>4.1818293205905803</v>
      </c>
      <c r="AGO22" s="605">
        <v>4.1941622417973656</v>
      </c>
      <c r="AGP22" s="605">
        <v>4.07861792689034</v>
      </c>
      <c r="AGQ22" s="605">
        <v>4.0076407590655698</v>
      </c>
      <c r="AGR22" s="605">
        <v>3.9732270008544601</v>
      </c>
      <c r="AGS22" s="605">
        <v>3.9946292900183402</v>
      </c>
      <c r="AGT22" s="605">
        <v>4.0367281043993</v>
      </c>
      <c r="AGU22" s="605">
        <v>4.0211334601794002</v>
      </c>
      <c r="AGV22" s="605">
        <v>3.9604565837749699</v>
      </c>
      <c r="AGW22" s="605">
        <v>3.9521628498727699</v>
      </c>
      <c r="AGX22" s="605">
        <v>3.95358320024466</v>
      </c>
      <c r="AGY22" s="605">
        <v>3.9235050566754901</v>
      </c>
      <c r="AGZ22" s="605">
        <v>3.9235050566754901</v>
      </c>
      <c r="AHA22" s="605">
        <v>4.0618117485648302</v>
      </c>
      <c r="AHB22" s="605">
        <v>4.0715954960696799</v>
      </c>
      <c r="AHC22" s="605">
        <v>4.1109540636042396</v>
      </c>
      <c r="AHD22" s="605">
        <v>4.1718485019785199</v>
      </c>
      <c r="AHE22" s="605">
        <v>4.2138497158492898</v>
      </c>
      <c r="AHF22" s="605">
        <v>4.1537591060188097</v>
      </c>
      <c r="AHG22" s="605">
        <v>4.1551276118606104</v>
      </c>
      <c r="AHH22" s="605">
        <v>4.1538241498909398</v>
      </c>
      <c r="AHI22" s="605">
        <v>4.1960216998191697</v>
      </c>
      <c r="AHJ22" s="605">
        <v>4.1884874599491804</v>
      </c>
      <c r="AHK22" s="605">
        <v>4.17575416900881</v>
      </c>
      <c r="AHL22" s="605">
        <v>4.21948841047183</v>
      </c>
      <c r="AHM22" s="605">
        <v>4.2140681980525603</v>
      </c>
      <c r="AHN22" s="605">
        <v>4.1926037169138404</v>
      </c>
      <c r="AHO22" s="605">
        <v>4.2010250998718597</v>
      </c>
      <c r="AHP22" s="605">
        <v>4.1796489094915996</v>
      </c>
      <c r="AHQ22" s="605">
        <v>4.1645885286783004</v>
      </c>
      <c r="AHR22" s="605">
        <v>4.1824677109095898</v>
      </c>
      <c r="AHS22" s="605">
        <v>4.1293688463499798</v>
      </c>
      <c r="AHT22" s="605">
        <v>4.1907547823409397</v>
      </c>
      <c r="AHU22" s="605">
        <v>4.2848333012141104</v>
      </c>
      <c r="AHV22" s="605">
        <v>4.2318281938325999</v>
      </c>
      <c r="AHW22" s="605">
        <v>4.2590371081254004</v>
      </c>
      <c r="AHX22" s="605">
        <v>4.3614043506078097</v>
      </c>
      <c r="AHY22" s="605">
        <v>4.4422310756972099</v>
      </c>
      <c r="AHZ22" s="605">
        <v>4.6075546719681899</v>
      </c>
      <c r="AIA22" s="605">
        <v>4.6477475689621004</v>
      </c>
      <c r="AIB22" s="605">
        <v>4.71828455057301</v>
      </c>
      <c r="AIC22" s="605">
        <v>4.71859377519755</v>
      </c>
      <c r="AID22" s="605">
        <v>4.8963278555487904</v>
      </c>
      <c r="AIE22" s="605">
        <v>4.9241317753976004</v>
      </c>
      <c r="AIF22" s="605">
        <v>4.8916093870744701</v>
      </c>
      <c r="AIG22" s="605">
        <v>4.8851840201321197</v>
      </c>
      <c r="AIH22" s="605">
        <v>4.9275306601053401</v>
      </c>
      <c r="AII22" s="605">
        <v>4.9339360222531301</v>
      </c>
      <c r="AIJ22" s="605">
        <v>5.1131344440139497</v>
      </c>
      <c r="AIK22" s="605">
        <v>5.1131344440139497</v>
      </c>
      <c r="AIL22" s="605">
        <v>5.1962924661993997</v>
      </c>
      <c r="AIM22" s="605">
        <v>5.2129825235260201</v>
      </c>
      <c r="AIN22" s="605">
        <v>5.2281105990783399</v>
      </c>
      <c r="AIO22" s="605">
        <v>5.2562569897034397</v>
      </c>
      <c r="AIP22" s="605">
        <v>5.2535821653066801</v>
      </c>
      <c r="AIQ22" s="605">
        <v>5.2801816971453199</v>
      </c>
      <c r="AIR22" s="605">
        <v>5.4119351554546196</v>
      </c>
      <c r="AIS22" s="605">
        <v>5.3507640598741499</v>
      </c>
      <c r="AIT22" s="605">
        <v>5.3302533181942797</v>
      </c>
      <c r="AIU22" s="605">
        <v>5.2981320438326245</v>
      </c>
      <c r="AIV22" s="605">
        <v>5.24189448159881</v>
      </c>
      <c r="AIW22" s="605">
        <v>5.2382445141065803</v>
      </c>
      <c r="AIX22" s="605">
        <v>5.2641516856142596</v>
      </c>
      <c r="AIY22" s="605">
        <v>5.2418176793398903</v>
      </c>
      <c r="AIZ22" s="605">
        <v>5.1479360063203599</v>
      </c>
      <c r="AJA22" s="607">
        <v>5.1479360063203599</v>
      </c>
      <c r="AJB22" s="607">
        <v>5.15743670886076</v>
      </c>
      <c r="AJC22" s="607">
        <v>5.1377820070576101</v>
      </c>
      <c r="AJD22" s="607">
        <v>5.1071923915197202</v>
      </c>
      <c r="AJE22" s="607">
        <v>5.08981802595176</v>
      </c>
      <c r="AJF22" s="607">
        <v>5.08680087763193</v>
      </c>
      <c r="AJG22" s="607">
        <v>5.1008502688069601</v>
      </c>
      <c r="AJH22" s="607">
        <v>5.0547760186088402</v>
      </c>
      <c r="AJI22" s="607">
        <v>5.1112836438923397</v>
      </c>
      <c r="AJJ22" s="607">
        <v>5.0727689125295496</v>
      </c>
      <c r="AJK22" s="607">
        <v>5.0920337394564203</v>
      </c>
      <c r="AJL22" s="607">
        <v>4.9782053209078603</v>
      </c>
      <c r="AJM22" s="607">
        <v>4.9765669651362199</v>
      </c>
      <c r="AJN22" s="607">
        <v>5.0812930007302901</v>
      </c>
      <c r="AJO22" s="607">
        <v>5.1360768069373997</v>
      </c>
      <c r="AJP22" s="607">
        <v>5.1211944929222399</v>
      </c>
      <c r="AJQ22" s="607">
        <v>5.1338811779970897</v>
      </c>
      <c r="AJR22" s="607">
        <v>5.1417469569009997</v>
      </c>
      <c r="AJS22" s="607">
        <v>5.0944369494484603</v>
      </c>
      <c r="AJT22" s="607">
        <v>5.0019520574685696</v>
      </c>
      <c r="AJU22" s="607">
        <v>5.0095460744204203</v>
      </c>
      <c r="AJV22" s="607">
        <v>4.9497176452386498</v>
      </c>
      <c r="AJW22" s="607">
        <v>4.9323142444292296</v>
      </c>
      <c r="AJX22" s="607">
        <v>4.8792510508215496</v>
      </c>
      <c r="AJY22" s="607">
        <v>4.8527849446046396</v>
      </c>
      <c r="AJZ22" s="607">
        <v>4.8627997139308201</v>
      </c>
      <c r="AKA22" s="607">
        <v>4.8620994730161202</v>
      </c>
      <c r="AKB22" s="605">
        <v>4.8093864204654704</v>
      </c>
      <c r="AKC22" s="605">
        <v>4.7352805178791604</v>
      </c>
      <c r="AKD22" s="605">
        <v>4.7166975023126696</v>
      </c>
      <c r="AKE22" s="605">
        <v>4.7057230197732496</v>
      </c>
      <c r="AKF22" s="605">
        <v>4.6467149328274404</v>
      </c>
      <c r="AKG22" s="605">
        <v>4.6367653899829397</v>
      </c>
      <c r="AKH22" s="605">
        <v>4.6367653899829397</v>
      </c>
      <c r="AKI22" s="605">
        <v>4.5582819707717999</v>
      </c>
      <c r="AKJ22" s="605">
        <v>4.48131978518719</v>
      </c>
      <c r="AKK22" s="605">
        <v>4.4515109466543299</v>
      </c>
      <c r="AKL22" s="605">
        <v>4.4458228338825396</v>
      </c>
      <c r="AKM22" s="605">
        <v>4.3987551060105003</v>
      </c>
      <c r="AKN22" s="605">
        <v>4.3242075493931402</v>
      </c>
      <c r="AKO22" s="605">
        <v>4.2612679641304796</v>
      </c>
      <c r="AKP22" s="605">
        <v>4.2234470896368403</v>
      </c>
      <c r="AKQ22" s="605">
        <v>4.2182187658759602</v>
      </c>
      <c r="AKR22" s="605">
        <v>4.2037291462217903</v>
      </c>
      <c r="AKS22" s="605">
        <v>4.1214044987851697</v>
      </c>
      <c r="AKT22" s="605">
        <v>4.1045884468068499</v>
      </c>
      <c r="AKU22" s="605">
        <v>4.1174169828294298</v>
      </c>
      <c r="AKV22" s="605">
        <v>4.1301965082596102</v>
      </c>
      <c r="AKW22" s="605">
        <v>4.12274170161069</v>
      </c>
      <c r="AKX22" s="605">
        <v>4.05384254186884</v>
      </c>
      <c r="AKY22" s="605">
        <v>4.0056718853191402</v>
      </c>
      <c r="AKZ22" s="605">
        <v>4.0132141469102196</v>
      </c>
      <c r="ALA22" s="605">
        <v>4.0144854564468</v>
      </c>
      <c r="ALB22" s="605">
        <v>4.0339628507033503</v>
      </c>
      <c r="ALC22" s="605">
        <v>4.0350740147639002</v>
      </c>
      <c r="ALD22" s="605">
        <v>4.07021801244667</v>
      </c>
      <c r="ALE22" s="605">
        <v>4.0887318413820202</v>
      </c>
      <c r="ALF22" s="605">
        <v>4.06302934804018</v>
      </c>
      <c r="ALG22" s="605">
        <v>4.06145096955097</v>
      </c>
      <c r="ALH22" s="605">
        <v>3.9735752317097202</v>
      </c>
      <c r="ALI22" s="605">
        <v>3.9864465545092802</v>
      </c>
      <c r="ALJ22" s="605">
        <v>3.9874442294784198</v>
      </c>
      <c r="ALK22" s="605">
        <v>3.9949119373776898</v>
      </c>
      <c r="ALL22" s="605">
        <v>3.93957252868144</v>
      </c>
      <c r="ALM22" s="605">
        <v>3.8295921215262498</v>
      </c>
      <c r="ALN22" s="605">
        <v>3.7864817190506699</v>
      </c>
      <c r="ALO22" s="605">
        <v>3.7789203084832899</v>
      </c>
      <c r="ALP22" s="605">
        <v>3.78819388897776</v>
      </c>
      <c r="ALQ22" s="605">
        <v>3.8035721485304199</v>
      </c>
      <c r="ALR22" s="605">
        <v>3.7116286725372398</v>
      </c>
      <c r="ALS22" s="605">
        <v>3.7406636463817802</v>
      </c>
      <c r="ALT22" s="605">
        <v>3.7582461786001602</v>
      </c>
      <c r="ALU22" s="605">
        <v>3.8416941782752199</v>
      </c>
      <c r="ALV22" s="605">
        <v>3.8441289087428201</v>
      </c>
      <c r="ALW22" s="605">
        <v>3.7308313951196399</v>
      </c>
      <c r="ALX22" s="605">
        <v>3.6788235294117699</v>
      </c>
      <c r="ALY22" s="605">
        <v>3.6879377733059902</v>
      </c>
      <c r="ALZ22" s="605">
        <v>3.71196283391405</v>
      </c>
      <c r="AMA22" s="605">
        <v>3.8165266106442601</v>
      </c>
      <c r="AMB22" s="605">
        <v>3.8392822160404299</v>
      </c>
      <c r="AMC22" s="605">
        <v>3.8185712585776002</v>
      </c>
      <c r="AMD22" s="605">
        <v>3.8413784870070402</v>
      </c>
      <c r="AME22" s="605">
        <v>3.9126445951336302</v>
      </c>
      <c r="AMF22" s="605">
        <v>3.9340588988476299</v>
      </c>
      <c r="AMG22" s="605">
        <v>3.9660090803166099</v>
      </c>
      <c r="AMH22" s="605">
        <v>4.0253827558420596</v>
      </c>
      <c r="AMI22" s="605">
        <v>4.05361757105943</v>
      </c>
      <c r="AMJ22" s="605">
        <v>4.07389460932768</v>
      </c>
      <c r="AMK22" s="605">
        <v>4.0552008405398903</v>
      </c>
      <c r="AML22" s="605">
        <v>3.9289180009704001</v>
      </c>
      <c r="AMM22" s="605">
        <v>3.85332956426927</v>
      </c>
      <c r="AMN22" s="605">
        <v>3.8933117801576098</v>
      </c>
      <c r="AMO22" s="605">
        <v>3.8898318784351802</v>
      </c>
      <c r="AMP22" s="605">
        <v>3.8564213564213601</v>
      </c>
      <c r="AMQ22" s="605">
        <v>3.8046921997192702</v>
      </c>
      <c r="AMR22" s="605">
        <v>3.7996671942854801</v>
      </c>
      <c r="AMS22" s="605">
        <v>3.8102213541666701</v>
      </c>
      <c r="AMT22" s="605">
        <v>3.8052809308759499</v>
      </c>
      <c r="AMU22" s="605">
        <v>3.7914125597494599</v>
      </c>
      <c r="AMV22" s="605">
        <v>3.7811971453322899</v>
      </c>
      <c r="AMW22" s="605">
        <v>3.7870263114347198</v>
      </c>
      <c r="AMX22" s="605">
        <v>3.7900355871886098</v>
      </c>
      <c r="AMY22" s="605">
        <v>3.7755863097704498</v>
      </c>
      <c r="AMZ22" s="605">
        <v>3.7330232171782201</v>
      </c>
      <c r="ANA22" s="605">
        <v>3.6515739899198598</v>
      </c>
      <c r="ANB22" s="605">
        <v>3.6557851239669401</v>
      </c>
      <c r="ANC22" s="605">
        <v>3.6967942088934902</v>
      </c>
      <c r="AND22" s="605">
        <v>3.7166162891805699</v>
      </c>
      <c r="ANE22" s="605">
        <v>3.7150780182939398</v>
      </c>
      <c r="ANF22" s="605">
        <v>3.7415303255660199</v>
      </c>
      <c r="ANG22" s="605">
        <v>3.75169411474804</v>
      </c>
      <c r="ANH22" s="605">
        <v>3.7500513874614598</v>
      </c>
      <c r="ANI22" s="605">
        <v>3.8013642340565399</v>
      </c>
      <c r="ANJ22" s="605">
        <v>3.8183601733017198</v>
      </c>
      <c r="ANK22" s="605">
        <v>3.8235773683352399</v>
      </c>
      <c r="ANL22" s="605">
        <v>3.8463713097209302</v>
      </c>
      <c r="ANM22" s="605">
        <v>3.84829197550757</v>
      </c>
      <c r="ANN22" s="605">
        <v>3.8231495681653098</v>
      </c>
      <c r="ANO22" s="605">
        <v>3.7995064525264</v>
      </c>
      <c r="ANP22" s="605">
        <v>3.8356881214024101</v>
      </c>
      <c r="ANQ22" s="605">
        <v>3.85580688993686</v>
      </c>
      <c r="ANR22" s="605">
        <v>3.8897091097721601</v>
      </c>
      <c r="ANS22" s="605">
        <v>3.9237324745709499</v>
      </c>
      <c r="ANT22" s="605">
        <v>3.9271033159769799</v>
      </c>
      <c r="ANU22" s="605">
        <v>3.9651248022838601</v>
      </c>
      <c r="ANV22" s="605">
        <v>3.97405527354766</v>
      </c>
      <c r="ANW22" s="605">
        <v>3.9714020427112402</v>
      </c>
      <c r="ANX22" s="605">
        <v>3.9791742784070099</v>
      </c>
      <c r="ANY22" s="605">
        <v>3.9646398989711402</v>
      </c>
      <c r="ANZ22" s="605">
        <v>4.0032287130199702</v>
      </c>
      <c r="AOA22" s="605">
        <v>4.00775598478634</v>
      </c>
      <c r="AOB22" s="605">
        <v>4.0192676804960898</v>
      </c>
      <c r="AOC22" s="605">
        <v>3.9880865370559899</v>
      </c>
      <c r="AOD22" s="605">
        <v>3.8923403011255702</v>
      </c>
      <c r="AOE22" s="605">
        <v>3.8788393384524502</v>
      </c>
      <c r="AOF22" s="605">
        <v>3.91398401407934</v>
      </c>
      <c r="AOG22" s="605">
        <v>3.9044233517792399</v>
      </c>
      <c r="AOH22" s="605">
        <v>3.89983158819653</v>
      </c>
      <c r="AOI22" s="605">
        <v>3.9430279325486102</v>
      </c>
      <c r="AOJ22" s="605">
        <v>3.8934395710775198</v>
      </c>
      <c r="AOK22" s="605">
        <v>3.9401179720749702</v>
      </c>
      <c r="AOL22" s="605">
        <v>3.9447829398324501</v>
      </c>
      <c r="AOM22" s="605">
        <v>3.9739013625023998</v>
      </c>
      <c r="AON22" s="605">
        <v>4.0241571745279403</v>
      </c>
      <c r="AOO22" s="605">
        <v>4.0231762917933098</v>
      </c>
      <c r="AOP22" s="605">
        <v>4.0521488668233197</v>
      </c>
      <c r="AOQ22" s="605">
        <v>4.1517366766410397</v>
      </c>
      <c r="AOR22" s="605">
        <v>4.1865592215295697</v>
      </c>
      <c r="AOS22" s="605">
        <v>4.2312961412588503</v>
      </c>
      <c r="AOT22" s="605">
        <v>4.3253847325918002</v>
      </c>
      <c r="AOU22" s="605">
        <v>4.4014312359636101</v>
      </c>
      <c r="AOV22" s="605">
        <v>4.4212919113468496</v>
      </c>
      <c r="AOW22" s="605">
        <v>4.4526487182399901</v>
      </c>
      <c r="AOX22" s="605">
        <v>4.4763487985491901</v>
      </c>
      <c r="AOY22" s="605">
        <v>4.4839964104098096</v>
      </c>
      <c r="AOZ22" s="605">
        <v>4.5145631067961203</v>
      </c>
      <c r="APA22" s="605">
        <v>4.5379784688995199</v>
      </c>
      <c r="APB22" s="605">
        <v>4.5400074432452602</v>
      </c>
      <c r="APC22" s="605">
        <v>4.5166191129062101</v>
      </c>
      <c r="APD22" s="605">
        <v>4.5424752365872498</v>
      </c>
      <c r="APE22" s="605">
        <v>4.5531166404045598</v>
      </c>
      <c r="APF22" s="605">
        <v>4.5723470346023296</v>
      </c>
      <c r="APG22" s="605">
        <v>4.58273016792125</v>
      </c>
      <c r="APH22" s="605">
        <v>4.5982899816010701</v>
      </c>
      <c r="API22" s="605">
        <v>4.6267742632754496</v>
      </c>
      <c r="APJ22" s="605">
        <v>4.6528878006625396</v>
      </c>
      <c r="APK22" s="605">
        <v>4.6494174826674302</v>
      </c>
      <c r="APL22" s="605">
        <v>4.5779105326790397</v>
      </c>
      <c r="APM22" s="605">
        <v>4.5736823234134096</v>
      </c>
      <c r="APN22" s="605">
        <v>4.57129593257865</v>
      </c>
      <c r="APO22" s="605">
        <v>4.5566634501983501</v>
      </c>
      <c r="APP22" s="605">
        <v>4.50934830014657</v>
      </c>
      <c r="APQ22" s="605">
        <v>4.4670286489962097</v>
      </c>
      <c r="APR22" s="605">
        <f>'0091'!U55</f>
        <v>4.4725783475783496</v>
      </c>
      <c r="APS22" s="451">
        <f t="shared" si="3"/>
        <v>-3.7704509708404998E-3</v>
      </c>
      <c r="APT22" s="608"/>
      <c r="APU22" s="349">
        <f t="shared" si="4"/>
        <v>0.48449181052235968</v>
      </c>
      <c r="APV22" s="603"/>
      <c r="APW22" s="609"/>
    </row>
    <row r="23" spans="1:1128" s="434" customFormat="1" ht="13.9" customHeight="1" x14ac:dyDescent="0.25">
      <c r="A23">
        <v>20</v>
      </c>
      <c r="B23" s="600" t="s">
        <v>15</v>
      </c>
      <c r="C23" s="601"/>
      <c r="D23" s="601"/>
      <c r="E23" s="601"/>
      <c r="F23" s="601"/>
      <c r="G23" s="601"/>
      <c r="H23" s="601"/>
      <c r="I23" s="601"/>
      <c r="J23" s="601"/>
      <c r="K23" s="601"/>
      <c r="L23" s="601"/>
      <c r="M23" s="601"/>
      <c r="N23" s="601"/>
      <c r="O23" s="601"/>
      <c r="P23" s="601"/>
      <c r="Q23" s="601"/>
      <c r="R23" s="601"/>
      <c r="S23" s="601"/>
      <c r="T23" s="601"/>
      <c r="U23" s="601"/>
      <c r="V23" s="601"/>
      <c r="W23" s="601"/>
      <c r="X23" s="601"/>
      <c r="Y23" s="601"/>
      <c r="Z23" s="601"/>
      <c r="AA23" s="601"/>
      <c r="AB23" s="601"/>
      <c r="AC23" s="601"/>
      <c r="AD23" s="601"/>
      <c r="AE23" s="601"/>
      <c r="AF23" s="601"/>
      <c r="AG23" s="601"/>
      <c r="AH23" s="601"/>
      <c r="AI23" s="601"/>
      <c r="AJ23" s="601"/>
      <c r="AK23" s="601"/>
      <c r="AL23" s="601"/>
      <c r="AM23" s="601"/>
      <c r="AN23" s="601"/>
      <c r="AO23" s="601"/>
      <c r="AP23" s="601"/>
      <c r="AQ23" s="601"/>
      <c r="AR23" s="601"/>
      <c r="AS23" s="601"/>
      <c r="AT23" s="601"/>
      <c r="AU23" s="601"/>
      <c r="AV23" s="601"/>
      <c r="AW23" s="601"/>
      <c r="AX23" s="601"/>
      <c r="AY23" s="601"/>
      <c r="AZ23" s="601"/>
      <c r="BA23" s="601"/>
      <c r="BB23" s="601"/>
      <c r="BC23" s="601"/>
      <c r="BD23" s="601"/>
      <c r="BE23" s="601"/>
      <c r="BF23" s="601"/>
      <c r="BG23" s="601"/>
      <c r="BH23" s="601"/>
      <c r="BI23" s="601"/>
      <c r="BJ23" s="601"/>
      <c r="BK23" s="601"/>
      <c r="BL23" s="601"/>
      <c r="BM23" s="601"/>
      <c r="BN23" s="601"/>
      <c r="BO23" s="601"/>
      <c r="BP23" s="601"/>
      <c r="BQ23" s="601"/>
      <c r="BR23" s="601"/>
      <c r="BS23" s="601"/>
      <c r="BT23" s="601"/>
      <c r="BU23" s="601"/>
      <c r="BV23" s="601"/>
      <c r="BW23" s="601"/>
      <c r="BX23" s="601"/>
      <c r="BY23" s="601"/>
      <c r="BZ23" s="601"/>
      <c r="CA23" s="601"/>
      <c r="CB23" s="601"/>
      <c r="CC23" s="601"/>
      <c r="CD23" s="601"/>
      <c r="CE23" s="601"/>
      <c r="CF23" s="601"/>
      <c r="CG23" s="601"/>
      <c r="CH23" s="601"/>
      <c r="CI23" s="601"/>
      <c r="CJ23" s="601"/>
      <c r="CK23" s="601"/>
      <c r="CL23" s="601"/>
      <c r="CM23" s="601"/>
      <c r="CN23" s="601"/>
      <c r="CO23" s="601"/>
      <c r="CP23" s="601"/>
      <c r="CQ23" s="601"/>
      <c r="CR23" s="601"/>
      <c r="CS23" s="601"/>
      <c r="CT23" s="601"/>
      <c r="CU23" s="601"/>
      <c r="CV23" s="601"/>
      <c r="CW23" s="601"/>
      <c r="CX23" s="601"/>
      <c r="CY23" s="601"/>
      <c r="CZ23" s="601"/>
      <c r="DA23" s="601"/>
      <c r="DB23" s="601"/>
      <c r="DC23" s="601"/>
      <c r="DD23" s="601"/>
      <c r="DE23" s="601"/>
      <c r="DF23" s="601"/>
      <c r="DG23" s="601"/>
      <c r="DH23" s="601"/>
      <c r="DI23" s="601"/>
      <c r="DJ23" s="601"/>
      <c r="DK23" s="601"/>
      <c r="DL23" s="601"/>
      <c r="DM23" s="601"/>
      <c r="DN23" s="601"/>
      <c r="DO23" s="601"/>
      <c r="DP23" s="601"/>
      <c r="DQ23" s="601"/>
      <c r="DR23" s="601"/>
      <c r="DS23" s="601"/>
      <c r="DT23" s="601"/>
      <c r="DU23" s="601"/>
      <c r="DV23" s="601"/>
      <c r="DW23" s="601"/>
      <c r="DX23" s="601"/>
      <c r="DY23" s="601"/>
      <c r="DZ23" s="601"/>
      <c r="EA23" s="601"/>
      <c r="EB23" s="601"/>
      <c r="EC23" s="601"/>
      <c r="ED23" s="601"/>
      <c r="EE23" s="601"/>
      <c r="EF23" s="601"/>
      <c r="EG23" s="601"/>
      <c r="EH23" s="601"/>
      <c r="EI23" s="601"/>
      <c r="EJ23" s="601"/>
      <c r="EK23" s="601"/>
      <c r="EL23" s="601"/>
      <c r="EM23" s="601"/>
      <c r="EN23" s="601"/>
      <c r="EO23" s="601"/>
      <c r="EP23" s="601"/>
      <c r="EQ23" s="601"/>
      <c r="ER23" s="601"/>
      <c r="ES23" s="601"/>
      <c r="ET23" s="601"/>
      <c r="EU23" s="601"/>
      <c r="EV23" s="601"/>
      <c r="EW23" s="601"/>
      <c r="EX23" s="601"/>
      <c r="EY23" s="601"/>
      <c r="EZ23" s="601"/>
      <c r="FA23" s="601"/>
      <c r="FB23" s="601"/>
      <c r="FC23" s="601"/>
      <c r="FD23" s="601"/>
      <c r="FE23" s="601"/>
      <c r="FF23" s="601"/>
      <c r="FG23" s="601"/>
      <c r="FH23" s="601"/>
      <c r="FI23" s="601"/>
      <c r="FJ23" s="601"/>
      <c r="FK23" s="601"/>
      <c r="FL23" s="601"/>
      <c r="FM23" s="601"/>
      <c r="FN23" s="601"/>
      <c r="FO23" s="601"/>
      <c r="FP23" s="602"/>
      <c r="FQ23" s="601"/>
      <c r="FR23" s="601"/>
      <c r="FS23" s="601"/>
      <c r="FT23" s="601"/>
      <c r="FU23" s="601"/>
      <c r="FV23" s="601"/>
      <c r="FW23" s="601"/>
      <c r="FX23" s="601"/>
      <c r="FY23" s="601"/>
      <c r="FZ23" s="601"/>
      <c r="GA23" s="601"/>
      <c r="GB23" s="601"/>
      <c r="GC23" s="601"/>
      <c r="GD23" s="601"/>
      <c r="GE23" s="601"/>
      <c r="GF23" s="601"/>
      <c r="GG23" s="601"/>
      <c r="GH23" s="601"/>
      <c r="GI23" s="601"/>
      <c r="GJ23" s="601"/>
      <c r="GK23" s="601"/>
      <c r="GL23" s="601"/>
      <c r="GM23" s="601"/>
      <c r="GN23" s="601"/>
      <c r="GO23" s="601"/>
      <c r="GP23" s="601"/>
      <c r="GQ23" s="601"/>
      <c r="GR23" s="601"/>
      <c r="GS23" s="601"/>
      <c r="GT23" s="601"/>
      <c r="GU23" s="601"/>
      <c r="GV23" s="601"/>
      <c r="GW23" s="601"/>
      <c r="GX23" s="601"/>
      <c r="GY23" s="601"/>
      <c r="GZ23" s="601"/>
      <c r="HA23" s="601"/>
      <c r="HB23" s="601"/>
      <c r="HC23" s="601"/>
      <c r="HD23" s="601"/>
      <c r="HE23" s="601"/>
      <c r="HF23" s="601"/>
      <c r="HG23" s="601"/>
      <c r="HH23" s="601"/>
      <c r="HI23" s="601"/>
      <c r="HJ23" s="601"/>
      <c r="HK23" s="601"/>
      <c r="HL23" s="601"/>
      <c r="HM23" s="601"/>
      <c r="HN23" s="601"/>
      <c r="HO23" s="601"/>
      <c r="HP23" s="601"/>
      <c r="HQ23" s="601"/>
      <c r="HR23" s="601"/>
      <c r="HS23" s="601"/>
      <c r="HT23" s="601"/>
      <c r="HU23" s="601"/>
      <c r="HV23" s="601"/>
      <c r="HW23" s="601"/>
      <c r="HX23" s="601"/>
      <c r="HY23" s="601"/>
      <c r="HZ23" s="601"/>
      <c r="IA23" s="601"/>
      <c r="IB23" s="601"/>
      <c r="IC23" s="601"/>
      <c r="ID23" s="601"/>
      <c r="IE23" s="601"/>
      <c r="IF23" s="601"/>
      <c r="IG23" s="601"/>
      <c r="IH23" s="601"/>
      <c r="II23" s="601"/>
      <c r="IJ23" s="601"/>
      <c r="IK23" s="601"/>
      <c r="IL23" s="601"/>
      <c r="IM23" s="601"/>
      <c r="IN23" s="601"/>
      <c r="IO23" s="601"/>
      <c r="IP23" s="601"/>
      <c r="IQ23" s="601"/>
      <c r="IR23" s="601"/>
      <c r="IS23" s="601"/>
      <c r="IT23" s="601"/>
      <c r="IU23" s="601"/>
      <c r="IV23" s="601"/>
      <c r="IW23" s="601"/>
      <c r="IX23" s="601"/>
      <c r="IY23" s="601"/>
      <c r="IZ23" s="601"/>
      <c r="JA23" s="601"/>
      <c r="JB23" s="601"/>
      <c r="JC23" s="601"/>
      <c r="JD23" s="601"/>
      <c r="JE23" s="601"/>
      <c r="JF23" s="601"/>
      <c r="JG23" s="601"/>
      <c r="JH23" s="601"/>
      <c r="JI23" s="601"/>
      <c r="JJ23" s="601"/>
      <c r="JK23" s="601"/>
      <c r="JL23" s="601"/>
      <c r="JM23" s="601"/>
      <c r="JN23" s="601"/>
      <c r="JO23" s="601"/>
      <c r="JP23" s="601"/>
      <c r="JQ23" s="601"/>
      <c r="JR23" s="601"/>
      <c r="JS23" s="601"/>
      <c r="JT23" s="601"/>
      <c r="JU23" s="601"/>
      <c r="JV23" s="601"/>
      <c r="JW23" s="601"/>
      <c r="JX23" s="601"/>
      <c r="JY23" s="601"/>
      <c r="JZ23" s="601"/>
      <c r="KA23" s="601"/>
      <c r="KB23" s="601"/>
      <c r="KC23" s="601"/>
      <c r="KD23" s="601"/>
      <c r="KE23" s="601"/>
      <c r="KF23" s="601"/>
      <c r="KG23" s="601"/>
      <c r="KH23" s="601"/>
      <c r="KI23" s="601"/>
      <c r="KJ23" s="601"/>
      <c r="KK23" s="601"/>
      <c r="KL23" s="601"/>
      <c r="KM23" s="601"/>
      <c r="KN23" s="601"/>
      <c r="KO23" s="601"/>
      <c r="KP23" s="601"/>
      <c r="KQ23" s="601"/>
      <c r="KR23" s="601"/>
      <c r="KS23" s="601"/>
      <c r="KT23" s="601"/>
      <c r="KU23" s="601"/>
      <c r="KV23" s="601"/>
      <c r="KW23" s="601"/>
      <c r="KX23" s="601"/>
      <c r="KY23" s="601"/>
      <c r="KZ23" s="601"/>
      <c r="LA23" s="601"/>
      <c r="LB23" s="601"/>
      <c r="LC23" s="601"/>
      <c r="LD23" s="601"/>
      <c r="LE23" s="601"/>
      <c r="LF23" s="601"/>
      <c r="LG23" s="601"/>
      <c r="LH23" s="601"/>
      <c r="LI23" s="601"/>
      <c r="LJ23" s="601"/>
      <c r="LK23" s="601"/>
      <c r="LL23" s="601"/>
      <c r="LM23" s="601"/>
      <c r="LN23" s="601"/>
      <c r="LO23" s="601"/>
      <c r="LP23" s="601"/>
      <c r="LQ23" s="601"/>
      <c r="LR23" s="601"/>
      <c r="LS23" s="601"/>
      <c r="LT23" s="601"/>
      <c r="LU23" s="601"/>
      <c r="LV23" s="601"/>
      <c r="LW23" s="601"/>
      <c r="LX23" s="601"/>
      <c r="LY23" s="601"/>
      <c r="LZ23" s="601"/>
      <c r="MA23" s="601"/>
      <c r="MB23" s="601"/>
      <c r="MC23" s="601"/>
      <c r="MD23" s="601"/>
      <c r="ME23" s="601"/>
      <c r="MF23" s="601"/>
      <c r="MG23" s="601"/>
      <c r="MH23" s="601"/>
      <c r="MI23" s="601"/>
      <c r="MJ23" s="601"/>
      <c r="MK23" s="601"/>
      <c r="ML23" s="601"/>
      <c r="MM23" s="601"/>
      <c r="MN23" s="601"/>
      <c r="MO23" s="601"/>
      <c r="MP23" s="601"/>
      <c r="MQ23" s="601"/>
      <c r="MR23" s="601"/>
      <c r="MS23" s="601"/>
      <c r="MT23" s="601"/>
      <c r="MU23" s="601"/>
      <c r="MV23" s="601"/>
      <c r="MW23" s="601"/>
      <c r="MX23" s="601"/>
      <c r="MY23" s="601"/>
      <c r="MZ23" s="601"/>
      <c r="NA23" s="601"/>
      <c r="NB23" s="601"/>
      <c r="NC23" s="601"/>
      <c r="ND23" s="601"/>
      <c r="NE23" s="601"/>
      <c r="NF23" s="601"/>
      <c r="NG23" s="601"/>
      <c r="NH23" s="601"/>
      <c r="NI23" s="601"/>
      <c r="NJ23" s="601"/>
      <c r="NK23" s="601"/>
      <c r="NL23" s="601"/>
      <c r="NM23" s="601"/>
      <c r="NN23" s="601"/>
      <c r="NO23" s="601"/>
      <c r="NP23" s="601"/>
      <c r="NQ23" s="601"/>
      <c r="NR23" s="601"/>
      <c r="NS23" s="601"/>
      <c r="NT23" s="601"/>
      <c r="NU23" s="601"/>
      <c r="NV23" s="601"/>
      <c r="NW23" s="601"/>
      <c r="NX23" s="601"/>
      <c r="NY23" s="601"/>
      <c r="NZ23" s="601"/>
      <c r="OA23" s="601"/>
      <c r="OB23" s="601"/>
      <c r="OC23" s="601"/>
      <c r="OD23" s="601"/>
      <c r="OE23" s="601"/>
      <c r="OF23" s="601"/>
      <c r="OG23" s="601"/>
      <c r="OH23" s="601"/>
      <c r="OI23" s="601"/>
      <c r="OJ23" s="601"/>
      <c r="OK23" s="601"/>
      <c r="OL23" s="601"/>
      <c r="OM23" s="601"/>
      <c r="ON23" s="601"/>
      <c r="OO23" s="601"/>
      <c r="OP23" s="601"/>
      <c r="OQ23" s="601"/>
      <c r="OR23" s="601"/>
      <c r="OS23" s="601"/>
      <c r="OT23" s="601"/>
      <c r="OU23" s="601"/>
      <c r="OV23" s="601"/>
      <c r="OW23" s="601"/>
      <c r="OX23" s="601"/>
      <c r="OY23" s="601"/>
      <c r="OZ23" s="601"/>
      <c r="PA23" s="601"/>
      <c r="PB23" s="601"/>
      <c r="PC23" s="601"/>
      <c r="PD23" s="601"/>
      <c r="PE23" s="601"/>
      <c r="PF23" s="601"/>
      <c r="PG23" s="601"/>
      <c r="PH23" s="601"/>
      <c r="PI23" s="601"/>
      <c r="PJ23" s="601"/>
      <c r="PK23" s="601"/>
      <c r="PL23" s="601"/>
      <c r="PM23" s="601"/>
      <c r="PN23" s="601"/>
      <c r="PO23" s="601"/>
      <c r="PP23" s="601"/>
      <c r="PQ23" s="601"/>
      <c r="PR23" s="601"/>
      <c r="PS23" s="601"/>
      <c r="PT23" s="601"/>
      <c r="PU23" s="601"/>
      <c r="PV23" s="601"/>
      <c r="PW23" s="601"/>
      <c r="PX23" s="601"/>
      <c r="PY23" s="601"/>
      <c r="PZ23" s="601"/>
      <c r="QA23" s="601"/>
      <c r="QB23" s="601"/>
      <c r="QC23" s="601"/>
      <c r="QD23" s="601"/>
      <c r="QE23" s="601"/>
      <c r="QF23" s="601"/>
      <c r="QG23" s="601">
        <v>0</v>
      </c>
      <c r="QH23" s="601">
        <v>0</v>
      </c>
      <c r="QI23" s="601">
        <v>0</v>
      </c>
      <c r="QJ23" s="601">
        <v>0</v>
      </c>
      <c r="QK23" s="601">
        <v>0</v>
      </c>
      <c r="QL23" s="601">
        <v>0</v>
      </c>
      <c r="QM23" s="601">
        <v>0</v>
      </c>
      <c r="QN23" s="601">
        <v>0</v>
      </c>
      <c r="QO23" s="601">
        <v>0</v>
      </c>
      <c r="QP23" s="601">
        <v>0</v>
      </c>
      <c r="QQ23" s="601">
        <v>0</v>
      </c>
      <c r="QR23" s="601">
        <v>0</v>
      </c>
      <c r="QS23" s="601">
        <v>0</v>
      </c>
      <c r="QT23" s="601">
        <v>0</v>
      </c>
      <c r="QU23" s="601">
        <v>0</v>
      </c>
      <c r="QV23" s="601">
        <v>0</v>
      </c>
      <c r="QW23" s="601">
        <v>0</v>
      </c>
      <c r="QX23" s="601">
        <v>0</v>
      </c>
      <c r="QY23" s="601">
        <v>0</v>
      </c>
      <c r="QZ23" s="601">
        <v>0</v>
      </c>
      <c r="RA23" s="601">
        <v>0</v>
      </c>
      <c r="RB23" s="601">
        <v>0</v>
      </c>
      <c r="RC23" s="601">
        <v>0</v>
      </c>
      <c r="RD23" s="601">
        <v>0</v>
      </c>
      <c r="RE23" s="601">
        <v>0</v>
      </c>
      <c r="RF23" s="601">
        <v>0</v>
      </c>
      <c r="RG23" s="601">
        <v>0</v>
      </c>
      <c r="RH23" s="601">
        <v>0</v>
      </c>
      <c r="RI23" s="601">
        <v>0</v>
      </c>
      <c r="RJ23" s="601">
        <v>0</v>
      </c>
      <c r="RK23" s="601">
        <v>0</v>
      </c>
      <c r="RL23" s="601">
        <v>0</v>
      </c>
      <c r="RM23" s="601">
        <v>0</v>
      </c>
      <c r="RN23" s="601">
        <v>0</v>
      </c>
      <c r="RO23" s="601">
        <v>0</v>
      </c>
      <c r="RP23" s="601">
        <v>0</v>
      </c>
      <c r="RQ23" s="601">
        <v>0</v>
      </c>
      <c r="RR23" s="601">
        <v>0</v>
      </c>
      <c r="RS23" s="601">
        <v>0</v>
      </c>
      <c r="RT23" s="601">
        <v>0</v>
      </c>
      <c r="RU23" s="601">
        <v>0</v>
      </c>
      <c r="RV23" s="601">
        <v>0</v>
      </c>
      <c r="RW23" s="601">
        <v>0</v>
      </c>
      <c r="RX23" s="601">
        <v>0</v>
      </c>
      <c r="RY23" s="601">
        <v>0</v>
      </c>
      <c r="RZ23" s="601">
        <v>0</v>
      </c>
      <c r="SA23" s="601">
        <v>0</v>
      </c>
      <c r="SB23" s="601">
        <v>0</v>
      </c>
      <c r="SC23" s="601">
        <v>0</v>
      </c>
      <c r="SD23" s="601">
        <v>0</v>
      </c>
      <c r="SE23" s="601">
        <v>0</v>
      </c>
      <c r="SF23" s="601">
        <v>0</v>
      </c>
      <c r="SG23" s="601">
        <v>0</v>
      </c>
      <c r="SH23" s="601">
        <v>0</v>
      </c>
      <c r="SI23" s="601">
        <v>0</v>
      </c>
      <c r="SJ23" s="601">
        <v>0</v>
      </c>
      <c r="SK23" s="601">
        <v>0</v>
      </c>
      <c r="SL23" s="601">
        <v>0</v>
      </c>
      <c r="SM23" s="601">
        <v>0</v>
      </c>
      <c r="SN23" s="601">
        <v>0</v>
      </c>
      <c r="SO23" s="601">
        <v>0</v>
      </c>
      <c r="SP23" s="601">
        <v>0</v>
      </c>
      <c r="SQ23" s="601">
        <v>0</v>
      </c>
      <c r="SR23" s="601">
        <v>0</v>
      </c>
      <c r="SS23" s="601">
        <v>0</v>
      </c>
      <c r="ST23" s="601">
        <v>0</v>
      </c>
      <c r="SU23" s="601">
        <v>0</v>
      </c>
      <c r="SV23" s="601">
        <v>0</v>
      </c>
      <c r="SW23" s="601">
        <v>0</v>
      </c>
      <c r="SX23" s="601">
        <v>0</v>
      </c>
      <c r="SY23" s="601">
        <v>0</v>
      </c>
      <c r="SZ23" s="601">
        <v>0</v>
      </c>
      <c r="TA23" s="601">
        <v>0</v>
      </c>
      <c r="TB23" s="601">
        <v>0</v>
      </c>
      <c r="TC23" s="601">
        <v>0</v>
      </c>
      <c r="TD23" s="601">
        <v>0</v>
      </c>
      <c r="TE23" s="601">
        <v>0</v>
      </c>
      <c r="TF23" s="601">
        <v>0</v>
      </c>
      <c r="TG23" s="601">
        <v>0</v>
      </c>
      <c r="TH23" s="601">
        <v>0</v>
      </c>
      <c r="TI23" s="601">
        <v>0</v>
      </c>
      <c r="TJ23" s="601">
        <v>0</v>
      </c>
      <c r="TK23" s="601">
        <v>0</v>
      </c>
      <c r="TL23" s="601">
        <v>0</v>
      </c>
      <c r="TM23" s="601">
        <v>0</v>
      </c>
      <c r="TN23" s="601">
        <v>0</v>
      </c>
      <c r="TO23" s="601">
        <v>0</v>
      </c>
      <c r="TP23" s="601">
        <v>0</v>
      </c>
      <c r="TQ23" s="601">
        <v>0</v>
      </c>
      <c r="TR23" s="601">
        <v>0</v>
      </c>
      <c r="TS23" s="601">
        <v>0</v>
      </c>
      <c r="TT23" s="601">
        <v>0</v>
      </c>
      <c r="TU23" s="601">
        <v>0</v>
      </c>
      <c r="TV23" s="601">
        <v>0</v>
      </c>
      <c r="TW23" s="601">
        <v>0</v>
      </c>
      <c r="TX23" s="601">
        <v>0</v>
      </c>
      <c r="TY23" s="601">
        <v>0</v>
      </c>
      <c r="TZ23" s="601">
        <v>0</v>
      </c>
      <c r="UA23" s="601">
        <v>0</v>
      </c>
      <c r="UB23" s="601">
        <v>0</v>
      </c>
      <c r="UC23" s="601">
        <v>0</v>
      </c>
      <c r="UD23" s="601">
        <v>0</v>
      </c>
      <c r="UE23" s="601">
        <v>0</v>
      </c>
      <c r="UF23" s="601">
        <v>0</v>
      </c>
      <c r="UG23" s="601">
        <v>0</v>
      </c>
      <c r="UH23" s="601">
        <f>'0091'!K25</f>
        <v>0</v>
      </c>
      <c r="UI23" s="452">
        <f t="shared" si="1"/>
        <v>0</v>
      </c>
      <c r="UJ23" s="604"/>
      <c r="UK23" s="347">
        <f t="shared" si="2"/>
        <v>0</v>
      </c>
      <c r="UL23" s="603"/>
      <c r="UM23" s="605"/>
      <c r="UN23" s="605"/>
      <c r="UO23" s="605"/>
      <c r="UP23" s="605"/>
      <c r="UQ23" s="605"/>
      <c r="UR23" s="605"/>
      <c r="US23" s="605"/>
      <c r="UT23" s="605"/>
      <c r="UU23" s="605"/>
      <c r="UV23" s="605"/>
      <c r="UW23" s="605"/>
      <c r="UX23" s="605"/>
      <c r="UY23" s="605"/>
      <c r="UZ23" s="605"/>
      <c r="VA23" s="605"/>
      <c r="VB23" s="605"/>
      <c r="VC23" s="605"/>
      <c r="VD23" s="605"/>
      <c r="VE23" s="605"/>
      <c r="VF23" s="605"/>
      <c r="VG23" s="605"/>
      <c r="VH23" s="605"/>
      <c r="VI23" s="605"/>
      <c r="VJ23" s="605"/>
      <c r="VK23" s="605"/>
      <c r="VL23" s="605"/>
      <c r="VM23" s="605"/>
      <c r="VN23" s="605"/>
      <c r="VO23" s="605"/>
      <c r="VP23" s="605"/>
      <c r="VQ23" s="605"/>
      <c r="VR23" s="605"/>
      <c r="VS23" s="605"/>
      <c r="VT23" s="605"/>
      <c r="VU23" s="605"/>
      <c r="VV23" s="605"/>
      <c r="VW23" s="605"/>
      <c r="VX23" s="605"/>
      <c r="VY23" s="605"/>
      <c r="VZ23" s="605"/>
      <c r="WA23" s="605"/>
      <c r="WB23" s="605"/>
      <c r="WC23" s="605"/>
      <c r="WD23" s="605"/>
      <c r="WE23" s="605"/>
      <c r="WF23" s="605"/>
      <c r="WG23" s="605"/>
      <c r="WH23" s="605"/>
      <c r="WI23" s="605"/>
      <c r="WJ23" s="605"/>
      <c r="WK23" s="605"/>
      <c r="WL23" s="605"/>
      <c r="WM23" s="605"/>
      <c r="WN23" s="605"/>
      <c r="WO23" s="605"/>
      <c r="WP23" s="605"/>
      <c r="WQ23" s="605"/>
      <c r="WR23" s="605"/>
      <c r="WS23" s="605"/>
      <c r="WT23" s="605"/>
      <c r="WU23" s="605"/>
      <c r="WV23" s="605"/>
      <c r="WW23" s="605"/>
      <c r="WX23" s="605"/>
      <c r="WY23" s="605"/>
      <c r="WZ23" s="605"/>
      <c r="XA23" s="605"/>
      <c r="XB23" s="605"/>
      <c r="XC23" s="605"/>
      <c r="XD23" s="605"/>
      <c r="XE23" s="605"/>
      <c r="XF23" s="605"/>
      <c r="XG23" s="605"/>
      <c r="XH23" s="605"/>
      <c r="XI23" s="605"/>
      <c r="XJ23" s="605"/>
      <c r="XK23" s="605"/>
      <c r="XL23" s="605"/>
      <c r="XM23" s="605"/>
      <c r="XN23" s="605"/>
      <c r="XO23" s="605"/>
      <c r="XP23" s="605"/>
      <c r="XQ23" s="605"/>
      <c r="XR23" s="605"/>
      <c r="XS23" s="605"/>
      <c r="XT23" s="605"/>
      <c r="XU23" s="605"/>
      <c r="XV23" s="605"/>
      <c r="XW23" s="605"/>
      <c r="XX23" s="605"/>
      <c r="XY23" s="605"/>
      <c r="XZ23" s="605"/>
      <c r="YA23" s="605"/>
      <c r="YB23" s="605"/>
      <c r="YC23" s="605"/>
      <c r="YD23" s="605"/>
      <c r="YE23" s="605"/>
      <c r="YF23" s="605"/>
      <c r="YG23" s="605"/>
      <c r="YH23" s="605"/>
      <c r="YI23" s="605"/>
      <c r="YJ23" s="605"/>
      <c r="YK23" s="605"/>
      <c r="YL23" s="605"/>
      <c r="YM23" s="605"/>
      <c r="YN23" s="605"/>
      <c r="YO23" s="605"/>
      <c r="YP23" s="605"/>
      <c r="YQ23" s="605"/>
      <c r="YR23" s="605"/>
      <c r="YS23" s="605"/>
      <c r="YT23" s="605"/>
      <c r="YU23" s="605"/>
      <c r="YV23" s="605"/>
      <c r="YW23" s="605"/>
      <c r="YX23" s="605"/>
      <c r="YY23" s="605"/>
      <c r="YZ23" s="605"/>
      <c r="ZA23" s="605"/>
      <c r="ZB23" s="605"/>
      <c r="ZC23" s="605"/>
      <c r="ZD23" s="605"/>
      <c r="ZE23" s="605"/>
      <c r="ZF23" s="605"/>
      <c r="ZG23" s="605"/>
      <c r="ZH23" s="605"/>
      <c r="ZI23" s="605"/>
      <c r="ZJ23" s="605"/>
      <c r="ZK23" s="605"/>
      <c r="ZL23" s="605"/>
      <c r="ZM23" s="605"/>
      <c r="ZN23" s="605"/>
      <c r="ZO23" s="605"/>
      <c r="ZP23" s="605"/>
      <c r="ZQ23" s="605"/>
      <c r="ZR23" s="605"/>
      <c r="ZS23" s="605"/>
      <c r="ZT23" s="605"/>
      <c r="ZU23" s="605"/>
      <c r="ZV23" s="605"/>
      <c r="ZW23" s="605"/>
      <c r="ZX23" s="605"/>
      <c r="ZY23" s="605"/>
      <c r="ZZ23" s="605"/>
      <c r="AAA23" s="605"/>
      <c r="AAB23" s="605"/>
      <c r="AAC23" s="605"/>
      <c r="AAD23" s="605"/>
      <c r="AAE23" s="605"/>
      <c r="AAF23" s="605"/>
      <c r="AAG23" s="605"/>
      <c r="AAH23" s="605"/>
      <c r="AAI23" s="605"/>
      <c r="AAJ23" s="605"/>
      <c r="AAK23" s="605"/>
      <c r="AAL23" s="605"/>
      <c r="AAM23" s="605"/>
      <c r="AAN23" s="605"/>
      <c r="AAO23" s="605"/>
      <c r="AAP23" s="605"/>
      <c r="AAQ23" s="605"/>
      <c r="AAR23" s="605"/>
      <c r="AAS23" s="605"/>
      <c r="AAT23" s="605"/>
      <c r="AAU23" s="605"/>
      <c r="AAV23" s="605"/>
      <c r="AAW23" s="605"/>
      <c r="AAX23" s="605"/>
      <c r="AAY23" s="605"/>
      <c r="AAZ23" s="606"/>
      <c r="ABA23" s="605"/>
      <c r="ABB23" s="605"/>
      <c r="ABC23" s="605"/>
      <c r="ABD23" s="605"/>
      <c r="ABE23" s="605"/>
      <c r="ABF23" s="605"/>
      <c r="ABG23" s="605"/>
      <c r="ABH23" s="605"/>
      <c r="ABI23" s="605"/>
      <c r="ABJ23" s="605"/>
      <c r="ABK23" s="605"/>
      <c r="ABL23" s="605"/>
      <c r="ABM23" s="605"/>
      <c r="ABN23" s="605"/>
      <c r="ABO23" s="605"/>
      <c r="ABP23" s="605"/>
      <c r="ABQ23" s="605"/>
      <c r="ABR23" s="605"/>
      <c r="ABS23" s="605"/>
      <c r="ABT23" s="605"/>
      <c r="ABU23" s="605"/>
      <c r="ABV23" s="605"/>
      <c r="ABW23" s="605"/>
      <c r="ABX23" s="605"/>
      <c r="ABY23" s="605"/>
      <c r="ABZ23" s="605"/>
      <c r="ACA23" s="605"/>
      <c r="ACB23" s="605"/>
      <c r="ACC23" s="605"/>
      <c r="ACD23" s="605"/>
      <c r="ACE23" s="605"/>
      <c r="ACF23" s="605"/>
      <c r="ACG23" s="605"/>
      <c r="ACH23" s="605"/>
      <c r="ACI23" s="605"/>
      <c r="ACJ23" s="605"/>
      <c r="ACK23" s="605"/>
      <c r="ACL23" s="605"/>
      <c r="ACM23" s="605"/>
      <c r="ACN23" s="605"/>
      <c r="ACO23" s="605"/>
      <c r="ACP23" s="605"/>
      <c r="ACQ23" s="605"/>
      <c r="ACR23" s="605"/>
      <c r="ACS23" s="605"/>
      <c r="ACT23" s="605"/>
      <c r="ACU23" s="605"/>
      <c r="ACV23" s="605"/>
      <c r="ACW23" s="605"/>
      <c r="ACX23" s="605"/>
      <c r="ACY23" s="605"/>
      <c r="ACZ23" s="605"/>
      <c r="ADA23" s="605"/>
      <c r="ADB23" s="605"/>
      <c r="ADC23" s="605"/>
      <c r="ADD23" s="605"/>
      <c r="ADE23" s="605"/>
      <c r="ADF23" s="605"/>
      <c r="ADG23" s="605"/>
      <c r="ADH23" s="605"/>
      <c r="ADI23" s="605"/>
      <c r="ADJ23" s="605"/>
      <c r="ADK23" s="605"/>
      <c r="ADL23" s="605"/>
      <c r="ADM23" s="605"/>
      <c r="ADN23" s="605"/>
      <c r="ADO23" s="605"/>
      <c r="ADP23" s="605"/>
      <c r="ADQ23" s="605"/>
      <c r="ADR23" s="605"/>
      <c r="ADS23" s="605"/>
      <c r="ADT23" s="605"/>
      <c r="ADU23" s="605"/>
      <c r="ADV23" s="605"/>
      <c r="ADW23" s="605"/>
      <c r="ADX23" s="605"/>
      <c r="ADY23" s="605"/>
      <c r="ADZ23" s="605"/>
      <c r="AEA23" s="605"/>
      <c r="AEB23" s="605"/>
      <c r="AEC23" s="605"/>
      <c r="AED23" s="605"/>
      <c r="AEE23" s="605"/>
      <c r="AEF23" s="605"/>
      <c r="AEG23" s="605"/>
      <c r="AEH23" s="605"/>
      <c r="AEI23" s="605"/>
      <c r="AEJ23" s="605"/>
      <c r="AEK23" s="605"/>
      <c r="AEL23" s="605"/>
      <c r="AEM23" s="605"/>
      <c r="AEN23" s="605"/>
      <c r="AEO23" s="605"/>
      <c r="AEP23" s="605"/>
      <c r="AEQ23" s="605"/>
      <c r="AER23" s="605"/>
      <c r="AES23" s="605"/>
      <c r="AET23" s="605"/>
      <c r="AEU23" s="605"/>
      <c r="AEV23" s="605"/>
      <c r="AEW23" s="605"/>
      <c r="AEX23" s="605"/>
      <c r="AEY23" s="605"/>
      <c r="AEZ23" s="605"/>
      <c r="AFA23" s="605"/>
      <c r="AFB23" s="605"/>
      <c r="AFC23" s="605"/>
      <c r="AFD23" s="605"/>
      <c r="AFE23" s="605"/>
      <c r="AFF23" s="605"/>
      <c r="AFG23" s="605"/>
      <c r="AFH23" s="605"/>
      <c r="AFI23" s="605"/>
      <c r="AFJ23" s="605"/>
      <c r="AFK23" s="605"/>
      <c r="AFL23" s="605"/>
      <c r="AFM23" s="605"/>
      <c r="AFN23" s="605"/>
      <c r="AFO23" s="605"/>
      <c r="AFP23" s="605"/>
      <c r="AFQ23" s="605"/>
      <c r="AFR23" s="605"/>
      <c r="AFS23" s="605"/>
      <c r="AFT23" s="605"/>
      <c r="AFU23" s="605"/>
      <c r="AFV23" s="605"/>
      <c r="AFW23" s="605"/>
      <c r="AFX23" s="605"/>
      <c r="AFY23" s="605"/>
      <c r="AFZ23" s="605"/>
      <c r="AGA23" s="605"/>
      <c r="AGB23" s="605"/>
      <c r="AGC23" s="605"/>
      <c r="AGD23" s="605"/>
      <c r="AGE23" s="605"/>
      <c r="AGF23" s="605"/>
      <c r="AGG23" s="605"/>
      <c r="AGH23" s="605"/>
      <c r="AGI23" s="605"/>
      <c r="AGJ23" s="605"/>
      <c r="AGK23" s="605"/>
      <c r="AGL23" s="605"/>
      <c r="AGM23" s="605"/>
      <c r="AGN23" s="605"/>
      <c r="AGO23" s="605"/>
      <c r="AGP23" s="605"/>
      <c r="AGQ23" s="605"/>
      <c r="AGR23" s="605"/>
      <c r="AGS23" s="605"/>
      <c r="AGT23" s="605"/>
      <c r="AGU23" s="605"/>
      <c r="AGV23" s="605"/>
      <c r="AGW23" s="605"/>
      <c r="AGX23" s="605"/>
      <c r="AGY23" s="605"/>
      <c r="AGZ23" s="605"/>
      <c r="AHA23" s="605"/>
      <c r="AHB23" s="605"/>
      <c r="AHC23" s="605"/>
      <c r="AHD23" s="605"/>
      <c r="AHE23" s="605"/>
      <c r="AHF23" s="605"/>
      <c r="AHG23" s="605"/>
      <c r="AHH23" s="605"/>
      <c r="AHI23" s="605"/>
      <c r="AHJ23" s="605"/>
      <c r="AHK23" s="605"/>
      <c r="AHL23" s="605"/>
      <c r="AHM23" s="605"/>
      <c r="AHN23" s="605"/>
      <c r="AHO23" s="605"/>
      <c r="AHP23" s="605"/>
      <c r="AHQ23" s="605"/>
      <c r="AHR23" s="605"/>
      <c r="AHS23" s="605"/>
      <c r="AHT23" s="605"/>
      <c r="AHU23" s="605"/>
      <c r="AHV23" s="605"/>
      <c r="AHW23" s="605"/>
      <c r="AHX23" s="605"/>
      <c r="AHY23" s="605"/>
      <c r="AHZ23" s="605"/>
      <c r="AIA23" s="605"/>
      <c r="AIB23" s="605"/>
      <c r="AIC23" s="605"/>
      <c r="AID23" s="605"/>
      <c r="AIE23" s="605"/>
      <c r="AIF23" s="605"/>
      <c r="AIG23" s="605"/>
      <c r="AIH23" s="605"/>
      <c r="AII23" s="605"/>
      <c r="AIJ23" s="605"/>
      <c r="AIK23" s="605"/>
      <c r="AIL23" s="605"/>
      <c r="AIM23" s="605"/>
      <c r="AIN23" s="605"/>
      <c r="AIO23" s="605"/>
      <c r="AIP23" s="605"/>
      <c r="AIQ23" s="605"/>
      <c r="AIR23" s="605"/>
      <c r="AIS23" s="605"/>
      <c r="AIT23" s="605"/>
      <c r="AIU23" s="605"/>
      <c r="AIV23" s="605"/>
      <c r="AIW23" s="605"/>
      <c r="AIX23" s="605"/>
      <c r="AIY23" s="605"/>
      <c r="AIZ23" s="605"/>
      <c r="AJA23" s="607"/>
      <c r="AJB23" s="607"/>
      <c r="AJC23" s="607"/>
      <c r="AJD23" s="607"/>
      <c r="AJE23" s="607"/>
      <c r="AJF23" s="607"/>
      <c r="AJG23" s="607"/>
      <c r="AJH23" s="607"/>
      <c r="AJI23" s="607"/>
      <c r="AJJ23" s="607"/>
      <c r="AJK23" s="607"/>
      <c r="AJL23" s="607"/>
      <c r="AJM23" s="607"/>
      <c r="AJN23" s="607"/>
      <c r="AJO23" s="607"/>
      <c r="AJP23" s="607"/>
      <c r="AJQ23" s="607"/>
      <c r="AJR23" s="607"/>
      <c r="AJS23" s="607"/>
      <c r="AJT23" s="607"/>
      <c r="AJU23" s="607"/>
      <c r="AJV23" s="607"/>
      <c r="AJW23" s="607"/>
      <c r="AJX23" s="607"/>
      <c r="AJY23" s="607"/>
      <c r="AJZ23" s="607"/>
      <c r="AKA23" s="607"/>
      <c r="AKB23" s="605"/>
      <c r="AKC23" s="605"/>
      <c r="AKD23" s="605"/>
      <c r="AKE23" s="605"/>
      <c r="AKF23" s="605"/>
      <c r="AKG23" s="605"/>
      <c r="AKH23" s="605"/>
      <c r="AKI23" s="605"/>
      <c r="AKJ23" s="605"/>
      <c r="AKK23" s="605"/>
      <c r="AKL23" s="605"/>
      <c r="AKM23" s="605"/>
      <c r="AKN23" s="605"/>
      <c r="AKO23" s="605"/>
      <c r="AKP23" s="605"/>
      <c r="AKQ23" s="605"/>
      <c r="AKR23" s="605"/>
      <c r="AKS23" s="605"/>
      <c r="AKT23" s="605"/>
      <c r="AKU23" s="605"/>
      <c r="AKV23" s="605"/>
      <c r="AKW23" s="605"/>
      <c r="AKX23" s="605"/>
      <c r="AKY23" s="605"/>
      <c r="AKZ23" s="605"/>
      <c r="ALA23" s="605"/>
      <c r="ALB23" s="605"/>
      <c r="ALC23" s="605"/>
      <c r="ALD23" s="605"/>
      <c r="ALE23" s="605"/>
      <c r="ALF23" s="605"/>
      <c r="ALG23" s="605"/>
      <c r="ALH23" s="605"/>
      <c r="ALI23" s="605"/>
      <c r="ALJ23" s="605"/>
      <c r="ALK23" s="605"/>
      <c r="ALL23" s="605"/>
      <c r="ALM23" s="605"/>
      <c r="ALN23" s="605"/>
      <c r="ALO23" s="605"/>
      <c r="ALP23" s="605"/>
      <c r="ALQ23" s="605">
        <v>0</v>
      </c>
      <c r="ALR23" s="605">
        <v>0</v>
      </c>
      <c r="ALS23" s="605">
        <v>0</v>
      </c>
      <c r="ALT23" s="605">
        <v>0</v>
      </c>
      <c r="ALU23" s="605">
        <v>0</v>
      </c>
      <c r="ALV23" s="605">
        <v>0</v>
      </c>
      <c r="ALW23" s="605">
        <v>0</v>
      </c>
      <c r="ALX23" s="605">
        <v>0</v>
      </c>
      <c r="ALY23" s="605">
        <v>0</v>
      </c>
      <c r="ALZ23" s="605">
        <v>0</v>
      </c>
      <c r="AMA23" s="605">
        <v>0</v>
      </c>
      <c r="AMB23" s="605">
        <v>0</v>
      </c>
      <c r="AMC23" s="605">
        <v>0</v>
      </c>
      <c r="AMD23" s="605">
        <v>0</v>
      </c>
      <c r="AME23" s="605">
        <v>0</v>
      </c>
      <c r="AMF23" s="605">
        <v>0</v>
      </c>
      <c r="AMG23" s="605">
        <v>0</v>
      </c>
      <c r="AMH23" s="605">
        <v>0</v>
      </c>
      <c r="AMI23" s="605">
        <v>0</v>
      </c>
      <c r="AMJ23" s="605">
        <v>0</v>
      </c>
      <c r="AMK23" s="605">
        <v>0</v>
      </c>
      <c r="AML23" s="605">
        <v>0</v>
      </c>
      <c r="AMM23" s="605">
        <v>0</v>
      </c>
      <c r="AMN23" s="605">
        <v>0</v>
      </c>
      <c r="AMO23" s="605">
        <v>0</v>
      </c>
      <c r="AMP23" s="605">
        <v>0</v>
      </c>
      <c r="AMQ23" s="605">
        <v>0</v>
      </c>
      <c r="AMR23" s="605">
        <v>0</v>
      </c>
      <c r="AMS23" s="605">
        <v>0</v>
      </c>
      <c r="AMT23" s="605">
        <v>0</v>
      </c>
      <c r="AMU23" s="605">
        <v>0</v>
      </c>
      <c r="AMV23" s="605">
        <v>0</v>
      </c>
      <c r="AMW23" s="605">
        <v>0</v>
      </c>
      <c r="AMX23" s="605">
        <v>0</v>
      </c>
      <c r="AMY23" s="605">
        <v>0</v>
      </c>
      <c r="AMZ23" s="605">
        <v>0</v>
      </c>
      <c r="ANA23" s="605">
        <v>0</v>
      </c>
      <c r="ANB23" s="605">
        <v>0</v>
      </c>
      <c r="ANC23" s="605">
        <v>0</v>
      </c>
      <c r="AND23" s="605">
        <v>0</v>
      </c>
      <c r="ANE23" s="605">
        <v>0</v>
      </c>
      <c r="ANF23" s="605">
        <v>0</v>
      </c>
      <c r="ANG23" s="605">
        <v>0</v>
      </c>
      <c r="ANH23" s="605">
        <v>0</v>
      </c>
      <c r="ANI23" s="605">
        <v>0</v>
      </c>
      <c r="ANJ23" s="605">
        <v>0</v>
      </c>
      <c r="ANK23" s="605">
        <v>0</v>
      </c>
      <c r="ANL23" s="605">
        <v>0</v>
      </c>
      <c r="ANM23" s="605">
        <v>0</v>
      </c>
      <c r="ANN23" s="605">
        <v>0</v>
      </c>
      <c r="ANO23" s="605">
        <v>0</v>
      </c>
      <c r="ANP23" s="605">
        <v>0</v>
      </c>
      <c r="ANQ23" s="605">
        <v>0</v>
      </c>
      <c r="ANR23" s="605">
        <v>0</v>
      </c>
      <c r="ANS23" s="605">
        <v>0</v>
      </c>
      <c r="ANT23" s="605">
        <v>0</v>
      </c>
      <c r="ANU23" s="605">
        <v>0</v>
      </c>
      <c r="ANV23" s="605">
        <v>0</v>
      </c>
      <c r="ANW23" s="605">
        <v>0</v>
      </c>
      <c r="ANX23" s="605">
        <v>0</v>
      </c>
      <c r="ANY23" s="605">
        <v>0</v>
      </c>
      <c r="ANZ23" s="605">
        <v>0</v>
      </c>
      <c r="AOA23" s="605">
        <v>0</v>
      </c>
      <c r="AOB23" s="605">
        <v>0</v>
      </c>
      <c r="AOC23" s="605">
        <v>0</v>
      </c>
      <c r="AOD23" s="605">
        <v>0</v>
      </c>
      <c r="AOE23" s="605">
        <v>0</v>
      </c>
      <c r="AOF23" s="605">
        <v>0</v>
      </c>
      <c r="AOG23" s="605">
        <v>0</v>
      </c>
      <c r="AOH23" s="605">
        <v>0</v>
      </c>
      <c r="AOI23" s="605">
        <v>0</v>
      </c>
      <c r="AOJ23" s="605">
        <v>0</v>
      </c>
      <c r="AOK23" s="605">
        <v>0</v>
      </c>
      <c r="AOL23" s="605">
        <v>0</v>
      </c>
      <c r="AOM23" s="605">
        <v>0</v>
      </c>
      <c r="AON23" s="605">
        <v>0</v>
      </c>
      <c r="AOO23" s="605">
        <v>0</v>
      </c>
      <c r="AOP23" s="605">
        <v>0</v>
      </c>
      <c r="AOQ23" s="605">
        <v>0</v>
      </c>
      <c r="AOR23" s="605">
        <v>0</v>
      </c>
      <c r="AOS23" s="605">
        <v>0</v>
      </c>
      <c r="AOT23" s="605">
        <v>0</v>
      </c>
      <c r="AOU23" s="605">
        <v>0</v>
      </c>
      <c r="AOV23" s="605">
        <v>0</v>
      </c>
      <c r="AOW23" s="605">
        <v>0</v>
      </c>
      <c r="AOX23" s="605">
        <v>0</v>
      </c>
      <c r="AOY23" s="605">
        <v>0</v>
      </c>
      <c r="AOZ23" s="605">
        <v>0</v>
      </c>
      <c r="APA23" s="605">
        <v>0</v>
      </c>
      <c r="APB23" s="605">
        <v>0</v>
      </c>
      <c r="APC23" s="605">
        <v>0</v>
      </c>
      <c r="APD23" s="605">
        <v>0</v>
      </c>
      <c r="APE23" s="605">
        <v>0</v>
      </c>
      <c r="APF23" s="605">
        <v>0</v>
      </c>
      <c r="APG23" s="605">
        <v>0</v>
      </c>
      <c r="APH23" s="605">
        <v>0</v>
      </c>
      <c r="API23" s="605">
        <v>0</v>
      </c>
      <c r="APJ23" s="605">
        <v>0</v>
      </c>
      <c r="APK23" s="605">
        <v>0</v>
      </c>
      <c r="APL23" s="605">
        <v>0</v>
      </c>
      <c r="APM23" s="605">
        <v>0</v>
      </c>
      <c r="APN23" s="605">
        <v>0</v>
      </c>
      <c r="APO23" s="605">
        <v>0</v>
      </c>
      <c r="APP23" s="605">
        <v>0</v>
      </c>
      <c r="APQ23" s="605">
        <v>0</v>
      </c>
      <c r="APR23" s="605">
        <f>'0091'!K55</f>
        <v>0</v>
      </c>
      <c r="APS23" s="451">
        <f t="shared" si="3"/>
        <v>0</v>
      </c>
      <c r="APT23" s="608"/>
      <c r="APU23" s="349">
        <f t="shared" si="4"/>
        <v>0</v>
      </c>
      <c r="APV23" s="603"/>
      <c r="APW23" s="609"/>
    </row>
    <row r="24" spans="1:1128" ht="13.9" customHeight="1" x14ac:dyDescent="0.25">
      <c r="A24">
        <v>21</v>
      </c>
      <c r="B24" s="194" t="s">
        <v>26</v>
      </c>
      <c r="C24" s="129">
        <v>562651</v>
      </c>
      <c r="D24" s="129">
        <v>559012</v>
      </c>
      <c r="E24" s="129">
        <v>561834</v>
      </c>
      <c r="F24" s="129">
        <v>563467</v>
      </c>
      <c r="G24" s="129">
        <v>560997</v>
      </c>
      <c r="H24" s="129">
        <v>562374</v>
      </c>
      <c r="I24" s="129">
        <v>563762</v>
      </c>
      <c r="J24" s="129">
        <v>564558</v>
      </c>
      <c r="K24" s="129">
        <v>564488</v>
      </c>
      <c r="L24" s="129">
        <v>565638</v>
      </c>
      <c r="M24" s="129">
        <v>564022</v>
      </c>
      <c r="N24" s="129">
        <v>564506</v>
      </c>
      <c r="O24" s="129">
        <v>565500</v>
      </c>
      <c r="P24" s="129">
        <v>566564</v>
      </c>
      <c r="Q24" s="129">
        <v>566001</v>
      </c>
      <c r="R24" s="129">
        <v>564921</v>
      </c>
      <c r="S24" s="129">
        <v>566148</v>
      </c>
      <c r="T24" s="129">
        <v>567567</v>
      </c>
      <c r="U24" s="129">
        <v>568945</v>
      </c>
      <c r="V24" s="129">
        <v>571886</v>
      </c>
      <c r="W24" s="129">
        <v>567648</v>
      </c>
      <c r="X24" s="129">
        <v>568654</v>
      </c>
      <c r="Y24" s="129">
        <v>569699</v>
      </c>
      <c r="Z24" s="129">
        <v>570961</v>
      </c>
      <c r="AA24" s="129">
        <v>570237</v>
      </c>
      <c r="AB24" s="129">
        <v>565763</v>
      </c>
      <c r="AC24" s="129">
        <v>566592</v>
      </c>
      <c r="AD24" s="129">
        <v>568082</v>
      </c>
      <c r="AE24" s="129">
        <v>569720</v>
      </c>
      <c r="AF24" s="129">
        <v>569231</v>
      </c>
      <c r="AG24" s="129">
        <v>566556</v>
      </c>
      <c r="AH24" s="129">
        <v>568031</v>
      </c>
      <c r="AI24" s="129"/>
      <c r="AJ24" s="129">
        <v>570110</v>
      </c>
      <c r="AK24" s="129">
        <v>570426</v>
      </c>
      <c r="AL24" s="129">
        <v>571909</v>
      </c>
      <c r="AM24" s="129">
        <v>573348</v>
      </c>
      <c r="AN24" s="129">
        <v>575265</v>
      </c>
      <c r="AO24" s="129">
        <v>576372</v>
      </c>
      <c r="AP24" s="129">
        <v>578999</v>
      </c>
      <c r="AQ24" s="129">
        <v>576457</v>
      </c>
      <c r="AR24" s="129">
        <v>578153</v>
      </c>
      <c r="AS24" s="129">
        <v>581036</v>
      </c>
      <c r="AT24" s="129">
        <v>582998</v>
      </c>
      <c r="AU24" s="129">
        <v>584161</v>
      </c>
      <c r="AV24" s="129">
        <v>579274</v>
      </c>
      <c r="AW24" s="129">
        <v>582889</v>
      </c>
      <c r="AX24" s="129">
        <v>584993</v>
      </c>
      <c r="AY24" s="129">
        <v>585510</v>
      </c>
      <c r="AZ24" s="129">
        <v>581925</v>
      </c>
      <c r="BA24" s="129">
        <v>584257</v>
      </c>
      <c r="BB24" s="129">
        <v>585366</v>
      </c>
      <c r="BC24" s="129">
        <v>586911</v>
      </c>
      <c r="BD24" s="129">
        <v>587010</v>
      </c>
      <c r="BE24" s="129">
        <v>584470</v>
      </c>
      <c r="BF24" s="129">
        <v>583940</v>
      </c>
      <c r="BG24" s="129">
        <v>585350</v>
      </c>
      <c r="BH24" s="129">
        <v>585087</v>
      </c>
      <c r="BI24" s="129">
        <v>585028</v>
      </c>
      <c r="BJ24" s="129">
        <v>583710</v>
      </c>
      <c r="BK24" s="129">
        <v>585467</v>
      </c>
      <c r="BL24" s="129">
        <v>587933</v>
      </c>
      <c r="BM24" s="129">
        <v>589389</v>
      </c>
      <c r="BN24" s="129">
        <v>586815</v>
      </c>
      <c r="BO24" s="129">
        <v>583074</v>
      </c>
      <c r="BP24" s="129">
        <v>584388</v>
      </c>
      <c r="BQ24" s="129">
        <v>584299</v>
      </c>
      <c r="BR24" s="129">
        <v>584982</v>
      </c>
      <c r="BS24" s="129">
        <v>583102</v>
      </c>
      <c r="BT24" s="129">
        <v>580660</v>
      </c>
      <c r="BU24" s="129">
        <v>578453</v>
      </c>
      <c r="BV24" s="129">
        <v>579394</v>
      </c>
      <c r="BW24" s="129">
        <v>580402</v>
      </c>
      <c r="BX24" s="129">
        <v>579675</v>
      </c>
      <c r="BY24" s="129">
        <v>572197</v>
      </c>
      <c r="BZ24" s="129">
        <v>573381</v>
      </c>
      <c r="CA24" s="129">
        <v>574882</v>
      </c>
      <c r="CB24" s="129">
        <v>576698</v>
      </c>
      <c r="CC24" s="129">
        <v>576029</v>
      </c>
      <c r="CD24" s="129"/>
      <c r="CE24" s="129">
        <v>571010</v>
      </c>
      <c r="CF24" s="129">
        <v>572877</v>
      </c>
      <c r="CG24" s="129">
        <v>573285</v>
      </c>
      <c r="CH24" s="129">
        <v>573465</v>
      </c>
      <c r="CI24" s="129">
        <v>569821</v>
      </c>
      <c r="CJ24" s="129">
        <v>569943</v>
      </c>
      <c r="CK24" s="129">
        <v>571523</v>
      </c>
      <c r="CL24" s="129">
        <v>572493</v>
      </c>
      <c r="CM24" s="129">
        <v>571666</v>
      </c>
      <c r="CN24" s="129">
        <v>565290</v>
      </c>
      <c r="CO24" s="129">
        <v>567241</v>
      </c>
      <c r="CP24" s="129">
        <v>567406</v>
      </c>
      <c r="CQ24" s="129">
        <v>567328</v>
      </c>
      <c r="CR24" s="129">
        <v>565857</v>
      </c>
      <c r="CS24" s="129">
        <v>564572</v>
      </c>
      <c r="CT24" s="129">
        <v>565609</v>
      </c>
      <c r="CU24" s="129">
        <v>567019</v>
      </c>
      <c r="CV24" s="129">
        <v>567129</v>
      </c>
      <c r="CW24" s="129">
        <v>563131</v>
      </c>
      <c r="CX24" s="129">
        <v>563880</v>
      </c>
      <c r="CY24" s="129">
        <v>564591</v>
      </c>
      <c r="CZ24" s="129">
        <v>566482</v>
      </c>
      <c r="DA24" s="129">
        <v>565933</v>
      </c>
      <c r="DB24" s="129">
        <v>565009</v>
      </c>
      <c r="DC24" s="129">
        <v>567318</v>
      </c>
      <c r="DD24" s="129">
        <v>568338</v>
      </c>
      <c r="DE24" s="129">
        <v>569072</v>
      </c>
      <c r="DF24" s="129">
        <v>568662</v>
      </c>
      <c r="DG24" s="129">
        <v>565694</v>
      </c>
      <c r="DH24" s="129">
        <v>565888</v>
      </c>
      <c r="DI24" s="129">
        <v>566919</v>
      </c>
      <c r="DJ24" s="129">
        <v>567520</v>
      </c>
      <c r="DK24" s="129">
        <v>568465</v>
      </c>
      <c r="DL24" s="129">
        <v>563520</v>
      </c>
      <c r="DM24" s="129">
        <v>564412</v>
      </c>
      <c r="DN24" s="129">
        <v>565060</v>
      </c>
      <c r="DO24" s="129">
        <v>566889</v>
      </c>
      <c r="DP24" s="129">
        <v>565695</v>
      </c>
      <c r="DQ24" s="129">
        <v>561972</v>
      </c>
      <c r="DR24" s="129">
        <v>557571</v>
      </c>
      <c r="DS24" s="129">
        <v>562872</v>
      </c>
      <c r="DT24" s="129">
        <v>564769</v>
      </c>
      <c r="DU24" s="129">
        <v>565037</v>
      </c>
      <c r="DV24" s="129">
        <v>562907</v>
      </c>
      <c r="DW24" s="129">
        <v>565849</v>
      </c>
      <c r="DX24" s="129">
        <v>569761</v>
      </c>
      <c r="DY24" s="129">
        <v>571174</v>
      </c>
      <c r="DZ24" s="129">
        <v>567665</v>
      </c>
      <c r="EA24" s="129">
        <v>568732</v>
      </c>
      <c r="EB24" s="129">
        <v>567429</v>
      </c>
      <c r="EC24" s="129">
        <v>570207</v>
      </c>
      <c r="ED24" s="129">
        <v>572000</v>
      </c>
      <c r="EE24" s="129">
        <v>572048</v>
      </c>
      <c r="EF24" s="129">
        <v>572432</v>
      </c>
      <c r="EG24" s="129">
        <v>572195</v>
      </c>
      <c r="EH24" s="129">
        <v>574091</v>
      </c>
      <c r="EI24" s="129">
        <v>574924</v>
      </c>
      <c r="EJ24" s="129">
        <v>575343</v>
      </c>
      <c r="EK24" s="129">
        <v>574464</v>
      </c>
      <c r="EL24" s="129">
        <v>576196</v>
      </c>
      <c r="EM24" s="129">
        <v>576473</v>
      </c>
      <c r="EN24" s="129">
        <v>578426</v>
      </c>
      <c r="EO24" s="129">
        <v>579385</v>
      </c>
      <c r="EP24" s="129">
        <v>578193</v>
      </c>
      <c r="EQ24" s="129">
        <v>582300</v>
      </c>
      <c r="ER24" s="129">
        <v>582300</v>
      </c>
      <c r="ES24" s="129">
        <v>584654</v>
      </c>
      <c r="ET24" s="129">
        <v>590091</v>
      </c>
      <c r="EU24" s="129">
        <v>587598.16712678003</v>
      </c>
      <c r="EV24" s="129">
        <v>588569.49426968</v>
      </c>
      <c r="EW24" s="129">
        <v>589868.83732764004</v>
      </c>
      <c r="EX24" s="129">
        <v>591066.28825433995</v>
      </c>
      <c r="EY24" s="129">
        <v>590819.57118873997</v>
      </c>
      <c r="EZ24" s="129">
        <v>590359.45889541996</v>
      </c>
      <c r="FA24" s="129">
        <v>591458.64280278003</v>
      </c>
      <c r="FB24" s="129">
        <v>594274.75420820003</v>
      </c>
      <c r="FC24" s="129">
        <v>596169.09549782006</v>
      </c>
      <c r="FD24" s="129">
        <v>596850.26349012007</v>
      </c>
      <c r="FE24" s="129">
        <v>595007.84881066007</v>
      </c>
      <c r="FF24" s="129">
        <v>596833.96552110009</v>
      </c>
      <c r="FG24" s="129">
        <v>598907.07515817997</v>
      </c>
      <c r="FH24" s="129">
        <v>599870.24315048009</v>
      </c>
      <c r="FI24" s="129">
        <v>601117.33156748</v>
      </c>
      <c r="FJ24" s="129">
        <v>600540.68700381997</v>
      </c>
      <c r="FK24" s="129">
        <v>602378.75950575992</v>
      </c>
      <c r="FL24" s="129">
        <v>603816.81255596003</v>
      </c>
      <c r="FM24" s="129">
        <v>605832.88682623999</v>
      </c>
      <c r="FN24" s="129">
        <v>606322.92396138003</v>
      </c>
      <c r="FO24" s="129">
        <v>607577</v>
      </c>
      <c r="FP24" s="296">
        <v>611439</v>
      </c>
      <c r="FQ24" s="129">
        <v>612957</v>
      </c>
      <c r="FR24" s="129">
        <v>613918</v>
      </c>
      <c r="FS24" s="129">
        <v>614055</v>
      </c>
      <c r="FT24" s="129">
        <v>612941</v>
      </c>
      <c r="FU24" s="129">
        <v>614395</v>
      </c>
      <c r="FV24" s="129">
        <v>615701</v>
      </c>
      <c r="FW24" s="129">
        <v>616598</v>
      </c>
      <c r="FX24" s="129">
        <v>617045</v>
      </c>
      <c r="FY24" s="129">
        <v>616787</v>
      </c>
      <c r="FZ24" s="129">
        <v>618369</v>
      </c>
      <c r="GA24" s="129">
        <v>619646</v>
      </c>
      <c r="GB24" s="129">
        <v>620326</v>
      </c>
      <c r="GC24" s="129">
        <v>620073</v>
      </c>
      <c r="GD24" s="129">
        <v>620063</v>
      </c>
      <c r="GE24" s="129">
        <v>621247</v>
      </c>
      <c r="GF24" s="129">
        <v>623072</v>
      </c>
      <c r="GG24" s="129">
        <v>624517</v>
      </c>
      <c r="GH24" s="129">
        <v>625222</v>
      </c>
      <c r="GI24" s="129">
        <v>625057</v>
      </c>
      <c r="GJ24" s="129">
        <v>626952</v>
      </c>
      <c r="GK24" s="129">
        <v>627072</v>
      </c>
      <c r="GL24" s="129">
        <v>633494</v>
      </c>
      <c r="GM24" s="129">
        <v>634572.53219106002</v>
      </c>
      <c r="GN24" s="129">
        <v>632761.08134127001</v>
      </c>
      <c r="GO24" s="129">
        <v>633276.60921581998</v>
      </c>
      <c r="GP24" s="129">
        <v>634866.16940921999</v>
      </c>
      <c r="GQ24" s="129">
        <v>635450.61325476004</v>
      </c>
      <c r="GR24" s="129">
        <v>636514.87611474004</v>
      </c>
      <c r="GS24" s="129">
        <v>636919.00081072003</v>
      </c>
      <c r="GT24" s="129">
        <v>638271.34769971005</v>
      </c>
      <c r="GU24" s="129">
        <v>639361.65365148999</v>
      </c>
      <c r="GV24" s="129">
        <v>639977.90358392999</v>
      </c>
      <c r="GW24" s="129">
        <v>640315.16644390998</v>
      </c>
      <c r="GX24" s="129">
        <v>640872.74818321003</v>
      </c>
      <c r="GY24" s="129">
        <v>642592.94425090007</v>
      </c>
      <c r="GZ24" s="129">
        <v>644088.11661810009</v>
      </c>
      <c r="HA24" s="129">
        <v>645178.28252153005</v>
      </c>
      <c r="HB24" s="129">
        <v>646171.42903365009</v>
      </c>
      <c r="HC24" s="129">
        <v>647703.74791296991</v>
      </c>
      <c r="HD24" s="129">
        <v>649122.83194198005</v>
      </c>
      <c r="HE24" s="129">
        <v>651298.90088885999</v>
      </c>
      <c r="HF24" s="129">
        <v>652766.94398066006</v>
      </c>
      <c r="HG24" s="129">
        <v>655257</v>
      </c>
      <c r="HH24" s="129">
        <v>655615.18947684998</v>
      </c>
      <c r="HI24" s="129">
        <v>656632.25851115002</v>
      </c>
      <c r="HJ24" s="129">
        <v>657708.30738945003</v>
      </c>
      <c r="HK24" s="129">
        <v>659573.36634575005</v>
      </c>
      <c r="HL24" s="129">
        <v>660633.4215228</v>
      </c>
      <c r="HM24" s="129">
        <v>661563.55908749998</v>
      </c>
      <c r="HN24" s="129">
        <v>662433.60872164997</v>
      </c>
      <c r="HO24" s="129">
        <v>663673.64827779995</v>
      </c>
      <c r="HP24" s="129"/>
      <c r="HQ24" s="129">
        <v>665822.72058745008</v>
      </c>
      <c r="HR24" s="129">
        <v>665582.80549460009</v>
      </c>
      <c r="HS24" s="129">
        <v>667270.83144544996</v>
      </c>
      <c r="HT24" s="129">
        <v>668795.85210535</v>
      </c>
      <c r="HU24" s="129">
        <v>669582.87200940005</v>
      </c>
      <c r="HV24" s="129">
        <v>669818.89544075006</v>
      </c>
      <c r="HW24" s="129">
        <v>670268.94759440003</v>
      </c>
      <c r="HX24" s="129">
        <v>671940.96069580002</v>
      </c>
      <c r="HY24" s="129">
        <v>673378.97127770004</v>
      </c>
      <c r="HZ24" s="129">
        <v>674346.98059984995</v>
      </c>
      <c r="IA24" s="129">
        <v>674489.98891419999</v>
      </c>
      <c r="IB24" s="129">
        <v>675831</v>
      </c>
      <c r="IC24" s="129">
        <v>679715</v>
      </c>
      <c r="ID24" s="129">
        <v>681493</v>
      </c>
      <c r="IE24" s="129">
        <v>681819</v>
      </c>
      <c r="IF24" s="129">
        <v>682768</v>
      </c>
      <c r="IG24" s="129">
        <v>682886</v>
      </c>
      <c r="IH24" s="129">
        <v>684302</v>
      </c>
      <c r="II24" s="129">
        <v>685638</v>
      </c>
      <c r="IJ24" s="129">
        <v>686993</v>
      </c>
      <c r="IK24" s="129">
        <v>687663</v>
      </c>
      <c r="IL24" s="129">
        <v>689135</v>
      </c>
      <c r="IM24" s="129">
        <v>690487</v>
      </c>
      <c r="IN24" s="129">
        <v>691350</v>
      </c>
      <c r="IO24" s="129">
        <v>693059</v>
      </c>
      <c r="IP24" s="129">
        <v>693946</v>
      </c>
      <c r="IQ24" s="129">
        <v>695594</v>
      </c>
      <c r="IR24" s="129">
        <v>697100</v>
      </c>
      <c r="IS24" s="129">
        <v>698329</v>
      </c>
      <c r="IT24" s="129">
        <v>699668</v>
      </c>
      <c r="IU24" s="129">
        <v>700483</v>
      </c>
      <c r="IV24" s="129">
        <v>699950</v>
      </c>
      <c r="IW24" s="129">
        <v>701551</v>
      </c>
      <c r="IX24" s="129">
        <v>702911</v>
      </c>
      <c r="IY24" s="129">
        <v>704307</v>
      </c>
      <c r="IZ24" s="129">
        <v>708246</v>
      </c>
      <c r="JA24" s="129">
        <v>708749</v>
      </c>
      <c r="JB24" s="129"/>
      <c r="JC24" s="129">
        <v>713734</v>
      </c>
      <c r="JD24" s="129">
        <v>714916</v>
      </c>
      <c r="JE24" s="129">
        <v>714818</v>
      </c>
      <c r="JF24" s="129">
        <v>716032</v>
      </c>
      <c r="JG24" s="129">
        <v>718413</v>
      </c>
      <c r="JH24" s="129">
        <v>719961</v>
      </c>
      <c r="JI24" s="129">
        <v>719758</v>
      </c>
      <c r="JJ24" s="129">
        <v>720941</v>
      </c>
      <c r="JK24" s="129">
        <v>723927</v>
      </c>
      <c r="JL24" s="129">
        <v>725668</v>
      </c>
      <c r="JM24" s="129">
        <v>727375</v>
      </c>
      <c r="JN24" s="129">
        <v>728043</v>
      </c>
      <c r="JO24" s="129">
        <v>728506</v>
      </c>
      <c r="JP24" s="129">
        <v>730353</v>
      </c>
      <c r="JQ24" s="129">
        <v>731686</v>
      </c>
      <c r="JR24" s="129">
        <v>732357</v>
      </c>
      <c r="JS24" s="129">
        <v>736261</v>
      </c>
      <c r="JT24" s="129">
        <v>738534</v>
      </c>
      <c r="JU24" s="129">
        <v>739480</v>
      </c>
      <c r="JV24" s="129">
        <v>740285</v>
      </c>
      <c r="JW24" s="129">
        <v>741445</v>
      </c>
      <c r="JX24" s="129">
        <v>741978</v>
      </c>
      <c r="JY24" s="129">
        <v>741633</v>
      </c>
      <c r="JZ24" s="129">
        <v>743747</v>
      </c>
      <c r="KA24" s="129">
        <v>745924</v>
      </c>
      <c r="KB24" s="129">
        <v>747310</v>
      </c>
      <c r="KC24" s="129">
        <v>748786</v>
      </c>
      <c r="KD24" s="129">
        <v>746893</v>
      </c>
      <c r="KE24" s="129">
        <v>747521</v>
      </c>
      <c r="KF24" s="129">
        <v>748924</v>
      </c>
      <c r="KG24" s="129">
        <v>750873</v>
      </c>
      <c r="KH24" s="129">
        <v>751079</v>
      </c>
      <c r="KI24" s="129">
        <v>750293</v>
      </c>
      <c r="KJ24" s="129">
        <v>751444</v>
      </c>
      <c r="KK24" s="129">
        <v>752306</v>
      </c>
      <c r="KL24" s="129">
        <v>753246</v>
      </c>
      <c r="KM24" s="129">
        <v>750455</v>
      </c>
      <c r="KN24" s="129">
        <v>751008</v>
      </c>
      <c r="KO24" s="129">
        <v>749092</v>
      </c>
      <c r="KP24" s="129">
        <v>747631</v>
      </c>
      <c r="KQ24" s="129">
        <v>745856</v>
      </c>
      <c r="KR24" s="129">
        <v>744254</v>
      </c>
      <c r="KS24" s="129">
        <v>741098</v>
      </c>
      <c r="KT24" s="129">
        <v>740972</v>
      </c>
      <c r="KU24" s="129">
        <v>740629</v>
      </c>
      <c r="KV24" s="129">
        <v>740250</v>
      </c>
      <c r="KW24" s="129">
        <v>738168</v>
      </c>
      <c r="KX24" s="129">
        <v>737392</v>
      </c>
      <c r="KY24" s="129">
        <v>739006</v>
      </c>
      <c r="KZ24" s="129">
        <v>740083</v>
      </c>
      <c r="LA24" s="129"/>
      <c r="LB24" s="129">
        <v>737809</v>
      </c>
      <c r="LC24" s="129">
        <v>740675</v>
      </c>
      <c r="LD24" s="129">
        <v>744658</v>
      </c>
      <c r="LE24" s="129">
        <v>745797</v>
      </c>
      <c r="LF24" s="129">
        <v>746589</v>
      </c>
      <c r="LG24" s="129">
        <v>746478</v>
      </c>
      <c r="LH24" s="129">
        <v>749620</v>
      </c>
      <c r="LI24" s="129">
        <v>753871</v>
      </c>
      <c r="LJ24" s="129">
        <v>757113</v>
      </c>
      <c r="LK24" s="129">
        <v>759613</v>
      </c>
      <c r="LL24" s="129">
        <v>754397</v>
      </c>
      <c r="LM24" s="129">
        <v>754967</v>
      </c>
      <c r="LN24" s="129">
        <v>755701</v>
      </c>
      <c r="LO24" s="129">
        <v>756603</v>
      </c>
      <c r="LP24" s="129">
        <v>756603</v>
      </c>
      <c r="LQ24" s="129">
        <v>756433</v>
      </c>
      <c r="LR24" s="129">
        <v>758274</v>
      </c>
      <c r="LS24" s="129">
        <v>758504</v>
      </c>
      <c r="LT24" s="129">
        <v>759099</v>
      </c>
      <c r="LU24" s="129">
        <v>758956</v>
      </c>
      <c r="LV24" s="129">
        <v>757640</v>
      </c>
      <c r="LW24" s="129">
        <v>758222</v>
      </c>
      <c r="LX24" s="129">
        <v>759236</v>
      </c>
      <c r="LY24" s="129">
        <v>760779</v>
      </c>
      <c r="LZ24" s="129">
        <v>762019</v>
      </c>
      <c r="MA24" s="129">
        <v>759565</v>
      </c>
      <c r="MB24" s="129">
        <v>760629</v>
      </c>
      <c r="MC24" s="129">
        <v>761213</v>
      </c>
      <c r="MD24" s="129">
        <v>762237</v>
      </c>
      <c r="ME24" s="129">
        <v>766451</v>
      </c>
      <c r="MF24" s="129">
        <v>763527</v>
      </c>
      <c r="MG24" s="129">
        <v>764453</v>
      </c>
      <c r="MH24" s="129">
        <v>765678</v>
      </c>
      <c r="MI24" s="129">
        <v>763638</v>
      </c>
      <c r="MJ24" s="129">
        <v>765390</v>
      </c>
      <c r="MK24" s="129">
        <v>766133</v>
      </c>
      <c r="ML24" s="129">
        <v>767139</v>
      </c>
      <c r="MM24" s="129">
        <v>768455</v>
      </c>
      <c r="MN24" s="129">
        <v>770248</v>
      </c>
      <c r="MO24" s="129">
        <v>770020</v>
      </c>
      <c r="MP24" s="129">
        <v>770585</v>
      </c>
      <c r="MQ24" s="129">
        <v>771926</v>
      </c>
      <c r="MR24" s="129">
        <v>772611</v>
      </c>
      <c r="MS24" s="129">
        <v>774524</v>
      </c>
      <c r="MT24" s="129">
        <v>775910</v>
      </c>
      <c r="MU24" s="129">
        <v>777288</v>
      </c>
      <c r="MV24" s="129">
        <v>778459</v>
      </c>
      <c r="MW24" s="129">
        <v>779883</v>
      </c>
      <c r="MX24" s="129">
        <v>779350</v>
      </c>
      <c r="MY24" s="129">
        <v>784642</v>
      </c>
      <c r="MZ24" s="129">
        <v>785878</v>
      </c>
      <c r="NA24" s="129">
        <v>785878</v>
      </c>
      <c r="NB24" s="129">
        <v>786054</v>
      </c>
      <c r="NC24" s="129">
        <v>787844</v>
      </c>
      <c r="ND24" s="129">
        <v>788028</v>
      </c>
      <c r="NE24" s="129">
        <v>788519</v>
      </c>
      <c r="NF24" s="129">
        <v>790036</v>
      </c>
      <c r="NG24" s="129">
        <v>789784</v>
      </c>
      <c r="NH24" s="129">
        <v>791351</v>
      </c>
      <c r="NI24" s="129">
        <v>792670</v>
      </c>
      <c r="NJ24" s="129">
        <v>793429</v>
      </c>
      <c r="NK24" s="129">
        <v>794580</v>
      </c>
      <c r="NL24" s="129">
        <v>793651</v>
      </c>
      <c r="NM24" s="129">
        <v>795156</v>
      </c>
      <c r="NN24" s="129">
        <v>796799</v>
      </c>
      <c r="NO24" s="129">
        <v>798406</v>
      </c>
      <c r="NP24" s="129">
        <v>796019</v>
      </c>
      <c r="NQ24" s="129">
        <v>796019</v>
      </c>
      <c r="NR24" s="129">
        <v>806006</v>
      </c>
      <c r="NS24" s="129">
        <v>807118</v>
      </c>
      <c r="NT24" s="129">
        <v>810343</v>
      </c>
      <c r="NU24" s="129">
        <v>811737</v>
      </c>
      <c r="NV24" s="129">
        <v>809268</v>
      </c>
      <c r="NW24" s="129">
        <v>809981</v>
      </c>
      <c r="NX24" s="129">
        <v>810192</v>
      </c>
      <c r="NY24" s="129">
        <v>810783</v>
      </c>
      <c r="NZ24" s="129">
        <v>813313</v>
      </c>
      <c r="OA24" s="129">
        <v>813170</v>
      </c>
      <c r="OB24" s="129">
        <v>815725</v>
      </c>
      <c r="OC24" s="129">
        <v>817628</v>
      </c>
      <c r="OD24" s="129">
        <v>821175</v>
      </c>
      <c r="OE24" s="129">
        <v>823222</v>
      </c>
      <c r="OF24" s="129">
        <v>820919</v>
      </c>
      <c r="OG24" s="129">
        <v>823101</v>
      </c>
      <c r="OH24" s="129">
        <v>824217</v>
      </c>
      <c r="OI24" s="129">
        <v>825616</v>
      </c>
      <c r="OJ24" s="129">
        <v>824680</v>
      </c>
      <c r="OK24" s="129">
        <v>828058</v>
      </c>
      <c r="OL24" s="129">
        <v>829087</v>
      </c>
      <c r="OM24" s="129">
        <v>830489</v>
      </c>
      <c r="ON24" s="129">
        <v>839692</v>
      </c>
      <c r="OO24" s="129">
        <v>839142</v>
      </c>
      <c r="OP24" s="129">
        <v>839641</v>
      </c>
      <c r="OQ24" s="129">
        <v>841192</v>
      </c>
      <c r="OR24" s="129">
        <v>841718</v>
      </c>
      <c r="OS24" s="129">
        <v>842815</v>
      </c>
      <c r="OT24" s="129">
        <v>841202</v>
      </c>
      <c r="OU24" s="129">
        <v>843689</v>
      </c>
      <c r="OV24" s="129">
        <v>845432</v>
      </c>
      <c r="OW24" s="129">
        <v>846730</v>
      </c>
      <c r="OX24" s="129">
        <v>846730</v>
      </c>
      <c r="OY24" s="129">
        <v>847950</v>
      </c>
      <c r="OZ24" s="129">
        <v>851000</v>
      </c>
      <c r="PA24" s="129">
        <v>852728</v>
      </c>
      <c r="PB24" s="129">
        <v>854644</v>
      </c>
      <c r="PC24" s="129">
        <v>856890</v>
      </c>
      <c r="PD24" s="129">
        <v>857156</v>
      </c>
      <c r="PE24" s="129">
        <v>859654</v>
      </c>
      <c r="PF24" s="129">
        <v>861538</v>
      </c>
      <c r="PG24" s="129">
        <v>864068</v>
      </c>
      <c r="PH24" s="129">
        <v>867183</v>
      </c>
      <c r="PI24" s="129">
        <v>867635</v>
      </c>
      <c r="PJ24" s="129">
        <v>873468</v>
      </c>
      <c r="PK24" s="129">
        <v>879086</v>
      </c>
      <c r="PL24" s="129">
        <v>879028</v>
      </c>
      <c r="PM24" s="129">
        <v>880114</v>
      </c>
      <c r="PN24" s="129">
        <v>878658</v>
      </c>
      <c r="PO24" s="129">
        <v>881119</v>
      </c>
      <c r="PP24" s="129">
        <v>883559</v>
      </c>
      <c r="PQ24" s="129">
        <v>884834</v>
      </c>
      <c r="PR24" s="129">
        <v>886359</v>
      </c>
      <c r="PS24" s="129">
        <v>886922</v>
      </c>
      <c r="PT24" s="129">
        <v>892190</v>
      </c>
      <c r="PU24" s="129">
        <v>897882</v>
      </c>
      <c r="PV24" s="129">
        <v>901246</v>
      </c>
      <c r="PW24" s="129">
        <v>903386</v>
      </c>
      <c r="PX24" s="129">
        <v>903712</v>
      </c>
      <c r="PY24" s="129">
        <v>907061</v>
      </c>
      <c r="PZ24" s="129">
        <v>909140</v>
      </c>
      <c r="QA24" s="129">
        <v>911656</v>
      </c>
      <c r="QB24" s="129">
        <v>910847</v>
      </c>
      <c r="QC24" s="129">
        <v>911275</v>
      </c>
      <c r="QD24" s="129">
        <v>911528</v>
      </c>
      <c r="QE24" s="129">
        <v>916871</v>
      </c>
      <c r="QF24" s="129">
        <v>919817</v>
      </c>
      <c r="QG24" s="129">
        <v>923408</v>
      </c>
      <c r="QH24" s="129">
        <v>921900</v>
      </c>
      <c r="QI24" s="129">
        <v>922691</v>
      </c>
      <c r="QJ24" s="129">
        <v>924016</v>
      </c>
      <c r="QK24" s="129">
        <v>926922</v>
      </c>
      <c r="QL24" s="129">
        <v>929279</v>
      </c>
      <c r="QM24" s="129">
        <v>931772</v>
      </c>
      <c r="QN24" s="129">
        <v>932981</v>
      </c>
      <c r="QO24" s="129">
        <v>935435</v>
      </c>
      <c r="QP24" s="129">
        <v>937725</v>
      </c>
      <c r="QQ24" s="129">
        <v>940401</v>
      </c>
      <c r="QR24" s="129">
        <v>942964</v>
      </c>
      <c r="QS24" s="129">
        <v>945683</v>
      </c>
      <c r="QT24" s="129">
        <v>948324</v>
      </c>
      <c r="QU24" s="129">
        <v>950285</v>
      </c>
      <c r="QV24" s="129">
        <v>953061</v>
      </c>
      <c r="QW24" s="129">
        <v>954123</v>
      </c>
      <c r="QX24" s="129">
        <v>957167</v>
      </c>
      <c r="QY24" s="129">
        <v>958567</v>
      </c>
      <c r="QZ24" s="129">
        <v>960542</v>
      </c>
      <c r="RA24" s="129">
        <v>965730</v>
      </c>
      <c r="RB24" s="129">
        <v>965376</v>
      </c>
      <c r="RC24" s="129">
        <v>966882</v>
      </c>
      <c r="RD24" s="129">
        <v>967846</v>
      </c>
      <c r="RE24" s="129">
        <v>969206</v>
      </c>
      <c r="RF24" s="129">
        <v>969989</v>
      </c>
      <c r="RG24" s="129">
        <v>970615</v>
      </c>
      <c r="RH24" s="129">
        <v>974793</v>
      </c>
      <c r="RI24" s="129">
        <v>976809</v>
      </c>
      <c r="RJ24" s="129">
        <v>978217</v>
      </c>
      <c r="RK24" s="129">
        <v>979568</v>
      </c>
      <c r="RL24" s="129">
        <v>983195</v>
      </c>
      <c r="RM24" s="129">
        <v>985067</v>
      </c>
      <c r="RN24" s="129">
        <v>986696</v>
      </c>
      <c r="RO24" s="129">
        <v>988155</v>
      </c>
      <c r="RP24" s="129">
        <v>998013</v>
      </c>
      <c r="RQ24" s="129">
        <v>1000689</v>
      </c>
      <c r="RR24" s="129">
        <v>1002993</v>
      </c>
      <c r="RS24" s="129">
        <v>1004626</v>
      </c>
      <c r="RT24" s="129">
        <v>1006267</v>
      </c>
      <c r="RU24" s="129">
        <v>1008002</v>
      </c>
      <c r="RV24" s="129">
        <v>1010409</v>
      </c>
      <c r="RW24" s="129">
        <v>1018157</v>
      </c>
      <c r="RX24" s="129">
        <v>1020696</v>
      </c>
      <c r="RY24" s="129">
        <v>1021386</v>
      </c>
      <c r="RZ24" s="129">
        <v>1020487</v>
      </c>
      <c r="SA24" s="129">
        <v>1021508</v>
      </c>
      <c r="SB24" s="129">
        <v>1022744</v>
      </c>
      <c r="SC24" s="129">
        <v>1028446</v>
      </c>
      <c r="SD24" s="129">
        <v>1033457</v>
      </c>
      <c r="SE24" s="129">
        <v>1033642</v>
      </c>
      <c r="SF24" s="129">
        <v>1036200</v>
      </c>
      <c r="SG24" s="129">
        <v>1037915</v>
      </c>
      <c r="SH24" s="129">
        <v>1039938</v>
      </c>
      <c r="SI24" s="129">
        <v>1039700</v>
      </c>
      <c r="SJ24" s="129">
        <v>1037638</v>
      </c>
      <c r="SK24" s="129">
        <v>1039063</v>
      </c>
      <c r="SL24" s="129">
        <v>1041862</v>
      </c>
      <c r="SM24" s="129">
        <v>1043963</v>
      </c>
      <c r="SN24" s="129">
        <v>1045134</v>
      </c>
      <c r="SO24" s="129">
        <v>1044085</v>
      </c>
      <c r="SP24" s="129">
        <v>1048718</v>
      </c>
      <c r="SQ24" s="129">
        <v>1049879</v>
      </c>
      <c r="SR24" s="129">
        <v>1052037</v>
      </c>
      <c r="SS24" s="129">
        <v>1061504</v>
      </c>
      <c r="ST24" s="129">
        <v>1057817</v>
      </c>
      <c r="SU24" s="129">
        <v>1061841</v>
      </c>
      <c r="SV24" s="129">
        <v>1063701</v>
      </c>
      <c r="SW24" s="129">
        <v>1065461</v>
      </c>
      <c r="SX24" s="129">
        <v>1064797</v>
      </c>
      <c r="SY24" s="129">
        <v>1067715</v>
      </c>
      <c r="SZ24" s="129">
        <v>1070243</v>
      </c>
      <c r="TA24" s="129">
        <v>1071403</v>
      </c>
      <c r="TB24" s="129">
        <v>1072192</v>
      </c>
      <c r="TC24" s="129">
        <v>1071906</v>
      </c>
      <c r="TD24" s="129">
        <v>1073986</v>
      </c>
      <c r="TE24" s="129">
        <v>1075942</v>
      </c>
      <c r="TF24" s="129">
        <v>1077416</v>
      </c>
      <c r="TG24" s="129">
        <v>1079113</v>
      </c>
      <c r="TH24" s="129">
        <v>1079525</v>
      </c>
      <c r="TI24" s="129">
        <v>1082829</v>
      </c>
      <c r="TJ24" s="129">
        <v>1084159</v>
      </c>
      <c r="TK24" s="129">
        <v>1085320</v>
      </c>
      <c r="TL24" s="129">
        <v>1086689</v>
      </c>
      <c r="TM24" s="129">
        <v>1087181</v>
      </c>
      <c r="TN24" s="129">
        <v>1095060</v>
      </c>
      <c r="TO24" s="129">
        <v>1095177</v>
      </c>
      <c r="TP24" s="129">
        <v>1096119</v>
      </c>
      <c r="TQ24" s="129">
        <v>1097266</v>
      </c>
      <c r="TR24" s="129">
        <v>1097082</v>
      </c>
      <c r="TS24" s="129">
        <v>1098656</v>
      </c>
      <c r="TT24" s="129">
        <v>1099251</v>
      </c>
      <c r="TU24" s="129">
        <v>1100929</v>
      </c>
      <c r="TV24" s="129">
        <v>1102810</v>
      </c>
      <c r="TW24" s="129">
        <v>1102598</v>
      </c>
      <c r="TX24" s="129">
        <v>1104365</v>
      </c>
      <c r="TY24" s="129">
        <v>1106120</v>
      </c>
      <c r="TZ24" s="129">
        <v>1107635</v>
      </c>
      <c r="UA24" s="129">
        <v>1109676</v>
      </c>
      <c r="UB24" s="129">
        <v>1110462</v>
      </c>
      <c r="UC24" s="129">
        <v>1113126</v>
      </c>
      <c r="UD24" s="129">
        <v>1114617</v>
      </c>
      <c r="UE24" s="129">
        <v>1116575</v>
      </c>
      <c r="UF24" s="129">
        <v>1118066</v>
      </c>
      <c r="UG24" s="129">
        <v>1117970</v>
      </c>
      <c r="UH24" s="129">
        <f>'0091'!V25</f>
        <v>1125680</v>
      </c>
      <c r="UI24" s="452">
        <f>(UH24-TN24)/1000</f>
        <v>30.62</v>
      </c>
      <c r="UJ24" s="204"/>
      <c r="UK24" s="347">
        <f>UH24-SS24</f>
        <v>64176</v>
      </c>
      <c r="UL24" s="271"/>
      <c r="UM24" s="196">
        <v>964.95288688975904</v>
      </c>
      <c r="UN24" s="196">
        <v>959.66768777385698</v>
      </c>
      <c r="UO24" s="196">
        <v>960.72610971118399</v>
      </c>
      <c r="UP24" s="196">
        <v>960.33654777119398</v>
      </c>
      <c r="UQ24" s="196">
        <v>956.87507308516899</v>
      </c>
      <c r="UR24" s="196">
        <v>954.28743165160699</v>
      </c>
      <c r="US24" s="196">
        <v>955.42483913481703</v>
      </c>
      <c r="UT24" s="196">
        <v>956.77070361145707</v>
      </c>
      <c r="UU24" s="196">
        <v>955.40297811127095</v>
      </c>
      <c r="UV24" s="196">
        <v>955.19483568075123</v>
      </c>
      <c r="UW24" s="196">
        <v>952.55191127890498</v>
      </c>
      <c r="UX24" s="196">
        <v>947.52740798747061</v>
      </c>
      <c r="UY24" s="196">
        <v>945.95789721274843</v>
      </c>
      <c r="UZ24" s="196">
        <v>946.59761332755704</v>
      </c>
      <c r="VA24" s="196">
        <v>945.82965473750596</v>
      </c>
      <c r="VB24" s="196">
        <v>941.04730127576101</v>
      </c>
      <c r="VC24" s="196">
        <v>940.96029728144003</v>
      </c>
      <c r="VD24" s="196">
        <v>940.97742611123999</v>
      </c>
      <c r="VE24" s="196">
        <v>941.63141993957697</v>
      </c>
      <c r="VF24" s="196">
        <v>939.78114991611994</v>
      </c>
      <c r="VG24" s="196">
        <v>935.50529281852096</v>
      </c>
      <c r="VH24" s="196">
        <v>936.28898644779497</v>
      </c>
      <c r="VI24" s="196">
        <v>936.24957212946401</v>
      </c>
      <c r="VJ24" s="196">
        <v>936.52439024390242</v>
      </c>
      <c r="VK24" s="196">
        <v>936.8453193749051</v>
      </c>
      <c r="VL24" s="196">
        <v>933.33536260558549</v>
      </c>
      <c r="VM24" s="196">
        <v>934.53881453154861</v>
      </c>
      <c r="VN24" s="196">
        <v>936.07762434127005</v>
      </c>
      <c r="VO24" s="196">
        <v>937.14501803513895</v>
      </c>
      <c r="VP24" s="196">
        <v>936.54730464502086</v>
      </c>
      <c r="VQ24" s="196">
        <v>932.46697056323887</v>
      </c>
      <c r="VR24" s="196">
        <v>932.66653749273405</v>
      </c>
      <c r="VS24" s="196">
        <v>932.79623241210891</v>
      </c>
      <c r="VT24" s="196">
        <v>932.28785421975135</v>
      </c>
      <c r="VU24" s="196">
        <v>932.05047075165919</v>
      </c>
      <c r="VV24" s="196"/>
      <c r="VW24" s="196">
        <v>929.62677656665244</v>
      </c>
      <c r="VX24" s="196">
        <v>930.49642390217628</v>
      </c>
      <c r="VY24" s="196">
        <v>931.24251037025658</v>
      </c>
      <c r="VZ24" s="196">
        <v>931.56840891621823</v>
      </c>
      <c r="WA24" s="196">
        <v>928.15097670491605</v>
      </c>
      <c r="WB24" s="196">
        <v>928.05372996656286</v>
      </c>
      <c r="WC24" s="196">
        <v>927.40413204238803</v>
      </c>
      <c r="WD24" s="196">
        <v>929.51674145667903</v>
      </c>
      <c r="WE24" s="196">
        <v>928.56173312883402</v>
      </c>
      <c r="WF24" s="196">
        <v>919.82800229840996</v>
      </c>
      <c r="WG24" s="196">
        <v>920.58194364577298</v>
      </c>
      <c r="WH24" s="196">
        <v>921.71183968058995</v>
      </c>
      <c r="WI24" s="196">
        <v>922.84397655406406</v>
      </c>
      <c r="WJ24" s="196">
        <v>917.98866309335597</v>
      </c>
      <c r="WK24" s="196">
        <v>919.360061680802</v>
      </c>
      <c r="WL24" s="196">
        <v>920.15008874141495</v>
      </c>
      <c r="WM24" s="196">
        <v>921.26795271649098</v>
      </c>
      <c r="WN24" s="196">
        <v>921.08337820167696</v>
      </c>
      <c r="WO24" s="196">
        <v>917.06634322898606</v>
      </c>
      <c r="WP24" s="196">
        <v>916.99085810862698</v>
      </c>
      <c r="WQ24" s="196">
        <v>917.04263047218501</v>
      </c>
      <c r="WR24" s="196">
        <v>916.45744518879405</v>
      </c>
      <c r="WS24" s="196">
        <v>916.32253890939501</v>
      </c>
      <c r="WT24" s="196">
        <v>913.84357626989595</v>
      </c>
      <c r="WU24" s="196">
        <v>915.27184688119598</v>
      </c>
      <c r="WV24" s="196">
        <v>915.72441124914201</v>
      </c>
      <c r="WW24" s="196">
        <v>916.11413975830101</v>
      </c>
      <c r="WX24" s="196">
        <v>915.09088143585097</v>
      </c>
      <c r="WY24" s="196">
        <v>910.71433985144802</v>
      </c>
      <c r="WZ24" s="196">
        <v>910.09490810485102</v>
      </c>
      <c r="XA24" s="196">
        <v>911.89633089731001</v>
      </c>
      <c r="XB24" s="196">
        <v>911.41250562303196</v>
      </c>
      <c r="XC24" s="196">
        <v>911.51008602231298</v>
      </c>
      <c r="XD24" s="196">
        <v>907.89027299231395</v>
      </c>
      <c r="XE24" s="196">
        <v>906.52529227043999</v>
      </c>
      <c r="XF24" s="196">
        <v>906.90317448291501</v>
      </c>
      <c r="XG24" s="196">
        <v>908.90227576974598</v>
      </c>
      <c r="XH24" s="196">
        <v>907.34083687454495</v>
      </c>
      <c r="XI24" s="196">
        <v>903.37762372424402</v>
      </c>
      <c r="XJ24" s="196">
        <v>903.07049306625595</v>
      </c>
      <c r="XK24" s="196">
        <v>904.80204144757204</v>
      </c>
      <c r="XL24" s="196">
        <v>903.53810623556581</v>
      </c>
      <c r="XM24" s="196">
        <v>903.96307858326588</v>
      </c>
      <c r="XN24" s="196">
        <v>900.67466033402104</v>
      </c>
      <c r="XO24" s="196">
        <v>900.73121218036306</v>
      </c>
      <c r="XP24" s="196">
        <v>900.52990719800346</v>
      </c>
      <c r="XQ24" s="196">
        <v>900.62536573947648</v>
      </c>
      <c r="XR24" s="196">
        <v>900.95604309806367</v>
      </c>
      <c r="XS24" s="196">
        <v>897.29037528310346</v>
      </c>
      <c r="XT24" s="196">
        <v>895.93166317578743</v>
      </c>
      <c r="XU24" s="196"/>
      <c r="XV24" s="196">
        <v>895.83983679203834</v>
      </c>
      <c r="XW24" s="196">
        <v>895.11750072592008</v>
      </c>
      <c r="XX24" s="196">
        <v>888.77047908839643</v>
      </c>
      <c r="XY24" s="196">
        <v>885.82824417102211</v>
      </c>
      <c r="XZ24" s="196">
        <v>885.16355417702835</v>
      </c>
      <c r="YA24" s="196">
        <v>885.73042807020897</v>
      </c>
      <c r="YB24" s="196">
        <v>883.06596845201659</v>
      </c>
      <c r="YC24" s="196">
        <v>881.97254120033404</v>
      </c>
      <c r="YD24" s="196">
        <v>881.73716511447105</v>
      </c>
      <c r="YE24" s="196">
        <v>880.76066176125005</v>
      </c>
      <c r="YF24" s="196">
        <v>879.49582941322603</v>
      </c>
      <c r="YG24" s="196">
        <v>876.397513767958</v>
      </c>
      <c r="YH24" s="196">
        <v>875.692241598789</v>
      </c>
      <c r="YI24" s="196">
        <v>875.65357295882404</v>
      </c>
      <c r="YJ24" s="196">
        <v>874.64208340165999</v>
      </c>
      <c r="YK24" s="196">
        <v>873.526845166317</v>
      </c>
      <c r="YL24" s="196">
        <v>865.97378498953799</v>
      </c>
      <c r="YM24" s="196">
        <v>865.07225205306395</v>
      </c>
      <c r="YN24" s="196">
        <v>864.69698166877401</v>
      </c>
      <c r="YO24" s="196">
        <v>862.64468344955299</v>
      </c>
      <c r="YP24" s="196">
        <v>860.43982028848404</v>
      </c>
      <c r="YQ24" s="196">
        <v>850.87679218528399</v>
      </c>
      <c r="YR24" s="196">
        <v>843.29720749940702</v>
      </c>
      <c r="YS24" s="196">
        <v>839.09206248513203</v>
      </c>
      <c r="YT24" s="196">
        <v>834.01367617067206</v>
      </c>
      <c r="YU24" s="196">
        <v>830.65022421524702</v>
      </c>
      <c r="YV24" s="196">
        <v>822.53123740427304</v>
      </c>
      <c r="YW24" s="196">
        <v>821.03487064116996</v>
      </c>
      <c r="YX24" s="196">
        <v>819.33644333628195</v>
      </c>
      <c r="YY24" s="196">
        <v>816.70834335176698</v>
      </c>
      <c r="YZ24" s="196">
        <v>811.77609394215904</v>
      </c>
      <c r="ZA24" s="196">
        <v>803.58843875482103</v>
      </c>
      <c r="ZB24" s="196">
        <v>800.96169036334902</v>
      </c>
      <c r="ZC24" s="196">
        <v>800.11274046042297</v>
      </c>
      <c r="ZD24" s="196">
        <v>798.43308887311696</v>
      </c>
      <c r="ZE24" s="196">
        <v>797.69212551805799</v>
      </c>
      <c r="ZF24" s="196">
        <v>791.92725835145302</v>
      </c>
      <c r="ZG24" s="196">
        <v>793.25257323832204</v>
      </c>
      <c r="ZH24" s="196">
        <v>793.33952275600495</v>
      </c>
      <c r="ZI24" s="196">
        <v>791.51204371476899</v>
      </c>
      <c r="ZJ24" s="196">
        <v>789.92186480737803</v>
      </c>
      <c r="ZK24" s="196">
        <v>784.60485760476695</v>
      </c>
      <c r="ZL24" s="196">
        <v>783.59033466650396</v>
      </c>
      <c r="ZM24" s="196">
        <v>784.96662406221003</v>
      </c>
      <c r="ZN24" s="196">
        <v>784.23938249441096</v>
      </c>
      <c r="ZO24" s="196">
        <v>783.62505784431198</v>
      </c>
      <c r="ZP24" s="196">
        <v>781.066155645403</v>
      </c>
      <c r="ZQ24" s="196">
        <v>780.03175745158705</v>
      </c>
      <c r="ZR24" s="196">
        <v>779.61838122651295</v>
      </c>
      <c r="ZS24" s="196">
        <v>778.44441750963995</v>
      </c>
      <c r="ZT24" s="196">
        <v>778.10029523798403</v>
      </c>
      <c r="ZU24" s="196">
        <v>773.49982858621797</v>
      </c>
      <c r="ZV24" s="196">
        <v>772.47363384195</v>
      </c>
      <c r="ZW24" s="196">
        <v>770.82567280375599</v>
      </c>
      <c r="ZX24" s="196">
        <v>770.06709552488599</v>
      </c>
      <c r="ZY24" s="196">
        <v>771.34481778321901</v>
      </c>
      <c r="ZZ24" s="196">
        <v>767.77211274151796</v>
      </c>
      <c r="AAA24" s="196">
        <v>769.05962279468804</v>
      </c>
      <c r="AAB24" s="196">
        <v>769.05962279468804</v>
      </c>
      <c r="AAC24" s="196">
        <v>770.74555738913398</v>
      </c>
      <c r="AAD24" s="196">
        <v>773.34714200358496</v>
      </c>
      <c r="AAE24" s="196">
        <v>771.765224058483</v>
      </c>
      <c r="AAF24" s="196">
        <v>772.530309641553</v>
      </c>
      <c r="AAG24" s="196">
        <v>773.12837115870695</v>
      </c>
      <c r="AAH24" s="196">
        <v>773.54281008305895</v>
      </c>
      <c r="AAI24" s="196">
        <v>773.30569147335302</v>
      </c>
      <c r="AAJ24" s="196">
        <v>771.06826235593496</v>
      </c>
      <c r="AAK24" s="196">
        <v>769.91723450388997</v>
      </c>
      <c r="AAL24" s="196">
        <v>769.41991659376197</v>
      </c>
      <c r="AAM24" s="196">
        <v>767.91300803753018</v>
      </c>
      <c r="AAN24" s="196">
        <v>771.44597300949511</v>
      </c>
      <c r="AAO24" s="196">
        <v>770.27467249519282</v>
      </c>
      <c r="AAP24" s="196">
        <v>772.03240134670648</v>
      </c>
      <c r="AAQ24" s="196">
        <v>772.67331763336267</v>
      </c>
      <c r="AAR24" s="196">
        <v>773.23903319667295</v>
      </c>
      <c r="AAS24" s="196">
        <v>773.59837760733978</v>
      </c>
      <c r="AAT24" s="196">
        <v>773.7880832544223</v>
      </c>
      <c r="AAU24" s="196">
        <v>775.52059767168805</v>
      </c>
      <c r="AAV24" s="196">
        <v>777.1394041563575</v>
      </c>
      <c r="AAW24" s="196">
        <v>779.54024331496532</v>
      </c>
      <c r="AAX24" s="196">
        <v>782.1621366814536</v>
      </c>
      <c r="AAY24" s="196">
        <v>784.08937406925918</v>
      </c>
      <c r="AAZ24" s="299">
        <v>787.11955004188439</v>
      </c>
      <c r="ABA24" s="196">
        <v>788.94373227906215</v>
      </c>
      <c r="ABB24" s="196">
        <v>789.68849585723387</v>
      </c>
      <c r="ABC24" s="196">
        <v>790.19603944647679</v>
      </c>
      <c r="ABD24" s="196">
        <v>788.86398917326744</v>
      </c>
      <c r="ABE24" s="196">
        <v>789.8115757672125</v>
      </c>
      <c r="ABF24" s="196">
        <v>790.56912506453784</v>
      </c>
      <c r="ABG24" s="196">
        <v>791.2764944034293</v>
      </c>
      <c r="ABH24" s="196">
        <v>792.37890376035682</v>
      </c>
      <c r="ABI24" s="196">
        <v>792.28329133165334</v>
      </c>
      <c r="ABJ24" s="196">
        <v>791.56545694095098</v>
      </c>
      <c r="ABK24" s="196">
        <v>792.56394860093667</v>
      </c>
      <c r="ABL24" s="196">
        <v>793.17164179104498</v>
      </c>
      <c r="ABM24" s="196">
        <v>793.44668008048302</v>
      </c>
      <c r="ABN24" s="196">
        <v>792.85265447514701</v>
      </c>
      <c r="ABO24" s="196">
        <v>793.05052202088098</v>
      </c>
      <c r="ABP24" s="196">
        <v>795.45505393527799</v>
      </c>
      <c r="ABQ24" s="196">
        <v>796.38029462253996</v>
      </c>
      <c r="ABR24" s="196">
        <v>797.26807830603298</v>
      </c>
      <c r="ABS24" s="196">
        <v>795.90392768578499</v>
      </c>
      <c r="ABT24" s="196">
        <v>797.458700882117</v>
      </c>
      <c r="ABU24" s="196">
        <v>799.46</v>
      </c>
      <c r="ABV24" s="196">
        <v>799.60411434038997</v>
      </c>
      <c r="ABW24" s="196">
        <v>799.51548758144497</v>
      </c>
      <c r="ABX24" s="196">
        <v>794.465009643793</v>
      </c>
      <c r="ABY24" s="196">
        <v>795.96103646443999</v>
      </c>
      <c r="ABZ24" s="196">
        <v>797.75407797324499</v>
      </c>
      <c r="ACA24" s="196">
        <v>798.09169271154894</v>
      </c>
      <c r="ACB24" s="196">
        <v>800.50605829089398</v>
      </c>
      <c r="ACC24" s="196">
        <v>798.44931486323298</v>
      </c>
      <c r="ACD24" s="196">
        <v>800.12024369084099</v>
      </c>
      <c r="ACE24" s="196">
        <v>800.8342011910413</v>
      </c>
      <c r="ACF24" s="196">
        <v>800.89701642950251</v>
      </c>
      <c r="ACG24" s="196"/>
      <c r="ACH24" s="196">
        <v>802.60063376826861</v>
      </c>
      <c r="ACI24" s="196">
        <v>804.34357182902318</v>
      </c>
      <c r="ACJ24" s="196">
        <v>806.51178192567579</v>
      </c>
      <c r="ACK24" s="196">
        <v>806.51811677442265</v>
      </c>
      <c r="ACL24" s="196">
        <v>807.53339225084983</v>
      </c>
      <c r="ACM24" s="196">
        <v>807.17681293604676</v>
      </c>
      <c r="ACN24" s="196">
        <v>809.28171356541202</v>
      </c>
      <c r="ACO24" s="196">
        <v>811.59806918112895</v>
      </c>
      <c r="ACP24" s="196">
        <v>811.815433934201</v>
      </c>
      <c r="ACQ24" s="196">
        <v>812.67813065657401</v>
      </c>
      <c r="ACR24" s="196">
        <v>812.65653697759797</v>
      </c>
      <c r="ACS24" s="196">
        <v>812.62078582366496</v>
      </c>
      <c r="ACT24" s="196">
        <v>814.015939452314</v>
      </c>
      <c r="ACU24" s="196">
        <v>814.53708967712998</v>
      </c>
      <c r="ACV24" s="196">
        <v>814.68269323966422</v>
      </c>
      <c r="ACW24" s="196">
        <v>814.48921489940426</v>
      </c>
      <c r="ACX24" s="196">
        <v>816.01189256917542</v>
      </c>
      <c r="ACY24" s="196">
        <v>817.71925593667993</v>
      </c>
      <c r="ACZ24" s="196"/>
      <c r="ADA24" s="196">
        <v>818.2498401917635</v>
      </c>
      <c r="ADB24" s="196"/>
      <c r="ADC24" s="196">
        <v>817.34753291411675</v>
      </c>
      <c r="ADD24" s="196">
        <v>817.69252062387034</v>
      </c>
      <c r="ADE24" s="196">
        <v>817.16172844688504</v>
      </c>
      <c r="ADF24" s="196">
        <v>817.44672170177796</v>
      </c>
      <c r="ADG24" s="196">
        <v>816.42394012483896</v>
      </c>
      <c r="ADH24" s="196">
        <v>815.89693573715795</v>
      </c>
      <c r="ADI24" s="196">
        <v>816.28745065262603</v>
      </c>
      <c r="ADJ24" s="196">
        <v>817.23362275701697</v>
      </c>
      <c r="ADK24" s="196">
        <v>817.23362275701697</v>
      </c>
      <c r="ADL24" s="196">
        <v>815.26198569921496</v>
      </c>
      <c r="ADM24" s="196">
        <v>816.81017612524499</v>
      </c>
      <c r="ADN24" s="196">
        <v>819.58018415987897</v>
      </c>
      <c r="ADO24" s="196">
        <v>820.53763203366202</v>
      </c>
      <c r="ADP24" s="196">
        <v>821.23579292215595</v>
      </c>
      <c r="ADQ24" s="196">
        <v>820.22483694176003</v>
      </c>
      <c r="ADR24" s="196">
        <v>821.00738752694701</v>
      </c>
      <c r="ADS24" s="196">
        <v>821.04937449429099</v>
      </c>
      <c r="ADT24" s="196">
        <v>821.06407599954002</v>
      </c>
      <c r="ADU24" s="196">
        <v>821.50723109550302</v>
      </c>
      <c r="ADV24" s="196">
        <v>818.16191026245303</v>
      </c>
      <c r="ADW24" s="196">
        <v>820.04774601928295</v>
      </c>
      <c r="ADX24" s="196">
        <v>821.63494196095996</v>
      </c>
      <c r="ADY24" s="196">
        <v>820.97625901843696</v>
      </c>
      <c r="ADZ24" s="196">
        <v>822.34192784807396</v>
      </c>
      <c r="AEA24" s="196">
        <v>819.70209162966296</v>
      </c>
      <c r="AEB24" s="196">
        <v>819.78668632443896</v>
      </c>
      <c r="AEC24" s="196">
        <v>821.57274013507299</v>
      </c>
      <c r="AED24" s="196">
        <v>821.91217255376603</v>
      </c>
      <c r="AEE24" s="196">
        <v>822.90981052983796</v>
      </c>
      <c r="AEF24" s="196">
        <v>820.69490482858805</v>
      </c>
      <c r="AEG24" s="196">
        <v>822.24472021259396</v>
      </c>
      <c r="AEH24" s="196">
        <v>823.78072244289001</v>
      </c>
      <c r="AEI24" s="196">
        <v>824.61760841231296</v>
      </c>
      <c r="AEJ24" s="196">
        <v>824.15917742631768</v>
      </c>
      <c r="AEK24" s="196">
        <v>820.63890742121578</v>
      </c>
      <c r="AEL24" s="196">
        <v>823.35795232512692</v>
      </c>
      <c r="AEM24" s="196">
        <v>824.85606619789428</v>
      </c>
      <c r="AEN24" s="196">
        <v>824.8427721548328</v>
      </c>
      <c r="AEO24" s="196">
        <v>822.33217993079586</v>
      </c>
      <c r="AEP24" s="196">
        <v>826.07572883193302</v>
      </c>
      <c r="AEQ24" s="196">
        <v>828.60479553037896</v>
      </c>
      <c r="AER24" s="196">
        <v>829.41764957763996</v>
      </c>
      <c r="AES24" s="196">
        <v>830.77753864214401</v>
      </c>
      <c r="AET24" s="196">
        <v>829.55759794376502</v>
      </c>
      <c r="AEU24" s="196">
        <v>829.87803933715395</v>
      </c>
      <c r="AEV24" s="196">
        <v>830.78682949451195</v>
      </c>
      <c r="AEW24" s="196">
        <v>830.26132202736596</v>
      </c>
      <c r="AEX24" s="196">
        <v>831.48014300147702</v>
      </c>
      <c r="AEY24" s="196">
        <v>831.07486797141996</v>
      </c>
      <c r="AEZ24" s="196">
        <v>830.89141004862199</v>
      </c>
      <c r="AFA24" s="196">
        <v>831.06465039905299</v>
      </c>
      <c r="AFB24" s="196">
        <v>831.61489499561696</v>
      </c>
      <c r="AFC24" s="196">
        <v>831.24557867112901</v>
      </c>
      <c r="AFD24" s="196">
        <v>830.68606830089095</v>
      </c>
      <c r="AFE24" s="196">
        <v>832.84114523204801</v>
      </c>
      <c r="AFF24" s="196">
        <v>835.21819655052695</v>
      </c>
      <c r="AFG24" s="196">
        <v>835.55761293060198</v>
      </c>
      <c r="AFH24" s="196">
        <v>836.09471331689303</v>
      </c>
      <c r="AFI24" s="196">
        <v>836.89234227251598</v>
      </c>
      <c r="AFJ24" s="196">
        <v>837.82143135269803</v>
      </c>
      <c r="AFK24" s="196">
        <v>838.71383011823298</v>
      </c>
      <c r="AFL24" s="196">
        <v>839.64179687499995</v>
      </c>
      <c r="AFM24" s="196">
        <v>840.266223612197</v>
      </c>
      <c r="AFN24" s="196">
        <v>837.221701429576</v>
      </c>
      <c r="AFO24" s="196">
        <v>835.69379830058801</v>
      </c>
      <c r="AFP24" s="196">
        <v>837.64683123113798</v>
      </c>
      <c r="AFQ24" s="196">
        <v>838.34791438837703</v>
      </c>
      <c r="AFR24" s="196">
        <v>837.07420357420403</v>
      </c>
      <c r="AFS24" s="196">
        <v>835.13942981772902</v>
      </c>
      <c r="AFT24" s="196">
        <v>835.11519134132197</v>
      </c>
      <c r="AFU24" s="196">
        <v>832.06944601363296</v>
      </c>
      <c r="AFV24" s="196">
        <v>831.41981149929995</v>
      </c>
      <c r="AFW24" s="196">
        <v>822.34978732530305</v>
      </c>
      <c r="AFX24" s="196">
        <v>817.68706743486598</v>
      </c>
      <c r="AFY24" s="196">
        <v>803.41726592980797</v>
      </c>
      <c r="AFZ24" s="196">
        <v>806.35508200842003</v>
      </c>
      <c r="AGA24" s="196">
        <v>794.70502181959603</v>
      </c>
      <c r="AGB24" s="196">
        <v>787.05159798913996</v>
      </c>
      <c r="AGC24" s="196">
        <v>772.88623543286894</v>
      </c>
      <c r="AGD24" s="196">
        <v>762.22973642141005</v>
      </c>
      <c r="AGE24" s="196">
        <v>759.46391494741295</v>
      </c>
      <c r="AGF24" s="196">
        <v>759.304087600662</v>
      </c>
      <c r="AGG24" s="196">
        <v>754.54418514733902</v>
      </c>
      <c r="AGH24" s="196">
        <f>'0091'!T55</f>
        <v>1831.82086894587</v>
      </c>
      <c r="AGI24" s="196">
        <v>754.21028667284202</v>
      </c>
      <c r="AGJ24" s="196">
        <v>754.25087576687304</v>
      </c>
      <c r="AGK24" s="196">
        <v>756.39899896387703</v>
      </c>
      <c r="AGL24" s="196">
        <v>753.88716817967997</v>
      </c>
      <c r="AGM24" s="196">
        <v>752.40256335599395</v>
      </c>
      <c r="AGN24" s="196">
        <v>751.97047396988899</v>
      </c>
      <c r="AGO24" s="196">
        <v>750.91552526975829</v>
      </c>
      <c r="AGP24" s="196">
        <v>753.28114390866904</v>
      </c>
      <c r="AGQ24" s="196">
        <v>749.46764407098397</v>
      </c>
      <c r="AGR24" s="196">
        <v>749.79081214220105</v>
      </c>
      <c r="AGS24" s="196">
        <v>755.03438564317503</v>
      </c>
      <c r="AGT24" s="196">
        <v>758.67751917126327</v>
      </c>
      <c r="AGU24" s="196">
        <v>758.60084262027704</v>
      </c>
      <c r="AGV24" s="196">
        <v>754.851542329121</v>
      </c>
      <c r="AGW24" s="196">
        <v>753.95351993214604</v>
      </c>
      <c r="AGX24" s="196">
        <v>753.72829521900201</v>
      </c>
      <c r="AGY24" s="196">
        <v>752.09292065431305</v>
      </c>
      <c r="AGZ24" s="196">
        <v>752.09292065431305</v>
      </c>
      <c r="AHA24" s="196">
        <v>753.33898978228694</v>
      </c>
      <c r="AHB24" s="196">
        <v>751.20104808441295</v>
      </c>
      <c r="AHC24" s="196">
        <v>750.17844522968198</v>
      </c>
      <c r="AHD24" s="196">
        <v>748.85740531373699</v>
      </c>
      <c r="AHE24" s="196">
        <v>746.87504385041802</v>
      </c>
      <c r="AHF24" s="196">
        <v>742.60414456467902</v>
      </c>
      <c r="AHG24" s="196">
        <v>742.45719574271197</v>
      </c>
      <c r="AHH24" s="196">
        <v>742.19902027389401</v>
      </c>
      <c r="AHI24" s="196">
        <v>742.73707052441205</v>
      </c>
      <c r="AHJ24" s="196">
        <v>743.80915552609304</v>
      </c>
      <c r="AHK24" s="196">
        <v>741.33408281806305</v>
      </c>
      <c r="AHL24" s="196">
        <v>740.24379266371602</v>
      </c>
      <c r="AHM24" s="196">
        <v>739.76089326666397</v>
      </c>
      <c r="AHN24" s="196">
        <v>738.79894875164302</v>
      </c>
      <c r="AHO24" s="196">
        <v>738.96585512926799</v>
      </c>
      <c r="AHP24" s="196">
        <v>735.08586002822403</v>
      </c>
      <c r="AHQ24" s="196">
        <v>736.872507222129</v>
      </c>
      <c r="AHR24" s="196">
        <v>740.93015902108095</v>
      </c>
      <c r="AHS24" s="196">
        <v>737.80413419831302</v>
      </c>
      <c r="AHT24" s="196">
        <v>735.10500009058899</v>
      </c>
      <c r="AHU24" s="196">
        <v>735.12794414365806</v>
      </c>
      <c r="AHV24" s="196">
        <v>736.98064302157002</v>
      </c>
      <c r="AHW24" s="196">
        <v>740.33656955449499</v>
      </c>
      <c r="AHX24" s="196">
        <v>739.99322388742803</v>
      </c>
      <c r="AHY24" s="196">
        <v>739.69489063388096</v>
      </c>
      <c r="AHZ24" s="196">
        <v>739.82756754956699</v>
      </c>
      <c r="AIA24" s="196">
        <v>739.83704535107802</v>
      </c>
      <c r="AIB24" s="196">
        <v>740.77248682020502</v>
      </c>
      <c r="AIC24" s="196">
        <v>745.53329867618095</v>
      </c>
      <c r="AID24" s="196">
        <v>747.213974712761</v>
      </c>
      <c r="AIE24" s="196">
        <v>749.48267723490801</v>
      </c>
      <c r="AIF24" s="196">
        <v>751.56137083912597</v>
      </c>
      <c r="AIG24" s="196">
        <v>741.85395220237501</v>
      </c>
      <c r="AIH24" s="196">
        <v>734.32509307866701</v>
      </c>
      <c r="AII24" s="196">
        <v>738.44691701437205</v>
      </c>
      <c r="AIJ24" s="196">
        <v>741.52111584657098</v>
      </c>
      <c r="AIK24" s="196">
        <v>741.52111584657098</v>
      </c>
      <c r="AIL24" s="196">
        <v>743.32452411045995</v>
      </c>
      <c r="AIM24" s="196">
        <v>744.76166698674899</v>
      </c>
      <c r="AIN24" s="196">
        <v>745.12826420890894</v>
      </c>
      <c r="AIO24" s="196">
        <v>746.89907832324195</v>
      </c>
      <c r="AIP24" s="196">
        <v>750.01561706945699</v>
      </c>
      <c r="AIQ24" s="196">
        <v>746.502721541293</v>
      </c>
      <c r="AIR24" s="196">
        <v>748.25201660271</v>
      </c>
      <c r="AIS24" s="196">
        <v>748.81893148864697</v>
      </c>
      <c r="AIT24" s="196">
        <v>750.93888258094796</v>
      </c>
      <c r="AIU24" s="196">
        <v>750.63526108489646</v>
      </c>
      <c r="AIV24" s="196">
        <v>749.31792404865303</v>
      </c>
      <c r="AIW24" s="196">
        <v>750.65438871473395</v>
      </c>
      <c r="AIX24" s="196">
        <v>755.55760985012398</v>
      </c>
      <c r="AIY24" s="196">
        <v>758.60199771013504</v>
      </c>
      <c r="AIZ24" s="196">
        <v>757.93995654750199</v>
      </c>
      <c r="AJA24" s="474">
        <v>757.93995654750199</v>
      </c>
      <c r="AJB24" s="474">
        <v>758.43710443038003</v>
      </c>
      <c r="AJC24" s="474">
        <v>759.426668252647</v>
      </c>
      <c r="AJD24" s="474">
        <v>765.49871210620199</v>
      </c>
      <c r="AJE24" s="474">
        <v>760.51300179690998</v>
      </c>
      <c r="AJF24" s="474">
        <v>755.96317302941998</v>
      </c>
      <c r="AJG24" s="474">
        <v>752.079564976852</v>
      </c>
      <c r="AJH24" s="474">
        <v>747.32777953639197</v>
      </c>
      <c r="AJI24" s="474">
        <v>737.18533812073701</v>
      </c>
      <c r="AJJ24" s="474">
        <v>736.78492964939801</v>
      </c>
      <c r="AJK24" s="474">
        <v>737.04100686997594</v>
      </c>
      <c r="AJL24" s="474">
        <v>737.53308514874095</v>
      </c>
      <c r="AJM24" s="474">
        <v>740.55182235012398</v>
      </c>
      <c r="AJN24" s="474">
        <v>741.69714196870495</v>
      </c>
      <c r="AJO24" s="474">
        <v>742.75932586035799</v>
      </c>
      <c r="AJP24" s="474">
        <v>741.61029550218302</v>
      </c>
      <c r="AJQ24" s="474">
        <v>743.886387802851</v>
      </c>
      <c r="AJR24" s="474">
        <v>747.35950018230005</v>
      </c>
      <c r="AJS24" s="474">
        <v>743.30632945699904</v>
      </c>
      <c r="AJT24" s="474">
        <v>736.069272413465</v>
      </c>
      <c r="AJU24" s="474">
        <v>735.27367008126998</v>
      </c>
      <c r="AJV24" s="474">
        <v>734.25966135706994</v>
      </c>
      <c r="AJW24" s="474">
        <v>730.45020946378804</v>
      </c>
      <c r="AJX24" s="474">
        <v>733.48567061520805</v>
      </c>
      <c r="AJY24" s="474">
        <v>729.79329162124804</v>
      </c>
      <c r="AJZ24" s="474">
        <v>729.32546458619697</v>
      </c>
      <c r="AKA24" s="474">
        <v>733.82554087697395</v>
      </c>
      <c r="AKB24" s="196">
        <v>733.944948182762</v>
      </c>
      <c r="AKC24" s="196">
        <v>734.50846892665299</v>
      </c>
      <c r="AKD24" s="196">
        <v>733.17670113769304</v>
      </c>
      <c r="AKE24" s="196">
        <v>734.81172349571705</v>
      </c>
      <c r="AKF24" s="196">
        <v>735.12146052438698</v>
      </c>
      <c r="AKG24" s="196">
        <v>736.23684988363698</v>
      </c>
      <c r="AKH24" s="196">
        <v>736.23684988363698</v>
      </c>
      <c r="AKI24" s="196">
        <v>736.95448385790996</v>
      </c>
      <c r="AKJ24" s="196">
        <v>737.06241053229496</v>
      </c>
      <c r="AKK24" s="196">
        <v>737.89655126161006</v>
      </c>
      <c r="AKL24" s="196">
        <v>740.086836500147</v>
      </c>
      <c r="AKM24" s="196">
        <v>741.68727871021997</v>
      </c>
      <c r="AKN24" s="196">
        <v>741.911929655108</v>
      </c>
      <c r="AKO24" s="196">
        <v>742.69400855817798</v>
      </c>
      <c r="AKP24" s="196">
        <v>742.45915215250398</v>
      </c>
      <c r="AKQ24" s="196">
        <v>743.09346401477205</v>
      </c>
      <c r="AKR24" s="196">
        <v>744.69672710257498</v>
      </c>
      <c r="AKS24" s="196">
        <v>743.19108080570595</v>
      </c>
      <c r="AKT24" s="196">
        <v>744.359806143985</v>
      </c>
      <c r="AKU24" s="196">
        <v>747.34579731685403</v>
      </c>
      <c r="AKV24" s="196">
        <v>748.22946840992699</v>
      </c>
      <c r="AKW24" s="196">
        <v>749.99294587921804</v>
      </c>
      <c r="AKX24" s="196">
        <v>749.08318985756796</v>
      </c>
      <c r="AKY24" s="196">
        <v>750.136358338837</v>
      </c>
      <c r="AKZ24" s="196">
        <v>752.02448503692199</v>
      </c>
      <c r="ALA24" s="196">
        <v>751.72005112514</v>
      </c>
      <c r="ALB24" s="196">
        <v>753.32944742364202</v>
      </c>
      <c r="ALC24" s="196">
        <v>750.50462836386396</v>
      </c>
      <c r="ALD24" s="196">
        <v>753.93635758738105</v>
      </c>
      <c r="ALE24" s="196">
        <v>755.65645857872005</v>
      </c>
      <c r="ALF24" s="196">
        <v>755.59779397281898</v>
      </c>
      <c r="ALG24" s="196">
        <v>756.14114766399405</v>
      </c>
      <c r="ALH24" s="196">
        <v>754.63143364227994</v>
      </c>
      <c r="ALI24" s="196">
        <v>755.40916433552695</v>
      </c>
      <c r="ALJ24" s="196">
        <v>756.121925218147</v>
      </c>
      <c r="ALK24" s="196">
        <v>754.80156555772999</v>
      </c>
      <c r="ALL24" s="196">
        <v>754.69079050762195</v>
      </c>
      <c r="ALM24" s="196">
        <v>753.95917228180701</v>
      </c>
      <c r="ALN24" s="196">
        <v>754.32168056446403</v>
      </c>
      <c r="ALO24" s="196">
        <v>754.37700835475596</v>
      </c>
      <c r="ALP24" s="196">
        <v>752.44520876659703</v>
      </c>
      <c r="ALQ24" s="196">
        <v>755.52029996371402</v>
      </c>
      <c r="ALR24" s="196">
        <v>754.187721175212</v>
      </c>
      <c r="ALS24" s="196">
        <v>753.93534957756799</v>
      </c>
      <c r="ALT24" s="196">
        <v>750.81496379726502</v>
      </c>
      <c r="ALU24" s="196">
        <v>751.72356872533999</v>
      </c>
      <c r="ALV24" s="196">
        <v>748.055998723676</v>
      </c>
      <c r="ALW24" s="196">
        <v>741.98210273189602</v>
      </c>
      <c r="ALX24" s="196">
        <v>741.30078431372601</v>
      </c>
      <c r="ALY24" s="196">
        <v>738.51631128826295</v>
      </c>
      <c r="ALZ24" s="196">
        <v>738.81997677119602</v>
      </c>
      <c r="AMA24" s="196">
        <v>738.51890756302498</v>
      </c>
      <c r="AMB24" s="196">
        <v>737.65035458214197</v>
      </c>
      <c r="AMC24" s="196">
        <v>739.06509063503995</v>
      </c>
      <c r="AMD24" s="196">
        <v>739.492220144057</v>
      </c>
      <c r="AME24" s="196">
        <v>739.670123653769</v>
      </c>
      <c r="AMF24" s="196">
        <v>739.64988796414798</v>
      </c>
      <c r="AMG24" s="196">
        <v>737.06697737956495</v>
      </c>
      <c r="AMH24" s="196">
        <v>737.17526188557599</v>
      </c>
      <c r="AMI24" s="196">
        <v>738.16012596899202</v>
      </c>
      <c r="AMJ24" s="196">
        <v>738.04441752473201</v>
      </c>
      <c r="AMK24" s="196">
        <v>738.04776529540095</v>
      </c>
      <c r="AML24" s="196">
        <v>737.31804949053901</v>
      </c>
      <c r="AMM24" s="196">
        <v>737.84315309130602</v>
      </c>
      <c r="AMN24" s="196">
        <v>739.15902202465202</v>
      </c>
      <c r="AMO24" s="196">
        <v>738.92458777885497</v>
      </c>
      <c r="AMP24" s="196">
        <v>738.035113035113</v>
      </c>
      <c r="AMQ24" s="196">
        <v>734.75997593743705</v>
      </c>
      <c r="AMR24" s="196">
        <v>739.39039733755396</v>
      </c>
      <c r="AMS24" s="196">
        <v>741.26708984375</v>
      </c>
      <c r="AMT24" s="196">
        <v>739.34212132308096</v>
      </c>
      <c r="AMU24" s="196">
        <v>741.562139442888</v>
      </c>
      <c r="AMV24" s="196">
        <v>743.13642176477902</v>
      </c>
      <c r="AMW24" s="196">
        <v>744.51390038060595</v>
      </c>
      <c r="AMX24" s="196">
        <v>745.31325002069002</v>
      </c>
      <c r="AMY24" s="196">
        <v>744.53260959642</v>
      </c>
      <c r="AMZ24" s="196">
        <v>743.51123478838701</v>
      </c>
      <c r="ANA24" s="196">
        <v>742.82450632074699</v>
      </c>
      <c r="ANB24" s="196">
        <v>743.11446280991697</v>
      </c>
      <c r="ANC24" s="196">
        <v>744.06990692864497</v>
      </c>
      <c r="AND24" s="196">
        <v>744.27849778477105</v>
      </c>
      <c r="ANE24" s="196">
        <v>742.84425313521797</v>
      </c>
      <c r="ANF24" s="196">
        <v>742.75780862667295</v>
      </c>
      <c r="ANG24" s="196">
        <v>743.70117869317005</v>
      </c>
      <c r="ANH24" s="196">
        <v>743.43473792394695</v>
      </c>
      <c r="ANI24" s="196">
        <v>743.59303090072297</v>
      </c>
      <c r="ANJ24" s="196">
        <v>740.63761955366601</v>
      </c>
      <c r="ANK24" s="196">
        <v>740.41945214413795</v>
      </c>
      <c r="ANL24" s="196">
        <v>739.88449577965298</v>
      </c>
      <c r="ANM24" s="196">
        <v>739.65517241379303</v>
      </c>
      <c r="ANN24" s="196">
        <v>739.991524739689</v>
      </c>
      <c r="ANO24" s="196">
        <v>735.07747077147098</v>
      </c>
      <c r="ANP24" s="196">
        <v>737.764762709818</v>
      </c>
      <c r="ANQ24" s="196">
        <v>737.92502597713997</v>
      </c>
      <c r="ANR24" s="196">
        <v>739.029966880811</v>
      </c>
      <c r="ANS24" s="196">
        <v>736.573459529513</v>
      </c>
      <c r="ANT24" s="196">
        <v>734.12011118506098</v>
      </c>
      <c r="ANU24" s="196">
        <v>731.97716137494695</v>
      </c>
      <c r="ANV24" s="196">
        <v>728.47377326565095</v>
      </c>
      <c r="ANW24" s="196">
        <v>726.03416898792898</v>
      </c>
      <c r="ANX24" s="196">
        <v>723.63207891852403</v>
      </c>
      <c r="ANY24" s="196">
        <v>723.28938082680202</v>
      </c>
      <c r="ANZ24" s="196">
        <v>725.31536266706701</v>
      </c>
      <c r="AOA24" s="196">
        <v>725.34156163770604</v>
      </c>
      <c r="AOB24" s="196">
        <v>722.935183818101</v>
      </c>
      <c r="AOC24" s="196">
        <v>722.87750328899301</v>
      </c>
      <c r="AOD24" s="196">
        <v>716.95191034044399</v>
      </c>
      <c r="AOE24" s="196">
        <v>719.66949018316598</v>
      </c>
      <c r="AOF24" s="196">
        <v>720.47123218945205</v>
      </c>
      <c r="AOG24" s="196">
        <v>720.33516360505405</v>
      </c>
      <c r="AOH24" s="196">
        <v>717.17600047444898</v>
      </c>
      <c r="AOI24" s="196">
        <v>720.55083492341601</v>
      </c>
      <c r="AOJ24" s="196">
        <v>723.07214392386595</v>
      </c>
      <c r="AOK24" s="196">
        <v>723.71555529243597</v>
      </c>
      <c r="AOL24" s="196">
        <v>725.91765741811503</v>
      </c>
      <c r="AOM24" s="196">
        <v>724.858002564049</v>
      </c>
      <c r="AON24" s="196">
        <v>723.98772217416104</v>
      </c>
      <c r="AOO24" s="196">
        <v>724.46385106102605</v>
      </c>
      <c r="AOP24" s="196">
        <v>724.73888621875597</v>
      </c>
      <c r="AOQ24" s="196">
        <v>724.36352333861203</v>
      </c>
      <c r="AOR24" s="196">
        <v>723.20761332070504</v>
      </c>
      <c r="AOS24" s="196">
        <v>724.77839625847105</v>
      </c>
      <c r="AOT24" s="196">
        <v>725.28180349453805</v>
      </c>
      <c r="AOU24" s="196">
        <v>725.46604810817303</v>
      </c>
      <c r="AOV24" s="196">
        <v>726.02723821440804</v>
      </c>
      <c r="AOW24" s="196">
        <v>724.749135500629</v>
      </c>
      <c r="AOX24" s="196">
        <v>725.62792806407697</v>
      </c>
      <c r="AOY24" s="196">
        <v>724.983173795992</v>
      </c>
      <c r="AOZ24" s="196">
        <v>725.79648991784904</v>
      </c>
      <c r="APA24" s="196">
        <v>726.59016148325395</v>
      </c>
      <c r="APB24" s="196">
        <v>724.25120952735404</v>
      </c>
      <c r="APC24" s="196">
        <v>722.79504946826296</v>
      </c>
      <c r="APD24" s="196">
        <v>722.84972566925705</v>
      </c>
      <c r="APE24" s="196">
        <v>722.52775843746599</v>
      </c>
      <c r="APF24" s="196">
        <v>721.30896481976401</v>
      </c>
      <c r="APG24" s="196">
        <v>718.43333815865697</v>
      </c>
      <c r="APH24" s="196">
        <v>717.40358598795103</v>
      </c>
      <c r="API24" s="196">
        <v>719.42394985229498</v>
      </c>
      <c r="APJ24" s="196">
        <v>718.797709923664</v>
      </c>
      <c r="APK24" s="196">
        <v>715.43778143092004</v>
      </c>
      <c r="APL24" s="196">
        <v>711.65386530118803</v>
      </c>
      <c r="APM24" s="196">
        <v>713.14808174973098</v>
      </c>
      <c r="APN24" s="196">
        <v>712.53472842195504</v>
      </c>
      <c r="APO24" s="196">
        <v>712.00600407419302</v>
      </c>
      <c r="APP24" s="196">
        <v>710.95055946805905</v>
      </c>
      <c r="APQ24" s="196">
        <v>708.78402514824597</v>
      </c>
      <c r="APR24" s="196">
        <f>'0091'!V55</f>
        <v>709.70868945868995</v>
      </c>
      <c r="APS24" s="451">
        <f>APR24-AOX24</f>
        <v>-15.919238605387022</v>
      </c>
      <c r="APT24" s="198"/>
      <c r="APU24" s="349">
        <f>APR24-AOC24</f>
        <v>-13.168813830303066</v>
      </c>
      <c r="APV24" s="271"/>
      <c r="APW24" s="183"/>
    </row>
    <row r="25" spans="1:1128" x14ac:dyDescent="0.25">
      <c r="UI25" s="452">
        <f>SUM(UI4:UI24)</f>
        <v>123.65300000000001</v>
      </c>
      <c r="UL25" s="271">
        <f>(UH25-ET25)/1000</f>
        <v>0</v>
      </c>
      <c r="APS25" s="454">
        <f>SUM(APS4:APS24)</f>
        <v>-73.880024236109307</v>
      </c>
      <c r="APV25" s="271">
        <f>SUM(APV4:APV24)</f>
        <v>0</v>
      </c>
      <c r="APW25" s="183"/>
    </row>
    <row r="26" spans="1:1128" x14ac:dyDescent="0.25">
      <c r="OR26" s="76">
        <f t="shared" ref="OR26:UH26" si="5">SUM(OR4:OR24)</f>
        <v>5814812.0800824407</v>
      </c>
      <c r="OS26" s="76">
        <f t="shared" si="5"/>
        <v>5814777.8298486704</v>
      </c>
      <c r="OT26" s="76">
        <f t="shared" si="5"/>
        <v>5812171.1779172197</v>
      </c>
      <c r="OU26" s="76">
        <f t="shared" si="5"/>
        <v>5818383.7642561402</v>
      </c>
      <c r="OV26" s="76">
        <f t="shared" si="5"/>
        <v>5850007.1883730097</v>
      </c>
      <c r="OW26" s="76">
        <f t="shared" si="5"/>
        <v>5850972.1720344704</v>
      </c>
      <c r="OX26" s="76">
        <f t="shared" si="5"/>
        <v>5850972.1720344704</v>
      </c>
      <c r="OY26" s="76">
        <f t="shared" si="5"/>
        <v>5851490.9495214401</v>
      </c>
      <c r="OZ26" s="76">
        <f t="shared" si="5"/>
        <v>5856840.0601329701</v>
      </c>
      <c r="PA26" s="76">
        <f t="shared" si="5"/>
        <v>5861580.3548449706</v>
      </c>
      <c r="PB26" s="76">
        <f t="shared" si="5"/>
        <v>5865291.8449820504</v>
      </c>
      <c r="PC26" s="76">
        <f t="shared" si="5"/>
        <v>5869225.5199055104</v>
      </c>
      <c r="PD26" s="76">
        <f t="shared" si="5"/>
        <v>5863470.6764445296</v>
      </c>
      <c r="PE26" s="76">
        <f t="shared" si="5"/>
        <v>5869764.3863596702</v>
      </c>
      <c r="PF26" s="76">
        <f t="shared" si="5"/>
        <v>5874438.8906138595</v>
      </c>
      <c r="PG26" s="76">
        <f t="shared" si="5"/>
        <v>5878180.3928181399</v>
      </c>
      <c r="PH26" s="76">
        <f t="shared" si="5"/>
        <v>5883331.8297651503</v>
      </c>
      <c r="PI26" s="76">
        <f t="shared" si="5"/>
        <v>5885165.0997922905</v>
      </c>
      <c r="PJ26" s="76">
        <f t="shared" si="5"/>
        <v>5895548.9623683002</v>
      </c>
      <c r="PK26" s="76">
        <f t="shared" si="5"/>
        <v>5943644</v>
      </c>
      <c r="PL26" s="76">
        <f t="shared" si="5"/>
        <v>5941371.7224867493</v>
      </c>
      <c r="PM26" s="76">
        <f t="shared" si="5"/>
        <v>5943014.14939659</v>
      </c>
      <c r="PN26" s="76">
        <f t="shared" si="5"/>
        <v>5940458.9845415801</v>
      </c>
      <c r="PO26" s="76">
        <f t="shared" si="5"/>
        <v>5943276.6950630099</v>
      </c>
      <c r="PP26" s="76">
        <f t="shared" si="5"/>
        <v>5949464.0853302199</v>
      </c>
      <c r="PQ26" s="76">
        <f t="shared" si="5"/>
        <v>5985218.2054960802</v>
      </c>
      <c r="PR26" s="76">
        <f t="shared" si="5"/>
        <v>5987081.0254617603</v>
      </c>
      <c r="PS26" s="76">
        <f t="shared" si="5"/>
        <v>5985103.2063189996</v>
      </c>
      <c r="PT26" s="76">
        <f t="shared" si="5"/>
        <v>5991001.8767752796</v>
      </c>
      <c r="PU26" s="76">
        <f t="shared" si="5"/>
        <v>5998494.3576573599</v>
      </c>
      <c r="PV26" s="76">
        <f t="shared" si="5"/>
        <v>6003635.7488094699</v>
      </c>
      <c r="PW26" s="76">
        <f t="shared" si="5"/>
        <v>6008802.1454231702</v>
      </c>
      <c r="PX26" s="76">
        <f t="shared" si="5"/>
        <v>6010315.1971208006</v>
      </c>
      <c r="PY26" s="76">
        <f t="shared" si="5"/>
        <v>6014695.9813974705</v>
      </c>
      <c r="PZ26" s="76">
        <f t="shared" si="5"/>
        <v>6017877.5056960899</v>
      </c>
      <c r="QA26" s="76">
        <f t="shared" si="5"/>
        <v>6020606.4510152796</v>
      </c>
      <c r="QB26" s="76">
        <f t="shared" si="5"/>
        <v>6019018.0761664202</v>
      </c>
      <c r="QC26" s="76">
        <f t="shared" si="5"/>
        <v>6016255.5131093506</v>
      </c>
      <c r="QD26" s="76">
        <f t="shared" si="5"/>
        <v>6018319.1145176599</v>
      </c>
      <c r="QE26" s="76">
        <f t="shared" si="5"/>
        <v>6025427.1995174699</v>
      </c>
      <c r="QF26" s="76">
        <f t="shared" si="5"/>
        <v>6028706.3226740696</v>
      </c>
      <c r="QG26" s="76">
        <f t="shared" si="5"/>
        <v>6069803</v>
      </c>
      <c r="QH26" s="76">
        <f t="shared" ref="QH26:RH26" si="6">SUM(QH4:QH24)</f>
        <v>6064910.6992652901</v>
      </c>
      <c r="QI26" s="76">
        <f t="shared" si="6"/>
        <v>6068662.8673269199</v>
      </c>
      <c r="QJ26" s="76">
        <f t="shared" si="6"/>
        <v>6068978.13987137</v>
      </c>
      <c r="QK26" s="76">
        <f t="shared" si="6"/>
        <v>6069369.9738255702</v>
      </c>
      <c r="QL26" s="76">
        <f t="shared" si="6"/>
        <v>6072224.4837988298</v>
      </c>
      <c r="QM26" s="76">
        <f t="shared" si="6"/>
        <v>6064151.80351061</v>
      </c>
      <c r="QN26" s="76">
        <f t="shared" si="6"/>
        <v>6065905.5927077401</v>
      </c>
      <c r="QO26" s="76">
        <f t="shared" si="6"/>
        <v>6067235.1435444802</v>
      </c>
      <c r="QP26" s="76">
        <f t="shared" si="6"/>
        <v>6067374.2646088302</v>
      </c>
      <c r="QQ26" s="76">
        <f t="shared" si="6"/>
        <v>6095285.86947498</v>
      </c>
      <c r="QR26" s="76">
        <f t="shared" si="6"/>
        <v>6088266.2673669998</v>
      </c>
      <c r="QS26" s="76">
        <f t="shared" si="6"/>
        <v>6091241.5553074302</v>
      </c>
      <c r="QT26" s="76">
        <f t="shared" si="6"/>
        <v>6094133.7304594396</v>
      </c>
      <c r="QU26" s="76">
        <f t="shared" si="6"/>
        <v>6092909.38957508</v>
      </c>
      <c r="QV26" s="76">
        <f t="shared" si="6"/>
        <v>6094433.0757444594</v>
      </c>
      <c r="QW26" s="76">
        <f t="shared" si="6"/>
        <v>6088666.5405105799</v>
      </c>
      <c r="QX26" s="76">
        <f t="shared" si="6"/>
        <v>6092696.2613592502</v>
      </c>
      <c r="QY26" s="76">
        <f t="shared" si="6"/>
        <v>6093674.24674726</v>
      </c>
      <c r="QZ26" s="76">
        <f t="shared" si="6"/>
        <v>6094834.4737062799</v>
      </c>
      <c r="RA26" s="76">
        <f t="shared" si="6"/>
        <v>6100296.0354320798</v>
      </c>
      <c r="RB26" s="76">
        <f t="shared" si="6"/>
        <v>6134253</v>
      </c>
      <c r="RC26" s="76">
        <f t="shared" si="6"/>
        <v>6138028.31048596</v>
      </c>
      <c r="RD26" s="76">
        <f t="shared" si="6"/>
        <v>6137509.1625942104</v>
      </c>
      <c r="RE26" s="76">
        <f t="shared" si="6"/>
        <v>6147405.4742815103</v>
      </c>
      <c r="RF26" s="76">
        <f t="shared" si="6"/>
        <v>6146474.9159715604</v>
      </c>
      <c r="RG26" s="76">
        <f t="shared" si="6"/>
        <v>6140494.3260996798</v>
      </c>
      <c r="RH26" s="76">
        <f t="shared" si="6"/>
        <v>6145433.4532813597</v>
      </c>
      <c r="RI26" s="76"/>
      <c r="RJ26" s="76"/>
      <c r="RK26" s="76"/>
      <c r="RL26" s="76"/>
      <c r="RM26" s="76"/>
      <c r="RN26" s="76">
        <f t="shared" ref="RN26:TY26" si="7">SUM(RN4:RN24)</f>
        <v>6190267.8702153098</v>
      </c>
      <c r="RO26" s="76">
        <f t="shared" si="7"/>
        <v>6190180.8563858401</v>
      </c>
      <c r="RP26" s="76">
        <f t="shared" si="7"/>
        <v>6189946.2899543298</v>
      </c>
      <c r="RQ26" s="76">
        <f t="shared" si="7"/>
        <v>6193382.1355191404</v>
      </c>
      <c r="RR26" s="76">
        <f t="shared" si="7"/>
        <v>6196542.2311947299</v>
      </c>
      <c r="RS26" s="76">
        <f t="shared" si="7"/>
        <v>6200017.9434080599</v>
      </c>
      <c r="RT26" s="76">
        <f t="shared" si="7"/>
        <v>6201885.0647927597</v>
      </c>
      <c r="RU26" s="76">
        <f t="shared" si="7"/>
        <v>6202564.8433778398</v>
      </c>
      <c r="RV26" s="76">
        <f t="shared" si="7"/>
        <v>6207736.0944363996</v>
      </c>
      <c r="RW26" s="76">
        <f t="shared" si="7"/>
        <v>6251776</v>
      </c>
      <c r="RX26" s="76">
        <f t="shared" si="7"/>
        <v>6252935.9834329002</v>
      </c>
      <c r="RY26" s="76">
        <f t="shared" si="7"/>
        <v>6254121.3805852104</v>
      </c>
      <c r="RZ26" s="76">
        <f t="shared" si="7"/>
        <v>6247527.8046885701</v>
      </c>
      <c r="SA26" s="76">
        <f t="shared" si="7"/>
        <v>6249704.4430393698</v>
      </c>
      <c r="SB26" s="76">
        <f t="shared" si="7"/>
        <v>6253348.7606185302</v>
      </c>
      <c r="SC26" s="76">
        <f t="shared" si="7"/>
        <v>6259304.9494826496</v>
      </c>
      <c r="SD26" s="76">
        <f t="shared" si="7"/>
        <v>6266682.9469835302</v>
      </c>
      <c r="SE26" s="76">
        <f t="shared" si="7"/>
        <v>6264824.3954813499</v>
      </c>
      <c r="SF26" s="76">
        <f t="shared" si="7"/>
        <v>6296980.0347027294</v>
      </c>
      <c r="SG26" s="76">
        <f t="shared" si="7"/>
        <v>6300314.3017287999</v>
      </c>
      <c r="SH26" s="76">
        <f t="shared" si="7"/>
        <v>6301719.5397739001</v>
      </c>
      <c r="SI26" s="76">
        <f t="shared" si="7"/>
        <v>6301440.9129479602</v>
      </c>
      <c r="SJ26" s="76">
        <f t="shared" si="7"/>
        <v>6295366.1617646795</v>
      </c>
      <c r="SK26" s="76">
        <f t="shared" si="7"/>
        <v>6299660.8271936905</v>
      </c>
      <c r="SL26" s="76">
        <f t="shared" si="7"/>
        <v>6304300.83025706</v>
      </c>
      <c r="SM26" s="76">
        <f t="shared" si="7"/>
        <v>6306282.2557146605</v>
      </c>
      <c r="SN26" s="76">
        <f t="shared" si="7"/>
        <v>6309348.0184256202</v>
      </c>
      <c r="SO26" s="76">
        <f t="shared" si="7"/>
        <v>6309307.0505007701</v>
      </c>
      <c r="SP26" s="76">
        <f t="shared" si="7"/>
        <v>6317942.8816902004</v>
      </c>
      <c r="SQ26" s="76">
        <f t="shared" si="7"/>
        <v>6321005.08102547</v>
      </c>
      <c r="SR26" s="76">
        <f t="shared" si="7"/>
        <v>6325261.1447261795</v>
      </c>
      <c r="SS26" s="76">
        <f t="shared" si="7"/>
        <v>6375619</v>
      </c>
      <c r="ST26" s="76">
        <f t="shared" si="7"/>
        <v>6364670.2867789501</v>
      </c>
      <c r="SU26" s="76">
        <f t="shared" si="7"/>
        <v>6372575.2030141698</v>
      </c>
      <c r="SV26" s="76">
        <f t="shared" si="7"/>
        <v>6376479.6551821101</v>
      </c>
      <c r="SW26" s="76">
        <f t="shared" si="7"/>
        <v>6381764.0273111798</v>
      </c>
      <c r="SX26" s="76">
        <f t="shared" si="7"/>
        <v>6379211.43863972</v>
      </c>
      <c r="SY26" s="76">
        <f t="shared" si="7"/>
        <v>6390268.5352327004</v>
      </c>
      <c r="SZ26" s="76">
        <f t="shared" si="7"/>
        <v>6396203.8757261299</v>
      </c>
      <c r="TA26" s="76">
        <f t="shared" si="7"/>
        <v>6425354.39466496</v>
      </c>
      <c r="TB26" s="76">
        <f t="shared" si="7"/>
        <v>6427453.3422408197</v>
      </c>
      <c r="TC26" s="76">
        <f t="shared" si="7"/>
        <v>6424012.5686957901</v>
      </c>
      <c r="TD26" s="76">
        <f t="shared" si="7"/>
        <v>6430154.8635993805</v>
      </c>
      <c r="TE26" s="76">
        <f t="shared" si="7"/>
        <v>6434358.6517222701</v>
      </c>
      <c r="TF26" s="76">
        <f t="shared" si="7"/>
        <v>6436987.8491386697</v>
      </c>
      <c r="TG26" s="76">
        <f t="shared" si="7"/>
        <v>6441337.2561992602</v>
      </c>
      <c r="TH26" s="76">
        <f t="shared" si="7"/>
        <v>6444129.6525523905</v>
      </c>
      <c r="TI26" s="76">
        <f t="shared" si="7"/>
        <v>6450014.9852537904</v>
      </c>
      <c r="TJ26" s="76">
        <f t="shared" si="7"/>
        <v>6455851.27643527</v>
      </c>
      <c r="TK26" s="76">
        <f t="shared" si="7"/>
        <v>6458665.08826527</v>
      </c>
      <c r="TL26" s="76">
        <f t="shared" si="7"/>
        <v>6461932.19481258</v>
      </c>
      <c r="TM26" s="76">
        <f t="shared" si="7"/>
        <v>6462457.7261648802</v>
      </c>
      <c r="TN26" s="76">
        <f t="shared" si="7"/>
        <v>6514095</v>
      </c>
      <c r="TO26" s="76">
        <f t="shared" si="7"/>
        <v>6517932.2411795799</v>
      </c>
      <c r="TP26" s="76">
        <f t="shared" si="7"/>
        <v>6520342.8338276902</v>
      </c>
      <c r="TQ26" s="76">
        <f t="shared" si="7"/>
        <v>6523274.7772778496</v>
      </c>
      <c r="TR26" s="76">
        <f t="shared" si="7"/>
        <v>6521032.9249682603</v>
      </c>
      <c r="TS26" s="76">
        <f t="shared" si="7"/>
        <v>6526466.8793113995</v>
      </c>
      <c r="TT26" s="76">
        <f t="shared" si="7"/>
        <v>6527747.1971266605</v>
      </c>
      <c r="TU26" s="76">
        <f t="shared" si="7"/>
        <v>6555431.6326492997</v>
      </c>
      <c r="TV26" s="76">
        <f t="shared" si="7"/>
        <v>6568903.49589046</v>
      </c>
      <c r="TW26" s="76">
        <f t="shared" si="7"/>
        <v>6567169.8592427596</v>
      </c>
      <c r="TX26" s="76">
        <f t="shared" si="7"/>
        <v>6572291.8300676495</v>
      </c>
      <c r="TY26" s="76">
        <f t="shared" si="7"/>
        <v>6575687.4381982302</v>
      </c>
      <c r="TZ26" s="76">
        <f t="shared" ref="TZ26:UD26" si="8">SUM(TZ4:TZ24)</f>
        <v>6577465.1157329194</v>
      </c>
      <c r="UA26" s="76">
        <f t="shared" si="8"/>
        <v>6579533.0272988202</v>
      </c>
      <c r="UB26" s="76">
        <f t="shared" si="8"/>
        <v>6575483.36875802</v>
      </c>
      <c r="UC26" s="76">
        <f t="shared" si="8"/>
        <v>6579719.2949493192</v>
      </c>
      <c r="UD26" s="76">
        <f t="shared" si="8"/>
        <v>6583670.6717818808</v>
      </c>
      <c r="UE26" s="76">
        <f t="shared" si="5"/>
        <v>6584867.6162972506</v>
      </c>
      <c r="UF26" s="76">
        <f t="shared" si="5"/>
        <v>6586987.3414425999</v>
      </c>
      <c r="UG26" s="76">
        <f t="shared" si="5"/>
        <v>6589860.7149608601</v>
      </c>
      <c r="UH26" s="76">
        <f t="shared" si="5"/>
        <v>6637748</v>
      </c>
      <c r="UI26" s="76"/>
      <c r="UJ26" s="76">
        <f>SUM(UJ4:UJ24)</f>
        <v>0</v>
      </c>
      <c r="UK26" s="76"/>
      <c r="UL26" s="76">
        <f>SUM(UL4:UL24)</f>
        <v>0</v>
      </c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>
        <f t="shared" ref="AKB26:ALQ26" si="9">SUM(AKB4:AKB24)</f>
        <v>3675.7872560798601</v>
      </c>
      <c r="AKC26" s="76">
        <f t="shared" si="9"/>
        <v>3677.5809124423304</v>
      </c>
      <c r="AKD26" s="76">
        <f t="shared" si="9"/>
        <v>3673.7063599853709</v>
      </c>
      <c r="AKE26" s="76">
        <f t="shared" si="9"/>
        <v>3676.0573699671809</v>
      </c>
      <c r="AKF26" s="76">
        <f t="shared" si="9"/>
        <v>3674.4960857094848</v>
      </c>
      <c r="AKG26" s="76">
        <f t="shared" si="9"/>
        <v>3675.5417144488529</v>
      </c>
      <c r="AKH26" s="76">
        <f t="shared" si="9"/>
        <v>3675.5417144488529</v>
      </c>
      <c r="AKI26" s="76">
        <f t="shared" si="9"/>
        <v>3670.2896942804809</v>
      </c>
      <c r="AKJ26" s="76">
        <f t="shared" si="9"/>
        <v>3666.4300024358763</v>
      </c>
      <c r="AKK26" s="76">
        <f t="shared" si="9"/>
        <v>3663.7798530442465</v>
      </c>
      <c r="AKL26" s="76">
        <f t="shared" si="9"/>
        <v>3667.2369049784356</v>
      </c>
      <c r="AKM26" s="76">
        <f t="shared" si="9"/>
        <v>3670.8358489210614</v>
      </c>
      <c r="AKN26" s="76">
        <f t="shared" si="9"/>
        <v>3667.8548011126391</v>
      </c>
      <c r="AKO26" s="76">
        <f t="shared" si="9"/>
        <v>3665.1768364901154</v>
      </c>
      <c r="AKP26" s="76">
        <f t="shared" si="9"/>
        <v>3662.6133694343898</v>
      </c>
      <c r="AKQ26" s="76">
        <f t="shared" si="9"/>
        <v>3663.0335424297418</v>
      </c>
      <c r="AKR26" s="76">
        <f t="shared" si="9"/>
        <v>3667.4037652342845</v>
      </c>
      <c r="AKS26" s="76">
        <f t="shared" si="9"/>
        <v>3666.7715908367841</v>
      </c>
      <c r="AKT26" s="76">
        <f t="shared" si="9"/>
        <v>3670.7928761170942</v>
      </c>
      <c r="AKU26" s="76">
        <f t="shared" si="9"/>
        <v>3681.671686157938</v>
      </c>
      <c r="AKV26" s="76">
        <f t="shared" si="9"/>
        <v>3682.2422140524586</v>
      </c>
      <c r="AKW26" s="76">
        <f t="shared" si="9"/>
        <v>3685.6721599652642</v>
      </c>
      <c r="AKX26" s="76">
        <f t="shared" si="9"/>
        <v>3680.8167234063503</v>
      </c>
      <c r="AKY26" s="76">
        <f t="shared" si="9"/>
        <v>3677.8541119606584</v>
      </c>
      <c r="AKZ26" s="76">
        <f t="shared" si="9"/>
        <v>3681.1336382821082</v>
      </c>
      <c r="ALA26" s="76">
        <f t="shared" si="9"/>
        <v>3685.0225116692768</v>
      </c>
      <c r="ALB26" s="76">
        <f t="shared" si="9"/>
        <v>3689.5951703267992</v>
      </c>
      <c r="ALC26" s="76">
        <f t="shared" si="9"/>
        <v>3688.1579755762946</v>
      </c>
      <c r="ALD26" s="76">
        <f t="shared" si="9"/>
        <v>3693.7404550686215</v>
      </c>
      <c r="ALE26" s="76">
        <f t="shared" si="9"/>
        <v>3695.2123661437386</v>
      </c>
      <c r="ALF26" s="76">
        <f t="shared" si="9"/>
        <v>3693.900740558181</v>
      </c>
      <c r="ALG26" s="76">
        <f t="shared" si="9"/>
        <v>3694.2770999049339</v>
      </c>
      <c r="ALH26" s="76">
        <f t="shared" si="9"/>
        <v>3689.8215640641965</v>
      </c>
      <c r="ALI26" s="76">
        <f t="shared" si="9"/>
        <v>3688.9614737379616</v>
      </c>
      <c r="ALJ26" s="76">
        <f t="shared" si="9"/>
        <v>3689.7281912220797</v>
      </c>
      <c r="ALK26" s="76">
        <f t="shared" si="9"/>
        <v>3680.7782053013498</v>
      </c>
      <c r="ALL26" s="76">
        <f t="shared" si="9"/>
        <v>3680.9607720966656</v>
      </c>
      <c r="ALM26" s="76">
        <f t="shared" si="9"/>
        <v>3678.4549584671722</v>
      </c>
      <c r="ALN26" s="76">
        <f t="shared" si="9"/>
        <v>3675.9404291906603</v>
      </c>
      <c r="ALO26" s="76">
        <f t="shared" si="9"/>
        <v>3674.4131652425003</v>
      </c>
      <c r="ALP26" s="76">
        <f t="shared" si="9"/>
        <v>3667.7729635550195</v>
      </c>
      <c r="ALQ26" s="76">
        <f t="shared" si="9"/>
        <v>3681.8352618634858</v>
      </c>
      <c r="ALR26" s="76">
        <f t="shared" ref="ALR26:AMG26" si="10">SUM(ALR4:ALR24)</f>
        <v>3681.8368936882916</v>
      </c>
      <c r="ALS26" s="76">
        <f t="shared" si="10"/>
        <v>3677.8651846907451</v>
      </c>
      <c r="ALT26" s="76">
        <f t="shared" si="10"/>
        <v>3665.1732536001009</v>
      </c>
      <c r="ALU26" s="76">
        <f t="shared" si="10"/>
        <v>3670.5841433143619</v>
      </c>
      <c r="ALV26" s="76">
        <f t="shared" si="10"/>
        <v>3661.0140896359226</v>
      </c>
      <c r="ALW26" s="76">
        <f t="shared" si="10"/>
        <v>3645.5019930918979</v>
      </c>
      <c r="ALX26" s="76">
        <f t="shared" si="10"/>
        <v>3637.6887055292054</v>
      </c>
      <c r="ALY26" s="76">
        <f t="shared" si="10"/>
        <v>3628.8026761757897</v>
      </c>
      <c r="ALZ26" s="76">
        <f t="shared" si="10"/>
        <v>3628.5893748513827</v>
      </c>
      <c r="AMA26" s="76">
        <f t="shared" si="10"/>
        <v>3626.2433446863579</v>
      </c>
      <c r="AMB26" s="76">
        <f t="shared" si="10"/>
        <v>3624.4884662040799</v>
      </c>
      <c r="AMC26" s="76">
        <f t="shared" si="10"/>
        <v>3622.7807339746532</v>
      </c>
      <c r="AMD26" s="76">
        <f t="shared" si="10"/>
        <v>3621.8358397178999</v>
      </c>
      <c r="AME26" s="76">
        <f t="shared" si="10"/>
        <v>3620.5692279686245</v>
      </c>
      <c r="AMF26" s="76">
        <f t="shared" si="10"/>
        <v>3617.0440358826795</v>
      </c>
      <c r="AMG26" s="76">
        <f t="shared" si="10"/>
        <v>3611.0087876720709</v>
      </c>
      <c r="AMH26" s="76">
        <f t="shared" ref="AMH26:APR26" si="11">SUM(AMH4:AMH24)</f>
        <v>3608.8343144232058</v>
      </c>
      <c r="AMI26" s="76">
        <f t="shared" si="11"/>
        <v>3609.5791078800416</v>
      </c>
      <c r="AMJ26" s="76">
        <f t="shared" si="11"/>
        <v>3611.4636432349903</v>
      </c>
      <c r="AMK26" s="76">
        <f t="shared" si="11"/>
        <v>3611.3204065978771</v>
      </c>
      <c r="AML26" s="76">
        <f t="shared" si="11"/>
        <v>3609.6769367620891</v>
      </c>
      <c r="AMM26" s="76">
        <f t="shared" ref="AMM26:AMR26" si="12">SUM(AMM4:AMM24)</f>
        <v>3605.8590263367678</v>
      </c>
      <c r="AMN26" s="76">
        <f t="shared" si="12"/>
        <v>3609.0489459863729</v>
      </c>
      <c r="AMO26" s="76">
        <f t="shared" si="12"/>
        <v>3608.22755565646</v>
      </c>
      <c r="AMP26" s="76">
        <f t="shared" si="12"/>
        <v>3613.043071395985</v>
      </c>
      <c r="AMQ26" s="76">
        <f t="shared" si="12"/>
        <v>3604.5521539821261</v>
      </c>
      <c r="AMR26" s="76">
        <f t="shared" si="12"/>
        <v>3616.524065831331</v>
      </c>
      <c r="AMS26" s="76"/>
      <c r="AMT26" s="76"/>
      <c r="AMU26" s="76"/>
      <c r="AMV26" s="76"/>
      <c r="AMW26" s="76"/>
      <c r="AMX26" s="76">
        <f t="shared" ref="AMX26:API26" si="13">SUM(AMX4:AMX24)</f>
        <v>3620.4170978219436</v>
      </c>
      <c r="AMY26" s="76">
        <f t="shared" si="13"/>
        <v>3620.2682925717686</v>
      </c>
      <c r="AMZ26" s="76">
        <f t="shared" si="13"/>
        <v>3615.935252722159</v>
      </c>
      <c r="ANA26" s="76">
        <f t="shared" si="13"/>
        <v>3611.7697222356851</v>
      </c>
      <c r="ANB26" s="76">
        <f t="shared" si="13"/>
        <v>3610.7558471344009</v>
      </c>
      <c r="ANC26" s="76">
        <f t="shared" si="13"/>
        <v>3611.3939517073068</v>
      </c>
      <c r="AND26" s="76">
        <f t="shared" si="13"/>
        <v>3615.0045162601623</v>
      </c>
      <c r="ANE26" s="76">
        <f t="shared" si="13"/>
        <v>3609.9452175700549</v>
      </c>
      <c r="ANF26" s="76">
        <f t="shared" si="13"/>
        <v>3608.2275089423524</v>
      </c>
      <c r="ANG26" s="76">
        <f t="shared" si="13"/>
        <v>3613.9989321943367</v>
      </c>
      <c r="ANH26" s="76">
        <f t="shared" si="13"/>
        <v>3613.4466412677357</v>
      </c>
      <c r="ANI26" s="76">
        <f t="shared" si="13"/>
        <v>3614.2517994263139</v>
      </c>
      <c r="ANJ26" s="76">
        <f t="shared" si="13"/>
        <v>3608.6876057232339</v>
      </c>
      <c r="ANK26" s="76">
        <f t="shared" si="13"/>
        <v>3607.3374382556376</v>
      </c>
      <c r="ANL26" s="76">
        <f t="shared" si="13"/>
        <v>3612.1111464055011</v>
      </c>
      <c r="ANM26" s="76">
        <f t="shared" si="13"/>
        <v>3614.2704418144867</v>
      </c>
      <c r="ANN26" s="76">
        <f t="shared" si="13"/>
        <v>3617.2749832645809</v>
      </c>
      <c r="ANO26" s="76">
        <f t="shared" si="13"/>
        <v>3612.2035917534772</v>
      </c>
      <c r="ANP26" s="76">
        <f t="shared" si="13"/>
        <v>3618.4360525277493</v>
      </c>
      <c r="ANQ26" s="76">
        <f t="shared" si="13"/>
        <v>3620.3215210832386</v>
      </c>
      <c r="ANR26" s="76">
        <f t="shared" si="13"/>
        <v>3623.5898718491121</v>
      </c>
      <c r="ANS26" s="76">
        <f t="shared" si="13"/>
        <v>3616.7420026320192</v>
      </c>
      <c r="ANT26" s="76">
        <f t="shared" si="13"/>
        <v>3610.5648717734143</v>
      </c>
      <c r="ANU26" s="76">
        <f t="shared" si="13"/>
        <v>3604.6500023059825</v>
      </c>
      <c r="ANV26" s="76">
        <f t="shared" si="13"/>
        <v>3588.9919096406406</v>
      </c>
      <c r="ANW26" s="76">
        <f t="shared" si="13"/>
        <v>3585.7982206753422</v>
      </c>
      <c r="ANX26" s="76">
        <f t="shared" si="13"/>
        <v>3579.5551008974871</v>
      </c>
      <c r="ANY26" s="76">
        <f t="shared" si="13"/>
        <v>3581.7047492201082</v>
      </c>
      <c r="ANZ26" s="76">
        <f t="shared" si="13"/>
        <v>3586.251392964637</v>
      </c>
      <c r="AOA26" s="76">
        <f t="shared" si="13"/>
        <v>3585.232051497816</v>
      </c>
      <c r="AOB26" s="76">
        <f t="shared" si="13"/>
        <v>3579.2638106944514</v>
      </c>
      <c r="AOC26" s="76">
        <f t="shared" si="13"/>
        <v>3584.5888758953397</v>
      </c>
      <c r="AOD26" s="76">
        <f t="shared" si="13"/>
        <v>3572.5252634900803</v>
      </c>
      <c r="AOE26" s="76">
        <f t="shared" si="13"/>
        <v>3575.528367414945</v>
      </c>
      <c r="AOF26" s="76">
        <f t="shared" si="13"/>
        <v>3576.003409931694</v>
      </c>
      <c r="AOG26" s="76">
        <f t="shared" si="13"/>
        <v>3575.6773413084165</v>
      </c>
      <c r="AOH26" s="76">
        <f t="shared" si="13"/>
        <v>3566.0876039079103</v>
      </c>
      <c r="AOI26" s="76">
        <f t="shared" si="13"/>
        <v>3574.7532347442761</v>
      </c>
      <c r="AOJ26" s="76">
        <f t="shared" si="13"/>
        <v>3580.6859738896487</v>
      </c>
      <c r="AOK26" s="76">
        <f t="shared" si="13"/>
        <v>3581.5120821187925</v>
      </c>
      <c r="AOL26" s="76">
        <f t="shared" si="13"/>
        <v>3587.5894488605099</v>
      </c>
      <c r="AOM26" s="76">
        <f t="shared" si="13"/>
        <v>3585.5580090208782</v>
      </c>
      <c r="AON26" s="76">
        <f t="shared" si="13"/>
        <v>3580.3129718719138</v>
      </c>
      <c r="AOO26" s="76">
        <f t="shared" si="13"/>
        <v>3580.3772502979155</v>
      </c>
      <c r="AOP26" s="76">
        <f t="shared" si="13"/>
        <v>3580.890969717665</v>
      </c>
      <c r="AOQ26" s="76">
        <f t="shared" si="13"/>
        <v>3576.7826604228162</v>
      </c>
      <c r="AOR26" s="76">
        <f t="shared" si="13"/>
        <v>3570.0436030113351</v>
      </c>
      <c r="AOS26" s="76">
        <f t="shared" si="13"/>
        <v>3572.5980629173691</v>
      </c>
      <c r="AOT26" s="76">
        <f t="shared" si="13"/>
        <v>3570.4651627266549</v>
      </c>
      <c r="AOU26" s="76">
        <f t="shared" si="13"/>
        <v>3570.3299287145419</v>
      </c>
      <c r="AOV26" s="76">
        <f t="shared" si="13"/>
        <v>3568.5337262715939</v>
      </c>
      <c r="AOW26" s="76">
        <f t="shared" si="13"/>
        <v>3561.4916404487103</v>
      </c>
      <c r="AOX26" s="76">
        <f t="shared" si="13"/>
        <v>3571.2909928970794</v>
      </c>
      <c r="AOY26" s="76">
        <f t="shared" si="13"/>
        <v>3566.5974110324591</v>
      </c>
      <c r="AOZ26" s="76">
        <f t="shared" si="13"/>
        <v>3568.8390647555084</v>
      </c>
      <c r="APA26" s="76">
        <f t="shared" si="13"/>
        <v>3573.7758027009722</v>
      </c>
      <c r="APB26" s="76">
        <f t="shared" si="13"/>
        <v>3562.1924630774788</v>
      </c>
      <c r="APC26" s="76">
        <f t="shared" si="13"/>
        <v>3556.5137588260723</v>
      </c>
      <c r="APD26" s="76">
        <f t="shared" si="13"/>
        <v>3552.8768195621442</v>
      </c>
      <c r="APE26" s="76">
        <f t="shared" si="13"/>
        <v>3553.2404782596905</v>
      </c>
      <c r="APF26" s="76">
        <f t="shared" si="13"/>
        <v>3547.3792849929378</v>
      </c>
      <c r="APG26" s="76">
        <f t="shared" si="13"/>
        <v>3534.9078340044844</v>
      </c>
      <c r="APH26" s="76">
        <f t="shared" si="13"/>
        <v>3530.8683642914284</v>
      </c>
      <c r="API26" s="76">
        <f t="shared" si="13"/>
        <v>3532.5434082490056</v>
      </c>
      <c r="APJ26" s="76">
        <f t="shared" ref="APJ26:APN26" si="14">SUM(APJ4:APJ24)</f>
        <v>3530.0962555576393</v>
      </c>
      <c r="APK26" s="76">
        <f t="shared" si="14"/>
        <v>3525.8997214334618</v>
      </c>
      <c r="APL26" s="76">
        <f t="shared" si="14"/>
        <v>3507.8847792219667</v>
      </c>
      <c r="APM26" s="76">
        <f t="shared" si="14"/>
        <v>3512.7977799052042</v>
      </c>
      <c r="APN26" s="76">
        <f t="shared" si="14"/>
        <v>3509.4995366613621</v>
      </c>
      <c r="APO26" s="76">
        <f t="shared" si="11"/>
        <v>3508.2972919814547</v>
      </c>
      <c r="APP26" s="76">
        <f t="shared" si="11"/>
        <v>3504.4821416524615</v>
      </c>
      <c r="APQ26" s="76">
        <f t="shared" si="11"/>
        <v>3496.6212590643554</v>
      </c>
      <c r="APR26" s="76">
        <f t="shared" si="11"/>
        <v>3497.4109686609704</v>
      </c>
      <c r="APS26" s="76"/>
      <c r="APT26" s="76">
        <f>SUM(APT4:APT24)</f>
        <v>0</v>
      </c>
      <c r="APU26" s="76"/>
      <c r="APV26" s="198"/>
    </row>
    <row r="27" spans="1:1128" x14ac:dyDescent="0.25">
      <c r="APS27" s="234"/>
    </row>
    <row r="28" spans="1:1128" x14ac:dyDescent="0.25">
      <c r="C28" s="146"/>
      <c r="D28" s="146"/>
      <c r="E28" s="146"/>
      <c r="F28" s="146"/>
      <c r="G28" s="146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6"/>
      <c r="AJ28" s="146"/>
      <c r="AK28" s="146"/>
      <c r="AL28" s="146"/>
      <c r="AM28" s="146"/>
      <c r="AN28" s="146"/>
      <c r="AO28" s="146"/>
      <c r="AP28" s="146"/>
      <c r="AQ28" s="146"/>
      <c r="AR28" s="146"/>
      <c r="AS28" s="146"/>
      <c r="AT28" s="146"/>
      <c r="AU28" s="146"/>
      <c r="AV28" s="146"/>
      <c r="AW28" s="146"/>
      <c r="AX28" s="146"/>
      <c r="AY28" s="146"/>
      <c r="AZ28" s="146"/>
      <c r="BA28" s="146"/>
      <c r="BB28" s="146"/>
      <c r="BC28" s="146"/>
      <c r="BD28" s="146"/>
      <c r="BE28" s="146"/>
      <c r="BF28" s="146"/>
      <c r="BG28" s="146"/>
      <c r="BH28" s="146"/>
      <c r="BI28" s="146"/>
      <c r="BJ28" s="146"/>
      <c r="BK28" s="146"/>
      <c r="BL28" s="146"/>
      <c r="BM28" s="146"/>
      <c r="BN28" s="146"/>
      <c r="BO28" s="146"/>
      <c r="BP28" s="146"/>
      <c r="BQ28" s="146"/>
      <c r="BR28" s="146"/>
      <c r="BS28" s="146"/>
      <c r="BT28" s="146"/>
      <c r="BU28" s="146"/>
      <c r="BV28" s="146"/>
      <c r="BW28" s="146"/>
      <c r="BX28" s="146"/>
      <c r="BY28" s="146"/>
      <c r="BZ28" s="146"/>
      <c r="CA28" s="146"/>
      <c r="CB28" s="146"/>
      <c r="CC28" s="146"/>
      <c r="CD28" s="146"/>
      <c r="CE28" s="146"/>
      <c r="CF28" s="146"/>
      <c r="CG28" s="146"/>
      <c r="CH28" s="146"/>
      <c r="CI28" s="146"/>
      <c r="CJ28" s="146"/>
      <c r="CK28" s="146"/>
      <c r="CL28" s="146"/>
      <c r="CM28" s="146"/>
      <c r="CN28" s="146"/>
      <c r="CO28" s="146"/>
      <c r="CP28" s="146"/>
      <c r="CQ28" s="146"/>
      <c r="CR28" s="146"/>
      <c r="CS28" s="146"/>
      <c r="CT28" s="146"/>
      <c r="CU28" s="146"/>
      <c r="CV28" s="146"/>
      <c r="CW28" s="146"/>
      <c r="CX28" s="146"/>
      <c r="CY28" s="146"/>
      <c r="CZ28" s="146"/>
      <c r="DA28" s="146"/>
      <c r="DB28" s="146"/>
      <c r="DC28" s="146"/>
      <c r="DD28" s="146"/>
      <c r="DE28" s="146"/>
      <c r="DF28" s="146"/>
      <c r="DG28" s="146"/>
      <c r="DH28" s="146"/>
      <c r="DI28" s="146"/>
      <c r="DJ28" s="146"/>
      <c r="DK28" s="146"/>
      <c r="DL28" s="146"/>
      <c r="DM28" s="146"/>
      <c r="DN28" s="146"/>
      <c r="DO28" s="146"/>
      <c r="DP28" s="146"/>
      <c r="DQ28" s="146"/>
      <c r="DR28" s="146"/>
      <c r="DS28" s="146"/>
      <c r="DT28" s="146"/>
      <c r="DU28" s="146"/>
      <c r="DV28" s="146"/>
      <c r="DW28" s="146"/>
      <c r="DX28" s="146"/>
      <c r="DY28" s="146"/>
      <c r="DZ28" s="146"/>
      <c r="EA28" s="146"/>
      <c r="EB28" s="146"/>
      <c r="EC28" s="146"/>
      <c r="ED28" s="146"/>
      <c r="EE28" s="146"/>
      <c r="EF28" s="146"/>
      <c r="EG28" s="146"/>
      <c r="EH28" s="146"/>
      <c r="EI28" s="146"/>
      <c r="EJ28" s="146"/>
      <c r="EK28" s="146"/>
      <c r="EL28" s="146"/>
      <c r="EM28" s="146"/>
      <c r="EN28" s="146"/>
      <c r="EO28" s="146"/>
      <c r="EP28" s="146"/>
      <c r="EQ28" s="146"/>
      <c r="ER28" s="146"/>
      <c r="ES28" s="146"/>
      <c r="ET28" s="146"/>
      <c r="EU28" s="146"/>
      <c r="EV28" s="146"/>
      <c r="EW28" s="146"/>
      <c r="EX28" s="146"/>
      <c r="EY28" s="146"/>
      <c r="EZ28" s="146"/>
      <c r="FA28" s="146"/>
      <c r="FB28" s="146"/>
      <c r="FC28" s="146"/>
      <c r="FD28" s="146"/>
      <c r="FE28" s="146"/>
      <c r="FF28" s="146"/>
      <c r="FG28" s="146"/>
      <c r="FH28" s="146"/>
      <c r="FI28" s="146"/>
      <c r="FJ28" s="146"/>
      <c r="FK28" s="146"/>
      <c r="FL28" s="146"/>
      <c r="FM28" s="146"/>
      <c r="FN28" s="146"/>
      <c r="FO28" s="146"/>
      <c r="FP28" s="146"/>
      <c r="FQ28" s="146"/>
      <c r="FR28" s="146"/>
      <c r="FS28" s="146"/>
      <c r="FT28" s="146"/>
      <c r="FU28" s="146"/>
      <c r="FV28" s="146"/>
      <c r="FW28" s="146"/>
      <c r="FX28" s="146"/>
      <c r="FY28" s="146"/>
      <c r="FZ28" s="146"/>
      <c r="GA28" s="146"/>
      <c r="GB28" s="146"/>
      <c r="GC28" s="146"/>
      <c r="GD28" s="146"/>
      <c r="GE28" s="146"/>
      <c r="GF28" s="146"/>
      <c r="GG28" s="146"/>
      <c r="GH28" s="146"/>
      <c r="GI28" s="146"/>
      <c r="GJ28" s="146"/>
      <c r="GK28" s="146"/>
      <c r="GL28" s="146"/>
      <c r="GM28" s="146"/>
      <c r="GN28" s="146"/>
      <c r="GO28" s="146"/>
      <c r="GP28" s="146"/>
      <c r="GQ28" s="146"/>
      <c r="GR28" s="146"/>
      <c r="GS28" s="146"/>
      <c r="GT28" s="146"/>
      <c r="GU28" s="146"/>
      <c r="GV28" s="146"/>
      <c r="GW28" s="146"/>
      <c r="GX28" s="146"/>
      <c r="GY28" s="146"/>
      <c r="GZ28" s="146"/>
      <c r="HA28" s="146"/>
      <c r="HB28" s="146"/>
      <c r="HC28" s="146"/>
      <c r="HD28" s="146"/>
      <c r="HE28" s="146"/>
      <c r="HF28" s="146"/>
      <c r="HG28" s="146"/>
      <c r="HH28" s="146"/>
      <c r="HI28" s="146"/>
      <c r="HJ28" s="146"/>
      <c r="HK28" s="146"/>
      <c r="HL28" s="146"/>
      <c r="HM28" s="146"/>
      <c r="HN28" s="146"/>
      <c r="HO28" s="146"/>
      <c r="HP28" s="146"/>
      <c r="HQ28" s="146"/>
      <c r="HR28" s="146"/>
      <c r="HS28" s="146"/>
      <c r="HT28" s="146"/>
      <c r="HU28" s="146"/>
      <c r="HV28" s="146"/>
      <c r="HW28" s="146"/>
      <c r="HX28" s="146"/>
      <c r="HY28" s="146"/>
      <c r="HZ28" s="146"/>
      <c r="IA28" s="146"/>
      <c r="IB28" s="146"/>
      <c r="IC28" s="146"/>
      <c r="ID28" s="146"/>
      <c r="IE28" s="146"/>
      <c r="IF28" s="146"/>
      <c r="IG28" s="146"/>
      <c r="IH28" s="146"/>
      <c r="II28" s="146"/>
      <c r="IJ28" s="146"/>
      <c r="IK28" s="146"/>
      <c r="IL28" s="146"/>
      <c r="IM28" s="146"/>
      <c r="IN28" s="146"/>
      <c r="IO28" s="146"/>
      <c r="IP28" s="146"/>
      <c r="IQ28" s="146"/>
      <c r="IR28" s="146"/>
      <c r="IS28" s="146"/>
      <c r="IT28" s="146"/>
      <c r="IU28" s="146"/>
      <c r="IV28" s="146"/>
      <c r="IW28" s="146"/>
      <c r="IX28" s="146"/>
      <c r="IY28" s="146"/>
      <c r="IZ28" s="146"/>
      <c r="JA28" s="146"/>
      <c r="JB28" s="146"/>
      <c r="JC28" s="146"/>
      <c r="JD28" s="146"/>
      <c r="JE28" s="146"/>
      <c r="JF28" s="146"/>
      <c r="JG28" s="146"/>
      <c r="JH28" s="146"/>
      <c r="JI28" s="146"/>
      <c r="JJ28" s="146"/>
      <c r="JK28" s="146"/>
      <c r="JL28" s="146"/>
      <c r="JM28" s="146"/>
      <c r="JN28" s="146"/>
      <c r="JO28" s="146"/>
      <c r="JP28" s="146"/>
      <c r="JQ28" s="146"/>
      <c r="JR28" s="146"/>
      <c r="JS28" s="146"/>
      <c r="JT28" s="146"/>
      <c r="JU28" s="146"/>
      <c r="JV28" s="146"/>
      <c r="JW28" s="146"/>
      <c r="JX28" s="146"/>
      <c r="JY28" s="146"/>
      <c r="JZ28" s="146"/>
      <c r="KA28" s="146"/>
      <c r="KB28" s="146"/>
      <c r="KC28" s="146"/>
      <c r="KD28" s="146"/>
      <c r="KE28" s="146"/>
      <c r="KF28" s="146"/>
      <c r="KG28" s="146"/>
      <c r="KH28" s="146"/>
      <c r="KI28" s="146"/>
      <c r="KJ28" s="146"/>
      <c r="KK28" s="146"/>
      <c r="KL28" s="146"/>
      <c r="KM28" s="146"/>
      <c r="KN28" s="146"/>
      <c r="KO28" s="146"/>
      <c r="KP28" s="146"/>
      <c r="KQ28" s="146"/>
      <c r="KR28" s="146"/>
      <c r="KS28" s="146"/>
      <c r="KT28" s="146"/>
      <c r="KU28" s="146"/>
      <c r="KV28" s="146"/>
      <c r="KW28" s="146"/>
      <c r="KX28" s="146"/>
      <c r="KY28" s="146"/>
      <c r="KZ28" s="146"/>
      <c r="LA28" s="146"/>
      <c r="LB28" s="146"/>
      <c r="LC28" s="146"/>
      <c r="LD28" s="146"/>
      <c r="LE28" s="146"/>
      <c r="LF28" s="146"/>
      <c r="LG28" s="146"/>
      <c r="LH28" s="146"/>
      <c r="LI28" s="146"/>
      <c r="LJ28" s="146"/>
      <c r="LK28" s="146"/>
      <c r="LL28" s="146"/>
      <c r="LM28" s="146"/>
      <c r="LN28" s="146"/>
      <c r="LO28" s="146"/>
      <c r="LP28" s="146"/>
      <c r="LQ28" s="146"/>
      <c r="LR28" s="146"/>
      <c r="LS28" s="146"/>
      <c r="LT28" s="146"/>
      <c r="LU28" s="146"/>
      <c r="LV28" s="146"/>
      <c r="LW28" s="146"/>
      <c r="LX28" s="146"/>
      <c r="LY28" s="146"/>
      <c r="LZ28" s="146"/>
      <c r="MA28" s="146"/>
      <c r="MB28" s="146"/>
      <c r="MC28" s="146"/>
      <c r="MD28" s="146"/>
      <c r="ME28" s="146"/>
      <c r="MF28" s="146"/>
      <c r="MG28" s="146"/>
      <c r="MH28" s="146"/>
      <c r="MI28" s="146"/>
      <c r="MJ28" s="146"/>
      <c r="MK28" s="146"/>
      <c r="ML28" s="146"/>
      <c r="MM28" s="146"/>
      <c r="MN28" s="146"/>
      <c r="MO28" s="146"/>
      <c r="MP28" s="146"/>
      <c r="MQ28" s="146"/>
      <c r="MR28" s="146"/>
      <c r="MS28" s="146"/>
      <c r="MT28" s="146"/>
      <c r="MU28" s="146"/>
      <c r="MV28" s="146"/>
      <c r="MW28" s="146"/>
      <c r="MX28" s="146"/>
      <c r="MY28" s="146"/>
      <c r="MZ28" s="146"/>
      <c r="NA28" s="146"/>
      <c r="NB28" s="146"/>
      <c r="NC28" s="146"/>
      <c r="ND28" s="146"/>
      <c r="NE28" s="146"/>
      <c r="NF28" s="146"/>
      <c r="NG28" s="146"/>
      <c r="NH28" s="146"/>
      <c r="NI28" s="146"/>
      <c r="NJ28" s="146"/>
      <c r="NK28" s="146"/>
      <c r="NL28" s="146"/>
      <c r="NM28" s="146"/>
      <c r="NN28" s="146"/>
      <c r="NO28" s="146"/>
      <c r="NP28" s="146"/>
      <c r="NQ28" s="146"/>
      <c r="NR28" s="146"/>
      <c r="NS28" s="146"/>
      <c r="NT28" s="146"/>
      <c r="NU28" s="146"/>
      <c r="NV28" s="146"/>
      <c r="NW28" s="146"/>
      <c r="NX28" s="146"/>
      <c r="NY28" s="146"/>
      <c r="NZ28" s="146"/>
      <c r="OA28" s="146"/>
      <c r="OB28" s="146"/>
      <c r="OC28" s="146"/>
      <c r="OD28" s="146"/>
      <c r="OE28" s="146"/>
      <c r="OF28" s="146"/>
      <c r="OG28" s="146"/>
      <c r="OH28" s="146"/>
      <c r="OI28" s="146"/>
      <c r="OJ28" s="146"/>
      <c r="OK28" s="146"/>
      <c r="OL28" s="146"/>
      <c r="OM28" s="146"/>
      <c r="ON28" s="146"/>
      <c r="OO28" s="146"/>
      <c r="OP28" s="146"/>
      <c r="OQ28" s="146"/>
      <c r="OR28" s="183"/>
      <c r="OS28" s="183"/>
      <c r="OT28" s="183"/>
      <c r="OU28" s="183"/>
      <c r="OV28" s="183"/>
      <c r="OW28" s="183"/>
      <c r="OX28" s="183"/>
      <c r="OY28" s="183"/>
      <c r="OZ28" s="183"/>
      <c r="PA28" s="183"/>
      <c r="PB28" s="183"/>
      <c r="PC28" s="183"/>
      <c r="PD28" s="183"/>
      <c r="PE28" s="183"/>
      <c r="PF28" s="183"/>
      <c r="PG28" s="183"/>
      <c r="PH28" s="183"/>
      <c r="PI28" s="183"/>
      <c r="PJ28" s="183"/>
      <c r="PK28" s="183"/>
      <c r="PL28" s="183"/>
      <c r="PM28" s="183"/>
      <c r="PN28" s="183"/>
      <c r="PO28" s="183"/>
      <c r="PP28" s="183"/>
      <c r="PQ28" s="183"/>
      <c r="PR28" s="183"/>
      <c r="PS28" s="183"/>
      <c r="PT28" s="183"/>
      <c r="PU28" s="183"/>
      <c r="PV28" s="183"/>
      <c r="PW28" s="183"/>
      <c r="PX28" s="183"/>
      <c r="PY28" s="183"/>
      <c r="PZ28" s="183"/>
      <c r="QA28" s="183"/>
      <c r="QB28" s="183"/>
      <c r="QC28" s="183"/>
      <c r="QD28" s="183"/>
      <c r="QE28" s="183"/>
      <c r="QF28" s="183"/>
      <c r="QG28" s="183"/>
      <c r="QH28" s="183"/>
      <c r="QI28" s="183"/>
      <c r="QJ28" s="183"/>
      <c r="QK28" s="183"/>
      <c r="QL28" s="183"/>
      <c r="QM28" s="183"/>
      <c r="QN28" s="183"/>
      <c r="QO28" s="183"/>
      <c r="QP28" s="183"/>
      <c r="QQ28" s="183"/>
      <c r="QR28" s="183"/>
      <c r="QS28" s="183"/>
      <c r="QT28" s="183"/>
      <c r="QU28" s="183"/>
      <c r="QV28" s="183"/>
      <c r="QW28" s="183"/>
      <c r="QX28" s="183"/>
      <c r="QY28" s="183"/>
      <c r="QZ28" s="183"/>
      <c r="RA28" s="183"/>
      <c r="RB28" s="183"/>
      <c r="RC28" s="183"/>
      <c r="RD28" s="183"/>
      <c r="RE28" s="183"/>
      <c r="RF28" s="183"/>
      <c r="RG28" s="183"/>
      <c r="RH28" s="183"/>
      <c r="RI28" s="183"/>
      <c r="RJ28" s="183"/>
      <c r="RK28" s="183"/>
      <c r="RL28" s="183"/>
      <c r="RM28" s="183"/>
      <c r="RN28" s="183"/>
      <c r="RO28" s="183"/>
      <c r="RP28" s="183"/>
      <c r="RQ28" s="183"/>
      <c r="RR28" s="183"/>
      <c r="RS28" s="183"/>
      <c r="RT28" s="183"/>
      <c r="RU28" s="183"/>
      <c r="RV28" s="183"/>
      <c r="RW28" s="183"/>
      <c r="RX28" s="183"/>
      <c r="RY28" s="183"/>
      <c r="RZ28" s="183"/>
      <c r="SA28" s="183"/>
      <c r="SB28" s="183"/>
      <c r="SC28" s="183"/>
      <c r="SD28" s="183"/>
      <c r="SE28" s="183"/>
      <c r="SF28" s="183"/>
      <c r="SG28" s="183"/>
      <c r="SH28" s="183"/>
      <c r="SI28" s="183"/>
      <c r="SJ28" s="183"/>
      <c r="SK28" s="183"/>
      <c r="SL28" s="183"/>
      <c r="SM28" s="183"/>
      <c r="SN28" s="183"/>
      <c r="SO28" s="183"/>
      <c r="SP28" s="183"/>
      <c r="SQ28" s="183"/>
      <c r="SR28" s="183"/>
      <c r="SS28" s="183"/>
      <c r="ST28" s="183"/>
      <c r="SU28" s="183"/>
      <c r="SV28" s="183"/>
      <c r="SW28" s="183"/>
      <c r="SX28" s="183"/>
      <c r="SY28" s="183"/>
      <c r="SZ28" s="183"/>
      <c r="TA28" s="183"/>
      <c r="TB28" s="183"/>
      <c r="TC28" s="183"/>
      <c r="TD28" s="183"/>
      <c r="TE28" s="183"/>
      <c r="TF28" s="183"/>
      <c r="TG28" s="183"/>
      <c r="TH28" s="183"/>
      <c r="TI28" s="183"/>
      <c r="TJ28" s="183"/>
      <c r="TK28" s="183"/>
      <c r="TL28" s="183"/>
      <c r="TM28" s="183"/>
      <c r="TN28" s="183"/>
      <c r="TO28" s="183"/>
      <c r="TP28" s="183"/>
      <c r="TQ28" s="183"/>
      <c r="TR28" s="183"/>
      <c r="TS28" s="183"/>
      <c r="TT28" s="183"/>
      <c r="TU28" s="183"/>
      <c r="TV28" s="183"/>
      <c r="TW28" s="183"/>
      <c r="TX28" s="183"/>
      <c r="TY28" s="183"/>
      <c r="TZ28" s="183"/>
      <c r="UA28" s="183"/>
      <c r="UB28" s="183"/>
      <c r="UC28" s="183"/>
      <c r="UD28" s="183"/>
      <c r="UE28" s="183"/>
      <c r="UF28" s="183"/>
      <c r="UG28" s="183"/>
      <c r="UH28" s="183"/>
      <c r="UI28" s="183"/>
      <c r="UM28" s="146"/>
      <c r="UN28" s="146"/>
      <c r="UO28" s="146"/>
      <c r="UP28" s="146"/>
      <c r="UQ28" s="146"/>
      <c r="UR28" s="146"/>
      <c r="US28" s="146"/>
      <c r="UT28" s="146"/>
      <c r="UU28" s="146"/>
      <c r="UV28" s="146"/>
      <c r="UW28" s="146"/>
      <c r="UX28" s="146"/>
      <c r="UY28" s="146"/>
      <c r="UZ28" s="146"/>
      <c r="VA28" s="146"/>
      <c r="VB28" s="146"/>
      <c r="VC28" s="146"/>
      <c r="VD28" s="146"/>
      <c r="VE28" s="146"/>
      <c r="VF28" s="146"/>
      <c r="VG28" s="146"/>
      <c r="VH28" s="146"/>
      <c r="VI28" s="146"/>
      <c r="VJ28" s="146"/>
      <c r="VK28" s="146"/>
      <c r="VL28" s="146"/>
      <c r="VM28" s="146"/>
      <c r="VN28" s="146"/>
      <c r="VO28" s="146"/>
      <c r="VP28" s="146"/>
      <c r="VQ28" s="146"/>
      <c r="VR28" s="146"/>
      <c r="VS28" s="146"/>
      <c r="VT28" s="146"/>
      <c r="VU28" s="146"/>
      <c r="VV28" s="146"/>
      <c r="VW28" s="146"/>
      <c r="VX28" s="146"/>
      <c r="VY28" s="146"/>
      <c r="VZ28" s="146"/>
      <c r="WA28" s="146"/>
      <c r="WB28" s="146"/>
      <c r="WC28" s="146"/>
      <c r="WD28" s="146"/>
      <c r="WE28" s="146"/>
      <c r="WF28" s="146"/>
      <c r="WG28" s="146"/>
      <c r="WH28" s="146"/>
      <c r="WI28" s="146"/>
      <c r="WJ28" s="146"/>
      <c r="WK28" s="146"/>
      <c r="WL28" s="146"/>
      <c r="WM28" s="146"/>
      <c r="WN28" s="146"/>
      <c r="WO28" s="146"/>
      <c r="WP28" s="146"/>
      <c r="WQ28" s="146"/>
      <c r="WR28" s="146"/>
      <c r="WS28" s="146"/>
      <c r="WT28" s="146"/>
      <c r="WU28" s="146"/>
      <c r="WV28" s="146"/>
      <c r="WW28" s="146"/>
      <c r="WX28" s="146"/>
      <c r="WY28" s="146"/>
      <c r="WZ28" s="146"/>
      <c r="XA28" s="146"/>
      <c r="XB28" s="146"/>
      <c r="XC28" s="146"/>
      <c r="XD28" s="146"/>
      <c r="XE28" s="146"/>
      <c r="XF28" s="146"/>
      <c r="XG28" s="146"/>
      <c r="XH28" s="146"/>
      <c r="XI28" s="146"/>
      <c r="XJ28" s="146"/>
      <c r="XK28" s="146"/>
      <c r="XL28" s="146"/>
      <c r="XM28" s="146"/>
      <c r="XN28" s="146"/>
      <c r="XO28" s="146"/>
      <c r="XP28" s="146"/>
      <c r="XQ28" s="146"/>
      <c r="XR28" s="146"/>
      <c r="XS28" s="146"/>
      <c r="XT28" s="146"/>
      <c r="XU28" s="146"/>
      <c r="XV28" s="146"/>
      <c r="XW28" s="146"/>
      <c r="XX28" s="146"/>
      <c r="XY28" s="146"/>
      <c r="XZ28" s="146"/>
      <c r="YA28" s="146"/>
      <c r="YB28" s="146"/>
      <c r="YC28" s="146"/>
      <c r="YD28" s="146"/>
      <c r="YE28" s="146"/>
      <c r="YF28" s="146"/>
      <c r="YG28" s="146"/>
      <c r="YH28" s="146"/>
      <c r="YI28" s="146"/>
      <c r="YJ28" s="146"/>
      <c r="YK28" s="146"/>
      <c r="YL28" s="146"/>
      <c r="YM28" s="146"/>
      <c r="YN28" s="146"/>
      <c r="YO28" s="146"/>
      <c r="YP28" s="146"/>
      <c r="YQ28" s="146"/>
      <c r="YR28" s="146"/>
      <c r="YS28" s="146"/>
      <c r="YT28" s="146"/>
      <c r="YU28" s="146"/>
      <c r="YV28" s="146"/>
      <c r="YW28" s="146"/>
      <c r="YX28" s="146"/>
      <c r="YY28" s="146"/>
      <c r="YZ28" s="146"/>
      <c r="ZA28" s="146"/>
      <c r="ZB28" s="146"/>
      <c r="ZC28" s="146"/>
      <c r="ZD28" s="146"/>
      <c r="ZE28" s="146"/>
      <c r="ZF28" s="146"/>
      <c r="ZG28" s="146"/>
      <c r="ZH28" s="146"/>
      <c r="ZI28" s="146"/>
      <c r="ZJ28" s="146"/>
      <c r="ZK28" s="146"/>
      <c r="ZL28" s="146"/>
      <c r="ZM28" s="146"/>
      <c r="ZN28" s="146"/>
      <c r="ZO28" s="146"/>
      <c r="ZP28" s="146"/>
      <c r="ZQ28" s="146"/>
      <c r="ZR28" s="146"/>
      <c r="ZS28" s="146"/>
      <c r="ZT28" s="146"/>
      <c r="ZU28" s="146"/>
      <c r="ZV28" s="146"/>
      <c r="ZW28" s="146"/>
      <c r="ZX28" s="146"/>
      <c r="ZY28" s="146"/>
      <c r="ZZ28" s="146"/>
      <c r="AAA28" s="146"/>
      <c r="AAB28" s="146"/>
      <c r="AAC28" s="146"/>
      <c r="AAD28" s="146"/>
      <c r="AAE28" s="146"/>
      <c r="AAF28" s="146"/>
      <c r="AAG28" s="146"/>
      <c r="AAH28" s="146"/>
      <c r="AAI28" s="146"/>
      <c r="AAJ28" s="146"/>
      <c r="AAK28" s="146"/>
      <c r="AAL28" s="146"/>
      <c r="AAM28" s="146"/>
      <c r="AAN28" s="146"/>
      <c r="AAO28" s="146"/>
      <c r="AAP28" s="146"/>
      <c r="AAQ28" s="146"/>
      <c r="AAR28" s="146"/>
      <c r="AAS28" s="146"/>
      <c r="AAT28" s="146"/>
      <c r="AAU28" s="146"/>
      <c r="AAV28" s="146"/>
      <c r="AAW28" s="146"/>
      <c r="AAX28" s="146"/>
      <c r="AAY28" s="146"/>
      <c r="AAZ28" s="146"/>
      <c r="ABA28" s="146"/>
      <c r="ABB28" s="146"/>
      <c r="ABC28" s="146"/>
      <c r="ABD28" s="146"/>
      <c r="ABE28" s="146"/>
      <c r="ABF28" s="146"/>
      <c r="ABG28" s="146"/>
      <c r="ABH28" s="146"/>
      <c r="ABI28" s="146"/>
      <c r="ABJ28" s="146"/>
      <c r="ABK28" s="146"/>
      <c r="ABL28" s="146"/>
      <c r="ABM28" s="146"/>
      <c r="ABN28" s="146"/>
      <c r="ABO28" s="146"/>
      <c r="ABP28" s="146"/>
      <c r="ABQ28" s="146"/>
      <c r="ABR28" s="146"/>
      <c r="ABS28" s="146"/>
      <c r="ABT28" s="146"/>
      <c r="ABU28" s="146"/>
      <c r="ABV28" s="146"/>
      <c r="ABW28" s="146"/>
      <c r="ABX28" s="146"/>
      <c r="ABY28" s="146"/>
      <c r="ABZ28" s="146"/>
      <c r="ACA28" s="146"/>
      <c r="ACB28" s="146"/>
      <c r="ACC28" s="146"/>
      <c r="ACD28" s="146"/>
      <c r="ACE28" s="146"/>
      <c r="ACF28" s="146"/>
      <c r="ACG28" s="146"/>
      <c r="ACH28" s="146"/>
      <c r="ACI28" s="146"/>
      <c r="ACJ28" s="146"/>
      <c r="ACK28" s="146"/>
      <c r="ACL28" s="146"/>
      <c r="ACM28" s="146"/>
      <c r="ACN28" s="146"/>
      <c r="ACO28" s="146"/>
      <c r="ACP28" s="146"/>
      <c r="ACQ28" s="146"/>
      <c r="ACR28" s="146"/>
      <c r="ACS28" s="146"/>
      <c r="ACT28" s="146"/>
      <c r="ACU28" s="146"/>
      <c r="ACV28" s="146"/>
      <c r="ACW28" s="146"/>
      <c r="ACX28" s="146"/>
      <c r="ACY28" s="146"/>
      <c r="ACZ28" s="146"/>
      <c r="ADA28" s="146"/>
      <c r="ADB28" s="146"/>
      <c r="ADC28" s="146"/>
      <c r="ADD28" s="146"/>
      <c r="ADE28" s="146"/>
      <c r="ADF28" s="146"/>
      <c r="ADG28" s="146"/>
      <c r="ADH28" s="146"/>
      <c r="ADI28" s="146"/>
      <c r="ADJ28" s="146"/>
      <c r="ADK28" s="146"/>
      <c r="ADL28" s="146"/>
      <c r="ADM28" s="146"/>
      <c r="ADN28" s="146"/>
      <c r="ADO28" s="146"/>
      <c r="ADP28" s="146"/>
      <c r="ADQ28" s="146"/>
      <c r="ADR28" s="146"/>
      <c r="ADS28" s="146"/>
      <c r="ADT28" s="146"/>
      <c r="ADU28" s="146"/>
      <c r="ADV28" s="146"/>
      <c r="ADW28" s="146"/>
      <c r="ADX28" s="146"/>
      <c r="ADY28" s="146"/>
      <c r="ADZ28" s="146"/>
      <c r="AEA28" s="146"/>
      <c r="AEB28" s="146"/>
      <c r="AEC28" s="146"/>
      <c r="AED28" s="146"/>
      <c r="AEE28" s="146"/>
      <c r="AEF28" s="146"/>
      <c r="AEG28" s="146"/>
      <c r="AEH28" s="146"/>
      <c r="AEI28" s="146"/>
      <c r="AEJ28" s="146"/>
      <c r="AEK28" s="146"/>
      <c r="AEL28" s="146"/>
      <c r="AEM28" s="146"/>
      <c r="AEN28" s="146"/>
      <c r="AEO28" s="146"/>
      <c r="AEP28" s="146"/>
      <c r="AEQ28" s="146"/>
      <c r="AER28" s="146"/>
      <c r="AES28" s="146"/>
      <c r="AET28" s="146"/>
      <c r="AEU28" s="146"/>
      <c r="AEV28" s="146"/>
      <c r="AEW28" s="146"/>
      <c r="AEX28" s="146"/>
      <c r="AEY28" s="146"/>
      <c r="AEZ28" s="146"/>
      <c r="AFA28" s="146"/>
      <c r="AFB28" s="146"/>
      <c r="AFC28" s="146"/>
      <c r="AFD28" s="146"/>
      <c r="AFE28" s="146"/>
      <c r="AFF28" s="146"/>
      <c r="AFG28" s="146"/>
      <c r="AFH28" s="146"/>
      <c r="AFI28" s="146"/>
      <c r="AFJ28" s="146"/>
      <c r="AFK28" s="146"/>
      <c r="AFL28" s="146"/>
      <c r="AFM28" s="146"/>
      <c r="AFN28" s="146"/>
      <c r="AFO28" s="146"/>
      <c r="AFP28" s="146"/>
      <c r="AFQ28" s="146"/>
      <c r="AFR28" s="146"/>
      <c r="AFS28" s="146"/>
      <c r="AFT28" s="146"/>
      <c r="AFU28" s="146"/>
      <c r="AFV28" s="146"/>
      <c r="AFW28" s="146"/>
      <c r="AFX28" s="146"/>
      <c r="AFY28" s="146"/>
      <c r="AFZ28" s="146"/>
      <c r="AGA28" s="146"/>
      <c r="AGB28" s="146"/>
      <c r="AGC28" s="146"/>
      <c r="AGD28" s="146"/>
      <c r="AGE28" s="146"/>
      <c r="AGF28" s="146"/>
      <c r="AGG28" s="146"/>
      <c r="AGH28" s="146"/>
      <c r="AGI28" s="146"/>
      <c r="AGJ28" s="146"/>
      <c r="AGK28" s="146"/>
      <c r="AGL28" s="146"/>
      <c r="AGM28" s="146"/>
      <c r="AGN28" s="146"/>
      <c r="AGO28" s="146"/>
      <c r="AGP28" s="146"/>
      <c r="AGQ28" s="146"/>
      <c r="AGR28" s="146"/>
      <c r="AGS28" s="146"/>
      <c r="AGT28" s="146"/>
      <c r="AGU28" s="146"/>
      <c r="AGV28" s="146"/>
      <c r="AGW28" s="146"/>
      <c r="AGX28" s="146"/>
      <c r="AGY28" s="146"/>
      <c r="AGZ28" s="146"/>
      <c r="AHA28" s="146"/>
      <c r="AHB28" s="146"/>
      <c r="AHC28" s="146"/>
      <c r="AHD28" s="146"/>
      <c r="AHE28" s="146"/>
      <c r="AHF28" s="146"/>
      <c r="AHG28" s="146"/>
      <c r="AHH28" s="146"/>
      <c r="AHI28" s="146"/>
      <c r="AHJ28" s="146"/>
      <c r="AHK28" s="146"/>
      <c r="AHL28" s="146"/>
      <c r="AHM28" s="146"/>
      <c r="AHN28" s="146"/>
      <c r="AHO28" s="146"/>
      <c r="AHP28" s="146"/>
      <c r="AHQ28" s="146"/>
      <c r="AHR28" s="146"/>
      <c r="AHS28" s="146"/>
      <c r="AHT28" s="146"/>
      <c r="AHU28" s="146"/>
      <c r="AHV28" s="146"/>
      <c r="AHW28" s="146"/>
      <c r="AHX28" s="146"/>
      <c r="AHY28" s="146"/>
      <c r="AHZ28" s="146"/>
      <c r="AIA28" s="146"/>
      <c r="AIB28" s="146"/>
      <c r="AIC28" s="146"/>
      <c r="AID28" s="146"/>
      <c r="AIE28" s="146"/>
      <c r="AIF28" s="146"/>
      <c r="AIG28" s="146"/>
      <c r="AIH28" s="146"/>
      <c r="AII28" s="146"/>
      <c r="AIJ28" s="146"/>
      <c r="AIK28" s="146"/>
      <c r="AIL28" s="146"/>
      <c r="AIM28" s="146"/>
      <c r="AIN28" s="146"/>
      <c r="AIO28" s="146"/>
      <c r="AIP28" s="146"/>
      <c r="AIQ28" s="146"/>
      <c r="AIR28" s="146"/>
      <c r="AIS28" s="146"/>
      <c r="AIT28" s="146"/>
      <c r="AIU28" s="146"/>
      <c r="AIV28" s="146"/>
      <c r="AIW28" s="146"/>
      <c r="AIX28" s="146"/>
      <c r="AIY28" s="146"/>
      <c r="AIZ28" s="146"/>
      <c r="AJA28" s="146"/>
      <c r="AJB28" s="146"/>
      <c r="AJC28" s="146"/>
      <c r="AJD28" s="146"/>
      <c r="AJE28" s="146"/>
      <c r="AJF28" s="146"/>
      <c r="AJG28" s="146"/>
      <c r="AJH28" s="146"/>
      <c r="AJI28" s="146"/>
      <c r="AJJ28" s="146"/>
      <c r="AJK28" s="146"/>
      <c r="AJL28" s="146"/>
      <c r="AJM28" s="146"/>
      <c r="AJN28" s="146"/>
      <c r="AJO28" s="146"/>
      <c r="AJP28" s="146"/>
      <c r="AJQ28" s="146"/>
      <c r="AJR28" s="146"/>
      <c r="AJS28" s="146"/>
      <c r="AJT28" s="146"/>
      <c r="AJU28" s="146"/>
      <c r="AJV28" s="146"/>
      <c r="AJW28" s="146"/>
      <c r="AJX28" s="146"/>
      <c r="AJY28" s="146"/>
      <c r="AJZ28" s="146"/>
      <c r="AKA28" s="146"/>
      <c r="AKB28" s="390"/>
      <c r="AKC28" s="390"/>
      <c r="AKD28" s="390"/>
      <c r="AKE28" s="390"/>
      <c r="AKF28" s="390"/>
      <c r="AKG28" s="390"/>
      <c r="AKH28" s="390"/>
      <c r="AKI28" s="390"/>
      <c r="AKJ28" s="390"/>
      <c r="AKK28" s="390"/>
      <c r="AKL28" s="390"/>
      <c r="AKM28" s="390"/>
      <c r="AKN28" s="390"/>
      <c r="AKO28" s="390"/>
      <c r="AKP28" s="390"/>
      <c r="AKQ28" s="390"/>
      <c r="AKR28" s="390"/>
      <c r="AKS28" s="390"/>
      <c r="AKT28" s="390"/>
      <c r="AKU28" s="390"/>
      <c r="AKV28" s="390"/>
      <c r="AKW28" s="390"/>
      <c r="AKX28" s="390"/>
      <c r="AKY28" s="390"/>
      <c r="AKZ28" s="390"/>
      <c r="ALA28" s="390"/>
      <c r="ALB28" s="390"/>
      <c r="ALC28" s="390"/>
      <c r="ALD28" s="390"/>
      <c r="ALE28" s="390"/>
      <c r="ALF28" s="390"/>
      <c r="ALG28" s="390"/>
      <c r="ALH28" s="390"/>
      <c r="ALI28" s="390"/>
      <c r="ALJ28" s="390"/>
      <c r="ALK28" s="390"/>
      <c r="ALL28" s="390"/>
      <c r="ALM28" s="390"/>
      <c r="ALN28" s="390"/>
      <c r="ALO28" s="390"/>
      <c r="ALP28" s="390"/>
      <c r="ALQ28" s="390"/>
      <c r="ALR28" s="390"/>
      <c r="ALS28" s="390"/>
      <c r="ALT28" s="390"/>
      <c r="ALU28" s="390"/>
      <c r="ALV28" s="390"/>
      <c r="ALW28" s="390"/>
      <c r="ALX28" s="390"/>
      <c r="ALY28" s="390"/>
      <c r="ALZ28" s="390"/>
      <c r="AMA28" s="390"/>
      <c r="AMB28" s="390"/>
      <c r="AMC28" s="390"/>
      <c r="AMD28" s="390"/>
      <c r="AME28" s="390"/>
      <c r="AMF28" s="390"/>
      <c r="AMG28" s="390"/>
      <c r="AMH28" s="390"/>
      <c r="AMI28" s="390"/>
      <c r="AMJ28" s="390"/>
      <c r="AMK28" s="390"/>
      <c r="AML28" s="390"/>
      <c r="AMM28" s="390"/>
      <c r="AMN28" s="390"/>
      <c r="AMO28" s="390"/>
      <c r="AMP28" s="390"/>
      <c r="AMQ28" s="390"/>
      <c r="AMR28" s="390"/>
      <c r="AMS28" s="390"/>
      <c r="AMT28" s="390"/>
      <c r="AMU28" s="390"/>
      <c r="AMV28" s="390"/>
      <c r="AMW28" s="390"/>
      <c r="AMX28" s="390"/>
      <c r="AMY28" s="390"/>
      <c r="AMZ28" s="390"/>
      <c r="ANA28" s="390"/>
      <c r="ANB28" s="390"/>
      <c r="ANC28" s="390"/>
      <c r="AND28" s="390"/>
      <c r="ANE28" s="390"/>
      <c r="ANF28" s="390"/>
      <c r="ANG28" s="390"/>
      <c r="ANH28" s="390"/>
      <c r="ANI28" s="390"/>
      <c r="ANJ28" s="390"/>
      <c r="ANK28" s="390"/>
      <c r="ANL28" s="390"/>
      <c r="ANM28" s="390"/>
      <c r="ANN28" s="390"/>
      <c r="ANO28" s="390"/>
      <c r="ANP28" s="390"/>
      <c r="ANQ28" s="390"/>
      <c r="ANR28" s="390"/>
      <c r="ANS28" s="390"/>
      <c r="ANT28" s="390"/>
      <c r="ANU28" s="390"/>
      <c r="ANV28" s="390"/>
      <c r="ANW28" s="390"/>
      <c r="ANX28" s="390"/>
      <c r="ANY28" s="390"/>
      <c r="ANZ28" s="390"/>
      <c r="AOA28" s="390"/>
      <c r="AOB28" s="390"/>
      <c r="AOC28" s="390"/>
      <c r="AOD28" s="390"/>
      <c r="AOE28" s="390"/>
      <c r="AOF28" s="390"/>
      <c r="AOG28" s="390"/>
      <c r="AOH28" s="390"/>
      <c r="AOI28" s="390"/>
      <c r="AOJ28" s="390"/>
      <c r="AOK28" s="390"/>
      <c r="AOL28" s="390"/>
      <c r="AOM28" s="390"/>
      <c r="AON28" s="390"/>
      <c r="AOO28" s="390"/>
      <c r="AOP28" s="390"/>
      <c r="AOQ28" s="390"/>
      <c r="AOR28" s="390"/>
      <c r="AOS28" s="390"/>
      <c r="AOT28" s="390"/>
      <c r="AOU28" s="390"/>
      <c r="AOV28" s="390"/>
      <c r="AOW28" s="390"/>
      <c r="AOX28" s="390"/>
      <c r="AOY28" s="390"/>
      <c r="AOZ28" s="390"/>
      <c r="APA28" s="390"/>
      <c r="APB28" s="390"/>
      <c r="APC28" s="390"/>
      <c r="APD28" s="390"/>
      <c r="APE28" s="390"/>
      <c r="APF28" s="390"/>
      <c r="APG28" s="390"/>
      <c r="APH28" s="390"/>
      <c r="API28" s="390"/>
      <c r="APJ28" s="390"/>
      <c r="APK28" s="390"/>
      <c r="APL28" s="390"/>
      <c r="APM28" s="390"/>
      <c r="APN28" s="390"/>
      <c r="APO28" s="390"/>
      <c r="APP28" s="390"/>
      <c r="APQ28" s="390"/>
      <c r="APR28" s="390"/>
    </row>
    <row r="29" spans="1:1128" x14ac:dyDescent="0.25">
      <c r="RK29" t="s">
        <v>300</v>
      </c>
    </row>
    <row r="30" spans="1:1128" x14ac:dyDescent="0.25"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 t="e">
        <f>AR21/AR28*100</f>
        <v>#DIV/0!</v>
      </c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183"/>
      <c r="BO30" s="183"/>
      <c r="BP30" s="183"/>
      <c r="BQ30" s="183"/>
      <c r="BR30" s="183"/>
      <c r="BS30" s="183"/>
      <c r="BT30" s="183"/>
      <c r="BU30" s="183"/>
      <c r="BV30" s="183"/>
      <c r="BW30" s="183"/>
      <c r="BX30" s="183"/>
      <c r="BY30" s="183"/>
      <c r="BZ30" s="183"/>
      <c r="CA30" s="183"/>
      <c r="CB30" s="183"/>
      <c r="CC30" s="183"/>
      <c r="CD30" s="183"/>
      <c r="CE30" s="183"/>
      <c r="CF30" s="183"/>
      <c r="CG30" s="183"/>
      <c r="CH30" s="183"/>
      <c r="CI30" s="183"/>
      <c r="CJ30" s="183"/>
      <c r="CK30" s="183"/>
      <c r="CL30" s="183"/>
      <c r="CM30" s="183"/>
      <c r="CN30" s="183"/>
      <c r="CO30" s="183"/>
      <c r="CP30" s="183"/>
      <c r="CQ30" s="183"/>
      <c r="CR30" s="183" t="e">
        <f>CR21/CR28*100</f>
        <v>#DIV/0!</v>
      </c>
      <c r="CS30" s="183"/>
      <c r="CT30" s="183"/>
      <c r="CU30" s="183"/>
      <c r="CV30" s="183"/>
      <c r="CW30" s="183"/>
      <c r="CX30" s="183"/>
      <c r="CY30" s="183"/>
      <c r="CZ30" s="183"/>
      <c r="DA30" s="183"/>
      <c r="DB30" s="183"/>
      <c r="DC30" s="183"/>
      <c r="DD30" s="183"/>
      <c r="DE30" s="183"/>
      <c r="DF30" s="183"/>
      <c r="DG30" s="183"/>
      <c r="DH30" s="183"/>
      <c r="DI30" s="183"/>
      <c r="DJ30" s="183"/>
      <c r="DK30" s="183"/>
      <c r="DL30" s="183"/>
      <c r="DM30" s="183"/>
      <c r="DN30" s="183"/>
      <c r="DO30" s="183"/>
      <c r="DP30" s="183"/>
      <c r="DQ30" s="183"/>
      <c r="DR30" s="183"/>
      <c r="DS30" s="183"/>
      <c r="DT30" s="183"/>
      <c r="DU30" s="183"/>
      <c r="DV30" s="183"/>
      <c r="DW30" s="183"/>
      <c r="DX30" s="183"/>
      <c r="DY30" s="183"/>
      <c r="DZ30" s="183"/>
      <c r="EA30" s="183"/>
      <c r="EB30" s="183"/>
      <c r="EC30" s="183"/>
      <c r="ED30" s="183"/>
      <c r="EE30" s="183"/>
      <c r="EF30" s="183"/>
      <c r="EG30" s="183"/>
      <c r="EH30" s="183"/>
      <c r="EI30" s="183"/>
      <c r="EJ30" s="183"/>
      <c r="EK30" s="183"/>
      <c r="EL30" s="183"/>
      <c r="EM30" s="183"/>
      <c r="EN30" s="183"/>
      <c r="EO30" s="183"/>
      <c r="EP30" s="183"/>
      <c r="EQ30" s="183"/>
      <c r="ER30" s="183"/>
      <c r="ES30" s="183"/>
      <c r="ET30" s="183"/>
      <c r="EU30" s="183"/>
      <c r="EV30" s="183"/>
      <c r="EW30" s="183"/>
      <c r="EX30" s="183"/>
      <c r="EY30" s="183"/>
      <c r="EZ30" s="183"/>
      <c r="FA30" s="183"/>
      <c r="FB30" s="183"/>
      <c r="FC30" s="183"/>
      <c r="FD30" s="183"/>
      <c r="FE30" s="183"/>
      <c r="FF30" s="183"/>
      <c r="FG30" s="183"/>
      <c r="FH30" s="183"/>
      <c r="FI30" s="183"/>
      <c r="FJ30" s="183"/>
      <c r="FK30" s="183"/>
      <c r="FL30" s="183"/>
      <c r="FM30" s="183"/>
      <c r="FN30" s="183"/>
      <c r="FO30" s="183"/>
      <c r="FP30" s="183"/>
      <c r="FQ30" s="183"/>
      <c r="FR30" s="183"/>
      <c r="FS30" s="183"/>
      <c r="FT30" s="183"/>
      <c r="FU30" s="183"/>
      <c r="FV30" s="183"/>
      <c r="FW30" s="183"/>
      <c r="FX30" s="183"/>
      <c r="FY30" s="183"/>
      <c r="FZ30" s="183"/>
      <c r="GA30" s="183"/>
      <c r="GB30" s="183"/>
      <c r="GC30" s="183"/>
      <c r="GD30" s="183"/>
      <c r="GE30" s="183"/>
      <c r="GF30" s="183"/>
      <c r="GG30" s="183"/>
      <c r="GH30" s="183"/>
      <c r="GI30" s="183"/>
      <c r="GJ30" s="183"/>
      <c r="GK30" s="183"/>
      <c r="GL30" s="183"/>
      <c r="GM30" s="183"/>
      <c r="GN30" s="183"/>
      <c r="GO30" s="183"/>
      <c r="GP30" s="183"/>
      <c r="GQ30" s="183"/>
      <c r="GR30" s="183"/>
      <c r="GS30" s="183"/>
      <c r="GT30" s="183"/>
      <c r="GU30" s="183"/>
      <c r="GV30" s="183"/>
      <c r="GW30" s="183"/>
      <c r="GX30" s="183"/>
      <c r="GY30" s="183"/>
      <c r="GZ30" s="183"/>
      <c r="HA30" s="183"/>
      <c r="HB30" s="183"/>
      <c r="HC30" s="183"/>
      <c r="HD30" s="183"/>
      <c r="HE30" s="183"/>
      <c r="HF30" s="183"/>
      <c r="HG30" s="183"/>
      <c r="HH30" s="183"/>
      <c r="HI30" s="183"/>
      <c r="HJ30" s="183"/>
      <c r="HK30" s="183"/>
      <c r="HL30" s="183"/>
      <c r="HM30" s="183"/>
      <c r="HN30" s="183"/>
      <c r="HO30" s="183"/>
      <c r="HP30" s="183"/>
      <c r="HQ30" s="183"/>
      <c r="HR30" s="183"/>
      <c r="HS30" s="183"/>
      <c r="HT30" s="183"/>
      <c r="HU30" s="183"/>
      <c r="HV30" s="183"/>
      <c r="HW30" s="183"/>
      <c r="HX30" s="183"/>
      <c r="HY30" s="183"/>
      <c r="HZ30" s="183"/>
      <c r="IA30" s="183"/>
      <c r="IB30" s="183"/>
      <c r="IC30" s="183"/>
      <c r="ID30" s="183"/>
      <c r="IE30" s="183"/>
      <c r="IF30" s="183"/>
      <c r="IG30" s="183"/>
      <c r="IH30" s="183"/>
      <c r="II30" s="183"/>
      <c r="IJ30" s="183"/>
      <c r="IK30" s="183"/>
      <c r="IL30" s="183"/>
      <c r="IM30" s="183"/>
      <c r="IN30" s="183"/>
      <c r="IO30" s="183"/>
      <c r="IP30" s="183"/>
      <c r="IQ30" s="183"/>
      <c r="IR30" s="183"/>
      <c r="IS30" s="183"/>
      <c r="IT30" s="183"/>
      <c r="IU30" s="183"/>
      <c r="IV30" s="183"/>
      <c r="IW30" s="183"/>
      <c r="IX30" s="183"/>
      <c r="IY30" s="183"/>
      <c r="IZ30" s="183"/>
      <c r="JA30" s="183"/>
      <c r="JB30" s="183"/>
      <c r="JC30" s="183"/>
      <c r="JD30" s="183"/>
      <c r="JE30" s="183"/>
      <c r="JF30" s="183"/>
      <c r="JG30" s="183"/>
      <c r="JH30" s="183"/>
      <c r="JI30" s="183"/>
      <c r="JJ30" s="183"/>
      <c r="JK30" s="183"/>
      <c r="JL30" s="183"/>
      <c r="JM30" s="183"/>
      <c r="JN30" s="183"/>
      <c r="JO30" s="183"/>
      <c r="JP30" s="183"/>
      <c r="JQ30" s="183"/>
      <c r="JR30" s="183"/>
      <c r="JS30" s="183"/>
      <c r="JT30" s="183"/>
      <c r="JU30" s="183"/>
      <c r="JV30" s="183"/>
      <c r="JW30" s="183"/>
      <c r="JX30" s="183"/>
      <c r="JY30" s="183"/>
      <c r="JZ30" s="183"/>
      <c r="KA30" s="183"/>
      <c r="KB30" s="183"/>
      <c r="KC30" s="183"/>
      <c r="KD30" s="183"/>
      <c r="KE30" s="183"/>
      <c r="KF30" s="183"/>
      <c r="KG30" s="183"/>
      <c r="KH30" s="183"/>
      <c r="KI30" s="183"/>
      <c r="KJ30" s="183"/>
      <c r="KK30" s="183"/>
      <c r="KL30" s="183"/>
      <c r="KM30" s="183"/>
      <c r="KN30" s="183"/>
      <c r="KO30" s="183"/>
      <c r="KP30" s="183"/>
      <c r="KQ30" s="183"/>
      <c r="KR30" s="183"/>
      <c r="KS30" s="183"/>
      <c r="KT30" s="183"/>
      <c r="KU30" s="183"/>
      <c r="KV30" s="183"/>
      <c r="KW30" s="183"/>
      <c r="KX30" s="183"/>
      <c r="KY30" s="183"/>
      <c r="KZ30" s="183"/>
      <c r="LA30" s="183"/>
      <c r="LB30" s="183"/>
      <c r="LC30" s="183"/>
      <c r="LD30" s="183"/>
      <c r="LE30" s="183"/>
      <c r="LF30" s="183"/>
      <c r="LG30" s="183"/>
      <c r="LH30" s="183"/>
      <c r="LI30" s="183"/>
      <c r="LJ30" s="183"/>
      <c r="LK30" s="183"/>
      <c r="LL30" s="183"/>
      <c r="LM30" s="183"/>
      <c r="LN30" s="183"/>
      <c r="LO30" s="183"/>
      <c r="LP30" s="183"/>
      <c r="LQ30" s="183"/>
      <c r="LR30" s="183"/>
      <c r="LS30" s="183"/>
      <c r="LT30" s="183"/>
      <c r="LU30" s="183"/>
      <c r="LV30" s="183"/>
      <c r="LW30" s="183"/>
      <c r="LX30" s="183"/>
      <c r="LY30" s="183"/>
      <c r="LZ30" s="183"/>
      <c r="MA30" s="183"/>
      <c r="MB30" s="183"/>
      <c r="MC30" s="183"/>
      <c r="MD30" s="183"/>
      <c r="ME30" s="183"/>
      <c r="MF30" s="183"/>
      <c r="MG30" s="183"/>
      <c r="MH30" s="183"/>
      <c r="MI30" s="183"/>
      <c r="MJ30" s="183"/>
      <c r="MK30" s="183"/>
      <c r="ML30" s="183"/>
      <c r="MM30" s="183"/>
      <c r="MN30" s="183"/>
      <c r="MO30" s="183"/>
      <c r="MP30" s="183"/>
      <c r="MQ30" s="183"/>
      <c r="MR30" s="183"/>
      <c r="MS30" s="183"/>
      <c r="MT30" s="183"/>
      <c r="MU30" s="183"/>
      <c r="MV30" s="183"/>
      <c r="MW30" s="183"/>
      <c r="MX30" s="183"/>
      <c r="MY30" s="183"/>
      <c r="MZ30" s="183"/>
      <c r="NA30" s="183"/>
      <c r="NB30" s="183"/>
      <c r="NC30" s="183"/>
      <c r="ND30" s="183"/>
      <c r="NE30" s="183"/>
      <c r="NF30" s="183"/>
      <c r="NG30" s="183"/>
      <c r="NH30" s="183"/>
      <c r="NI30" s="183"/>
      <c r="NJ30" s="183"/>
      <c r="NK30" s="183"/>
      <c r="NL30" s="183"/>
      <c r="NM30" s="183"/>
      <c r="NN30" s="183"/>
      <c r="NO30" s="183"/>
      <c r="NP30" s="183"/>
      <c r="NQ30" s="183"/>
      <c r="NR30" s="183"/>
      <c r="NS30" s="183"/>
      <c r="NT30" s="183"/>
      <c r="NU30" s="183"/>
      <c r="NV30" s="183"/>
      <c r="NW30" s="183"/>
      <c r="NX30" s="183"/>
      <c r="NY30" s="183"/>
      <c r="NZ30" s="183"/>
      <c r="OA30" s="183"/>
      <c r="OB30" s="183"/>
      <c r="OC30" s="183"/>
      <c r="OD30" s="183"/>
      <c r="OE30" s="183"/>
      <c r="OF30" s="183"/>
      <c r="OG30" s="183"/>
      <c r="OH30" s="183"/>
      <c r="OI30" s="183"/>
      <c r="OJ30" s="183"/>
      <c r="OK30" s="183"/>
      <c r="OL30" s="183"/>
      <c r="OM30" s="183"/>
      <c r="ON30" s="183"/>
      <c r="OO30" s="183"/>
      <c r="OP30" s="183"/>
      <c r="OQ30" s="183"/>
      <c r="OR30" s="183"/>
      <c r="OS30" s="183"/>
      <c r="OT30" s="183"/>
      <c r="OU30" s="183"/>
      <c r="OV30" s="183"/>
      <c r="OW30" s="183"/>
      <c r="OX30" s="183"/>
      <c r="OY30" s="183"/>
      <c r="OZ30" s="183"/>
      <c r="PA30" s="183"/>
      <c r="PB30" s="183"/>
      <c r="PC30" s="183"/>
      <c r="PD30" s="183"/>
      <c r="PE30" s="183"/>
      <c r="PF30" s="183"/>
      <c r="PG30" s="183"/>
      <c r="PH30" s="183"/>
      <c r="PI30" s="183"/>
      <c r="PJ30" s="183"/>
      <c r="PK30" s="183"/>
      <c r="PL30" s="183"/>
      <c r="PM30" s="183"/>
      <c r="PN30" s="183"/>
      <c r="PO30" s="183"/>
      <c r="PP30" s="183"/>
      <c r="PQ30" s="183"/>
      <c r="PR30" s="183"/>
      <c r="PS30" s="183"/>
      <c r="PT30" s="183"/>
      <c r="PU30" s="183"/>
      <c r="PV30" s="183"/>
      <c r="PW30" s="183"/>
      <c r="PX30" s="183"/>
      <c r="PY30" s="183"/>
      <c r="PZ30" s="183"/>
      <c r="QA30" s="183"/>
      <c r="QB30" s="183"/>
      <c r="QC30" s="183"/>
      <c r="QD30" s="183"/>
      <c r="QE30" s="183"/>
      <c r="QF30" s="183"/>
      <c r="QG30" s="183"/>
      <c r="QH30" s="183"/>
      <c r="QI30" s="183"/>
      <c r="QJ30" s="183"/>
      <c r="QK30" s="183"/>
      <c r="QL30" s="183"/>
      <c r="QM30" s="183"/>
      <c r="QN30" s="183"/>
      <c r="QO30" s="183"/>
      <c r="QP30" s="183"/>
      <c r="QQ30" s="183"/>
      <c r="QR30" s="183"/>
      <c r="QS30" s="183"/>
      <c r="QT30" s="183"/>
      <c r="QU30" s="183"/>
      <c r="QV30" s="183"/>
      <c r="QW30" s="183"/>
      <c r="QX30" s="183"/>
      <c r="QY30" s="183"/>
      <c r="QZ30" s="183"/>
      <c r="RA30" s="183"/>
      <c r="RB30" s="183"/>
      <c r="RC30" s="183"/>
      <c r="RD30" s="183"/>
      <c r="RE30" s="183"/>
      <c r="RF30" s="183"/>
      <c r="RG30" s="183"/>
      <c r="RH30" s="183"/>
      <c r="RI30" s="183"/>
      <c r="RJ30" s="183"/>
      <c r="RK30" s="183"/>
      <c r="RL30" s="183"/>
      <c r="RM30" s="183"/>
      <c r="RN30" s="183"/>
      <c r="RO30" s="183"/>
      <c r="RP30" s="183"/>
      <c r="RQ30" s="183"/>
      <c r="RR30" s="183"/>
      <c r="RS30" s="183"/>
      <c r="RT30" s="183"/>
      <c r="RU30" s="183"/>
      <c r="RV30" s="183"/>
      <c r="RW30" s="183"/>
      <c r="RX30" s="183"/>
      <c r="RY30" s="183"/>
      <c r="RZ30" s="183"/>
      <c r="SA30" s="183"/>
      <c r="SB30" s="183"/>
      <c r="SC30" s="183"/>
      <c r="SD30" s="183"/>
      <c r="SE30" s="183"/>
      <c r="SF30" s="183"/>
      <c r="SG30" s="183"/>
      <c r="SH30" s="183"/>
      <c r="SI30" s="183"/>
      <c r="SJ30" s="183"/>
      <c r="SK30" s="183"/>
      <c r="SL30" s="183"/>
      <c r="SM30" s="183"/>
      <c r="SN30" s="183"/>
      <c r="SO30" s="183"/>
      <c r="SP30" s="183"/>
      <c r="SQ30" s="183"/>
      <c r="SR30" s="183"/>
      <c r="SS30" s="183"/>
      <c r="ST30" s="183"/>
      <c r="SU30" s="183"/>
      <c r="SV30" s="183"/>
      <c r="SW30" s="183"/>
      <c r="SX30" s="183"/>
      <c r="SY30" s="183"/>
      <c r="SZ30" s="183"/>
      <c r="TA30" s="183"/>
      <c r="TB30" s="183"/>
      <c r="TC30" s="183"/>
      <c r="TD30" s="183"/>
      <c r="TE30" s="183"/>
      <c r="TF30" s="183"/>
      <c r="TG30" s="183"/>
      <c r="TH30" s="183"/>
      <c r="TI30" s="183"/>
      <c r="TJ30" s="183"/>
      <c r="TK30" s="183"/>
      <c r="TL30" s="183"/>
      <c r="TM30" s="183"/>
      <c r="TN30" s="183"/>
      <c r="TO30" s="183"/>
      <c r="TP30" s="183"/>
      <c r="TQ30" s="183"/>
      <c r="TR30" s="183"/>
      <c r="TS30" s="183"/>
      <c r="TT30" s="183"/>
      <c r="TU30" s="183"/>
      <c r="TV30" s="183"/>
      <c r="TW30" s="183"/>
      <c r="TX30" s="183"/>
      <c r="TY30" s="183"/>
      <c r="TZ30" s="183"/>
      <c r="UA30" s="183"/>
      <c r="UB30" s="183"/>
      <c r="UC30" s="183"/>
      <c r="UD30" s="183"/>
      <c r="UE30" s="183"/>
      <c r="UF30" s="183"/>
      <c r="UG30" s="183"/>
      <c r="UH30" s="183"/>
      <c r="UI30" s="183"/>
      <c r="UJ30" s="183"/>
      <c r="UK30" s="183"/>
      <c r="UL30" s="183"/>
      <c r="UM30" s="183"/>
      <c r="UN30" s="183"/>
      <c r="UO30" s="183"/>
      <c r="UP30" s="183"/>
      <c r="UQ30" s="183"/>
      <c r="UR30" s="183"/>
      <c r="US30" s="183"/>
      <c r="UT30" s="183"/>
      <c r="UU30" s="183"/>
      <c r="UV30" s="183"/>
      <c r="UW30" s="183"/>
      <c r="UX30" s="183"/>
      <c r="UY30" s="183"/>
      <c r="UZ30" s="183"/>
      <c r="VA30" s="183"/>
      <c r="VB30" s="183"/>
      <c r="VC30" s="183"/>
      <c r="VD30" s="183"/>
      <c r="VE30" s="183"/>
      <c r="VF30" s="183"/>
      <c r="VG30" s="183"/>
      <c r="VH30" s="183"/>
      <c r="VI30" s="183"/>
      <c r="VJ30" s="183"/>
      <c r="VK30" s="183"/>
      <c r="VL30" s="183"/>
      <c r="VM30" s="183"/>
      <c r="VN30" s="183"/>
      <c r="VO30" s="183"/>
      <c r="VP30" s="183"/>
      <c r="VQ30" s="183"/>
      <c r="VR30" s="183"/>
      <c r="VS30" s="183"/>
      <c r="VT30" s="183"/>
      <c r="VU30" s="183"/>
      <c r="VV30" s="183"/>
      <c r="VW30" s="183"/>
      <c r="VX30" s="183"/>
      <c r="VY30" s="183"/>
      <c r="VZ30" s="183"/>
      <c r="WA30" s="183"/>
      <c r="WB30" s="183"/>
      <c r="WC30" s="183"/>
      <c r="WD30" s="183"/>
      <c r="WE30" s="183"/>
      <c r="WF30" s="183"/>
      <c r="WG30" s="183"/>
      <c r="WH30" s="183"/>
      <c r="WI30" s="183"/>
      <c r="WJ30" s="183"/>
      <c r="WK30" s="183"/>
      <c r="WL30" s="183"/>
      <c r="WM30" s="183"/>
      <c r="WN30" s="183"/>
      <c r="WO30" s="183"/>
      <c r="WP30" s="183"/>
      <c r="WQ30" s="183"/>
      <c r="WR30" s="183"/>
      <c r="WS30" s="183"/>
      <c r="WT30" s="183"/>
      <c r="WU30" s="183"/>
      <c r="WV30" s="183"/>
      <c r="WW30" s="183"/>
      <c r="WX30" s="183"/>
      <c r="WY30" s="183"/>
      <c r="WZ30" s="183"/>
      <c r="XA30" s="183"/>
      <c r="XB30" s="183"/>
      <c r="XC30" s="183"/>
      <c r="XD30" s="183"/>
      <c r="XE30" s="183"/>
      <c r="XF30" s="183"/>
      <c r="XG30" s="183"/>
      <c r="XH30" s="183"/>
      <c r="XI30" s="183"/>
      <c r="XJ30" s="183"/>
      <c r="XK30" s="183"/>
      <c r="XL30" s="183"/>
      <c r="XM30" s="183"/>
      <c r="XN30" s="183"/>
      <c r="XO30" s="183"/>
      <c r="XP30" s="183"/>
      <c r="XQ30" s="183"/>
      <c r="XR30" s="183"/>
      <c r="XS30" s="183"/>
      <c r="XT30" s="183"/>
      <c r="XU30" s="183"/>
      <c r="XV30" s="183"/>
      <c r="XW30" s="183"/>
      <c r="XX30" s="183"/>
      <c r="XY30" s="183"/>
      <c r="XZ30" s="183"/>
      <c r="YA30" s="183"/>
      <c r="YB30" s="183"/>
      <c r="YC30" s="183"/>
      <c r="YD30" s="183"/>
      <c r="YE30" s="183"/>
      <c r="YF30" s="183"/>
      <c r="YG30" s="183"/>
      <c r="YH30" s="183"/>
      <c r="YI30" s="183"/>
      <c r="YJ30" s="183"/>
      <c r="YK30" s="183"/>
      <c r="YL30" s="183"/>
      <c r="YM30" s="183"/>
      <c r="YN30" s="183"/>
      <c r="YO30" s="183"/>
      <c r="YP30" s="183"/>
      <c r="YQ30" s="183"/>
      <c r="YR30" s="183"/>
      <c r="YS30" s="183"/>
      <c r="YT30" s="183"/>
      <c r="YU30" s="183"/>
      <c r="YV30" s="183"/>
      <c r="YW30" s="183"/>
      <c r="YX30" s="183"/>
      <c r="YY30" s="183"/>
      <c r="YZ30" s="183"/>
      <c r="ZA30" s="183"/>
      <c r="ZB30" s="183"/>
      <c r="ZC30" s="183"/>
      <c r="ZD30" s="183"/>
      <c r="ZE30" s="183"/>
      <c r="ZF30" s="183"/>
      <c r="ZG30" s="183"/>
      <c r="ZH30" s="183"/>
      <c r="ZI30" s="183"/>
      <c r="ZJ30" s="183"/>
      <c r="ZK30" s="183"/>
      <c r="ZL30" s="183"/>
      <c r="ZM30" s="183"/>
      <c r="ZN30" s="183"/>
      <c r="ZO30" s="183"/>
      <c r="ZP30" s="183"/>
      <c r="ZQ30" s="183"/>
      <c r="ZR30" s="183"/>
      <c r="ZS30" s="183"/>
      <c r="ZT30" s="183"/>
      <c r="ZU30" s="183"/>
      <c r="ZV30" s="183"/>
      <c r="ZW30" s="183"/>
      <c r="ZX30" s="183"/>
      <c r="ZY30" s="183"/>
      <c r="ZZ30" s="183"/>
      <c r="AAA30" s="183"/>
      <c r="AAB30" s="183"/>
      <c r="AAC30" s="183"/>
      <c r="AAD30" s="183"/>
      <c r="AAE30" s="183"/>
      <c r="AAF30" s="183"/>
      <c r="AAG30" s="183"/>
      <c r="AAH30" s="183"/>
      <c r="AAI30" s="183"/>
      <c r="AAJ30" s="183"/>
      <c r="AAK30" s="183"/>
      <c r="AAL30" s="183"/>
      <c r="AAM30" s="183"/>
      <c r="AAN30" s="183"/>
      <c r="AAO30" s="183"/>
      <c r="AAP30" s="183"/>
      <c r="AAQ30" s="183"/>
      <c r="AAR30" s="183"/>
      <c r="AAS30" s="183"/>
      <c r="AAT30" s="183"/>
      <c r="AAU30" s="183"/>
      <c r="AAV30" s="183"/>
      <c r="AAW30" s="183"/>
      <c r="AAX30" s="183"/>
      <c r="AAY30" s="183"/>
      <c r="AAZ30" s="183"/>
      <c r="ABA30" s="183"/>
      <c r="ABB30" s="183"/>
      <c r="ABC30" s="183"/>
      <c r="ABD30" s="183"/>
      <c r="ABE30" s="183"/>
      <c r="ABF30" s="183"/>
      <c r="ABG30" s="183"/>
      <c r="ABH30" s="183"/>
      <c r="ABI30" s="183"/>
      <c r="ABJ30" s="183"/>
      <c r="ABK30" s="183"/>
      <c r="ABL30" s="183"/>
      <c r="ABM30" s="183"/>
      <c r="ABN30" s="183"/>
      <c r="ABO30" s="183"/>
      <c r="ABP30" s="183"/>
      <c r="ABQ30" s="183"/>
      <c r="ABR30" s="183"/>
      <c r="ABS30" s="183"/>
      <c r="ABT30" s="183"/>
      <c r="ABU30" s="183"/>
      <c r="ABV30" s="183"/>
      <c r="ABW30" s="183"/>
      <c r="ABX30" s="183"/>
      <c r="ABY30" s="183"/>
      <c r="ABZ30" s="183"/>
      <c r="ACA30" s="183"/>
      <c r="ACB30" s="183"/>
      <c r="ACC30" s="183"/>
      <c r="ACD30" s="183"/>
      <c r="ACE30" s="183"/>
      <c r="ACF30" s="183"/>
      <c r="ACG30" s="183"/>
      <c r="ACH30" s="183"/>
      <c r="ACI30" s="183"/>
      <c r="ACJ30" s="183"/>
      <c r="ACK30" s="183"/>
      <c r="ACL30" s="183"/>
      <c r="ACM30" s="183"/>
      <c r="ACN30" s="183"/>
      <c r="ACO30" s="183"/>
      <c r="ACP30" s="183"/>
      <c r="ACQ30" s="183"/>
      <c r="ACR30" s="183"/>
      <c r="ACS30" s="183"/>
      <c r="ACT30" s="183"/>
      <c r="ACU30" s="183"/>
      <c r="ACV30" s="183"/>
      <c r="ACW30" s="183"/>
      <c r="ACX30" s="183"/>
      <c r="ACY30" s="183"/>
      <c r="ACZ30" s="183"/>
      <c r="ADA30" s="183"/>
      <c r="ADB30" s="183"/>
      <c r="ADC30" s="183"/>
      <c r="ADD30" s="183"/>
      <c r="ADE30" s="183"/>
      <c r="ADF30" s="183"/>
      <c r="ADG30" s="183"/>
      <c r="ADH30" s="183"/>
      <c r="ADI30" s="183"/>
      <c r="ADJ30" s="183"/>
      <c r="ADK30" s="183"/>
      <c r="ADL30" s="183"/>
      <c r="ADM30" s="183"/>
      <c r="ADN30" s="183"/>
      <c r="ADO30" s="183"/>
      <c r="ADP30" s="183"/>
      <c r="ADQ30" s="183"/>
      <c r="ADR30" s="183"/>
      <c r="ADS30" s="183"/>
      <c r="ADT30" s="183"/>
      <c r="ADU30" s="183"/>
      <c r="ADV30" s="183"/>
      <c r="ADW30" s="183"/>
      <c r="ADX30" s="183"/>
      <c r="ADY30" s="183"/>
      <c r="ADZ30" s="183"/>
      <c r="AEA30" s="183"/>
      <c r="AEB30" s="183"/>
      <c r="AEC30" s="183"/>
      <c r="AED30" s="183"/>
      <c r="AEE30" s="183"/>
      <c r="AEF30" s="183"/>
      <c r="AEG30" s="183"/>
      <c r="AEH30" s="183"/>
      <c r="AEI30" s="183"/>
      <c r="AEJ30" s="183"/>
      <c r="AEK30" s="183"/>
      <c r="AEL30" s="183"/>
      <c r="AEM30" s="183"/>
      <c r="AEN30" s="183"/>
      <c r="AEO30" s="183"/>
      <c r="AEP30" s="183"/>
      <c r="AEQ30" s="183"/>
      <c r="AER30" s="183"/>
      <c r="AES30" s="183"/>
      <c r="AET30" s="183"/>
      <c r="AEU30" s="183"/>
      <c r="AEV30" s="183"/>
      <c r="AEW30" s="183"/>
      <c r="AEX30" s="183"/>
      <c r="AEY30" s="183"/>
      <c r="AEZ30" s="183"/>
      <c r="AFA30" s="183"/>
      <c r="AFB30" s="183"/>
      <c r="AFC30" s="183"/>
      <c r="AFD30" s="183"/>
      <c r="AFE30" s="183"/>
      <c r="AFF30" s="183"/>
      <c r="AFG30" s="183"/>
      <c r="AFH30" s="183"/>
      <c r="AFI30" s="183"/>
      <c r="AFJ30" s="183"/>
      <c r="AFK30" s="183"/>
      <c r="AFL30" s="183"/>
      <c r="AFM30" s="183"/>
      <c r="AFN30" s="183"/>
      <c r="AFO30" s="183"/>
      <c r="AFP30" s="183"/>
      <c r="AFQ30" s="183"/>
      <c r="AFR30" s="183"/>
      <c r="AFS30" s="183"/>
      <c r="AFT30" s="183"/>
      <c r="AFU30" s="183"/>
      <c r="AFV30" s="183"/>
      <c r="AFW30" s="183"/>
      <c r="AFX30" s="183"/>
      <c r="AFY30" s="183"/>
      <c r="AFZ30" s="183"/>
      <c r="AGA30" s="183"/>
      <c r="AGB30" s="183"/>
      <c r="AGC30" s="183"/>
      <c r="AGD30" s="183"/>
      <c r="AGE30" s="183"/>
      <c r="AGF30" s="183"/>
      <c r="AGG30" s="183"/>
      <c r="AGH30" s="183"/>
      <c r="AGI30" s="183"/>
      <c r="AGJ30" s="183"/>
      <c r="AGK30" s="183"/>
      <c r="AGL30" s="183"/>
      <c r="AGM30" s="183"/>
      <c r="AGN30" s="183"/>
      <c r="AGO30" s="183"/>
      <c r="AGP30" s="183"/>
      <c r="AGQ30" s="183"/>
      <c r="AGR30" s="183"/>
      <c r="AGS30" s="183"/>
      <c r="AGT30" s="183"/>
      <c r="AGU30" s="183"/>
      <c r="AGV30" s="183"/>
      <c r="AGW30" s="183"/>
      <c r="AGX30" s="183"/>
      <c r="AGY30" s="183"/>
      <c r="AGZ30" s="183"/>
      <c r="AHA30" s="183"/>
      <c r="AHB30" s="183"/>
      <c r="AHC30" s="183"/>
      <c r="AHD30" s="183"/>
      <c r="AHE30" s="183"/>
      <c r="AHF30" s="183"/>
      <c r="AHG30" s="183"/>
      <c r="AHH30" s="183"/>
      <c r="AHI30" s="183"/>
      <c r="AHJ30" s="183"/>
      <c r="AHK30" s="183"/>
      <c r="AHL30" s="183"/>
      <c r="AHM30" s="183"/>
      <c r="AHN30" s="183"/>
      <c r="AHO30" s="183"/>
      <c r="AHP30" s="183"/>
      <c r="AHQ30" s="183"/>
      <c r="AHR30" s="183"/>
      <c r="AHS30" s="183"/>
      <c r="AHT30" s="183"/>
      <c r="AHU30" s="183"/>
      <c r="AHV30" s="183"/>
      <c r="AHW30" s="183"/>
      <c r="AHX30" s="183"/>
      <c r="AHY30" s="183"/>
      <c r="AHZ30" s="183"/>
      <c r="AIA30" s="183"/>
      <c r="AIB30" s="183"/>
      <c r="AIC30" s="183"/>
      <c r="AID30" s="183"/>
      <c r="AIE30" s="183"/>
      <c r="AIF30" s="183"/>
      <c r="AIG30" s="183"/>
      <c r="AIH30" s="183"/>
      <c r="AII30" s="183"/>
      <c r="AIJ30" s="183"/>
      <c r="AIK30" s="183"/>
      <c r="AIL30" s="183"/>
      <c r="AIM30" s="183"/>
      <c r="AIN30" s="183"/>
      <c r="AIO30" s="183"/>
      <c r="AIP30" s="183"/>
      <c r="AIQ30" s="183"/>
      <c r="AIR30" s="183"/>
      <c r="AIS30" s="183"/>
      <c r="AIT30" s="183"/>
      <c r="AIU30" s="183"/>
      <c r="AIV30" s="183"/>
      <c r="AIW30" s="183"/>
      <c r="AIX30" s="183"/>
      <c r="AIY30" s="183"/>
      <c r="AIZ30" s="183"/>
      <c r="AJA30" s="183"/>
      <c r="AJB30" s="183"/>
      <c r="AJC30" s="183"/>
      <c r="AJD30" s="183"/>
      <c r="AJE30" s="183"/>
      <c r="AJF30" s="183"/>
      <c r="AJG30" s="183"/>
      <c r="AJH30" s="183"/>
      <c r="AJI30" s="183"/>
      <c r="AJJ30" s="183"/>
      <c r="AJK30" s="183"/>
      <c r="AJL30" s="183"/>
      <c r="AJM30" s="183"/>
      <c r="AJN30" s="183"/>
      <c r="AJO30" s="183"/>
      <c r="AJP30" s="183"/>
      <c r="AJQ30" s="183"/>
      <c r="AJR30" s="183"/>
      <c r="AJS30" s="183"/>
      <c r="AJT30" s="183"/>
      <c r="AJU30" s="183"/>
      <c r="AJV30" s="183"/>
      <c r="AJW30" s="183"/>
      <c r="AJX30" s="183"/>
      <c r="AJY30" s="183"/>
      <c r="AJZ30" s="183"/>
      <c r="AKA30" s="183"/>
      <c r="AKB30" s="183"/>
      <c r="AKC30" s="183"/>
      <c r="AKD30" s="183"/>
      <c r="AKE30" s="183"/>
      <c r="AKF30" s="183"/>
      <c r="AKG30" s="183"/>
      <c r="AKH30" s="183"/>
      <c r="AKI30" s="183"/>
      <c r="AKJ30" s="183"/>
      <c r="AKK30" s="183"/>
      <c r="AKL30" s="183"/>
      <c r="AKM30" s="183"/>
      <c r="AKN30" s="183"/>
      <c r="AKO30" s="183"/>
      <c r="AKP30" s="183"/>
      <c r="AKQ30" s="183"/>
      <c r="AKR30" s="183"/>
      <c r="AKS30" s="183"/>
      <c r="AKT30" s="183"/>
      <c r="AKU30" s="183"/>
      <c r="AKV30" s="183"/>
      <c r="AKW30" s="183"/>
      <c r="AKX30" s="183"/>
      <c r="AKY30" s="183"/>
      <c r="AKZ30" s="183"/>
      <c r="ALA30" s="183"/>
      <c r="ALB30" s="183"/>
      <c r="ALC30" s="183"/>
      <c r="ALD30" s="183"/>
      <c r="ALE30" s="183"/>
      <c r="ALF30" s="183"/>
      <c r="ALG30" s="183"/>
      <c r="ALH30" s="183"/>
      <c r="ALI30" s="183"/>
      <c r="ALJ30" s="183"/>
      <c r="ALK30" s="183"/>
      <c r="ALL30" s="183"/>
      <c r="ALM30" s="183"/>
      <c r="ALN30" s="183"/>
      <c r="ALO30" s="183"/>
      <c r="ALP30" s="183"/>
      <c r="ALQ30" s="183"/>
      <c r="ALR30" s="183"/>
      <c r="ALS30" s="183"/>
      <c r="ALT30" s="183"/>
      <c r="ALU30" s="183"/>
      <c r="ALV30" s="183"/>
      <c r="ALW30" s="183"/>
      <c r="ALX30" s="183"/>
      <c r="ALY30" s="183"/>
      <c r="ALZ30" s="183"/>
      <c r="AMA30" s="183"/>
      <c r="AMB30" s="183"/>
      <c r="AMC30" s="183"/>
      <c r="AMD30" s="183"/>
      <c r="AME30" s="183"/>
      <c r="AMF30" s="183"/>
      <c r="AMG30" s="183"/>
      <c r="AMH30" s="183"/>
      <c r="AMI30" s="183"/>
      <c r="AMJ30" s="183"/>
      <c r="AMK30" s="183"/>
      <c r="AML30" s="183"/>
      <c r="AMM30" s="183"/>
      <c r="AMN30" s="183"/>
      <c r="AMO30" s="183"/>
      <c r="AMP30" s="183"/>
      <c r="AMQ30" s="183"/>
      <c r="AMR30" s="183"/>
      <c r="AMS30" s="183"/>
      <c r="AMT30" s="183"/>
      <c r="AMU30" s="183"/>
      <c r="AMV30" s="183"/>
      <c r="AMW30" s="183"/>
      <c r="AMX30" s="183"/>
      <c r="AMY30" s="183"/>
      <c r="AMZ30" s="183"/>
      <c r="ANA30" s="183"/>
      <c r="ANB30" s="183"/>
      <c r="ANC30" s="183"/>
      <c r="AND30" s="183"/>
      <c r="ANE30" s="183"/>
      <c r="ANF30" s="183"/>
      <c r="ANG30" s="183"/>
      <c r="ANH30" s="183"/>
      <c r="ANI30" s="183"/>
      <c r="ANJ30" s="183"/>
      <c r="ANK30" s="183"/>
      <c r="ANL30" s="183"/>
      <c r="ANM30" s="183"/>
      <c r="ANN30" s="183"/>
      <c r="ANO30" s="183"/>
      <c r="ANP30" s="183"/>
      <c r="ANQ30" s="183"/>
      <c r="ANR30" s="183"/>
      <c r="ANS30" s="183"/>
      <c r="ANT30" s="183"/>
      <c r="ANU30" s="183"/>
      <c r="ANV30" s="183"/>
      <c r="ANW30" s="183"/>
      <c r="ANX30" s="183"/>
      <c r="ANY30" s="183"/>
      <c r="ANZ30" s="183"/>
      <c r="AOA30" s="183"/>
      <c r="AOB30" s="183"/>
      <c r="AOC30" s="183"/>
      <c r="AOD30" s="183"/>
      <c r="AOE30" s="183"/>
      <c r="AOF30" s="183"/>
      <c r="AOG30" s="183"/>
      <c r="AOH30" s="183"/>
      <c r="AOI30" s="183"/>
      <c r="AOJ30" s="183"/>
      <c r="AOK30" s="183"/>
      <c r="AOL30" s="183"/>
      <c r="AOM30" s="183"/>
      <c r="AON30" s="183"/>
      <c r="AOO30" s="183"/>
      <c r="AOP30" s="183"/>
      <c r="AOQ30" s="183"/>
      <c r="AOR30" s="183"/>
      <c r="AOS30" s="183"/>
      <c r="AOT30" s="183"/>
      <c r="AOU30" s="183"/>
      <c r="AOV30" s="183"/>
      <c r="AOW30" s="183"/>
      <c r="AOX30" s="183"/>
      <c r="AOY30" s="183"/>
      <c r="AOZ30" s="183"/>
      <c r="APA30" s="183"/>
      <c r="APB30" s="183"/>
      <c r="APC30" s="183"/>
      <c r="APD30" s="183"/>
      <c r="APE30" s="183"/>
      <c r="APF30" s="183"/>
      <c r="APG30" s="183"/>
      <c r="APH30" s="183"/>
      <c r="API30" s="183"/>
      <c r="APJ30" s="183"/>
      <c r="APK30" s="183"/>
      <c r="APL30" s="183"/>
      <c r="APM30" s="183"/>
      <c r="APN30" s="183"/>
      <c r="APO30" s="183"/>
      <c r="APP30" s="183"/>
      <c r="APQ30" s="183"/>
      <c r="APR30" s="183"/>
      <c r="APS30" s="183"/>
      <c r="APT30" s="183"/>
      <c r="APU30" s="183"/>
      <c r="APV30" s="183"/>
    </row>
    <row r="32" spans="1:1128" x14ac:dyDescent="0.25">
      <c r="UI32" s="146"/>
      <c r="APS32" s="234"/>
    </row>
    <row r="33" spans="3:1113" x14ac:dyDescent="0.25">
      <c r="AR33" t="e">
        <f>(AR9+AR13+AR16+AR17+AR18+AR21+AR24)/AR28*100</f>
        <v>#DIV/0!</v>
      </c>
      <c r="CR33" t="e">
        <f>(CR9+CR13+CR16+CR17+CR18+CR21+CR24)/CR28*100</f>
        <v>#DIV/0!</v>
      </c>
      <c r="UI33" s="263"/>
    </row>
    <row r="34" spans="3:1113" x14ac:dyDescent="0.25">
      <c r="APS34" s="264"/>
    </row>
    <row r="39" spans="3:1113" x14ac:dyDescent="0.25">
      <c r="C39" s="146">
        <f>SUM(C4:C24)</f>
        <v>4421612</v>
      </c>
      <c r="OR39" s="146"/>
      <c r="OS39" s="146"/>
      <c r="OT39" s="146"/>
      <c r="OU39" s="146"/>
      <c r="OV39" s="146"/>
      <c r="OW39" s="146"/>
      <c r="OX39" s="146"/>
      <c r="OY39" s="146"/>
      <c r="OZ39" s="146"/>
      <c r="PA39" s="146"/>
      <c r="PB39" s="146"/>
      <c r="PC39" s="146"/>
      <c r="PD39" s="146"/>
      <c r="PE39" s="146"/>
      <c r="PF39" s="146"/>
      <c r="PG39" s="146"/>
      <c r="PH39" s="146"/>
      <c r="PI39" s="146"/>
      <c r="PJ39" s="146"/>
      <c r="PK39" s="146"/>
      <c r="PL39" s="146"/>
      <c r="PM39" s="146"/>
      <c r="PN39" s="146"/>
      <c r="PO39" s="146"/>
      <c r="PP39" s="146"/>
      <c r="PQ39" s="146"/>
      <c r="PR39" s="146"/>
      <c r="PS39" s="146"/>
      <c r="PT39" s="146"/>
      <c r="PU39" s="146"/>
      <c r="PV39" s="146"/>
      <c r="PW39" s="146"/>
      <c r="PX39" s="146"/>
      <c r="PY39" s="146"/>
      <c r="PZ39" s="146"/>
      <c r="QA39" s="146"/>
      <c r="QB39" s="146"/>
      <c r="QC39" s="146"/>
      <c r="QD39" s="146"/>
      <c r="QE39" s="146"/>
      <c r="QF39" s="146"/>
      <c r="QG39" s="146"/>
      <c r="QH39" s="146"/>
      <c r="QI39" s="146"/>
      <c r="QJ39" s="146"/>
      <c r="QK39" s="146"/>
      <c r="QL39" s="146"/>
      <c r="QM39" s="146"/>
      <c r="QN39" s="146"/>
      <c r="QO39" s="146"/>
      <c r="QP39" s="146"/>
      <c r="QQ39" s="146"/>
      <c r="QR39" s="146"/>
      <c r="QS39" s="146"/>
      <c r="QT39" s="146"/>
      <c r="QU39" s="146"/>
      <c r="QV39" s="146"/>
      <c r="QW39" s="146"/>
      <c r="QX39" s="146"/>
      <c r="QY39" s="146"/>
      <c r="QZ39" s="146"/>
      <c r="RA39" s="146"/>
      <c r="RB39" s="146"/>
      <c r="RC39" s="146"/>
      <c r="RD39" s="146"/>
      <c r="RE39" s="146"/>
      <c r="RF39" s="146"/>
      <c r="RG39" s="146"/>
      <c r="RH39" s="146"/>
      <c r="RI39" s="146"/>
      <c r="RJ39" s="146"/>
      <c r="RK39" s="146"/>
      <c r="RL39" s="146"/>
      <c r="RM39" s="146"/>
      <c r="RN39" s="146"/>
      <c r="RO39" s="146"/>
      <c r="RP39" s="146"/>
      <c r="RQ39" s="146"/>
      <c r="RR39" s="146"/>
      <c r="RS39" s="146"/>
      <c r="RT39" s="146"/>
      <c r="RU39" s="146"/>
      <c r="RV39" s="146"/>
      <c r="RW39" s="146"/>
      <c r="RX39" s="146"/>
      <c r="RY39" s="146"/>
      <c r="RZ39" s="146"/>
      <c r="SA39" s="146"/>
      <c r="SB39" s="146"/>
      <c r="SC39" s="146"/>
      <c r="SD39" s="146"/>
      <c r="SE39" s="146"/>
      <c r="SF39" s="146"/>
      <c r="SG39" s="146"/>
      <c r="SH39" s="146"/>
      <c r="SI39" s="146"/>
      <c r="SJ39" s="146"/>
      <c r="SK39" s="146"/>
      <c r="SL39" s="146"/>
      <c r="SM39" s="146"/>
      <c r="SN39" s="146"/>
      <c r="SO39" s="146"/>
      <c r="SP39" s="146"/>
      <c r="SQ39" s="146"/>
      <c r="SR39" s="146"/>
      <c r="SS39" s="146"/>
      <c r="ST39" s="146"/>
      <c r="SU39" s="146"/>
      <c r="SV39" s="146"/>
      <c r="SW39" s="146"/>
      <c r="SX39" s="146"/>
      <c r="SY39" s="146"/>
      <c r="SZ39" s="146"/>
      <c r="TA39" s="146"/>
      <c r="TB39" s="146"/>
      <c r="TC39" s="146"/>
      <c r="TD39" s="146"/>
      <c r="TE39" s="146"/>
      <c r="TF39" s="146"/>
      <c r="TG39" s="146"/>
      <c r="TH39" s="146"/>
      <c r="TI39" s="146"/>
      <c r="TJ39" s="146"/>
      <c r="TK39" s="146"/>
      <c r="TL39" s="146"/>
      <c r="TM39" s="146"/>
      <c r="TN39" s="146"/>
      <c r="TO39" s="146"/>
      <c r="TP39" s="146"/>
      <c r="TQ39" s="146"/>
      <c r="TR39" s="146"/>
      <c r="TS39" s="146"/>
      <c r="TT39" s="146"/>
      <c r="TU39" s="146"/>
      <c r="TV39" s="146"/>
      <c r="TW39" s="146"/>
      <c r="TX39" s="146"/>
      <c r="TY39" s="146"/>
      <c r="TZ39" s="146"/>
      <c r="UA39" s="146"/>
      <c r="UB39" s="146"/>
      <c r="UC39" s="146"/>
      <c r="UD39" s="146"/>
      <c r="UE39" s="146"/>
      <c r="UF39" s="146"/>
      <c r="UG39" s="146"/>
      <c r="UH39" s="146"/>
      <c r="UK39" s="350"/>
      <c r="UM39" s="146"/>
      <c r="AKB39" s="146"/>
      <c r="AKC39" s="146"/>
      <c r="AKD39" s="146"/>
      <c r="AKE39" s="146"/>
      <c r="AKF39" s="146"/>
      <c r="AKG39" s="146"/>
      <c r="AKH39" s="146"/>
      <c r="AKI39" s="146"/>
      <c r="AKJ39" s="146"/>
      <c r="AKK39" s="146"/>
      <c r="AKL39" s="146"/>
      <c r="AKM39" s="146"/>
      <c r="AKN39" s="146"/>
      <c r="AKO39" s="146"/>
      <c r="AKP39" s="146"/>
      <c r="AKQ39" s="146"/>
      <c r="AKR39" s="146"/>
      <c r="AKS39" s="146"/>
      <c r="AKT39" s="146"/>
      <c r="AKU39" s="146"/>
      <c r="AKV39" s="146"/>
      <c r="AKW39" s="146"/>
      <c r="AKX39" s="146"/>
      <c r="AKY39" s="146"/>
      <c r="AKZ39" s="146"/>
      <c r="ALA39" s="146"/>
      <c r="ALB39" s="146"/>
      <c r="ALC39" s="146"/>
      <c r="ALD39" s="146"/>
      <c r="ALE39" s="146"/>
      <c r="ALF39" s="146"/>
      <c r="ALG39" s="146"/>
      <c r="ALH39" s="146"/>
      <c r="ALI39" s="146"/>
      <c r="ALJ39" s="146"/>
      <c r="ALK39" s="146"/>
      <c r="ALL39" s="146"/>
      <c r="ALM39" s="146"/>
      <c r="ALN39" s="146"/>
      <c r="ALO39" s="146"/>
      <c r="ALP39" s="146"/>
      <c r="ALQ39" s="146"/>
      <c r="ALR39" s="146"/>
      <c r="ALS39" s="146"/>
      <c r="ALT39" s="146"/>
      <c r="ALU39" s="146"/>
      <c r="ALV39" s="146"/>
      <c r="ALW39" s="146"/>
      <c r="ALX39" s="146"/>
      <c r="ALY39" s="146"/>
      <c r="ALZ39" s="146"/>
      <c r="AMA39" s="146"/>
      <c r="AMB39" s="146"/>
      <c r="AMC39" s="146"/>
      <c r="AMD39" s="146"/>
      <c r="AME39" s="146"/>
      <c r="AMF39" s="146"/>
      <c r="AMG39" s="146"/>
      <c r="AMH39" s="146"/>
      <c r="AMI39" s="146"/>
      <c r="AMJ39" s="146"/>
      <c r="AMK39" s="146"/>
      <c r="AML39" s="146"/>
      <c r="AMM39" s="146"/>
      <c r="AMN39" s="146"/>
      <c r="AMO39" s="146"/>
      <c r="AMP39" s="146"/>
      <c r="AMQ39" s="146"/>
      <c r="AMR39" s="146"/>
      <c r="AMS39" s="146"/>
      <c r="AMT39" s="146"/>
      <c r="AMU39" s="146"/>
      <c r="AMV39" s="146"/>
      <c r="AMW39" s="146"/>
      <c r="AMX39" s="146"/>
      <c r="AMY39" s="146"/>
      <c r="AMZ39" s="146"/>
      <c r="ANA39" s="146"/>
      <c r="ANB39" s="146"/>
      <c r="ANC39" s="146"/>
      <c r="AND39" s="146"/>
      <c r="ANE39" s="146"/>
      <c r="ANF39" s="146"/>
      <c r="ANG39" s="146"/>
      <c r="ANH39" s="146"/>
      <c r="ANI39" s="146"/>
      <c r="ANJ39" s="146"/>
      <c r="ANK39" s="146"/>
      <c r="ANL39" s="146"/>
      <c r="ANM39" s="146"/>
      <c r="ANN39" s="146"/>
      <c r="ANO39" s="146"/>
      <c r="ANP39" s="146"/>
      <c r="ANQ39" s="146"/>
      <c r="ANR39" s="146"/>
      <c r="ANS39" s="146"/>
      <c r="ANT39" s="146"/>
      <c r="ANU39" s="146"/>
      <c r="ANV39" s="146"/>
      <c r="ANW39" s="146"/>
      <c r="ANX39" s="146"/>
      <c r="ANY39" s="146"/>
      <c r="ANZ39" s="146"/>
      <c r="AOA39" s="146"/>
      <c r="AOB39" s="146"/>
      <c r="AOC39" s="146"/>
      <c r="AOD39" s="146"/>
      <c r="AOE39" s="146"/>
      <c r="AOF39" s="146"/>
      <c r="AOG39" s="146"/>
      <c r="AOH39" s="146"/>
      <c r="AOI39" s="146"/>
      <c r="AOJ39" s="146"/>
      <c r="AOK39" s="146"/>
      <c r="AOL39" s="146"/>
      <c r="AOM39" s="146"/>
      <c r="AON39" s="146"/>
      <c r="AOO39" s="146"/>
      <c r="AOP39" s="146"/>
      <c r="AOQ39" s="146"/>
      <c r="AOR39" s="146"/>
      <c r="AOS39" s="146"/>
      <c r="AOT39" s="146"/>
      <c r="AOU39" s="146"/>
      <c r="AOV39" s="146"/>
      <c r="AOW39" s="146"/>
      <c r="AOX39" s="146"/>
      <c r="AOY39" s="146"/>
      <c r="AOZ39" s="146"/>
      <c r="APA39" s="146"/>
      <c r="APB39" s="146"/>
      <c r="APC39" s="146"/>
      <c r="APD39" s="146"/>
      <c r="APE39" s="146"/>
      <c r="APF39" s="146"/>
      <c r="APG39" s="146"/>
      <c r="APH39" s="146"/>
      <c r="API39" s="146"/>
      <c r="APJ39" s="146"/>
      <c r="APK39" s="146"/>
      <c r="APL39" s="146"/>
      <c r="APM39" s="146"/>
      <c r="APN39" s="146"/>
      <c r="APO39" s="146"/>
      <c r="APP39" s="146"/>
      <c r="APQ39" s="146"/>
      <c r="APR39" s="146"/>
      <c r="APU39" s="350"/>
    </row>
    <row r="48" spans="3:1113" ht="15.75" customHeight="1" x14ac:dyDescent="0.25"/>
    <row r="56" spans="1111:1114" s="3" customFormat="1" x14ac:dyDescent="0.25">
      <c r="APS56" s="131"/>
      <c r="APT56" s="131"/>
      <c r="APU56" s="131"/>
      <c r="APV56" s="131"/>
    </row>
    <row r="61" spans="1111:1114" s="3" customFormat="1" x14ac:dyDescent="0.25">
      <c r="APS61" s="131"/>
      <c r="APT61" s="131"/>
      <c r="APU61" s="131"/>
      <c r="APV61" s="131"/>
    </row>
    <row r="68" spans="1111:1114" ht="15.75" customHeight="1" x14ac:dyDescent="0.25"/>
    <row r="69" spans="1111:1114" ht="15" customHeight="1" x14ac:dyDescent="0.25"/>
    <row r="70" spans="1111:1114" ht="15" customHeight="1" x14ac:dyDescent="0.25"/>
    <row r="76" spans="1111:1114" s="6" customFormat="1" x14ac:dyDescent="0.25">
      <c r="APS76" s="132"/>
      <c r="APT76" s="132"/>
      <c r="APU76" s="132"/>
      <c r="APV76" s="132"/>
    </row>
    <row r="81" spans="1111:1114" s="6" customFormat="1" x14ac:dyDescent="0.25">
      <c r="APS81" s="132"/>
      <c r="APT81" s="132"/>
      <c r="APU81" s="132"/>
      <c r="APV81" s="132"/>
    </row>
    <row r="87" spans="1111:1114" ht="15.75" customHeight="1" x14ac:dyDescent="0.25"/>
    <row r="100" spans="1111:1114" s="10" customFormat="1" x14ac:dyDescent="0.25">
      <c r="APS100" s="133"/>
      <c r="APT100" s="133"/>
      <c r="APU100" s="133"/>
      <c r="APV100" s="133"/>
    </row>
    <row r="104" spans="1111:1114" s="7" customFormat="1" ht="16.5" customHeight="1" x14ac:dyDescent="0.15">
      <c r="APS104" s="134"/>
      <c r="APT104" s="134"/>
      <c r="APU104" s="134"/>
      <c r="APV104" s="134"/>
    </row>
    <row r="105" spans="1111:1114" s="7" customFormat="1" ht="15.95" customHeight="1" x14ac:dyDescent="0.15">
      <c r="APS105" s="134"/>
      <c r="APT105" s="134"/>
      <c r="APU105" s="134"/>
      <c r="APV105" s="134"/>
    </row>
    <row r="106" spans="1111:1114" s="7" customFormat="1" ht="15.95" customHeight="1" x14ac:dyDescent="0.15">
      <c r="APS106" s="134"/>
      <c r="APT106" s="134"/>
      <c r="APU106" s="134"/>
      <c r="APV106" s="134"/>
    </row>
    <row r="107" spans="1111:1114" s="7" customFormat="1" ht="19.7" customHeight="1" x14ac:dyDescent="0.15">
      <c r="APS107" s="134"/>
      <c r="APT107" s="134"/>
      <c r="APU107" s="134"/>
      <c r="APV107" s="134"/>
    </row>
    <row r="108" spans="1111:1114" s="7" customFormat="1" ht="82.7" customHeight="1" x14ac:dyDescent="0.15">
      <c r="APS108" s="134"/>
      <c r="APT108" s="134"/>
      <c r="APU108" s="134"/>
      <c r="APV108" s="134"/>
    </row>
    <row r="109" spans="1111:1114" s="7" customFormat="1" ht="12.75" customHeight="1" x14ac:dyDescent="0.15">
      <c r="APS109" s="134"/>
      <c r="APT109" s="134"/>
      <c r="APU109" s="134"/>
      <c r="APV109" s="134"/>
    </row>
    <row r="110" spans="1111:1114" s="7" customFormat="1" ht="12.75" customHeight="1" x14ac:dyDescent="0.15">
      <c r="APS110" s="134"/>
      <c r="APT110" s="134"/>
      <c r="APU110" s="134"/>
      <c r="APV110" s="134"/>
    </row>
    <row r="111" spans="1111:1114" s="7" customFormat="1" ht="12.75" customHeight="1" x14ac:dyDescent="0.15">
      <c r="APS111" s="134"/>
      <c r="APT111" s="134"/>
      <c r="APU111" s="134"/>
      <c r="APV111" s="134"/>
    </row>
    <row r="112" spans="1111:1114" s="9" customFormat="1" ht="12.75" customHeight="1" x14ac:dyDescent="0.15">
      <c r="APS112" s="135"/>
      <c r="APT112" s="135"/>
      <c r="APU112" s="135"/>
      <c r="APV112" s="135"/>
    </row>
    <row r="113" spans="1111:1114" s="7" customFormat="1" ht="12.75" customHeight="1" x14ac:dyDescent="0.15">
      <c r="APS113" s="134"/>
      <c r="APT113" s="134"/>
      <c r="APU113" s="134"/>
      <c r="APV113" s="134"/>
    </row>
    <row r="114" spans="1111:1114" s="7" customFormat="1" ht="12.75" customHeight="1" x14ac:dyDescent="0.15">
      <c r="APS114" s="134"/>
      <c r="APT114" s="134"/>
      <c r="APU114" s="134"/>
      <c r="APV114" s="134"/>
    </row>
    <row r="115" spans="1111:1114" s="7" customFormat="1" ht="12.75" customHeight="1" x14ac:dyDescent="0.15">
      <c r="APS115" s="134"/>
      <c r="APT115" s="134"/>
      <c r="APU115" s="134"/>
      <c r="APV115" s="134"/>
    </row>
    <row r="116" spans="1111:1114" s="7" customFormat="1" ht="12.75" customHeight="1" x14ac:dyDescent="0.15">
      <c r="APS116" s="134"/>
      <c r="APT116" s="134"/>
      <c r="APU116" s="134"/>
      <c r="APV116" s="134"/>
    </row>
    <row r="117" spans="1111:1114" s="8" customFormat="1" ht="12.75" customHeight="1" x14ac:dyDescent="0.15">
      <c r="APS117" s="136"/>
      <c r="APT117" s="136"/>
      <c r="APU117" s="136"/>
      <c r="APV117" s="136"/>
    </row>
    <row r="118" spans="1111:1114" s="7" customFormat="1" ht="12.75" customHeight="1" x14ac:dyDescent="0.15">
      <c r="APS118" s="134"/>
      <c r="APT118" s="134"/>
      <c r="APU118" s="134"/>
      <c r="APV118" s="134"/>
    </row>
    <row r="120" spans="1111:1114" s="6" customFormat="1" x14ac:dyDescent="0.25">
      <c r="APS120" s="132"/>
      <c r="APT120" s="132"/>
      <c r="APU120" s="132"/>
      <c r="APV120" s="132"/>
    </row>
    <row r="121" spans="1111:1114" s="10" customFormat="1" x14ac:dyDescent="0.25">
      <c r="APS121" s="133"/>
      <c r="APT121" s="133"/>
      <c r="APU121" s="133"/>
      <c r="APV121" s="133"/>
    </row>
    <row r="126" spans="1111:1114" ht="15.75" customHeight="1" x14ac:dyDescent="0.25"/>
    <row r="134" spans="1111:1114" s="11" customFormat="1" x14ac:dyDescent="0.25">
      <c r="APS134" s="137"/>
      <c r="APT134" s="137"/>
      <c r="APU134" s="137"/>
      <c r="APV134" s="137"/>
    </row>
    <row r="139" spans="1111:1114" s="11" customFormat="1" x14ac:dyDescent="0.25">
      <c r="APS139" s="137"/>
      <c r="APT139" s="137"/>
      <c r="APU139" s="137"/>
      <c r="APV139" s="137"/>
    </row>
    <row r="147" ht="15.75" customHeight="1" x14ac:dyDescent="0.25"/>
    <row r="169" ht="15.75" customHeight="1" x14ac:dyDescent="0.25"/>
    <row r="189" ht="15.75" customHeight="1" x14ac:dyDescent="0.25"/>
    <row r="197" spans="1111:1114" s="12" customFormat="1" x14ac:dyDescent="0.25">
      <c r="APS197" s="138"/>
      <c r="APT197" s="138"/>
      <c r="APU197" s="138"/>
      <c r="APV197" s="138"/>
    </row>
    <row r="202" spans="1111:1114" s="12" customFormat="1" x14ac:dyDescent="0.25">
      <c r="APS202" s="138"/>
      <c r="APT202" s="138"/>
      <c r="APU202" s="138"/>
      <c r="APV202" s="138"/>
    </row>
    <row r="209" spans="1111:1114" ht="15.75" customHeight="1" x14ac:dyDescent="0.25"/>
    <row r="217" spans="1111:1114" s="4" customFormat="1" x14ac:dyDescent="0.25">
      <c r="APS217" s="139"/>
      <c r="APT217" s="139"/>
      <c r="APU217" s="139"/>
      <c r="APV217" s="139"/>
    </row>
    <row r="222" spans="1111:1114" s="4" customFormat="1" x14ac:dyDescent="0.25">
      <c r="APS222" s="139"/>
      <c r="APT222" s="139"/>
      <c r="APU222" s="139"/>
      <c r="APV222" s="139"/>
    </row>
    <row r="229" spans="1111:1114" ht="15.75" customHeight="1" x14ac:dyDescent="0.25"/>
    <row r="237" spans="1111:1114" s="13" customFormat="1" x14ac:dyDescent="0.25">
      <c r="APS237" s="140"/>
      <c r="APT237" s="140"/>
      <c r="APU237" s="140"/>
      <c r="APV237" s="140"/>
    </row>
    <row r="242" spans="1111:1114" s="13" customFormat="1" x14ac:dyDescent="0.25">
      <c r="APS242" s="140"/>
      <c r="APT242" s="140"/>
      <c r="APU242" s="140"/>
      <c r="APV242" s="140"/>
    </row>
    <row r="251" spans="1111:1114" ht="15.75" customHeight="1" x14ac:dyDescent="0.25"/>
    <row r="259" spans="1111:1114" s="11" customFormat="1" x14ac:dyDescent="0.25">
      <c r="APS259" s="137"/>
      <c r="APT259" s="137"/>
      <c r="APU259" s="137"/>
      <c r="APV259" s="137"/>
    </row>
    <row r="264" spans="1111:1114" s="11" customFormat="1" x14ac:dyDescent="0.25">
      <c r="APS264" s="137"/>
      <c r="APT264" s="137"/>
      <c r="APU264" s="137"/>
      <c r="APV264" s="137"/>
    </row>
    <row r="272" spans="1111:1114" ht="15.75" customHeight="1" x14ac:dyDescent="0.25"/>
    <row r="280" spans="1111:1114" s="12" customFormat="1" x14ac:dyDescent="0.25">
      <c r="APS280" s="138"/>
      <c r="APT280" s="138"/>
      <c r="APU280" s="138"/>
      <c r="APV280" s="138"/>
    </row>
    <row r="285" spans="1111:1114" s="12" customFormat="1" x14ac:dyDescent="0.25">
      <c r="APS285" s="138"/>
      <c r="APT285" s="138"/>
      <c r="APU285" s="138"/>
      <c r="APV285" s="138"/>
    </row>
    <row r="291" spans="1111:1114" s="2" customFormat="1" ht="16.5" customHeight="1" x14ac:dyDescent="0.15">
      <c r="APS291" s="141"/>
      <c r="APT291" s="141"/>
      <c r="APU291" s="141"/>
      <c r="APV291" s="141"/>
    </row>
    <row r="292" spans="1111:1114" ht="15.75" customHeight="1" x14ac:dyDescent="0.25"/>
    <row r="300" spans="1111:1114" s="14" customFormat="1" x14ac:dyDescent="0.25">
      <c r="APS300" s="142"/>
      <c r="APT300" s="142"/>
      <c r="APU300" s="142"/>
      <c r="APV300" s="142"/>
    </row>
    <row r="305" spans="1111:1114" s="14" customFormat="1" x14ac:dyDescent="0.25">
      <c r="APS305" s="142"/>
      <c r="APT305" s="142"/>
      <c r="APU305" s="142"/>
      <c r="APV305" s="142"/>
    </row>
    <row r="314" spans="1111:1114" ht="15.75" customHeight="1" x14ac:dyDescent="0.25"/>
    <row r="333" ht="15.75" customHeight="1" x14ac:dyDescent="0.25"/>
    <row r="341" spans="1111:1114" s="11" customFormat="1" x14ac:dyDescent="0.25">
      <c r="APS341" s="137"/>
      <c r="APT341" s="137"/>
      <c r="APU341" s="137"/>
      <c r="APV341" s="137"/>
    </row>
    <row r="343" spans="1111:1114" ht="21" customHeight="1" x14ac:dyDescent="0.25"/>
    <row r="346" spans="1111:1114" s="11" customFormat="1" x14ac:dyDescent="0.25">
      <c r="APS346" s="137"/>
      <c r="APT346" s="137"/>
      <c r="APU346" s="137"/>
      <c r="APV346" s="137"/>
    </row>
    <row r="355" spans="1111:1114" ht="15" customHeight="1" x14ac:dyDescent="0.25"/>
    <row r="364" spans="1111:1114" s="11" customFormat="1" x14ac:dyDescent="0.25">
      <c r="APS364" s="137"/>
      <c r="APT364" s="137"/>
      <c r="APU364" s="137"/>
      <c r="APV364" s="137"/>
    </row>
    <row r="369" spans="1111:1114" s="11" customFormat="1" x14ac:dyDescent="0.25">
      <c r="APS369" s="137"/>
      <c r="APT369" s="137"/>
      <c r="APU369" s="137"/>
      <c r="APV369" s="137"/>
    </row>
    <row r="377" spans="1111:1114" ht="15" customHeight="1" x14ac:dyDescent="0.25"/>
    <row r="385" spans="1111:1114" s="12" customFormat="1" x14ac:dyDescent="0.25">
      <c r="APS385" s="138"/>
      <c r="APT385" s="138"/>
      <c r="APU385" s="138"/>
      <c r="APV385" s="138"/>
    </row>
    <row r="390" spans="1111:1114" s="12" customFormat="1" x14ac:dyDescent="0.25">
      <c r="APS390" s="138"/>
      <c r="APT390" s="138"/>
      <c r="APU390" s="138"/>
      <c r="APV390" s="138"/>
    </row>
    <row r="397" spans="1111:1114" ht="15.75" customHeight="1" x14ac:dyDescent="0.25"/>
    <row r="405" spans="1111:1114" s="3" customFormat="1" x14ac:dyDescent="0.25">
      <c r="APS405" s="131"/>
      <c r="APT405" s="131"/>
      <c r="APU405" s="131"/>
      <c r="APV405" s="131"/>
    </row>
    <row r="410" spans="1111:1114" s="3" customFormat="1" x14ac:dyDescent="0.25">
      <c r="APS410" s="131"/>
      <c r="APT410" s="131"/>
      <c r="APU410" s="131"/>
      <c r="APV410" s="131"/>
    </row>
  </sheetData>
  <autoFilter ref="FV1:GK410" xr:uid="{00000000-0009-0000-0000-000009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</autoFilter>
  <mergeCells count="1">
    <mergeCell ref="B1:APV1"/>
  </mergeCells>
  <conditionalFormatting sqref="UK4:UK24">
    <cfRule type="cellIs" dxfId="3" priority="4" operator="greaterThan">
      <formula>100000</formula>
    </cfRule>
  </conditionalFormatting>
  <conditionalFormatting sqref="APU4:APU24">
    <cfRule type="cellIs" dxfId="2" priority="1" operator="lessThan">
      <formula>-60</formula>
    </cfRule>
  </conditionalFormatting>
  <pageMargins left="0.7" right="0.7" top="0.75" bottom="0.75" header="0.3" footer="0.3"/>
  <pageSetup paperSize="9" scale="26" orientation="portrait" r:id="rId1"/>
  <colBreaks count="1" manualBreakCount="1">
    <brk id="484" max="23" man="1"/>
  </colBreaks>
  <ignoredErrors>
    <ignoredError sqref="OR26:PH26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23F2C"/>
    <pageSetUpPr fitToPage="1"/>
  </sheetPr>
  <dimension ref="A1:P126"/>
  <sheetViews>
    <sheetView view="pageBreakPreview" topLeftCell="C73" zoomScaleNormal="90" zoomScaleSheetLayoutView="100" workbookViewId="0">
      <selection activeCell="E91" sqref="E91"/>
    </sheetView>
  </sheetViews>
  <sheetFormatPr defaultColWidth="9.140625" defaultRowHeight="15" outlineLevelRow="1" x14ac:dyDescent="0.25"/>
  <cols>
    <col min="1" max="1" width="19.140625" style="311" customWidth="1"/>
    <col min="2" max="2" width="20.85546875" style="311" customWidth="1"/>
    <col min="3" max="3" width="21" style="311" customWidth="1"/>
    <col min="4" max="4" width="31.28515625" style="311" customWidth="1"/>
    <col min="5" max="5" width="31.85546875" style="311" customWidth="1"/>
    <col min="6" max="6" width="15.42578125" style="311" customWidth="1"/>
    <col min="7" max="7" width="17.42578125" style="311" customWidth="1"/>
    <col min="8" max="8" width="5.7109375" style="311" customWidth="1"/>
    <col min="9" max="12" width="9.140625" style="311"/>
    <col min="13" max="13" width="14" style="311" customWidth="1"/>
    <col min="14" max="14" width="17.140625" style="311" customWidth="1"/>
    <col min="15" max="15" width="14.42578125" style="311" customWidth="1"/>
    <col min="16" max="16384" width="9.140625" style="311"/>
  </cols>
  <sheetData>
    <row r="1" spans="1:8" x14ac:dyDescent="0.25">
      <c r="A1" s="335"/>
      <c r="B1" s="335"/>
      <c r="C1" s="335"/>
      <c r="D1" s="335"/>
      <c r="E1" s="335"/>
      <c r="F1" s="335"/>
      <c r="G1" s="335"/>
      <c r="H1" s="336"/>
    </row>
    <row r="2" spans="1:8" x14ac:dyDescent="0.25">
      <c r="A2" s="335"/>
      <c r="B2" s="335"/>
      <c r="C2" s="335"/>
      <c r="D2" s="335"/>
      <c r="E2" s="335"/>
      <c r="F2" s="335"/>
      <c r="G2" s="335"/>
      <c r="H2" s="337"/>
    </row>
    <row r="3" spans="1:8" x14ac:dyDescent="0.25">
      <c r="A3" s="335"/>
      <c r="B3" s="335"/>
      <c r="C3" s="335"/>
      <c r="D3" s="335"/>
      <c r="E3" s="335"/>
      <c r="F3" s="335"/>
      <c r="G3" s="335"/>
      <c r="H3" s="337"/>
    </row>
    <row r="4" spans="1:8" x14ac:dyDescent="0.25">
      <c r="A4" s="335"/>
      <c r="B4" s="335"/>
      <c r="C4" s="335"/>
      <c r="D4" s="335"/>
      <c r="E4" s="335"/>
      <c r="F4" s="335"/>
      <c r="G4" s="335"/>
      <c r="H4" s="335"/>
    </row>
    <row r="5" spans="1:8" x14ac:dyDescent="0.25">
      <c r="A5" s="335"/>
      <c r="B5" s="335"/>
      <c r="C5" s="335"/>
      <c r="D5" s="335"/>
      <c r="E5" s="335"/>
      <c r="F5" s="335"/>
      <c r="G5" s="335"/>
      <c r="H5" s="335"/>
    </row>
    <row r="6" spans="1:8" x14ac:dyDescent="0.25">
      <c r="A6" s="335"/>
      <c r="B6" s="335"/>
      <c r="C6" s="335"/>
      <c r="D6" s="335"/>
      <c r="E6" s="335"/>
      <c r="F6" s="335"/>
      <c r="G6" s="335"/>
      <c r="H6" s="335"/>
    </row>
    <row r="7" spans="1:8" x14ac:dyDescent="0.25">
      <c r="A7" s="335"/>
      <c r="B7" s="335"/>
      <c r="C7" s="335"/>
      <c r="D7" s="335"/>
      <c r="E7" s="335"/>
      <c r="F7" s="335"/>
      <c r="G7" s="335"/>
      <c r="H7" s="335"/>
    </row>
    <row r="8" spans="1:8" x14ac:dyDescent="0.25">
      <c r="A8" s="335"/>
      <c r="B8" s="335"/>
      <c r="C8" s="335"/>
      <c r="D8" s="335"/>
      <c r="E8" s="335"/>
      <c r="F8" s="335"/>
      <c r="G8" s="335"/>
      <c r="H8" s="335"/>
    </row>
    <row r="9" spans="1:8" x14ac:dyDescent="0.25">
      <c r="A9" s="335"/>
      <c r="B9" s="335"/>
      <c r="C9" s="335"/>
      <c r="D9" s="335"/>
      <c r="E9" s="335"/>
      <c r="F9" s="335"/>
      <c r="G9" s="335"/>
      <c r="H9" s="335"/>
    </row>
    <row r="10" spans="1:8" x14ac:dyDescent="0.25">
      <c r="A10" s="335"/>
      <c r="B10" s="335"/>
      <c r="C10" s="335"/>
      <c r="D10" s="335"/>
      <c r="E10" s="335"/>
      <c r="F10" s="335"/>
      <c r="G10" s="335"/>
      <c r="H10" s="335"/>
    </row>
    <row r="11" spans="1:8" x14ac:dyDescent="0.25">
      <c r="A11" s="335"/>
      <c r="B11" s="335"/>
      <c r="C11" s="335"/>
      <c r="D11" s="335"/>
      <c r="E11" s="335"/>
      <c r="F11" s="335"/>
      <c r="G11" s="335"/>
      <c r="H11" s="335"/>
    </row>
    <row r="12" spans="1:8" x14ac:dyDescent="0.25">
      <c r="A12" s="335"/>
      <c r="B12" s="335"/>
      <c r="C12" s="335"/>
      <c r="D12" s="335"/>
      <c r="E12" s="335"/>
      <c r="F12" s="335"/>
      <c r="G12" s="335"/>
      <c r="H12" s="335"/>
    </row>
    <row r="13" spans="1:8" x14ac:dyDescent="0.25">
      <c r="A13" s="335"/>
      <c r="B13" s="335"/>
      <c r="C13" s="335"/>
      <c r="D13" s="335"/>
      <c r="E13" s="335"/>
      <c r="F13" s="335"/>
      <c r="G13" s="335"/>
      <c r="H13" s="335"/>
    </row>
    <row r="14" spans="1:8" x14ac:dyDescent="0.25">
      <c r="A14" s="335"/>
      <c r="B14" s="335"/>
      <c r="C14" s="335"/>
      <c r="D14" s="335"/>
      <c r="E14" s="335"/>
      <c r="F14" s="335"/>
      <c r="G14" s="335"/>
      <c r="H14" s="335"/>
    </row>
    <row r="15" spans="1:8" x14ac:dyDescent="0.25">
      <c r="A15" s="335"/>
      <c r="B15" s="335"/>
      <c r="C15" s="335"/>
      <c r="D15" s="335"/>
      <c r="E15" s="335"/>
      <c r="F15" s="335"/>
      <c r="G15" s="335"/>
      <c r="H15" s="335"/>
    </row>
    <row r="16" spans="1:8" x14ac:dyDescent="0.25">
      <c r="A16" s="335"/>
      <c r="B16" s="335"/>
      <c r="C16" s="335"/>
      <c r="D16" s="335"/>
      <c r="E16" s="335"/>
      <c r="F16" s="335"/>
      <c r="G16" s="335"/>
      <c r="H16" s="335"/>
    </row>
    <row r="17" spans="1:10" x14ac:dyDescent="0.25">
      <c r="A17" s="335"/>
      <c r="B17" s="335"/>
      <c r="C17" s="335"/>
      <c r="D17" s="335"/>
      <c r="E17" s="335"/>
      <c r="F17" s="335"/>
      <c r="G17" s="335"/>
      <c r="H17" s="335"/>
    </row>
    <row r="18" spans="1:10" x14ac:dyDescent="0.25">
      <c r="A18" s="335"/>
      <c r="B18" s="335"/>
      <c r="C18" s="335"/>
      <c r="D18" s="335"/>
      <c r="E18" s="335"/>
      <c r="F18" s="335"/>
      <c r="G18" s="335"/>
      <c r="H18" s="335"/>
    </row>
    <row r="19" spans="1:10" x14ac:dyDescent="0.25">
      <c r="A19" s="335"/>
      <c r="B19" s="335"/>
      <c r="C19" s="335"/>
      <c r="D19" s="335"/>
      <c r="E19" s="335"/>
      <c r="F19" s="335"/>
      <c r="G19" s="335"/>
      <c r="H19" s="335"/>
      <c r="J19" s="334"/>
    </row>
    <row r="20" spans="1:10" x14ac:dyDescent="0.25">
      <c r="A20" s="335"/>
      <c r="B20" s="335"/>
      <c r="C20" s="335"/>
      <c r="D20" s="338"/>
      <c r="E20" s="335"/>
      <c r="F20" s="335"/>
      <c r="G20" s="335"/>
      <c r="H20" s="335"/>
    </row>
    <row r="21" spans="1:10" x14ac:dyDescent="0.25">
      <c r="A21" s="335"/>
      <c r="B21" s="335"/>
      <c r="C21" s="335"/>
      <c r="D21" s="335"/>
      <c r="E21" s="335"/>
      <c r="F21" s="335"/>
      <c r="G21" s="335"/>
      <c r="H21" s="335"/>
    </row>
    <row r="22" spans="1:10" x14ac:dyDescent="0.25">
      <c r="A22" s="335"/>
      <c r="B22" s="335"/>
      <c r="C22" s="335"/>
      <c r="D22" s="335"/>
      <c r="E22" s="335"/>
      <c r="F22" s="335"/>
      <c r="G22" s="335"/>
      <c r="H22" s="335"/>
    </row>
    <row r="23" spans="1:10" x14ac:dyDescent="0.25">
      <c r="A23" s="335"/>
      <c r="B23" s="335"/>
      <c r="C23" s="335"/>
      <c r="D23" s="335"/>
      <c r="E23" s="335"/>
      <c r="F23" s="335"/>
      <c r="G23" s="335"/>
      <c r="H23" s="335"/>
    </row>
    <row r="24" spans="1:10" x14ac:dyDescent="0.25">
      <c r="A24" s="335"/>
      <c r="B24" s="335"/>
      <c r="C24" s="335"/>
      <c r="D24" s="335"/>
      <c r="E24" s="335"/>
      <c r="F24" s="335"/>
      <c r="G24" s="335"/>
      <c r="H24" s="335"/>
    </row>
    <row r="25" spans="1:10" x14ac:dyDescent="0.25">
      <c r="A25" s="335"/>
      <c r="B25" s="335"/>
      <c r="C25" s="335"/>
      <c r="D25" s="335"/>
      <c r="E25" s="335"/>
      <c r="F25" s="335"/>
      <c r="G25" s="335"/>
      <c r="H25" s="335"/>
    </row>
    <row r="26" spans="1:10" x14ac:dyDescent="0.25">
      <c r="A26" s="335"/>
      <c r="B26" s="335"/>
      <c r="C26" s="335"/>
      <c r="D26" s="335"/>
      <c r="E26" s="335"/>
      <c r="F26" s="335"/>
      <c r="G26" s="335"/>
      <c r="H26" s="335"/>
    </row>
    <row r="27" spans="1:10" x14ac:dyDescent="0.25">
      <c r="A27" s="335"/>
      <c r="B27" s="335"/>
      <c r="C27" s="335"/>
      <c r="D27" s="335"/>
      <c r="E27" s="335"/>
      <c r="F27" s="335"/>
      <c r="G27" s="335"/>
      <c r="H27" s="335"/>
    </row>
    <row r="28" spans="1:10" x14ac:dyDescent="0.25">
      <c r="A28" s="335"/>
      <c r="B28" s="335"/>
      <c r="C28" s="335"/>
      <c r="D28" s="335"/>
      <c r="E28" s="335"/>
      <c r="F28" s="335"/>
      <c r="G28" s="335"/>
      <c r="H28" s="335"/>
    </row>
    <row r="29" spans="1:10" x14ac:dyDescent="0.25">
      <c r="A29" s="335"/>
      <c r="B29" s="335"/>
      <c r="C29" s="335"/>
      <c r="D29" s="335"/>
      <c r="E29" s="335"/>
      <c r="F29" s="335"/>
      <c r="G29" s="335"/>
      <c r="H29" s="335"/>
    </row>
    <row r="30" spans="1:10" x14ac:dyDescent="0.25">
      <c r="A30" s="335"/>
      <c r="B30" s="335"/>
      <c r="C30" s="335"/>
      <c r="D30" s="335"/>
      <c r="E30" s="335"/>
      <c r="F30" s="335"/>
      <c r="G30" s="335"/>
      <c r="H30" s="335"/>
    </row>
    <row r="31" spans="1:10" x14ac:dyDescent="0.25">
      <c r="A31" s="335"/>
      <c r="B31" s="335"/>
      <c r="C31" s="335"/>
      <c r="D31" s="335"/>
      <c r="E31" s="335"/>
      <c r="F31" s="335"/>
      <c r="G31" s="335"/>
      <c r="H31" s="335"/>
    </row>
    <row r="32" spans="1:10" x14ac:dyDescent="0.25">
      <c r="A32" s="335"/>
      <c r="B32" s="335"/>
      <c r="C32" s="335"/>
      <c r="D32" s="335"/>
      <c r="E32" s="335"/>
      <c r="F32" s="335"/>
      <c r="G32" s="335"/>
      <c r="H32" s="335"/>
    </row>
    <row r="33" spans="1:8" x14ac:dyDescent="0.25">
      <c r="A33" s="335"/>
      <c r="B33" s="335"/>
      <c r="C33" s="335"/>
      <c r="D33" s="335"/>
      <c r="E33" s="335"/>
      <c r="F33" s="335"/>
      <c r="G33" s="335"/>
      <c r="H33" s="335"/>
    </row>
    <row r="34" spans="1:8" x14ac:dyDescent="0.25">
      <c r="A34" s="335"/>
      <c r="B34" s="335"/>
      <c r="C34" s="335"/>
      <c r="D34" s="335"/>
      <c r="E34" s="335"/>
      <c r="F34" s="335"/>
      <c r="G34" s="335"/>
      <c r="H34" s="335"/>
    </row>
    <row r="35" spans="1:8" x14ac:dyDescent="0.25">
      <c r="A35" s="335"/>
      <c r="B35" s="335"/>
      <c r="C35" s="335"/>
      <c r="D35" s="335"/>
      <c r="E35" s="335"/>
      <c r="F35" s="335"/>
      <c r="G35" s="335"/>
      <c r="H35" s="335"/>
    </row>
    <row r="36" spans="1:8" x14ac:dyDescent="0.25">
      <c r="A36" s="335"/>
      <c r="B36" s="335"/>
      <c r="C36" s="335"/>
      <c r="D36" s="335"/>
      <c r="E36" s="335"/>
      <c r="F36" s="335"/>
      <c r="G36" s="335"/>
      <c r="H36" s="335"/>
    </row>
    <row r="37" spans="1:8" x14ac:dyDescent="0.25">
      <c r="A37" s="335"/>
      <c r="B37" s="335"/>
      <c r="C37" s="335"/>
      <c r="D37" s="335"/>
      <c r="E37" s="335"/>
      <c r="F37" s="335"/>
      <c r="G37" s="335"/>
      <c r="H37" s="335"/>
    </row>
    <row r="38" spans="1:8" x14ac:dyDescent="0.25">
      <c r="A38" s="335"/>
      <c r="B38" s="335"/>
      <c r="C38" s="335"/>
      <c r="D38" s="335"/>
      <c r="E38" s="335"/>
      <c r="F38" s="335"/>
      <c r="G38" s="335"/>
      <c r="H38" s="335"/>
    </row>
    <row r="39" spans="1:8" x14ac:dyDescent="0.25">
      <c r="A39" s="335"/>
      <c r="B39" s="335"/>
      <c r="C39" s="335"/>
      <c r="D39" s="335"/>
      <c r="E39" s="335"/>
      <c r="F39" s="335"/>
      <c r="G39" s="335"/>
      <c r="H39" s="335"/>
    </row>
    <row r="40" spans="1:8" x14ac:dyDescent="0.25">
      <c r="A40" s="335"/>
      <c r="B40" s="335"/>
      <c r="C40" s="335"/>
      <c r="D40" s="335"/>
      <c r="E40" s="335"/>
      <c r="F40" s="335"/>
      <c r="G40" s="335"/>
      <c r="H40" s="335"/>
    </row>
    <row r="41" spans="1:8" x14ac:dyDescent="0.25">
      <c r="A41" s="335"/>
      <c r="B41" s="335"/>
      <c r="C41" s="335"/>
      <c r="D41" s="335"/>
      <c r="E41" s="335"/>
      <c r="F41" s="335"/>
      <c r="G41" s="335"/>
      <c r="H41" s="335"/>
    </row>
    <row r="42" spans="1:8" x14ac:dyDescent="0.25">
      <c r="A42" s="335"/>
      <c r="B42" s="335"/>
      <c r="C42" s="335"/>
      <c r="D42" s="335"/>
      <c r="E42" s="335"/>
      <c r="F42" s="335"/>
      <c r="G42" s="335"/>
      <c r="H42" s="335"/>
    </row>
    <row r="43" spans="1:8" x14ac:dyDescent="0.25">
      <c r="A43" s="335"/>
      <c r="B43" s="335"/>
      <c r="C43" s="335"/>
      <c r="D43" s="335"/>
      <c r="E43" s="335"/>
      <c r="F43" s="335"/>
      <c r="G43" s="335"/>
      <c r="H43" s="335"/>
    </row>
    <row r="44" spans="1:8" x14ac:dyDescent="0.25">
      <c r="A44" s="335"/>
      <c r="B44" s="335"/>
      <c r="C44" s="335"/>
      <c r="D44" s="335"/>
      <c r="E44" s="335"/>
      <c r="F44" s="335"/>
      <c r="G44" s="335"/>
      <c r="H44" s="335"/>
    </row>
    <row r="45" spans="1:8" x14ac:dyDescent="0.25">
      <c r="A45" s="335"/>
      <c r="B45" s="335"/>
      <c r="C45" s="335"/>
      <c r="D45" s="335"/>
      <c r="E45" s="335"/>
      <c r="F45" s="335"/>
      <c r="G45" s="335"/>
      <c r="H45" s="335"/>
    </row>
    <row r="46" spans="1:8" x14ac:dyDescent="0.25">
      <c r="A46" s="335"/>
      <c r="B46" s="335"/>
      <c r="C46" s="335"/>
      <c r="D46" s="335"/>
      <c r="E46" s="335"/>
      <c r="F46" s="335"/>
      <c r="G46" s="335"/>
      <c r="H46" s="335"/>
    </row>
    <row r="47" spans="1:8" x14ac:dyDescent="0.25">
      <c r="A47" s="335"/>
      <c r="B47" s="335"/>
      <c r="C47" s="335"/>
      <c r="D47" s="335"/>
      <c r="E47" s="335"/>
      <c r="F47" s="335"/>
      <c r="G47" s="335"/>
      <c r="H47" s="335"/>
    </row>
    <row r="48" spans="1:8" x14ac:dyDescent="0.25">
      <c r="A48" s="335"/>
      <c r="B48" s="335"/>
      <c r="C48" s="335"/>
      <c r="D48" s="335"/>
      <c r="E48" s="335"/>
      <c r="F48" s="335"/>
      <c r="G48" s="335"/>
      <c r="H48" s="335"/>
    </row>
    <row r="49" spans="1:8" x14ac:dyDescent="0.25">
      <c r="A49" s="335"/>
      <c r="B49" s="335"/>
      <c r="C49" s="335"/>
      <c r="D49" s="335"/>
      <c r="E49" s="335"/>
      <c r="F49" s="335"/>
      <c r="G49" s="335"/>
      <c r="H49" s="335"/>
    </row>
    <row r="66" spans="1:16" x14ac:dyDescent="0.25">
      <c r="K66" s="334"/>
      <c r="L66" s="476"/>
      <c r="M66" s="476"/>
      <c r="N66" s="476"/>
      <c r="O66" s="334"/>
      <c r="P66" s="334"/>
    </row>
    <row r="68" spans="1:16" x14ac:dyDescent="0.25">
      <c r="A68" s="309" t="s">
        <v>390</v>
      </c>
      <c r="B68" s="310">
        <v>44958</v>
      </c>
      <c r="C68" s="310">
        <f>Таблица!AEF3</f>
        <v>44986</v>
      </c>
      <c r="E68" s="312"/>
      <c r="F68" s="312"/>
      <c r="G68" s="313"/>
    </row>
    <row r="69" spans="1:16" x14ac:dyDescent="0.25">
      <c r="A69" s="309" t="s">
        <v>391</v>
      </c>
      <c r="B69" s="486">
        <v>2.6467999999999998</v>
      </c>
      <c r="C69" s="487">
        <f>'1688'!M58</f>
        <v>2.8079999999999998</v>
      </c>
      <c r="E69" s="315"/>
      <c r="F69" s="316"/>
      <c r="G69" s="317"/>
    </row>
    <row r="70" spans="1:16" x14ac:dyDescent="0.25">
      <c r="A70" s="309" t="s">
        <v>392</v>
      </c>
      <c r="B70" s="486">
        <v>2.8866999999999998</v>
      </c>
      <c r="C70" s="487">
        <f>'1688'!L58</f>
        <v>2.9624000000000001</v>
      </c>
      <c r="E70" s="319"/>
      <c r="F70" s="316"/>
      <c r="G70" s="317"/>
    </row>
    <row r="71" spans="1:16" x14ac:dyDescent="0.25">
      <c r="A71" s="309" t="s">
        <v>393</v>
      </c>
      <c r="B71" s="486">
        <v>3.8120000000000003</v>
      </c>
      <c r="C71" s="487">
        <f>'1688'!N58*100</f>
        <v>3.7440000000000002</v>
      </c>
    </row>
    <row r="72" spans="1:16" x14ac:dyDescent="0.25">
      <c r="A72" s="309" t="s">
        <v>394</v>
      </c>
      <c r="B72" s="320">
        <v>1.09063775124679</v>
      </c>
      <c r="C72" s="320">
        <f>C70/C69</f>
        <v>1.0549857549857551</v>
      </c>
      <c r="D72" s="321"/>
    </row>
    <row r="73" spans="1:16" x14ac:dyDescent="0.25">
      <c r="A73" s="309" t="s">
        <v>395</v>
      </c>
      <c r="B73" s="320">
        <v>69.433368310598098</v>
      </c>
      <c r="C73" s="320">
        <f>(C69/C71)*100</f>
        <v>74.999999999999986</v>
      </c>
    </row>
    <row r="74" spans="1:16" x14ac:dyDescent="0.25">
      <c r="A74" s="322"/>
      <c r="B74" s="323"/>
      <c r="C74" s="323"/>
    </row>
    <row r="75" spans="1:16" x14ac:dyDescent="0.25">
      <c r="A75" s="324"/>
      <c r="B75" s="323"/>
      <c r="C75" s="323"/>
      <c r="D75" s="929" t="s">
        <v>513</v>
      </c>
      <c r="E75" s="930"/>
    </row>
    <row r="76" spans="1:16" ht="15" customHeight="1" x14ac:dyDescent="0.25">
      <c r="A76" s="325" t="s">
        <v>396</v>
      </c>
      <c r="B76" s="310">
        <v>44958</v>
      </c>
      <c r="C76" s="310">
        <f>C68</f>
        <v>44986</v>
      </c>
      <c r="D76" s="488" t="s">
        <v>514</v>
      </c>
      <c r="E76" s="488" t="s">
        <v>515</v>
      </c>
      <c r="F76" s="935" t="s">
        <v>492</v>
      </c>
      <c r="G76" s="936"/>
    </row>
    <row r="77" spans="1:16" x14ac:dyDescent="0.25">
      <c r="A77" s="339" t="s">
        <v>398</v>
      </c>
      <c r="B77" s="340">
        <v>2939.1170470001503</v>
      </c>
      <c r="C77" s="340">
        <f>'1688'!M27/1000</f>
        <v>2901.3347578347598</v>
      </c>
      <c r="D77" s="340">
        <f>C77-B77</f>
        <v>-37.782289165390466</v>
      </c>
      <c r="E77" s="326">
        <f>D77/B77</f>
        <v>-1.2854979424502155E-2</v>
      </c>
      <c r="F77" s="458"/>
      <c r="G77" s="314"/>
    </row>
    <row r="78" spans="1:16" x14ac:dyDescent="0.25">
      <c r="A78" s="341" t="s">
        <v>399</v>
      </c>
      <c r="B78" s="343">
        <v>349.87529012367099</v>
      </c>
      <c r="C78" s="343">
        <f>'1688'!L27/1000</f>
        <v>344.34310018903597</v>
      </c>
      <c r="D78" s="455">
        <f>C78-B78</f>
        <v>-5.5321899346350278</v>
      </c>
      <c r="E78" s="326">
        <f>D78/B78</f>
        <v>-1.5811890953143778E-2</v>
      </c>
      <c r="F78" s="459"/>
      <c r="G78" s="314"/>
    </row>
    <row r="79" spans="1:16" x14ac:dyDescent="0.25">
      <c r="A79" s="342" t="s">
        <v>400</v>
      </c>
      <c r="B79" s="344">
        <v>17393.8877229801</v>
      </c>
      <c r="C79" s="344">
        <f>'1688'!N27/1000</f>
        <v>17454.3803418803</v>
      </c>
      <c r="D79" s="344">
        <f>C79-B79</f>
        <v>60.492618900199886</v>
      </c>
      <c r="E79" s="326">
        <f>D79/B79</f>
        <v>3.4778089788563764E-3</v>
      </c>
      <c r="F79" s="458"/>
      <c r="G79" s="314"/>
    </row>
    <row r="80" spans="1:16" x14ac:dyDescent="0.25">
      <c r="A80" s="327"/>
      <c r="B80" s="318"/>
      <c r="C80" s="318"/>
      <c r="D80" s="328"/>
    </row>
    <row r="81" spans="1:7" ht="30" x14ac:dyDescent="0.25">
      <c r="A81" s="933" t="s">
        <v>516</v>
      </c>
      <c r="B81" s="933"/>
      <c r="C81" s="933"/>
      <c r="D81" s="489" t="s">
        <v>517</v>
      </c>
      <c r="E81" s="485" t="s">
        <v>402</v>
      </c>
    </row>
    <row r="82" spans="1:7" x14ac:dyDescent="0.25">
      <c r="A82" s="314"/>
      <c r="B82" s="310">
        <f>B68</f>
        <v>44958</v>
      </c>
      <c r="C82" s="310">
        <f>C68</f>
        <v>44986</v>
      </c>
      <c r="D82" s="934" t="s">
        <v>403</v>
      </c>
      <c r="E82" s="934"/>
      <c r="F82" s="934" t="s">
        <v>397</v>
      </c>
      <c r="G82" s="934"/>
    </row>
    <row r="83" spans="1:7" x14ac:dyDescent="0.25">
      <c r="A83" s="309" t="s">
        <v>398</v>
      </c>
      <c r="B83" s="329">
        <f>B77</f>
        <v>2939.1170470001503</v>
      </c>
      <c r="C83" s="330">
        <f>C77</f>
        <v>2901.3347578347598</v>
      </c>
      <c r="D83" s="471">
        <f>C83-B83</f>
        <v>-37.782289165390466</v>
      </c>
      <c r="E83" s="534">
        <f>D77</f>
        <v>-37.782289165390466</v>
      </c>
      <c r="F83" s="326">
        <f>D83/B83</f>
        <v>-1.2854979424502155E-2</v>
      </c>
      <c r="G83" s="326">
        <f>E83/B83</f>
        <v>-1.2854979424502155E-2</v>
      </c>
    </row>
    <row r="84" spans="1:7" x14ac:dyDescent="0.25">
      <c r="A84" s="309" t="s">
        <v>404</v>
      </c>
      <c r="B84" s="329">
        <f>B78*B72</f>
        <v>381.58719963729874</v>
      </c>
      <c r="C84" s="329">
        <f>C78*C72</f>
        <v>363.27706552706559</v>
      </c>
      <c r="D84" s="471">
        <f>C84-B84</f>
        <v>-18.31013411023315</v>
      </c>
      <c r="E84" s="719">
        <f>D78*B72</f>
        <v>-6.0336151897804724</v>
      </c>
      <c r="F84" s="326">
        <f>D84/B84</f>
        <v>-4.7984141311965024E-2</v>
      </c>
      <c r="G84" s="326">
        <f>E84/B84</f>
        <v>-1.5811890953143778E-2</v>
      </c>
    </row>
    <row r="85" spans="1:7" x14ac:dyDescent="0.25">
      <c r="A85" s="309" t="s">
        <v>400</v>
      </c>
      <c r="B85" s="329">
        <f>B79/B73</f>
        <v>250.51193894514188</v>
      </c>
      <c r="C85" s="329">
        <f>C79/C73</f>
        <v>232.72507122507071</v>
      </c>
      <c r="D85" s="471">
        <f>C85-B85</f>
        <v>-17.786867720071172</v>
      </c>
      <c r="E85" s="428">
        <f>D79/B73</f>
        <v>0.87123267057413489</v>
      </c>
      <c r="F85" s="326">
        <f>D85/B85</f>
        <v>-7.1002075968787312E-2</v>
      </c>
      <c r="G85" s="326">
        <f>E85/B85</f>
        <v>3.4778089788563768E-3</v>
      </c>
    </row>
    <row r="86" spans="1:7" x14ac:dyDescent="0.25">
      <c r="A86" s="309" t="s">
        <v>405</v>
      </c>
      <c r="B86" s="332">
        <f>SUM(B83:B85)</f>
        <v>3571.2161855825912</v>
      </c>
      <c r="C86" s="332">
        <f>SUM(C83:C85)</f>
        <v>3497.3368945868961</v>
      </c>
      <c r="D86" s="548">
        <f>SUM(D83:D85)</f>
        <v>-73.879290995694788</v>
      </c>
      <c r="E86" s="333">
        <f>SUM(E83:E85)</f>
        <v>-42.944671684596798</v>
      </c>
      <c r="F86" s="839">
        <f>D86/B86</f>
        <v>-2.068743171974689E-2</v>
      </c>
      <c r="G86" s="578">
        <f>E86/B86</f>
        <v>-1.2025223188103078E-2</v>
      </c>
    </row>
    <row r="87" spans="1:7" x14ac:dyDescent="0.25">
      <c r="E87" s="490"/>
    </row>
    <row r="88" spans="1:7" ht="21" x14ac:dyDescent="0.35">
      <c r="B88" s="841" t="s">
        <v>624</v>
      </c>
      <c r="C88" s="840" t="s">
        <v>621</v>
      </c>
      <c r="E88" s="744"/>
    </row>
    <row r="89" spans="1:7" ht="21" x14ac:dyDescent="0.35">
      <c r="A89" s="309" t="s">
        <v>498</v>
      </c>
      <c r="B89" s="346">
        <f>Таблица!AEI7</f>
        <v>138.47600000000057</v>
      </c>
      <c r="C89" s="346">
        <f>Таблица!AEJ7</f>
        <v>123.65299999999934</v>
      </c>
      <c r="D89" s="559"/>
      <c r="E89" s="744"/>
    </row>
    <row r="90" spans="1:7" ht="21" x14ac:dyDescent="0.35">
      <c r="A90" s="339" t="s">
        <v>398</v>
      </c>
      <c r="B90" s="346">
        <f>Таблица!AEI9</f>
        <v>-29.18875624498969</v>
      </c>
      <c r="C90" s="346">
        <f>Таблица!AEJ9</f>
        <v>-37.782289165390466</v>
      </c>
      <c r="D90" s="937"/>
      <c r="E90" s="649"/>
    </row>
    <row r="91" spans="1:7" ht="21" x14ac:dyDescent="0.35">
      <c r="A91" s="341" t="s">
        <v>399</v>
      </c>
      <c r="B91" s="455">
        <f>Таблица!AEI8</f>
        <v>-6.3193181902269657</v>
      </c>
      <c r="C91" s="455">
        <f>Таблица!AEJ8</f>
        <v>-5.5321899346350278</v>
      </c>
      <c r="D91" s="938"/>
      <c r="E91" s="649"/>
    </row>
    <row r="92" spans="1:7" x14ac:dyDescent="0.25">
      <c r="A92" s="342" t="s">
        <v>400</v>
      </c>
      <c r="B92" s="345">
        <f>Таблица!AEI10</f>
        <v>275.18810622309684</v>
      </c>
      <c r="C92" s="345">
        <f>Таблица!AEJ10</f>
        <v>60.492618900199886</v>
      </c>
      <c r="D92" s="938"/>
    </row>
    <row r="94" spans="1:7" x14ac:dyDescent="0.25">
      <c r="A94" s="931" t="s">
        <v>401</v>
      </c>
      <c r="B94" s="932"/>
      <c r="C94" s="471">
        <f>D86</f>
        <v>-73.879290995694788</v>
      </c>
    </row>
    <row r="95" spans="1:7" x14ac:dyDescent="0.25">
      <c r="A95" s="931" t="s">
        <v>402</v>
      </c>
      <c r="B95" s="932"/>
      <c r="C95" s="623">
        <f>E86</f>
        <v>-42.944671684596798</v>
      </c>
    </row>
    <row r="98" spans="2:4" outlineLevel="1" x14ac:dyDescent="0.25"/>
    <row r="99" spans="2:4" outlineLevel="1" x14ac:dyDescent="0.25">
      <c r="C99" s="577" t="s">
        <v>547</v>
      </c>
    </row>
    <row r="100" spans="2:4" outlineLevel="1" x14ac:dyDescent="0.25">
      <c r="C100" s="552" t="s">
        <v>624</v>
      </c>
      <c r="D100" s="552" t="s">
        <v>621</v>
      </c>
    </row>
    <row r="101" spans="2:4" outlineLevel="1" x14ac:dyDescent="0.25">
      <c r="B101" s="311" t="s">
        <v>398</v>
      </c>
      <c r="C101" s="331">
        <v>1.3326215949696234</v>
      </c>
      <c r="D101" s="490">
        <f>D83</f>
        <v>-37.782289165390466</v>
      </c>
    </row>
    <row r="102" spans="2:4" outlineLevel="1" x14ac:dyDescent="0.25">
      <c r="B102" s="311" t="s">
        <v>404</v>
      </c>
      <c r="C102" s="331">
        <v>9.5693653258555855</v>
      </c>
      <c r="D102" s="490">
        <f t="shared" ref="D102:D103" si="0">D84</f>
        <v>-18.31013411023315</v>
      </c>
    </row>
    <row r="103" spans="2:4" outlineLevel="1" x14ac:dyDescent="0.25">
      <c r="B103" s="311" t="s">
        <v>400</v>
      </c>
      <c r="C103" s="331">
        <v>-40.323569590763896</v>
      </c>
      <c r="D103" s="490">
        <f t="shared" si="0"/>
        <v>-17.786867720071172</v>
      </c>
    </row>
    <row r="104" spans="2:4" outlineLevel="1" x14ac:dyDescent="0.25">
      <c r="B104" s="549" t="s">
        <v>405</v>
      </c>
      <c r="C104" s="548">
        <f>SUM(C101:C103)</f>
        <v>-29.421582669938687</v>
      </c>
      <c r="D104" s="762">
        <f>SUM(D101:D103)</f>
        <v>-73.879290995694788</v>
      </c>
    </row>
    <row r="105" spans="2:4" outlineLevel="1" x14ac:dyDescent="0.25"/>
    <row r="123" spans="1:3" x14ac:dyDescent="0.25">
      <c r="B123" s="477" t="s">
        <v>506</v>
      </c>
      <c r="C123" s="311" t="s">
        <v>505</v>
      </c>
    </row>
    <row r="124" spans="1:3" x14ac:dyDescent="0.25">
      <c r="A124" s="339" t="s">
        <v>398</v>
      </c>
      <c r="B124" s="478">
        <v>8</v>
      </c>
      <c r="C124" s="346">
        <f>D77</f>
        <v>-37.782289165390466</v>
      </c>
    </row>
    <row r="125" spans="1:3" x14ac:dyDescent="0.25">
      <c r="A125" s="341" t="s">
        <v>399</v>
      </c>
      <c r="B125" s="459">
        <v>2</v>
      </c>
      <c r="C125" s="346">
        <f t="shared" ref="C125:C126" si="1">D78</f>
        <v>-5.5321899346350278</v>
      </c>
    </row>
    <row r="126" spans="1:3" x14ac:dyDescent="0.25">
      <c r="A126" s="342" t="s">
        <v>400</v>
      </c>
      <c r="B126" s="458">
        <v>236.8</v>
      </c>
      <c r="C126" s="346">
        <f t="shared" si="1"/>
        <v>60.492618900199886</v>
      </c>
    </row>
  </sheetData>
  <mergeCells count="8">
    <mergeCell ref="D75:E75"/>
    <mergeCell ref="A95:B95"/>
    <mergeCell ref="A81:C81"/>
    <mergeCell ref="D82:E82"/>
    <mergeCell ref="F82:G82"/>
    <mergeCell ref="F76:G76"/>
    <mergeCell ref="A94:B94"/>
    <mergeCell ref="D90:D92"/>
  </mergeCells>
  <conditionalFormatting sqref="D83:E86">
    <cfRule type="cellIs" dxfId="1" priority="2" operator="lessThan">
      <formula>0</formula>
    </cfRule>
  </conditionalFormatting>
  <conditionalFormatting sqref="C101:C104">
    <cfRule type="cellIs" dxfId="0" priority="1" operator="lessThan">
      <formula>0</formula>
    </cfRule>
  </conditionalFormatting>
  <pageMargins left="0.7" right="0.7" top="0.75" bottom="0.75" header="0.3" footer="0.3"/>
  <pageSetup paperSize="9" scale="53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C1:Z101"/>
  <sheetViews>
    <sheetView view="pageBreakPreview" topLeftCell="A39" zoomScale="90" zoomScaleNormal="85" zoomScaleSheetLayoutView="90" workbookViewId="0">
      <selection activeCell="AC19" sqref="AC19"/>
    </sheetView>
  </sheetViews>
  <sheetFormatPr defaultColWidth="8.85546875" defaultRowHeight="12.75" x14ac:dyDescent="0.2"/>
  <cols>
    <col min="1" max="1" width="8.85546875" style="84"/>
    <col min="2" max="2" width="3.140625" style="84" customWidth="1"/>
    <col min="3" max="3" width="2.28515625" style="84" customWidth="1"/>
    <col min="4" max="4" width="17.28515625" style="84" customWidth="1"/>
    <col min="5" max="6" width="13.5703125" style="84" customWidth="1"/>
    <col min="7" max="7" width="18.140625" style="84" customWidth="1"/>
    <col min="8" max="8" width="21.5703125" style="84" customWidth="1"/>
    <col min="9" max="10" width="8.85546875" style="84"/>
    <col min="11" max="11" width="8.5703125" style="84" customWidth="1"/>
    <col min="12" max="16" width="8.85546875" style="84"/>
    <col min="17" max="17" width="7.42578125" style="84" customWidth="1"/>
    <col min="18" max="18" width="8.85546875" style="84"/>
    <col min="19" max="19" width="7.7109375" style="84" customWidth="1"/>
    <col min="20" max="20" width="8.85546875" style="84"/>
    <col min="21" max="21" width="8.7109375" style="84" customWidth="1"/>
    <col min="22" max="22" width="7.5703125" style="84" customWidth="1"/>
    <col min="23" max="16384" width="8.85546875" style="84"/>
  </cols>
  <sheetData>
    <row r="1" spans="3:24" ht="42.75" customHeight="1" x14ac:dyDescent="0.2">
      <c r="D1" s="943" t="s">
        <v>314</v>
      </c>
      <c r="E1" s="944"/>
      <c r="F1" s="944"/>
      <c r="G1" s="944"/>
      <c r="H1" s="944"/>
      <c r="I1" s="944"/>
      <c r="J1" s="944"/>
      <c r="K1" s="944"/>
      <c r="L1" s="944"/>
      <c r="M1" s="944"/>
      <c r="N1" s="944"/>
      <c r="O1" s="944"/>
      <c r="P1" s="944"/>
      <c r="Q1" s="944"/>
      <c r="R1" s="944"/>
      <c r="S1" s="944"/>
      <c r="T1" s="944"/>
      <c r="U1" s="944"/>
      <c r="V1" s="944"/>
      <c r="W1" s="944"/>
      <c r="X1" s="86"/>
    </row>
    <row r="2" spans="3:24" ht="54" customHeight="1" x14ac:dyDescent="0.2">
      <c r="C2" s="947" t="s">
        <v>274</v>
      </c>
      <c r="D2" s="948"/>
      <c r="E2" s="948"/>
      <c r="F2" s="948"/>
      <c r="G2" s="948"/>
      <c r="H2" s="948"/>
      <c r="I2" s="948"/>
      <c r="J2" s="948"/>
      <c r="K2" s="948"/>
      <c r="L2" s="948"/>
      <c r="M2" s="948"/>
      <c r="N2" s="948"/>
      <c r="O2" s="948"/>
      <c r="P2" s="948"/>
      <c r="Q2" s="948"/>
      <c r="R2" s="948"/>
      <c r="S2" s="245"/>
      <c r="T2" s="245"/>
      <c r="U2" s="245"/>
      <c r="V2" s="245"/>
      <c r="W2" s="163"/>
      <c r="X2" s="86"/>
    </row>
    <row r="3" spans="3:24" ht="27" hidden="1" customHeight="1" thickTop="1" x14ac:dyDescent="0.2">
      <c r="C3" s="949" t="s">
        <v>290</v>
      </c>
      <c r="D3" s="950"/>
      <c r="E3" s="950"/>
      <c r="F3" s="950"/>
      <c r="G3" s="950"/>
      <c r="H3" s="950"/>
      <c r="I3" s="950"/>
      <c r="J3" s="950"/>
      <c r="K3" s="950"/>
      <c r="L3" s="950"/>
      <c r="M3" s="950"/>
      <c r="N3" s="950"/>
      <c r="O3" s="950"/>
      <c r="P3" s="950"/>
      <c r="Q3" s="950"/>
      <c r="R3" s="950"/>
      <c r="S3" s="950"/>
      <c r="T3" s="950"/>
      <c r="U3" s="950"/>
      <c r="V3" s="951"/>
      <c r="W3" s="163"/>
      <c r="X3" s="86"/>
    </row>
    <row r="4" spans="3:24" ht="23.25" hidden="1" customHeight="1" x14ac:dyDescent="0.2">
      <c r="C4" s="952">
        <f>'По банкам '!APR3</f>
        <v>44986</v>
      </c>
      <c r="D4" s="953"/>
      <c r="E4" s="953"/>
      <c r="F4" s="953"/>
      <c r="G4" s="953"/>
      <c r="H4" s="953"/>
      <c r="I4" s="953"/>
      <c r="J4" s="953"/>
      <c r="K4" s="953"/>
      <c r="L4" s="953"/>
      <c r="M4" s="953"/>
      <c r="N4" s="953"/>
      <c r="O4" s="953"/>
      <c r="P4" s="953"/>
      <c r="Q4" s="953"/>
      <c r="R4" s="953"/>
      <c r="S4" s="953"/>
      <c r="T4" s="953"/>
      <c r="U4" s="953"/>
      <c r="V4" s="954"/>
      <c r="W4" s="163"/>
      <c r="X4" s="86"/>
    </row>
    <row r="5" spans="3:24" ht="28.5" hidden="1" customHeight="1" thickBot="1" x14ac:dyDescent="0.25">
      <c r="C5" s="955"/>
      <c r="D5" s="956"/>
      <c r="E5" s="956"/>
      <c r="F5" s="956"/>
      <c r="G5" s="956"/>
      <c r="H5" s="956"/>
      <c r="I5" s="959"/>
      <c r="J5" s="960"/>
      <c r="K5" s="957"/>
      <c r="L5" s="958"/>
      <c r="M5" s="958"/>
      <c r="N5" s="958"/>
      <c r="O5" s="958"/>
      <c r="P5" s="958"/>
      <c r="Q5" s="958"/>
      <c r="R5" s="958"/>
      <c r="S5" s="958"/>
      <c r="T5" s="961"/>
      <c r="U5" s="961"/>
      <c r="V5" s="962"/>
      <c r="W5" s="163"/>
      <c r="X5" s="86"/>
    </row>
    <row r="6" spans="3:24" ht="22.15" customHeight="1" x14ac:dyDescent="0.35">
      <c r="C6" s="93"/>
      <c r="D6" s="945" t="s">
        <v>216</v>
      </c>
      <c r="E6" s="945"/>
      <c r="F6" s="945"/>
      <c r="G6" s="945"/>
      <c r="H6" s="945"/>
      <c r="I6" s="945"/>
      <c r="J6" s="945"/>
      <c r="K6" s="945"/>
      <c r="L6" s="945"/>
      <c r="M6" s="945"/>
      <c r="N6" s="945"/>
      <c r="O6" s="945"/>
      <c r="P6" s="945"/>
      <c r="Q6" s="945"/>
      <c r="R6" s="945"/>
      <c r="S6" s="945"/>
      <c r="T6" s="945"/>
      <c r="U6" s="945"/>
      <c r="V6" s="946"/>
      <c r="W6" s="90"/>
      <c r="X6" s="90"/>
    </row>
    <row r="7" spans="3:24" ht="36.75" customHeight="1" x14ac:dyDescent="0.2">
      <c r="C7" s="93"/>
      <c r="D7" s="107" t="s">
        <v>213</v>
      </c>
      <c r="E7" s="108" t="s">
        <v>214</v>
      </c>
      <c r="F7" s="108" t="s">
        <v>212</v>
      </c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09"/>
      <c r="S7" s="109"/>
      <c r="T7" s="109"/>
      <c r="U7" s="109"/>
      <c r="V7" s="110"/>
      <c r="W7" s="86"/>
      <c r="X7" s="86"/>
    </row>
    <row r="8" spans="3:24" ht="13.15" customHeight="1" x14ac:dyDescent="0.2">
      <c r="C8" s="93"/>
      <c r="D8" s="111">
        <v>43831</v>
      </c>
      <c r="E8" s="112">
        <v>740.44934986999999</v>
      </c>
      <c r="F8" s="112">
        <v>357.35286485619065</v>
      </c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10"/>
      <c r="W8" s="86"/>
      <c r="X8" s="86"/>
    </row>
    <row r="9" spans="3:24" ht="13.15" customHeight="1" x14ac:dyDescent="0.2">
      <c r="C9" s="93"/>
      <c r="D9" s="111">
        <v>43862</v>
      </c>
      <c r="E9" s="112">
        <v>622.65494544000012</v>
      </c>
      <c r="F9" s="112">
        <v>352.73588662309191</v>
      </c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10"/>
      <c r="W9" s="86"/>
      <c r="X9" s="86"/>
    </row>
    <row r="10" spans="3:24" ht="13.15" customHeight="1" x14ac:dyDescent="0.2">
      <c r="C10" s="93"/>
      <c r="D10" s="111">
        <v>43891</v>
      </c>
      <c r="E10" s="112">
        <v>586.72097014999997</v>
      </c>
      <c r="F10" s="112">
        <v>419.13186027700038</v>
      </c>
      <c r="G10" s="109"/>
      <c r="H10" s="109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10"/>
      <c r="W10" s="86"/>
      <c r="X10" s="86"/>
    </row>
    <row r="11" spans="3:24" ht="13.15" customHeight="1" x14ac:dyDescent="0.2">
      <c r="C11" s="93"/>
      <c r="D11" s="111">
        <v>43922</v>
      </c>
      <c r="E11" s="112">
        <v>575.77716211000006</v>
      </c>
      <c r="F11" s="112">
        <v>275.53536417052561</v>
      </c>
      <c r="G11" s="109"/>
      <c r="H11" s="109"/>
      <c r="I11" s="109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10"/>
      <c r="W11" s="86"/>
      <c r="X11" s="86"/>
    </row>
    <row r="12" spans="3:24" ht="13.15" customHeight="1" x14ac:dyDescent="0.2">
      <c r="C12" s="93"/>
      <c r="D12" s="111">
        <v>43952</v>
      </c>
      <c r="E12" s="112">
        <v>637.28470728999991</v>
      </c>
      <c r="F12" s="112">
        <v>327.24320657017705</v>
      </c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10"/>
      <c r="W12" s="86"/>
      <c r="X12" s="86"/>
    </row>
    <row r="13" spans="3:24" ht="13.15" customHeight="1" x14ac:dyDescent="0.2">
      <c r="C13" s="93"/>
      <c r="D13" s="111">
        <v>43983</v>
      </c>
      <c r="E13" s="112">
        <v>705.32194794999998</v>
      </c>
      <c r="F13" s="112">
        <v>373.06127756861514</v>
      </c>
      <c r="G13" s="109"/>
      <c r="H13" s="109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10"/>
      <c r="W13" s="86"/>
      <c r="X13" s="86"/>
    </row>
    <row r="14" spans="3:24" ht="13.15" customHeight="1" x14ac:dyDescent="0.2">
      <c r="C14" s="93"/>
      <c r="D14" s="111">
        <v>44013</v>
      </c>
      <c r="E14" s="112">
        <v>639.23185250000006</v>
      </c>
      <c r="F14" s="112">
        <v>395.55911715693776</v>
      </c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10"/>
      <c r="W14" s="86"/>
      <c r="X14" s="86"/>
    </row>
    <row r="15" spans="3:24" ht="13.15" customHeight="1" x14ac:dyDescent="0.2">
      <c r="C15" s="93"/>
      <c r="D15" s="111">
        <v>44044</v>
      </c>
      <c r="E15" s="112">
        <v>435.77107910000001</v>
      </c>
      <c r="F15" s="112">
        <v>226.78429001250262</v>
      </c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10"/>
      <c r="W15" s="86"/>
      <c r="X15" s="86"/>
    </row>
    <row r="16" spans="3:24" ht="13.15" customHeight="1" x14ac:dyDescent="0.2">
      <c r="C16" s="93"/>
      <c r="D16" s="111">
        <v>44075</v>
      </c>
      <c r="E16" s="112">
        <v>563.96199999999999</v>
      </c>
      <c r="F16" s="112">
        <v>269.20326358120599</v>
      </c>
      <c r="G16" s="109"/>
      <c r="H16" s="109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10"/>
      <c r="W16" s="86"/>
      <c r="X16" s="86"/>
    </row>
    <row r="17" spans="3:24" ht="13.15" customHeight="1" x14ac:dyDescent="0.2">
      <c r="C17" s="93"/>
      <c r="D17" s="111">
        <v>44105</v>
      </c>
      <c r="E17" s="112">
        <v>639.83037497999999</v>
      </c>
      <c r="F17" s="112">
        <v>303.12655768036171</v>
      </c>
      <c r="G17" s="112">
        <v>665.10395010394996</v>
      </c>
      <c r="H17" s="112">
        <v>302.1822849807445</v>
      </c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10"/>
      <c r="W17" s="86"/>
      <c r="X17" s="86"/>
    </row>
    <row r="18" spans="3:24" ht="13.15" customHeight="1" x14ac:dyDescent="0.2">
      <c r="C18" s="93"/>
      <c r="D18" s="111">
        <v>44136</v>
      </c>
      <c r="E18" s="112">
        <v>611.73611000000005</v>
      </c>
      <c r="F18" s="112">
        <v>298.5</v>
      </c>
      <c r="G18" s="112">
        <v>96.200056379156905</v>
      </c>
      <c r="H18" s="112">
        <v>100.31248446601606</v>
      </c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10"/>
      <c r="W18" s="86"/>
      <c r="X18" s="86"/>
    </row>
    <row r="19" spans="3:24" ht="13.15" customHeight="1" x14ac:dyDescent="0.2">
      <c r="C19" s="93"/>
      <c r="D19" s="111">
        <v>44166</v>
      </c>
      <c r="E19" s="112">
        <v>657.44258721000006</v>
      </c>
      <c r="F19" s="112">
        <v>415.24525496712755</v>
      </c>
      <c r="G19" s="109">
        <f>E17/G17*100</f>
        <v>96.20005637915699</v>
      </c>
      <c r="H19" s="109">
        <f>F17/H17*100</f>
        <v>100.31248446601606</v>
      </c>
      <c r="I19" s="109"/>
      <c r="J19" s="109"/>
      <c r="K19" s="109"/>
      <c r="L19" s="109"/>
      <c r="M19" s="109"/>
      <c r="N19" s="109"/>
      <c r="O19" s="109"/>
      <c r="P19" s="109"/>
      <c r="Q19" s="109"/>
      <c r="R19" s="109"/>
      <c r="S19" s="109"/>
      <c r="T19" s="109"/>
      <c r="U19" s="109"/>
      <c r="V19" s="110"/>
      <c r="W19" s="86"/>
      <c r="X19" s="86"/>
    </row>
    <row r="20" spans="3:24" ht="13.15" customHeight="1" x14ac:dyDescent="0.2">
      <c r="C20" s="93"/>
      <c r="D20" s="111">
        <v>44197</v>
      </c>
      <c r="E20" s="112">
        <v>746.3</v>
      </c>
      <c r="F20" s="112">
        <v>364.8</v>
      </c>
      <c r="G20" s="109"/>
      <c r="H20" s="109"/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10"/>
      <c r="W20" s="86"/>
      <c r="X20" s="86"/>
    </row>
    <row r="21" spans="3:24" ht="13.15" customHeight="1" x14ac:dyDescent="0.2">
      <c r="C21" s="93"/>
      <c r="D21" s="111">
        <v>44228</v>
      </c>
      <c r="E21" s="112">
        <v>852.40112235000004</v>
      </c>
      <c r="F21" s="112">
        <v>332.81711790831946</v>
      </c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10"/>
      <c r="W21" s="86"/>
      <c r="X21" s="86"/>
    </row>
    <row r="22" spans="3:24" ht="13.15" customHeight="1" x14ac:dyDescent="0.2">
      <c r="C22" s="93"/>
      <c r="D22" s="111">
        <v>44256</v>
      </c>
      <c r="E22" s="112">
        <v>1022</v>
      </c>
      <c r="F22" s="112">
        <v>448.5</v>
      </c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10"/>
      <c r="W22" s="86"/>
      <c r="X22" s="86"/>
    </row>
    <row r="23" spans="3:24" ht="13.15" customHeight="1" x14ac:dyDescent="0.2">
      <c r="C23" s="93"/>
      <c r="D23" s="111">
        <v>44287</v>
      </c>
      <c r="E23" s="112">
        <v>838.25321674999998</v>
      </c>
      <c r="F23" s="112">
        <v>385.6614088711724</v>
      </c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  <c r="V23" s="110"/>
      <c r="W23" s="86"/>
      <c r="X23" s="86"/>
    </row>
    <row r="24" spans="3:24" ht="13.15" customHeight="1" x14ac:dyDescent="0.2">
      <c r="C24" s="93"/>
      <c r="D24" s="111">
        <v>44317</v>
      </c>
      <c r="E24" s="112">
        <v>850.3</v>
      </c>
      <c r="F24" s="112">
        <v>339.6</v>
      </c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10"/>
      <c r="W24" s="86"/>
      <c r="X24" s="86"/>
    </row>
    <row r="25" spans="3:24" ht="13.15" customHeight="1" x14ac:dyDescent="0.2">
      <c r="C25" s="93"/>
      <c r="D25" s="111">
        <v>44348</v>
      </c>
      <c r="E25" s="112">
        <v>1025.4000000000001</v>
      </c>
      <c r="F25" s="112">
        <v>313.8</v>
      </c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10"/>
      <c r="W25" s="86"/>
      <c r="X25" s="86"/>
    </row>
    <row r="26" spans="3:24" ht="13.15" customHeight="1" x14ac:dyDescent="0.2">
      <c r="C26" s="93"/>
      <c r="D26" s="111">
        <v>44378</v>
      </c>
      <c r="E26" s="112">
        <v>923.74262754999995</v>
      </c>
      <c r="F26" s="112">
        <v>413.35436466198439</v>
      </c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10"/>
      <c r="W26" s="86"/>
      <c r="X26" s="86"/>
    </row>
    <row r="27" spans="3:24" ht="13.15" customHeight="1" x14ac:dyDescent="0.2">
      <c r="C27" s="93"/>
      <c r="D27" s="111">
        <v>44409</v>
      </c>
      <c r="E27" s="112">
        <v>930.4</v>
      </c>
      <c r="F27" s="112">
        <v>431.9</v>
      </c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10"/>
      <c r="W27" s="86"/>
      <c r="X27" s="86"/>
    </row>
    <row r="28" spans="3:24" ht="13.15" customHeight="1" x14ac:dyDescent="0.2">
      <c r="C28" s="93"/>
      <c r="D28" s="111">
        <v>44440</v>
      </c>
      <c r="E28" s="112">
        <v>933.3</v>
      </c>
      <c r="F28" s="112">
        <v>398</v>
      </c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10"/>
      <c r="W28" s="86"/>
      <c r="X28" s="86"/>
    </row>
    <row r="29" spans="3:24" ht="13.15" customHeight="1" x14ac:dyDescent="0.2">
      <c r="C29" s="93"/>
      <c r="D29" s="111">
        <v>44470</v>
      </c>
      <c r="E29" s="112">
        <v>678.99913309599992</v>
      </c>
      <c r="F29" s="112">
        <v>361.18630515090911</v>
      </c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10"/>
      <c r="W29" s="86"/>
      <c r="X29" s="86"/>
    </row>
    <row r="30" spans="3:24" ht="11.25" customHeight="1" x14ac:dyDescent="0.2">
      <c r="C30" s="93"/>
      <c r="D30" s="111">
        <v>44501</v>
      </c>
      <c r="E30" s="112">
        <v>734.2</v>
      </c>
      <c r="F30" s="112">
        <v>376.8</v>
      </c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09"/>
      <c r="T30" s="109"/>
      <c r="U30" s="109"/>
      <c r="V30" s="110"/>
      <c r="W30" s="86"/>
      <c r="X30" s="86"/>
    </row>
    <row r="31" spans="3:24" ht="11.25" customHeight="1" x14ac:dyDescent="0.2">
      <c r="C31" s="93"/>
      <c r="D31" s="111">
        <v>44531</v>
      </c>
      <c r="E31" s="112">
        <v>691.88</v>
      </c>
      <c r="F31" s="112">
        <v>414.1</v>
      </c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09"/>
      <c r="T31" s="109"/>
      <c r="U31" s="109"/>
      <c r="V31" s="110"/>
      <c r="W31" s="86"/>
      <c r="X31" s="86"/>
    </row>
    <row r="32" spans="3:24" ht="11.25" customHeight="1" x14ac:dyDescent="0.2">
      <c r="C32" s="93"/>
      <c r="D32" s="111">
        <v>44562</v>
      </c>
      <c r="E32" s="112">
        <v>677.1</v>
      </c>
      <c r="F32" s="112">
        <v>372.6</v>
      </c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09"/>
      <c r="T32" s="109"/>
      <c r="U32" s="109"/>
      <c r="V32" s="110"/>
      <c r="W32" s="86"/>
      <c r="X32" s="86"/>
    </row>
    <row r="33" spans="3:26" ht="11.25" customHeight="1" x14ac:dyDescent="0.2">
      <c r="C33" s="93"/>
      <c r="D33" s="111">
        <v>44593</v>
      </c>
      <c r="E33" s="112">
        <v>664.22</v>
      </c>
      <c r="F33" s="112">
        <v>308</v>
      </c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09"/>
      <c r="T33" s="109"/>
      <c r="U33" s="109"/>
      <c r="V33" s="110"/>
      <c r="W33" s="86"/>
      <c r="X33" s="86"/>
    </row>
    <row r="34" spans="3:26" ht="11.25" customHeight="1" x14ac:dyDescent="0.2">
      <c r="C34" s="93"/>
      <c r="D34" s="111">
        <v>44621</v>
      </c>
      <c r="E34" s="112">
        <v>953.8</v>
      </c>
      <c r="F34" s="112">
        <v>262</v>
      </c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09"/>
      <c r="T34" s="109"/>
      <c r="U34" s="109"/>
      <c r="V34" s="110"/>
      <c r="W34" s="86"/>
      <c r="X34" s="86"/>
    </row>
    <row r="35" spans="3:26" ht="11.25" customHeight="1" x14ac:dyDescent="0.2">
      <c r="C35" s="93"/>
      <c r="D35" s="111">
        <v>44652</v>
      </c>
      <c r="E35" s="112">
        <v>842.5</v>
      </c>
      <c r="F35" s="112">
        <v>304.2</v>
      </c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09"/>
      <c r="T35" s="109"/>
      <c r="U35" s="109"/>
      <c r="V35" s="110"/>
      <c r="W35" s="86"/>
      <c r="X35" s="86"/>
    </row>
    <row r="36" spans="3:26" ht="11.25" customHeight="1" x14ac:dyDescent="0.2">
      <c r="C36" s="93"/>
      <c r="D36" s="111">
        <v>44682</v>
      </c>
      <c r="E36" s="112">
        <v>844.5</v>
      </c>
      <c r="F36" s="112">
        <v>329.5</v>
      </c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09"/>
      <c r="T36" s="109"/>
      <c r="U36" s="109"/>
      <c r="V36" s="110"/>
      <c r="W36" s="86"/>
      <c r="X36" s="86"/>
    </row>
    <row r="37" spans="3:26" ht="11.25" customHeight="1" x14ac:dyDescent="0.2">
      <c r="C37" s="93"/>
      <c r="D37" s="111">
        <v>44713</v>
      </c>
      <c r="E37" s="112">
        <v>940.8</v>
      </c>
      <c r="F37" s="112">
        <v>382.7</v>
      </c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09"/>
      <c r="T37" s="109"/>
      <c r="U37" s="109"/>
      <c r="V37" s="110"/>
      <c r="W37" s="86"/>
      <c r="X37" s="86"/>
    </row>
    <row r="38" spans="3:26" ht="11.25" customHeight="1" x14ac:dyDescent="0.2">
      <c r="C38" s="93"/>
      <c r="D38" s="111">
        <v>44743</v>
      </c>
      <c r="E38" s="112">
        <v>825.67</v>
      </c>
      <c r="F38" s="112">
        <v>348.6</v>
      </c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09"/>
      <c r="T38" s="109"/>
      <c r="U38" s="109"/>
      <c r="V38" s="110"/>
      <c r="W38" s="86"/>
      <c r="X38" s="86"/>
    </row>
    <row r="39" spans="3:26" ht="11.25" customHeight="1" x14ac:dyDescent="0.2">
      <c r="C39" s="93"/>
      <c r="D39" s="111" t="s">
        <v>541</v>
      </c>
      <c r="E39" s="112">
        <v>576.88</v>
      </c>
      <c r="F39" s="112">
        <v>258.02363359048337</v>
      </c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09"/>
      <c r="T39" s="109"/>
      <c r="U39" s="109"/>
      <c r="V39" s="110"/>
      <c r="W39" s="86"/>
      <c r="X39" s="86"/>
    </row>
    <row r="40" spans="3:26" ht="12.6" customHeight="1" x14ac:dyDescent="0.2">
      <c r="C40" s="94"/>
      <c r="D40" s="114"/>
      <c r="E40" s="115"/>
      <c r="F40" s="115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7"/>
      <c r="T40" s="117"/>
      <c r="U40" s="117"/>
      <c r="V40" s="118"/>
      <c r="W40" s="86"/>
      <c r="X40" s="86"/>
    </row>
    <row r="41" spans="3:26" ht="23.25" x14ac:dyDescent="0.35">
      <c r="C41" s="940" t="s">
        <v>249</v>
      </c>
      <c r="D41" s="941"/>
      <c r="E41" s="941"/>
      <c r="F41" s="941"/>
      <c r="G41" s="941"/>
      <c r="H41" s="941"/>
      <c r="I41" s="941"/>
      <c r="J41" s="941"/>
      <c r="K41" s="941"/>
      <c r="L41" s="941"/>
      <c r="M41" s="941"/>
      <c r="N41" s="941"/>
      <c r="O41" s="941"/>
      <c r="P41" s="941"/>
      <c r="Q41" s="941"/>
      <c r="R41" s="941"/>
      <c r="S41" s="941"/>
      <c r="T41" s="941"/>
      <c r="U41" s="941"/>
      <c r="V41" s="942"/>
      <c r="W41" s="86"/>
      <c r="Y41" s="89"/>
      <c r="Z41" s="89"/>
    </row>
    <row r="42" spans="3:26" ht="5.45" customHeight="1" x14ac:dyDescent="0.2">
      <c r="C42" s="95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96"/>
    </row>
    <row r="43" spans="3:26" ht="13.9" customHeight="1" x14ac:dyDescent="0.2">
      <c r="C43" s="95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96"/>
      <c r="W43" s="87"/>
    </row>
    <row r="44" spans="3:26" ht="13.9" customHeight="1" x14ac:dyDescent="0.2">
      <c r="C44" s="95"/>
      <c r="D44" s="241"/>
      <c r="E44" s="242" t="s">
        <v>211</v>
      </c>
      <c r="F44" s="242" t="s">
        <v>41</v>
      </c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96"/>
      <c r="W44" s="87"/>
    </row>
    <row r="45" spans="3:26" ht="13.9" customHeight="1" x14ac:dyDescent="0.2">
      <c r="C45" s="95"/>
      <c r="D45" s="111">
        <v>43831</v>
      </c>
      <c r="E45" s="243">
        <v>23.885462899032259</v>
      </c>
      <c r="F45" s="243">
        <v>11.527511769554538</v>
      </c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96"/>
      <c r="W45" s="87"/>
    </row>
    <row r="46" spans="3:26" ht="13.9" customHeight="1" x14ac:dyDescent="0.2">
      <c r="C46" s="95"/>
      <c r="D46" s="111">
        <v>43862</v>
      </c>
      <c r="E46" s="243">
        <v>21.470860187586212</v>
      </c>
      <c r="F46" s="243">
        <v>12.163306435279031</v>
      </c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96"/>
      <c r="W46" s="87"/>
    </row>
    <row r="47" spans="3:26" ht="13.9" customHeight="1" x14ac:dyDescent="0.2">
      <c r="C47" s="95"/>
      <c r="D47" s="111">
        <v>43891</v>
      </c>
      <c r="E47" s="243">
        <v>18.926482908064514</v>
      </c>
      <c r="F47" s="243">
        <v>13.520382589580658</v>
      </c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96"/>
      <c r="W47" s="87"/>
    </row>
    <row r="48" spans="3:26" ht="13.9" customHeight="1" x14ac:dyDescent="0.2">
      <c r="C48" s="95"/>
      <c r="D48" s="111">
        <v>43922</v>
      </c>
      <c r="E48" s="243">
        <v>19.192572070333334</v>
      </c>
      <c r="F48" s="243">
        <v>9.1845121390175208</v>
      </c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96"/>
      <c r="W48" s="87"/>
    </row>
    <row r="49" spans="3:23" ht="13.9" customHeight="1" x14ac:dyDescent="0.2">
      <c r="C49" s="95"/>
      <c r="D49" s="111">
        <v>43952</v>
      </c>
      <c r="E49" s="243">
        <v>20.557571202903222</v>
      </c>
      <c r="F49" s="243">
        <v>10.556232470005712</v>
      </c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6"/>
      <c r="W49" s="87"/>
    </row>
    <row r="50" spans="3:23" ht="13.9" customHeight="1" x14ac:dyDescent="0.2">
      <c r="C50" s="95"/>
      <c r="D50" s="111">
        <v>43983</v>
      </c>
      <c r="E50" s="243">
        <v>23.510731598333333</v>
      </c>
      <c r="F50" s="243">
        <v>12.435375918953838</v>
      </c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96"/>
      <c r="W50" s="87"/>
    </row>
    <row r="51" spans="3:23" ht="13.9" customHeight="1" x14ac:dyDescent="0.2">
      <c r="C51" s="95"/>
      <c r="D51" s="111">
        <v>44013</v>
      </c>
      <c r="E51" s="243">
        <v>20.620382338709678</v>
      </c>
      <c r="F51" s="243">
        <v>12.75997152119154</v>
      </c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96"/>
      <c r="W51" s="87"/>
    </row>
    <row r="52" spans="3:23" ht="13.9" customHeight="1" x14ac:dyDescent="0.2">
      <c r="C52" s="95"/>
      <c r="D52" s="111">
        <v>44044</v>
      </c>
      <c r="E52" s="243">
        <v>14.057131583870968</v>
      </c>
      <c r="F52" s="243">
        <v>7.315622258467827</v>
      </c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96"/>
      <c r="W52" s="87"/>
    </row>
    <row r="53" spans="3:23" ht="13.9" customHeight="1" x14ac:dyDescent="0.2">
      <c r="C53" s="95"/>
      <c r="D53" s="111">
        <v>44075</v>
      </c>
      <c r="E53" s="243">
        <v>18.798733333333335</v>
      </c>
      <c r="F53" s="243">
        <v>8.9734421193735336</v>
      </c>
      <c r="G53" s="88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96"/>
      <c r="W53" s="87"/>
    </row>
    <row r="54" spans="3:23" ht="13.9" customHeight="1" x14ac:dyDescent="0.2">
      <c r="C54" s="95"/>
      <c r="D54" s="111">
        <v>44105</v>
      </c>
      <c r="E54" s="243">
        <v>20.63968951548387</v>
      </c>
      <c r="F54" s="243">
        <v>9.7782760542052163</v>
      </c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96"/>
      <c r="W54" s="87"/>
    </row>
    <row r="55" spans="3:23" ht="13.9" customHeight="1" x14ac:dyDescent="0.2">
      <c r="C55" s="95"/>
      <c r="D55" s="111">
        <v>44136</v>
      </c>
      <c r="E55" s="243">
        <v>20.391203666666669</v>
      </c>
      <c r="F55" s="243">
        <v>9.9499999999999993</v>
      </c>
      <c r="G55" s="88"/>
      <c r="H55" s="88"/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96"/>
      <c r="W55" s="87"/>
    </row>
    <row r="56" spans="3:23" ht="13.9" customHeight="1" x14ac:dyDescent="0.2">
      <c r="C56" s="95"/>
      <c r="D56" s="111">
        <v>44166</v>
      </c>
      <c r="E56" s="243">
        <f>E19/31</f>
        <v>21.207825393870969</v>
      </c>
      <c r="F56" s="243">
        <f>F19/31</f>
        <v>13.39500822474605</v>
      </c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96"/>
      <c r="W56" s="87"/>
    </row>
    <row r="57" spans="3:23" ht="13.9" customHeight="1" x14ac:dyDescent="0.2">
      <c r="C57" s="95"/>
      <c r="D57" s="111">
        <v>44197</v>
      </c>
      <c r="E57" s="243">
        <f>E20/31</f>
        <v>24.074193548387097</v>
      </c>
      <c r="F57" s="243">
        <f>F20/31</f>
        <v>11.767741935483871</v>
      </c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  <c r="T57" s="88"/>
      <c r="U57" s="88"/>
      <c r="V57" s="96"/>
      <c r="W57" s="87"/>
    </row>
    <row r="58" spans="3:23" ht="13.9" customHeight="1" x14ac:dyDescent="0.2">
      <c r="C58" s="95"/>
      <c r="D58" s="111">
        <v>44228</v>
      </c>
      <c r="E58" s="243">
        <f>E21/28</f>
        <v>30.442897226785714</v>
      </c>
      <c r="F58" s="243">
        <f>F21/28</f>
        <v>11.886325639582838</v>
      </c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  <c r="T58" s="88"/>
      <c r="U58" s="88"/>
      <c r="V58" s="96"/>
      <c r="W58" s="87"/>
    </row>
    <row r="59" spans="3:23" ht="13.9" customHeight="1" x14ac:dyDescent="0.2">
      <c r="C59" s="95"/>
      <c r="D59" s="111">
        <v>44256</v>
      </c>
      <c r="E59" s="243">
        <f>E22/31</f>
        <v>32.967741935483872</v>
      </c>
      <c r="F59" s="243">
        <f>F22/31</f>
        <v>14.46774193548387</v>
      </c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96"/>
      <c r="W59" s="87"/>
    </row>
    <row r="60" spans="3:23" ht="13.9" customHeight="1" x14ac:dyDescent="0.2">
      <c r="C60" s="95"/>
      <c r="D60" s="111">
        <v>44287</v>
      </c>
      <c r="E60" s="243">
        <f>E23/30</f>
        <v>27.941773891666667</v>
      </c>
      <c r="F60" s="243">
        <f>F23/30</f>
        <v>12.855380295705746</v>
      </c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96"/>
      <c r="W60" s="87"/>
    </row>
    <row r="61" spans="3:23" ht="13.9" customHeight="1" x14ac:dyDescent="0.2">
      <c r="C61" s="95"/>
      <c r="D61" s="111">
        <v>44317</v>
      </c>
      <c r="E61" s="243">
        <f>E24/31</f>
        <v>27.429032258064513</v>
      </c>
      <c r="F61" s="244">
        <f>F24/31</f>
        <v>10.95483870967742</v>
      </c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96"/>
      <c r="W61" s="87"/>
    </row>
    <row r="62" spans="3:23" ht="13.9" customHeight="1" x14ac:dyDescent="0.2">
      <c r="C62" s="95"/>
      <c r="D62" s="111">
        <v>44348</v>
      </c>
      <c r="E62" s="243">
        <f>E25/30</f>
        <v>34.18</v>
      </c>
      <c r="F62" s="244">
        <f>F25/30</f>
        <v>10.46</v>
      </c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96"/>
      <c r="W62" s="87"/>
    </row>
    <row r="63" spans="3:23" ht="13.9" customHeight="1" x14ac:dyDescent="0.2">
      <c r="C63" s="95"/>
      <c r="D63" s="111">
        <v>44378</v>
      </c>
      <c r="E63" s="243">
        <f t="shared" ref="E63:F63" si="0">E26/31</f>
        <v>29.798149275806448</v>
      </c>
      <c r="F63" s="244">
        <f t="shared" si="0"/>
        <v>13.334011763289819</v>
      </c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96"/>
      <c r="W63" s="87"/>
    </row>
    <row r="64" spans="3:23" ht="13.9" customHeight="1" x14ac:dyDescent="0.2">
      <c r="C64" s="95"/>
      <c r="D64" s="111">
        <v>44409</v>
      </c>
      <c r="E64" s="243">
        <f>E27/31</f>
        <v>30.012903225806451</v>
      </c>
      <c r="F64" s="244">
        <f>F27/31</f>
        <v>13.932258064516128</v>
      </c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96"/>
      <c r="W64" s="87"/>
    </row>
    <row r="65" spans="3:23" ht="13.9" customHeight="1" x14ac:dyDescent="0.2">
      <c r="C65" s="95"/>
      <c r="D65" s="111">
        <v>44440</v>
      </c>
      <c r="E65" s="243">
        <f>E28/30</f>
        <v>31.11</v>
      </c>
      <c r="F65" s="244">
        <f>F28/30</f>
        <v>13.266666666666667</v>
      </c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96"/>
      <c r="W65" s="87"/>
    </row>
    <row r="66" spans="3:23" ht="13.9" customHeight="1" x14ac:dyDescent="0.2">
      <c r="C66" s="95"/>
      <c r="D66" s="111">
        <v>44470</v>
      </c>
      <c r="E66" s="243">
        <f>E29/31</f>
        <v>21.903197841806449</v>
      </c>
      <c r="F66" s="244">
        <f>F29/31</f>
        <v>11.651171133900293</v>
      </c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96"/>
      <c r="W66" s="87"/>
    </row>
    <row r="67" spans="3:23" ht="13.9" customHeight="1" x14ac:dyDescent="0.2">
      <c r="C67" s="95"/>
      <c r="D67" s="111">
        <v>44501</v>
      </c>
      <c r="E67" s="243">
        <f>E30/30</f>
        <v>24.473333333333336</v>
      </c>
      <c r="F67" s="244">
        <f>F30/30</f>
        <v>12.56</v>
      </c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96"/>
      <c r="W67" s="87"/>
    </row>
    <row r="68" spans="3:23" ht="13.9" customHeight="1" x14ac:dyDescent="0.2">
      <c r="C68" s="95"/>
      <c r="D68" s="111">
        <v>44531</v>
      </c>
      <c r="E68" s="243">
        <f>E31/31</f>
        <v>22.318709677419356</v>
      </c>
      <c r="F68" s="244">
        <f>F31/31</f>
        <v>13.358064516129033</v>
      </c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96"/>
      <c r="W68" s="87"/>
    </row>
    <row r="69" spans="3:23" ht="13.9" customHeight="1" x14ac:dyDescent="0.2">
      <c r="C69" s="95"/>
      <c r="D69" s="111">
        <v>44562</v>
      </c>
      <c r="E69" s="243">
        <f>E32/31</f>
        <v>21.841935483870969</v>
      </c>
      <c r="F69" s="244">
        <f>F32/31</f>
        <v>12.019354838709678</v>
      </c>
      <c r="G69" s="88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96"/>
      <c r="W69" s="87"/>
    </row>
    <row r="70" spans="3:23" ht="13.9" customHeight="1" x14ac:dyDescent="0.2">
      <c r="C70" s="95"/>
      <c r="D70" s="111">
        <v>44593</v>
      </c>
      <c r="E70" s="243">
        <f>E33/28</f>
        <v>23.72214285714286</v>
      </c>
      <c r="F70" s="244">
        <f>F33/28</f>
        <v>11</v>
      </c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96"/>
      <c r="W70" s="87"/>
    </row>
    <row r="71" spans="3:23" ht="13.9" customHeight="1" x14ac:dyDescent="0.2">
      <c r="C71" s="95"/>
      <c r="D71" s="111">
        <v>44621</v>
      </c>
      <c r="E71" s="243">
        <f>E34/31</f>
        <v>30.767741935483869</v>
      </c>
      <c r="F71" s="244">
        <f>F34/31</f>
        <v>8.4516129032258061</v>
      </c>
      <c r="G71" s="88"/>
      <c r="H71" s="88"/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96"/>
      <c r="W71" s="87"/>
    </row>
    <row r="72" spans="3:23" ht="13.9" customHeight="1" x14ac:dyDescent="0.2">
      <c r="C72" s="95"/>
      <c r="D72" s="111">
        <f>D35</f>
        <v>44652</v>
      </c>
      <c r="E72" s="243">
        <f>E35/30</f>
        <v>28.083333333333332</v>
      </c>
      <c r="F72" s="244">
        <f>F35/30</f>
        <v>10.139999999999999</v>
      </c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96"/>
      <c r="W72" s="87"/>
    </row>
    <row r="73" spans="3:23" ht="13.9" customHeight="1" x14ac:dyDescent="0.2">
      <c r="C73" s="95"/>
      <c r="D73" s="111">
        <f>D36</f>
        <v>44682</v>
      </c>
      <c r="E73" s="243">
        <f>E36/31</f>
        <v>27.241935483870968</v>
      </c>
      <c r="F73" s="244">
        <f>F36/31</f>
        <v>10.629032258064516</v>
      </c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96"/>
      <c r="W73" s="87"/>
    </row>
    <row r="74" spans="3:23" ht="13.9" customHeight="1" x14ac:dyDescent="0.2">
      <c r="C74" s="95"/>
      <c r="D74" s="111">
        <f>D37</f>
        <v>44713</v>
      </c>
      <c r="E74" s="243">
        <f>E37/30</f>
        <v>31.36</v>
      </c>
      <c r="F74" s="244">
        <f>F37/30</f>
        <v>12.756666666666666</v>
      </c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96"/>
      <c r="W74" s="87"/>
    </row>
    <row r="75" spans="3:23" ht="13.9" customHeight="1" x14ac:dyDescent="0.2">
      <c r="C75" s="95"/>
      <c r="D75" s="111">
        <f t="shared" ref="D75:D76" si="1">D38</f>
        <v>44743</v>
      </c>
      <c r="E75" s="243">
        <f>E38/31</f>
        <v>26.634516129032257</v>
      </c>
      <c r="F75" s="244">
        <f>F38/31</f>
        <v>11.245161290322581</v>
      </c>
      <c r="G75" s="88"/>
      <c r="H75" s="88"/>
      <c r="I75" s="88"/>
      <c r="J75" s="88"/>
      <c r="K75" s="88"/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96"/>
      <c r="W75" s="87"/>
    </row>
    <row r="76" spans="3:23" ht="14.25" customHeight="1" thickBot="1" x14ac:dyDescent="0.25">
      <c r="C76" s="97"/>
      <c r="D76" s="111" t="str">
        <f t="shared" si="1"/>
        <v>01-21.08.2022</v>
      </c>
      <c r="E76" s="243">
        <f>E39/21</f>
        <v>27.470476190476191</v>
      </c>
      <c r="F76" s="244">
        <f>F39/21</f>
        <v>12.286839694784922</v>
      </c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98"/>
      <c r="U76" s="98"/>
      <c r="V76" s="99"/>
      <c r="W76" s="87"/>
    </row>
    <row r="77" spans="3:23" ht="25.5" customHeight="1" x14ac:dyDescent="0.2">
      <c r="C77" s="279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281"/>
      <c r="U77" s="281"/>
      <c r="V77" s="281"/>
      <c r="W77" s="87"/>
    </row>
    <row r="78" spans="3:23" ht="42.75" customHeight="1" x14ac:dyDescent="0.7">
      <c r="C78" s="279"/>
      <c r="D78" s="939" t="s">
        <v>419</v>
      </c>
      <c r="E78" s="939"/>
      <c r="F78" s="939"/>
      <c r="G78" s="939"/>
      <c r="H78" s="939"/>
      <c r="I78" s="939"/>
      <c r="J78" s="939"/>
      <c r="K78" s="939"/>
      <c r="L78" s="939"/>
      <c r="M78" s="939"/>
      <c r="N78" s="939"/>
      <c r="O78" s="939"/>
      <c r="P78" s="939"/>
      <c r="Q78" s="939"/>
      <c r="R78" s="939"/>
      <c r="S78" s="939"/>
      <c r="T78" s="939"/>
      <c r="U78" s="939"/>
      <c r="V78" s="939"/>
      <c r="W78" s="87"/>
    </row>
    <row r="79" spans="3:23" s="100" customFormat="1" ht="18.600000000000001" customHeight="1" x14ac:dyDescent="0.35">
      <c r="C79" s="282"/>
      <c r="D79" s="285"/>
      <c r="E79" s="286"/>
      <c r="F79" s="287"/>
      <c r="G79" s="286"/>
      <c r="H79" s="286"/>
      <c r="I79" s="283"/>
      <c r="J79" s="283"/>
      <c r="K79" s="283"/>
      <c r="L79" s="283"/>
      <c r="M79" s="283"/>
      <c r="N79" s="283"/>
      <c r="O79" s="283"/>
      <c r="P79" s="283"/>
      <c r="Q79" s="284"/>
      <c r="R79" s="284"/>
      <c r="S79" s="284"/>
      <c r="T79" s="284"/>
      <c r="U79" s="283"/>
      <c r="V79" s="283"/>
      <c r="W79" s="101"/>
    </row>
    <row r="80" spans="3:23" s="100" customFormat="1" ht="18.600000000000001" customHeight="1" x14ac:dyDescent="0.35">
      <c r="C80" s="282"/>
      <c r="D80" s="285"/>
      <c r="E80" s="286"/>
      <c r="F80" s="287"/>
      <c r="G80" s="286"/>
      <c r="H80" s="286"/>
      <c r="I80" s="283"/>
      <c r="J80" s="283"/>
      <c r="K80" s="283"/>
      <c r="L80" s="283"/>
      <c r="M80" s="283"/>
      <c r="N80" s="283"/>
      <c r="O80" s="283"/>
      <c r="P80" s="283"/>
      <c r="Q80" s="284"/>
      <c r="R80" s="284"/>
      <c r="S80" s="284"/>
      <c r="T80" s="284"/>
      <c r="U80" s="283"/>
      <c r="V80" s="283"/>
      <c r="W80" s="101"/>
    </row>
    <row r="81" spans="3:23" s="100" customFormat="1" ht="18.600000000000001" customHeight="1" x14ac:dyDescent="0.35">
      <c r="C81" s="282"/>
      <c r="D81" s="285"/>
      <c r="E81" s="286"/>
      <c r="F81" s="287"/>
      <c r="G81" s="286"/>
      <c r="H81" s="286"/>
      <c r="I81" s="283"/>
      <c r="J81" s="283"/>
      <c r="K81" s="283"/>
      <c r="L81" s="283"/>
      <c r="M81" s="283"/>
      <c r="N81" s="283"/>
      <c r="O81" s="283"/>
      <c r="P81" s="283"/>
      <c r="Q81" s="284"/>
      <c r="R81" s="284"/>
      <c r="S81" s="284"/>
      <c r="T81" s="284"/>
      <c r="U81" s="283"/>
      <c r="V81" s="283"/>
      <c r="W81" s="101"/>
    </row>
    <row r="82" spans="3:23" s="100" customFormat="1" ht="18.600000000000001" customHeight="1" x14ac:dyDescent="0.35">
      <c r="C82" s="282"/>
      <c r="D82" s="285"/>
      <c r="E82" s="286"/>
      <c r="F82" s="287"/>
      <c r="G82" s="286"/>
      <c r="H82" s="286"/>
      <c r="I82" s="283"/>
      <c r="J82" s="283"/>
      <c r="K82" s="283"/>
      <c r="L82" s="283"/>
      <c r="M82" s="283"/>
      <c r="N82" s="283"/>
      <c r="O82" s="283"/>
      <c r="P82" s="283"/>
      <c r="Q82" s="284"/>
      <c r="R82" s="284"/>
      <c r="S82" s="284"/>
      <c r="T82" s="284"/>
      <c r="U82" s="283"/>
      <c r="V82" s="283"/>
      <c r="W82" s="101"/>
    </row>
    <row r="83" spans="3:23" s="100" customFormat="1" ht="18.600000000000001" customHeight="1" x14ac:dyDescent="0.35">
      <c r="C83" s="282"/>
      <c r="D83" s="285"/>
      <c r="E83" s="286"/>
      <c r="F83" s="287"/>
      <c r="G83" s="286"/>
      <c r="H83" s="286"/>
      <c r="I83" s="283"/>
      <c r="J83" s="283"/>
      <c r="K83" s="283"/>
      <c r="L83" s="283"/>
      <c r="M83" s="283"/>
      <c r="N83" s="283"/>
      <c r="O83" s="283"/>
      <c r="P83" s="283"/>
      <c r="Q83" s="284"/>
      <c r="R83" s="284"/>
      <c r="S83" s="284"/>
      <c r="T83" s="284"/>
      <c r="U83" s="283"/>
      <c r="V83" s="283"/>
      <c r="W83" s="101"/>
    </row>
    <row r="84" spans="3:23" s="100" customFormat="1" ht="18.600000000000001" customHeight="1" x14ac:dyDescent="0.35">
      <c r="C84" s="282"/>
      <c r="D84" s="285"/>
      <c r="E84" s="286"/>
      <c r="F84" s="287"/>
      <c r="G84" s="286"/>
      <c r="H84" s="286"/>
      <c r="I84" s="283"/>
      <c r="J84" s="283"/>
      <c r="K84" s="283"/>
      <c r="L84" s="283"/>
      <c r="M84" s="283"/>
      <c r="N84" s="283"/>
      <c r="O84" s="283"/>
      <c r="P84" s="283"/>
      <c r="Q84" s="284"/>
      <c r="R84" s="284"/>
      <c r="S84" s="284"/>
      <c r="T84" s="284"/>
      <c r="U84" s="283"/>
      <c r="V84" s="283"/>
      <c r="W84" s="101"/>
    </row>
    <row r="85" spans="3:23" s="100" customFormat="1" ht="18.600000000000001" customHeight="1" x14ac:dyDescent="0.35">
      <c r="C85" s="282"/>
      <c r="D85" s="285"/>
      <c r="E85" s="286"/>
      <c r="F85" s="287"/>
      <c r="G85" s="286"/>
      <c r="H85" s="286"/>
      <c r="I85" s="283"/>
      <c r="J85" s="283"/>
      <c r="K85" s="283"/>
      <c r="L85" s="283"/>
      <c r="M85" s="283"/>
      <c r="N85" s="283"/>
      <c r="O85" s="283"/>
      <c r="P85" s="283"/>
      <c r="Q85" s="284"/>
      <c r="R85" s="284"/>
      <c r="S85" s="284"/>
      <c r="T85" s="284"/>
      <c r="U85" s="283"/>
      <c r="V85" s="283"/>
      <c r="W85" s="101"/>
    </row>
    <row r="86" spans="3:23" s="100" customFormat="1" ht="18.600000000000001" customHeight="1" x14ac:dyDescent="0.35">
      <c r="C86" s="282"/>
      <c r="D86" s="285"/>
      <c r="E86" s="286"/>
      <c r="F86" s="287"/>
      <c r="G86" s="286"/>
      <c r="H86" s="286"/>
      <c r="I86" s="283"/>
      <c r="J86" s="283"/>
      <c r="K86" s="283"/>
      <c r="L86" s="283"/>
      <c r="M86" s="283"/>
      <c r="N86" s="283"/>
      <c r="O86" s="283"/>
      <c r="P86" s="283"/>
      <c r="Q86" s="284"/>
      <c r="R86" s="284"/>
      <c r="S86" s="284"/>
      <c r="T86" s="284"/>
      <c r="U86" s="283"/>
      <c r="V86" s="283"/>
      <c r="W86" s="101"/>
    </row>
    <row r="87" spans="3:23" s="100" customFormat="1" ht="18.600000000000001" customHeight="1" x14ac:dyDescent="0.35">
      <c r="C87" s="282"/>
      <c r="D87" s="288"/>
      <c r="E87" s="286"/>
      <c r="F87" s="287"/>
      <c r="G87" s="286"/>
      <c r="H87" s="286"/>
      <c r="I87" s="283"/>
      <c r="J87" s="283"/>
      <c r="K87" s="283"/>
      <c r="L87" s="283"/>
      <c r="M87" s="283"/>
      <c r="N87" s="283"/>
      <c r="O87" s="283"/>
      <c r="P87" s="283"/>
      <c r="Q87" s="284"/>
      <c r="R87" s="284"/>
      <c r="S87" s="284"/>
      <c r="T87" s="284"/>
      <c r="U87" s="283"/>
      <c r="V87" s="283"/>
      <c r="W87" s="101"/>
    </row>
    <row r="88" spans="3:23" s="100" customFormat="1" ht="18.600000000000001" customHeight="1" x14ac:dyDescent="0.35">
      <c r="C88" s="282"/>
      <c r="D88" s="289"/>
      <c r="E88" s="290"/>
      <c r="F88" s="290"/>
      <c r="G88" s="290"/>
      <c r="H88" s="290"/>
      <c r="I88" s="283"/>
      <c r="J88" s="283"/>
      <c r="K88" s="283"/>
      <c r="L88" s="283"/>
      <c r="M88" s="283"/>
      <c r="N88" s="283"/>
      <c r="O88" s="283"/>
      <c r="P88" s="283"/>
      <c r="Q88" s="284"/>
      <c r="R88" s="284"/>
      <c r="S88" s="284"/>
      <c r="T88" s="284"/>
      <c r="U88" s="283"/>
      <c r="V88" s="283"/>
      <c r="W88" s="101"/>
    </row>
    <row r="89" spans="3:23" s="100" customFormat="1" ht="18.600000000000001" customHeight="1" x14ac:dyDescent="0.35">
      <c r="C89" s="282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4"/>
      <c r="R89" s="284"/>
      <c r="S89" s="284"/>
      <c r="T89" s="284"/>
      <c r="U89" s="279"/>
      <c r="V89" s="279"/>
      <c r="W89" s="101"/>
    </row>
    <row r="90" spans="3:23" s="100" customFormat="1" ht="18.600000000000001" customHeight="1" x14ac:dyDescent="0.35">
      <c r="C90" s="282"/>
      <c r="D90" s="283"/>
      <c r="E90" s="283"/>
      <c r="F90" s="283"/>
      <c r="G90" s="283"/>
      <c r="H90" s="283"/>
      <c r="I90" s="283"/>
      <c r="J90" s="283"/>
      <c r="K90" s="283"/>
      <c r="L90" s="283"/>
      <c r="M90" s="283"/>
      <c r="N90" s="283"/>
      <c r="O90" s="283"/>
      <c r="P90" s="283"/>
      <c r="Q90" s="284"/>
      <c r="R90" s="284"/>
      <c r="S90" s="284"/>
      <c r="T90" s="284"/>
      <c r="U90" s="279"/>
      <c r="V90" s="279"/>
      <c r="W90" s="101"/>
    </row>
    <row r="91" spans="3:23" ht="23.25" x14ac:dyDescent="0.35">
      <c r="C91" s="282"/>
      <c r="D91" s="284"/>
      <c r="E91" s="284"/>
      <c r="F91" s="284"/>
      <c r="G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79"/>
      <c r="V91" s="279"/>
      <c r="W91" s="85"/>
    </row>
    <row r="92" spans="3:23" ht="23.25" x14ac:dyDescent="0.35">
      <c r="C92" s="282"/>
      <c r="D92" s="284"/>
      <c r="E92" s="284"/>
      <c r="F92" s="284"/>
      <c r="G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79"/>
      <c r="V92" s="279"/>
      <c r="W92" s="85"/>
    </row>
    <row r="93" spans="3:23" ht="23.25" x14ac:dyDescent="0.35">
      <c r="C93" s="282"/>
      <c r="D93" s="282"/>
      <c r="E93" s="282"/>
      <c r="F93" s="282"/>
      <c r="G93" s="282"/>
      <c r="H93" s="282"/>
      <c r="I93" s="282"/>
      <c r="J93" s="282"/>
      <c r="K93" s="282"/>
      <c r="L93" s="282"/>
      <c r="M93" s="282"/>
      <c r="N93" s="282"/>
      <c r="O93" s="282"/>
      <c r="P93" s="279"/>
      <c r="Q93" s="279"/>
      <c r="R93" s="279"/>
      <c r="S93" s="279"/>
      <c r="T93" s="279"/>
      <c r="U93" s="279"/>
      <c r="V93" s="279"/>
      <c r="W93" s="85"/>
    </row>
    <row r="94" spans="3:23" ht="23.25" x14ac:dyDescent="0.35">
      <c r="C94" s="282"/>
      <c r="D94" s="282"/>
      <c r="E94" s="282"/>
      <c r="F94" s="282"/>
      <c r="G94" s="282"/>
      <c r="H94" s="282"/>
      <c r="I94" s="282"/>
      <c r="J94" s="282"/>
      <c r="K94" s="282"/>
      <c r="L94" s="282"/>
      <c r="M94" s="282"/>
      <c r="N94" s="282"/>
      <c r="O94" s="282"/>
      <c r="P94" s="279"/>
      <c r="Q94" s="279"/>
      <c r="R94" s="279"/>
      <c r="S94" s="279"/>
      <c r="T94" s="279"/>
      <c r="U94" s="279"/>
      <c r="V94" s="279"/>
      <c r="W94" s="85"/>
    </row>
    <row r="95" spans="3:23" ht="23.25" x14ac:dyDescent="0.35"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79"/>
      <c r="N95" s="279"/>
      <c r="O95" s="279"/>
      <c r="P95" s="279"/>
      <c r="Q95" s="279"/>
      <c r="R95" s="279"/>
      <c r="S95" s="279"/>
      <c r="T95" s="279"/>
      <c r="U95" s="279"/>
      <c r="V95" s="279"/>
      <c r="W95" s="85"/>
    </row>
    <row r="96" spans="3:23" ht="23.25" x14ac:dyDescent="0.35"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79"/>
      <c r="N96" s="279"/>
      <c r="O96" s="279"/>
      <c r="P96" s="279"/>
      <c r="Q96" s="279"/>
      <c r="R96" s="279"/>
      <c r="S96" s="279"/>
      <c r="T96" s="279"/>
      <c r="U96" s="279"/>
      <c r="V96" s="279"/>
      <c r="W96" s="85"/>
    </row>
    <row r="97" spans="3:23" ht="23.25" x14ac:dyDescent="0.35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5"/>
    </row>
    <row r="98" spans="3:23" ht="23.25" x14ac:dyDescent="0.35">
      <c r="W98" s="85"/>
    </row>
    <row r="99" spans="3:23" ht="23.25" x14ac:dyDescent="0.35">
      <c r="W99" s="85"/>
    </row>
    <row r="100" spans="3:23" ht="23.25" x14ac:dyDescent="0.35">
      <c r="W100" s="85"/>
    </row>
    <row r="101" spans="3:23" ht="23.25" x14ac:dyDescent="0.35">
      <c r="W101" s="85"/>
    </row>
  </sheetData>
  <mergeCells count="11">
    <mergeCell ref="D78:V78"/>
    <mergeCell ref="C41:V41"/>
    <mergeCell ref="D1:W1"/>
    <mergeCell ref="D6:V6"/>
    <mergeCell ref="C2:R2"/>
    <mergeCell ref="C3:V3"/>
    <mergeCell ref="C4:V4"/>
    <mergeCell ref="C5:H5"/>
    <mergeCell ref="K5:S5"/>
    <mergeCell ref="I5:J5"/>
    <mergeCell ref="T5:V5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4F35-0B36-47E4-AF4B-F40A4E1E0C59}">
  <sheetPr>
    <tabColor rgb="FF43CEFF"/>
  </sheetPr>
  <dimension ref="A1:BB32"/>
  <sheetViews>
    <sheetView topLeftCell="V1" zoomScale="85" zoomScaleNormal="85" workbookViewId="0">
      <selection activeCell="AQ16" sqref="AQ16"/>
    </sheetView>
  </sheetViews>
  <sheetFormatPr defaultRowHeight="15" outlineLevelCol="1" x14ac:dyDescent="0.25"/>
  <cols>
    <col min="1" max="1" width="21" customWidth="1"/>
    <col min="2" max="2" width="11.5703125" customWidth="1"/>
    <col min="3" max="15" width="0" hidden="1" customWidth="1" outlineLevel="1"/>
    <col min="16" max="16" width="10.28515625" customWidth="1" collapsed="1"/>
    <col min="27" max="27" width="10" customWidth="1"/>
    <col min="28" max="28" width="12.42578125" customWidth="1"/>
    <col min="29" max="37" width="13.85546875" customWidth="1"/>
    <col min="38" max="38" width="10.7109375" customWidth="1"/>
  </cols>
  <sheetData>
    <row r="1" spans="1:54" ht="36.75" thickBot="1" x14ac:dyDescent="0.6">
      <c r="A1" s="966" t="s">
        <v>560</v>
      </c>
      <c r="B1" s="966"/>
      <c r="C1" s="967"/>
      <c r="D1" s="967"/>
      <c r="E1" s="967"/>
      <c r="F1" s="967"/>
      <c r="G1" s="967"/>
      <c r="H1" s="967"/>
      <c r="I1" s="967"/>
      <c r="J1" s="967"/>
      <c r="K1" s="967"/>
      <c r="L1" s="967"/>
      <c r="M1" s="967"/>
      <c r="N1" s="967"/>
      <c r="O1" s="967"/>
      <c r="P1" s="967"/>
      <c r="Q1" s="967"/>
      <c r="R1" s="967"/>
      <c r="S1" s="967"/>
      <c r="T1" s="967"/>
      <c r="U1" s="967"/>
      <c r="V1" s="967"/>
      <c r="W1" s="967"/>
      <c r="X1" s="967"/>
      <c r="Y1" s="967"/>
      <c r="Z1" s="967"/>
      <c r="AA1" s="967"/>
    </row>
    <row r="2" spans="1:54" x14ac:dyDescent="0.25">
      <c r="A2" s="291"/>
      <c r="B2" s="292"/>
      <c r="C2" s="968" t="s">
        <v>561</v>
      </c>
      <c r="D2" s="969"/>
      <c r="E2" s="969"/>
      <c r="F2" s="969"/>
      <c r="G2" s="969"/>
      <c r="H2" s="969"/>
      <c r="I2" s="969"/>
      <c r="J2" s="969"/>
      <c r="K2" s="969"/>
      <c r="L2" s="969"/>
      <c r="M2" s="969"/>
      <c r="N2" s="969"/>
      <c r="O2" s="651"/>
      <c r="P2" s="970" t="s">
        <v>562</v>
      </c>
      <c r="Q2" s="971"/>
      <c r="R2" s="971"/>
      <c r="S2" s="971"/>
      <c r="T2" s="971"/>
      <c r="U2" s="971"/>
      <c r="V2" s="971"/>
      <c r="W2" s="971"/>
      <c r="X2" s="971"/>
      <c r="Y2" s="971"/>
      <c r="Z2" s="971"/>
      <c r="AA2" s="971"/>
      <c r="AB2" s="652"/>
      <c r="AC2" s="963" t="s">
        <v>563</v>
      </c>
      <c r="AD2" s="964"/>
      <c r="AE2" s="964"/>
      <c r="AF2" s="964"/>
      <c r="AG2" s="964"/>
      <c r="AH2" s="964"/>
      <c r="AI2" s="964"/>
      <c r="AJ2" s="964"/>
      <c r="AK2" s="964"/>
      <c r="AL2" s="964"/>
      <c r="AM2" s="964"/>
      <c r="AN2" s="964"/>
      <c r="AO2" s="653"/>
      <c r="AP2" s="963" t="s">
        <v>605</v>
      </c>
      <c r="AQ2" s="964"/>
      <c r="AR2" s="964"/>
      <c r="AS2" s="964"/>
      <c r="AT2" s="964"/>
      <c r="AU2" s="964"/>
      <c r="AV2" s="964"/>
      <c r="AW2" s="964"/>
      <c r="AX2" s="964"/>
      <c r="AY2" s="964"/>
      <c r="AZ2" s="964"/>
      <c r="BA2" s="964"/>
      <c r="BB2" s="653"/>
    </row>
    <row r="3" spans="1:54" ht="42" customHeight="1" thickBot="1" x14ac:dyDescent="0.3">
      <c r="A3" s="654"/>
      <c r="B3" s="655"/>
      <c r="C3" s="656" t="s">
        <v>199</v>
      </c>
      <c r="D3" s="657" t="s">
        <v>200</v>
      </c>
      <c r="E3" s="657" t="s">
        <v>191</v>
      </c>
      <c r="F3" s="657" t="s">
        <v>192</v>
      </c>
      <c r="G3" s="657" t="s">
        <v>193</v>
      </c>
      <c r="H3" s="657" t="s">
        <v>194</v>
      </c>
      <c r="I3" s="657" t="s">
        <v>195</v>
      </c>
      <c r="J3" s="657" t="s">
        <v>564</v>
      </c>
      <c r="K3" s="657" t="s">
        <v>209</v>
      </c>
      <c r="L3" s="657" t="s">
        <v>222</v>
      </c>
      <c r="M3" s="657" t="s">
        <v>565</v>
      </c>
      <c r="N3" s="657" t="s">
        <v>566</v>
      </c>
      <c r="O3" s="658" t="s">
        <v>567</v>
      </c>
      <c r="P3" s="659" t="s">
        <v>199</v>
      </c>
      <c r="Q3" s="659" t="s">
        <v>200</v>
      </c>
      <c r="R3" s="659" t="s">
        <v>191</v>
      </c>
      <c r="S3" s="659" t="s">
        <v>192</v>
      </c>
      <c r="T3" s="659" t="s">
        <v>193</v>
      </c>
      <c r="U3" s="659" t="s">
        <v>194</v>
      </c>
      <c r="V3" s="659" t="s">
        <v>195</v>
      </c>
      <c r="W3" s="659" t="s">
        <v>564</v>
      </c>
      <c r="X3" s="659" t="s">
        <v>209</v>
      </c>
      <c r="Y3" s="659" t="s">
        <v>222</v>
      </c>
      <c r="Z3" s="659" t="s">
        <v>565</v>
      </c>
      <c r="AA3" s="659" t="s">
        <v>568</v>
      </c>
      <c r="AB3" s="660" t="s">
        <v>569</v>
      </c>
      <c r="AC3" s="661" t="s">
        <v>199</v>
      </c>
      <c r="AD3" s="661" t="s">
        <v>200</v>
      </c>
      <c r="AE3" s="661" t="s">
        <v>191</v>
      </c>
      <c r="AF3" s="661" t="s">
        <v>192</v>
      </c>
      <c r="AG3" s="661" t="s">
        <v>193</v>
      </c>
      <c r="AH3" s="661" t="s">
        <v>194</v>
      </c>
      <c r="AI3" s="661" t="s">
        <v>195</v>
      </c>
      <c r="AJ3" s="661" t="s">
        <v>564</v>
      </c>
      <c r="AK3" s="661" t="s">
        <v>209</v>
      </c>
      <c r="AL3" s="661" t="s">
        <v>222</v>
      </c>
      <c r="AM3" s="661" t="s">
        <v>565</v>
      </c>
      <c r="AN3" s="661" t="s">
        <v>570</v>
      </c>
      <c r="AO3" s="662" t="s">
        <v>571</v>
      </c>
      <c r="AP3" s="661" t="s">
        <v>199</v>
      </c>
      <c r="AQ3" s="661" t="s">
        <v>200</v>
      </c>
      <c r="AR3" s="661" t="s">
        <v>191</v>
      </c>
      <c r="AS3" s="661" t="s">
        <v>192</v>
      </c>
      <c r="AT3" s="661" t="s">
        <v>193</v>
      </c>
      <c r="AU3" s="661" t="s">
        <v>194</v>
      </c>
      <c r="AV3" s="661" t="s">
        <v>195</v>
      </c>
      <c r="AW3" s="661" t="s">
        <v>564</v>
      </c>
      <c r="AX3" s="661" t="s">
        <v>209</v>
      </c>
      <c r="AY3" s="661" t="s">
        <v>222</v>
      </c>
      <c r="AZ3" s="661" t="s">
        <v>565</v>
      </c>
      <c r="BA3" s="661" t="s">
        <v>570</v>
      </c>
      <c r="BB3" s="662" t="s">
        <v>606</v>
      </c>
    </row>
    <row r="4" spans="1:54" ht="15.75" x14ac:dyDescent="0.25">
      <c r="A4" s="972" t="s">
        <v>211</v>
      </c>
      <c r="B4" s="663" t="s">
        <v>572</v>
      </c>
      <c r="C4" s="664"/>
      <c r="D4" s="32"/>
      <c r="E4" s="32">
        <v>3.47</v>
      </c>
      <c r="F4" s="32">
        <v>17.010000000000002</v>
      </c>
      <c r="G4" s="32">
        <v>17.71</v>
      </c>
      <c r="H4" s="32">
        <v>20.69</v>
      </c>
      <c r="I4" s="32">
        <v>23.55</v>
      </c>
      <c r="J4" s="32">
        <v>29.44</v>
      </c>
      <c r="K4" s="32">
        <v>28.19</v>
      </c>
      <c r="L4" s="32">
        <v>28.94</v>
      </c>
      <c r="M4" s="32">
        <v>29.2</v>
      </c>
      <c r="N4" s="32">
        <v>30.19</v>
      </c>
      <c r="O4" s="665">
        <f>SUM(C4:N4)</f>
        <v>228.39</v>
      </c>
      <c r="P4" s="666">
        <v>29.81</v>
      </c>
      <c r="Q4" s="667">
        <v>24.69</v>
      </c>
      <c r="R4" s="667">
        <v>26.47</v>
      </c>
      <c r="S4" s="667">
        <v>32.200000000000003</v>
      </c>
      <c r="T4" s="667">
        <v>29.62</v>
      </c>
      <c r="U4" s="667">
        <v>27.55</v>
      </c>
      <c r="V4" s="667">
        <v>28.09</v>
      </c>
      <c r="W4" s="667">
        <v>31.15</v>
      </c>
      <c r="X4" s="667">
        <v>32.18</v>
      </c>
      <c r="Y4" s="667">
        <v>28.07</v>
      </c>
      <c r="Z4" s="667">
        <v>27.02</v>
      </c>
      <c r="AA4" s="667">
        <v>30.51</v>
      </c>
      <c r="AB4" s="668">
        <f>SUM(P4:AA4)</f>
        <v>347.35999999999996</v>
      </c>
      <c r="AC4" s="669">
        <v>28.61</v>
      </c>
      <c r="AD4" s="670">
        <v>27.3</v>
      </c>
      <c r="AE4" s="670">
        <v>26.68</v>
      </c>
      <c r="AF4" s="670">
        <v>34.14</v>
      </c>
      <c r="AG4" s="670">
        <v>28.75</v>
      </c>
      <c r="AH4" s="670">
        <v>28.49</v>
      </c>
      <c r="AI4" s="671">
        <v>28.5</v>
      </c>
      <c r="AJ4" s="671">
        <v>32.270000000000003</v>
      </c>
      <c r="AK4" s="671">
        <v>33.299999999999997</v>
      </c>
      <c r="AL4" s="671">
        <v>28.54</v>
      </c>
      <c r="AM4" s="670">
        <v>28.8</v>
      </c>
      <c r="AN4" s="761">
        <v>81.14</v>
      </c>
      <c r="AO4" s="672">
        <f>SUM(AC4:AN4)</f>
        <v>406.52000000000004</v>
      </c>
      <c r="AP4" s="800">
        <v>25.9</v>
      </c>
      <c r="AQ4" s="670">
        <v>25.78</v>
      </c>
      <c r="AR4" s="670"/>
      <c r="AS4" s="670"/>
      <c r="AT4" s="670"/>
      <c r="AU4" s="670"/>
      <c r="AV4" s="671"/>
      <c r="AW4" s="671"/>
      <c r="AX4" s="671"/>
      <c r="AY4" s="671"/>
      <c r="AZ4" s="670"/>
      <c r="BA4" s="761"/>
      <c r="BB4" s="672">
        <f>SUM(AP4:BA4)</f>
        <v>51.68</v>
      </c>
    </row>
    <row r="5" spans="1:54" ht="16.5" thickBot="1" x14ac:dyDescent="0.3">
      <c r="A5" s="973"/>
      <c r="B5" s="673" t="s">
        <v>573</v>
      </c>
      <c r="C5" s="664"/>
      <c r="D5" s="32"/>
      <c r="E5" s="32"/>
      <c r="F5" s="32"/>
      <c r="G5" s="32">
        <v>0.45</v>
      </c>
      <c r="H5" s="32">
        <v>1.56</v>
      </c>
      <c r="I5" s="32">
        <v>2.29</v>
      </c>
      <c r="J5" s="32">
        <v>2.83</v>
      </c>
      <c r="K5" s="32">
        <v>2.96</v>
      </c>
      <c r="L5" s="32">
        <v>4.26</v>
      </c>
      <c r="M5" s="32">
        <v>4.9800000000000004</v>
      </c>
      <c r="N5" s="32">
        <v>5.35</v>
      </c>
      <c r="O5" s="665">
        <f t="shared" ref="O5:O7" si="0">SUM(C5:N5)</f>
        <v>24.68</v>
      </c>
      <c r="P5" s="666">
        <v>4.67</v>
      </c>
      <c r="Q5" s="667">
        <v>4.63</v>
      </c>
      <c r="R5" s="667">
        <v>4.8099999999999996</v>
      </c>
      <c r="S5" s="674">
        <v>7</v>
      </c>
      <c r="T5" s="667">
        <v>8.85</v>
      </c>
      <c r="U5" s="667">
        <v>10.37</v>
      </c>
      <c r="V5" s="667">
        <v>10.39</v>
      </c>
      <c r="W5" s="667">
        <v>12</v>
      </c>
      <c r="X5" s="667">
        <v>12.06</v>
      </c>
      <c r="Y5" s="667">
        <v>12.19</v>
      </c>
      <c r="Z5" s="667">
        <v>14.94</v>
      </c>
      <c r="AA5" s="667">
        <v>13.85</v>
      </c>
      <c r="AB5" s="668">
        <f t="shared" ref="AB5:AB7" si="1">SUM(P5:AA5)</f>
        <v>115.75999999999999</v>
      </c>
      <c r="AC5" s="675">
        <v>13.61</v>
      </c>
      <c r="AD5" s="251">
        <v>11.98</v>
      </c>
      <c r="AE5" s="251">
        <v>11.98</v>
      </c>
      <c r="AF5" s="676">
        <v>13.49</v>
      </c>
      <c r="AG5" s="251">
        <v>13.39</v>
      </c>
      <c r="AH5" s="251">
        <v>13.16</v>
      </c>
      <c r="AI5" s="251">
        <v>13.14</v>
      </c>
      <c r="AJ5" s="677">
        <v>16.329999999999998</v>
      </c>
      <c r="AK5" s="677">
        <v>16.690000000000001</v>
      </c>
      <c r="AL5" s="723">
        <v>19.3</v>
      </c>
      <c r="AM5" s="251">
        <v>18.3</v>
      </c>
      <c r="AN5" s="769">
        <v>17.97</v>
      </c>
      <c r="AO5" s="672">
        <f>SUM(AC5:AN5)</f>
        <v>179.34</v>
      </c>
      <c r="AP5" s="801">
        <v>17.89</v>
      </c>
      <c r="AQ5" s="251">
        <v>10.58</v>
      </c>
      <c r="AR5" s="251"/>
      <c r="AS5" s="676"/>
      <c r="AT5" s="251"/>
      <c r="AU5" s="251"/>
      <c r="AV5" s="251"/>
      <c r="AW5" s="677"/>
      <c r="AX5" s="677"/>
      <c r="AY5" s="723"/>
      <c r="AZ5" s="251"/>
      <c r="BA5" s="769"/>
      <c r="BB5" s="672">
        <f>SUM(AP5:BA5)</f>
        <v>28.47</v>
      </c>
    </row>
    <row r="6" spans="1:54" ht="15.75" x14ac:dyDescent="0.25">
      <c r="A6" s="972" t="s">
        <v>358</v>
      </c>
      <c r="B6" s="663" t="s">
        <v>574</v>
      </c>
      <c r="C6" s="664">
        <v>14.59</v>
      </c>
      <c r="D6" s="32">
        <v>12.59</v>
      </c>
      <c r="E6" s="32">
        <v>9.67</v>
      </c>
      <c r="F6" s="32">
        <v>6.86</v>
      </c>
      <c r="G6" s="32">
        <v>3.1</v>
      </c>
      <c r="H6" s="32">
        <v>2.6</v>
      </c>
      <c r="I6" s="32">
        <v>1.97</v>
      </c>
      <c r="J6" s="32">
        <v>1.51</v>
      </c>
      <c r="K6" s="32">
        <v>1</v>
      </c>
      <c r="L6" s="32">
        <v>1.02</v>
      </c>
      <c r="M6" s="32">
        <v>1.0900000000000001</v>
      </c>
      <c r="N6" s="32">
        <v>16.940000000000001</v>
      </c>
      <c r="O6" s="665">
        <f t="shared" si="0"/>
        <v>72.940000000000012</v>
      </c>
      <c r="P6" s="666">
        <v>0.43</v>
      </c>
      <c r="Q6" s="667">
        <v>0.57999999999999996</v>
      </c>
      <c r="R6" s="667">
        <v>0.52</v>
      </c>
      <c r="S6" s="667">
        <v>0.48</v>
      </c>
      <c r="T6" s="667">
        <v>0.48</v>
      </c>
      <c r="U6" s="667">
        <v>0.41</v>
      </c>
      <c r="V6" s="678">
        <v>0.317</v>
      </c>
      <c r="W6" s="667">
        <v>0.54</v>
      </c>
      <c r="X6" s="667">
        <v>0.43</v>
      </c>
      <c r="Y6" s="667">
        <v>0.54</v>
      </c>
      <c r="Z6" s="667">
        <v>0.35</v>
      </c>
      <c r="AA6" s="667">
        <v>0.32</v>
      </c>
      <c r="AB6" s="668">
        <f t="shared" si="1"/>
        <v>5.3970000000000002</v>
      </c>
      <c r="AC6" s="675">
        <v>0.22</v>
      </c>
      <c r="AD6" s="251">
        <v>0.26</v>
      </c>
      <c r="AE6" s="251">
        <v>0.2</v>
      </c>
      <c r="AF6" s="251">
        <v>0.21</v>
      </c>
      <c r="AG6" s="251">
        <v>0.21</v>
      </c>
      <c r="AH6" s="251">
        <v>0.21</v>
      </c>
      <c r="AI6" s="677">
        <v>0.22</v>
      </c>
      <c r="AJ6" s="677">
        <v>0.32</v>
      </c>
      <c r="AK6" s="677">
        <v>0.35</v>
      </c>
      <c r="AL6" s="724">
        <v>0.3</v>
      </c>
      <c r="AM6" s="251">
        <v>0.26</v>
      </c>
      <c r="AN6" s="769">
        <v>13.66</v>
      </c>
      <c r="AO6" s="672">
        <f>SUM(AC6:AN6)</f>
        <v>16.420000000000002</v>
      </c>
      <c r="AP6" s="801">
        <v>0.19</v>
      </c>
      <c r="AQ6" s="251">
        <v>0.15</v>
      </c>
      <c r="AR6" s="251"/>
      <c r="AS6" s="251"/>
      <c r="AT6" s="251"/>
      <c r="AU6" s="251"/>
      <c r="AV6" s="677"/>
      <c r="AW6" s="677"/>
      <c r="AX6" s="677"/>
      <c r="AY6" s="724"/>
      <c r="AZ6" s="251"/>
      <c r="BA6" s="769"/>
      <c r="BB6" s="672">
        <f>SUM(AP6:BA6)</f>
        <v>0.33999999999999997</v>
      </c>
    </row>
    <row r="7" spans="1:54" ht="16.5" thickBot="1" x14ac:dyDescent="0.3">
      <c r="A7" s="973"/>
      <c r="B7" s="673" t="s">
        <v>575</v>
      </c>
      <c r="C7" s="679"/>
      <c r="D7" s="680"/>
      <c r="E7" s="680">
        <v>20.010000000000002</v>
      </c>
      <c r="F7" s="680">
        <v>15.23</v>
      </c>
      <c r="G7" s="680">
        <v>16.55</v>
      </c>
      <c r="H7" s="680">
        <v>15.66</v>
      </c>
      <c r="I7" s="680">
        <v>17.399999999999999</v>
      </c>
      <c r="J7" s="680">
        <v>13.01</v>
      </c>
      <c r="K7" s="680">
        <v>7.76</v>
      </c>
      <c r="L7" s="680">
        <v>11.17</v>
      </c>
      <c r="M7" s="680">
        <v>9.74</v>
      </c>
      <c r="N7" s="680">
        <v>12.28</v>
      </c>
      <c r="O7" s="681">
        <f t="shared" si="0"/>
        <v>138.81</v>
      </c>
      <c r="P7" s="682">
        <v>5.48</v>
      </c>
      <c r="Q7" s="683">
        <v>6.94</v>
      </c>
      <c r="R7" s="683">
        <v>7.92</v>
      </c>
      <c r="S7" s="683">
        <v>3.99</v>
      </c>
      <c r="T7" s="683">
        <v>10.45</v>
      </c>
      <c r="U7" s="683">
        <v>5.13</v>
      </c>
      <c r="V7" s="683">
        <v>7.51</v>
      </c>
      <c r="W7" s="683">
        <v>10.54</v>
      </c>
      <c r="X7" s="683">
        <v>5.63</v>
      </c>
      <c r="Y7" s="683">
        <v>6.49</v>
      </c>
      <c r="Z7" s="683">
        <v>6.74</v>
      </c>
      <c r="AA7" s="683">
        <v>6.21</v>
      </c>
      <c r="AB7" s="684">
        <f t="shared" si="1"/>
        <v>83.029999999999987</v>
      </c>
      <c r="AC7" s="685">
        <v>5.53</v>
      </c>
      <c r="AD7" s="686">
        <v>3.27</v>
      </c>
      <c r="AE7" s="686">
        <v>4.66</v>
      </c>
      <c r="AF7" s="686">
        <v>3.72</v>
      </c>
      <c r="AG7" s="686">
        <v>6.69</v>
      </c>
      <c r="AH7" s="686">
        <v>2.89</v>
      </c>
      <c r="AI7" s="687">
        <v>4.1159999999999997</v>
      </c>
      <c r="AJ7" s="687">
        <v>5.5</v>
      </c>
      <c r="AK7" s="687">
        <v>2.82</v>
      </c>
      <c r="AL7" s="725">
        <v>6.53</v>
      </c>
      <c r="AM7" s="686">
        <v>2.61</v>
      </c>
      <c r="AN7" s="770">
        <v>3.46</v>
      </c>
      <c r="AO7" s="688">
        <f>SUM(AC7:AN7)</f>
        <v>51.796000000000006</v>
      </c>
      <c r="AP7" s="802">
        <v>4.13</v>
      </c>
      <c r="AQ7" s="686">
        <v>1.65</v>
      </c>
      <c r="AR7" s="686"/>
      <c r="AS7" s="686"/>
      <c r="AT7" s="686"/>
      <c r="AU7" s="686"/>
      <c r="AV7" s="687"/>
      <c r="AW7" s="687"/>
      <c r="AX7" s="687"/>
      <c r="AY7" s="725"/>
      <c r="AZ7" s="686"/>
      <c r="BA7" s="770"/>
      <c r="BB7" s="688">
        <f>SUM(AP7:BA7)</f>
        <v>5.7799999999999994</v>
      </c>
    </row>
    <row r="8" spans="1:54" x14ac:dyDescent="0.25">
      <c r="AC8" s="689">
        <v>44562</v>
      </c>
      <c r="AD8" s="689">
        <v>44593</v>
      </c>
      <c r="AE8" s="689">
        <v>44621</v>
      </c>
      <c r="AF8" s="689">
        <v>44652</v>
      </c>
      <c r="AG8" s="689">
        <v>44682</v>
      </c>
      <c r="AH8" s="689">
        <v>44713</v>
      </c>
      <c r="AI8" s="689">
        <v>44743</v>
      </c>
      <c r="AJ8" s="689">
        <v>44774</v>
      </c>
      <c r="AK8" s="689">
        <v>44805</v>
      </c>
    </row>
    <row r="9" spans="1:54" ht="30" x14ac:dyDescent="0.25">
      <c r="Z9" s="690"/>
      <c r="AA9" s="691" t="s">
        <v>576</v>
      </c>
      <c r="AC9">
        <v>5098.8220000000001</v>
      </c>
      <c r="AD9">
        <v>5222.24</v>
      </c>
      <c r="AE9">
        <v>5249.4179999999997</v>
      </c>
      <c r="AF9">
        <v>5312.7790000000005</v>
      </c>
      <c r="AG9">
        <v>5460.5309999999999</v>
      </c>
      <c r="AH9">
        <v>5594.4719999999998</v>
      </c>
      <c r="AI9">
        <v>5727.982</v>
      </c>
      <c r="AJ9">
        <v>5823.1790000000001</v>
      </c>
      <c r="AK9">
        <v>5943.6440000000002</v>
      </c>
      <c r="AL9" s="625"/>
    </row>
    <row r="10" spans="1:54" ht="15" customHeight="1" x14ac:dyDescent="0.25">
      <c r="Z10" s="965" t="s">
        <v>577</v>
      </c>
      <c r="AA10" s="690" t="s">
        <v>146</v>
      </c>
      <c r="AB10" t="s">
        <v>146</v>
      </c>
      <c r="AD10">
        <f>AD9-AC9</f>
        <v>123.41799999999967</v>
      </c>
      <c r="AE10">
        <f t="shared" ref="AE10:AK10" si="2">AE9-AD9</f>
        <v>27.177999999999884</v>
      </c>
      <c r="AF10">
        <f t="shared" si="2"/>
        <v>63.361000000000786</v>
      </c>
      <c r="AG10">
        <f t="shared" si="2"/>
        <v>147.7519999999995</v>
      </c>
      <c r="AH10">
        <f t="shared" si="2"/>
        <v>133.9409999999998</v>
      </c>
      <c r="AI10">
        <f t="shared" si="2"/>
        <v>133.51000000000022</v>
      </c>
      <c r="AJ10">
        <f t="shared" si="2"/>
        <v>95.197000000000116</v>
      </c>
      <c r="AK10">
        <f t="shared" si="2"/>
        <v>120.46500000000015</v>
      </c>
    </row>
    <row r="11" spans="1:54" x14ac:dyDescent="0.25">
      <c r="Z11" s="965"/>
      <c r="AA11" s="690" t="s">
        <v>578</v>
      </c>
      <c r="AB11" t="s">
        <v>578</v>
      </c>
      <c r="AD11">
        <f>AD10-AC4</f>
        <v>94.807999999999666</v>
      </c>
      <c r="AE11">
        <f>AE10-AD4</f>
        <v>-0.12200000000011713</v>
      </c>
      <c r="AF11">
        <f t="shared" ref="AF11:AJ11" si="3">AF10-AE4</f>
        <v>36.681000000000786</v>
      </c>
      <c r="AG11">
        <f t="shared" si="3"/>
        <v>113.6119999999995</v>
      </c>
      <c r="AH11">
        <f t="shared" si="3"/>
        <v>105.1909999999998</v>
      </c>
      <c r="AI11">
        <f t="shared" si="3"/>
        <v>105.02000000000022</v>
      </c>
      <c r="AJ11">
        <f t="shared" si="3"/>
        <v>66.697000000000116</v>
      </c>
      <c r="AK11" s="183">
        <f>AK10-AJ4</f>
        <v>88.195000000000135</v>
      </c>
    </row>
    <row r="12" spans="1:54" x14ac:dyDescent="0.25">
      <c r="Z12" s="965"/>
      <c r="AA12" s="690" t="s">
        <v>579</v>
      </c>
      <c r="AB12" t="s">
        <v>579</v>
      </c>
      <c r="AD12" s="692">
        <f>AD11/AC9*100</f>
        <v>1.8594098793799758</v>
      </c>
      <c r="AE12" s="127">
        <f t="shared" ref="AE12:AJ12" si="4">AE11/AD9*100</f>
        <v>-2.3361622598754008E-3</v>
      </c>
      <c r="AF12" s="127">
        <f>AF11/AE9*100</f>
        <v>0.69876317717508474</v>
      </c>
      <c r="AG12" s="127">
        <f t="shared" si="4"/>
        <v>2.1384665162996521</v>
      </c>
      <c r="AH12" s="127">
        <f t="shared" si="4"/>
        <v>1.9263877450746054</v>
      </c>
      <c r="AI12" s="127">
        <f t="shared" si="4"/>
        <v>1.8772102175147223</v>
      </c>
      <c r="AJ12" s="127">
        <f t="shared" si="4"/>
        <v>1.1644065920598234</v>
      </c>
      <c r="AK12" s="127">
        <f>AK11/AJ9*100</f>
        <v>1.5145507290777107</v>
      </c>
    </row>
    <row r="14" spans="1:54" x14ac:dyDescent="0.25">
      <c r="AK14" s="695">
        <f>AK4-AK5</f>
        <v>16.609999999999996</v>
      </c>
      <c r="AL14" s="695">
        <f>AL4-AL5</f>
        <v>9.2399999999999984</v>
      </c>
      <c r="AM14" s="695">
        <f>AM4-AM5</f>
        <v>10.5</v>
      </c>
      <c r="AN14" s="695">
        <f>AN4-AN5</f>
        <v>63.17</v>
      </c>
      <c r="AO14" s="695">
        <f t="shared" ref="AO14:BB14" si="5">AO4-AO5</f>
        <v>227.18000000000004</v>
      </c>
      <c r="AP14" s="695">
        <f>AP4-AP5</f>
        <v>8.009999999999998</v>
      </c>
      <c r="AQ14" s="695">
        <f>AQ4-AQ5</f>
        <v>15.200000000000001</v>
      </c>
      <c r="AR14" s="695">
        <f t="shared" si="5"/>
        <v>0</v>
      </c>
      <c r="AS14" s="695">
        <f t="shared" si="5"/>
        <v>0</v>
      </c>
      <c r="AT14" s="695">
        <f t="shared" si="5"/>
        <v>0</v>
      </c>
      <c r="AU14" s="695">
        <f t="shared" si="5"/>
        <v>0</v>
      </c>
      <c r="AV14" s="695">
        <f t="shared" si="5"/>
        <v>0</v>
      </c>
      <c r="AW14" s="695">
        <f t="shared" si="5"/>
        <v>0</v>
      </c>
      <c r="AX14" s="695">
        <f t="shared" si="5"/>
        <v>0</v>
      </c>
      <c r="AY14" s="695">
        <f t="shared" si="5"/>
        <v>0</v>
      </c>
      <c r="AZ14" s="695">
        <f t="shared" si="5"/>
        <v>0</v>
      </c>
      <c r="BA14" s="695">
        <f t="shared" si="5"/>
        <v>0</v>
      </c>
      <c r="BB14" s="695">
        <f t="shared" si="5"/>
        <v>23.21</v>
      </c>
    </row>
    <row r="15" spans="1:54" x14ac:dyDescent="0.25">
      <c r="AL15" s="695">
        <f>AL6-AL7</f>
        <v>-6.23</v>
      </c>
      <c r="AM15" s="695">
        <f>AM6-AM7</f>
        <v>-2.3499999999999996</v>
      </c>
      <c r="AN15" s="695">
        <f>AN6-AN7</f>
        <v>10.199999999999999</v>
      </c>
      <c r="AO15" s="695">
        <f t="shared" ref="AO15:BB15" si="6">AO6-AO7</f>
        <v>-35.376000000000005</v>
      </c>
      <c r="AP15" s="695">
        <f>AP6-AP7</f>
        <v>-3.94</v>
      </c>
      <c r="AQ15" s="695">
        <f>AQ6-AQ7</f>
        <v>-1.5</v>
      </c>
      <c r="AR15" s="695">
        <f t="shared" si="6"/>
        <v>0</v>
      </c>
      <c r="AS15" s="695">
        <f t="shared" si="6"/>
        <v>0</v>
      </c>
      <c r="AT15" s="695">
        <f t="shared" si="6"/>
        <v>0</v>
      </c>
      <c r="AU15" s="695">
        <f t="shared" si="6"/>
        <v>0</v>
      </c>
      <c r="AV15" s="695">
        <f t="shared" si="6"/>
        <v>0</v>
      </c>
      <c r="AW15" s="695">
        <f t="shared" si="6"/>
        <v>0</v>
      </c>
      <c r="AX15" s="695">
        <f t="shared" si="6"/>
        <v>0</v>
      </c>
      <c r="AY15" s="695">
        <f t="shared" si="6"/>
        <v>0</v>
      </c>
      <c r="AZ15" s="695">
        <f t="shared" si="6"/>
        <v>0</v>
      </c>
      <c r="BA15" s="695">
        <f t="shared" si="6"/>
        <v>0</v>
      </c>
      <c r="BB15" s="695">
        <f t="shared" si="6"/>
        <v>-5.4399999999999995</v>
      </c>
    </row>
    <row r="32" spans="1:1" ht="21" x14ac:dyDescent="0.35">
      <c r="A32" s="693" t="s">
        <v>580</v>
      </c>
    </row>
  </sheetData>
  <mergeCells count="8">
    <mergeCell ref="AP2:BA2"/>
    <mergeCell ref="Z10:Z12"/>
    <mergeCell ref="A1:AA1"/>
    <mergeCell ref="C2:N2"/>
    <mergeCell ref="P2:AA2"/>
    <mergeCell ref="AC2:AN2"/>
    <mergeCell ref="A4:A5"/>
    <mergeCell ref="A6:A7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D56"/>
  <sheetViews>
    <sheetView zoomScale="80" zoomScaleNormal="80" workbookViewId="0">
      <selection activeCell="B7" sqref="B7:W56"/>
    </sheetView>
  </sheetViews>
  <sheetFormatPr defaultRowHeight="15" x14ac:dyDescent="0.25"/>
  <cols>
    <col min="1" max="1" width="34.5703125" customWidth="1"/>
    <col min="2" max="6" width="10" customWidth="1"/>
    <col min="7" max="7" width="10" style="14" customWidth="1"/>
    <col min="8" max="15" width="10" customWidth="1"/>
    <col min="16" max="16" width="10.7109375" customWidth="1"/>
    <col min="17" max="17" width="11.42578125" customWidth="1"/>
    <col min="18" max="18" width="8.42578125" customWidth="1"/>
    <col min="19" max="21" width="10" customWidth="1"/>
    <col min="24" max="24" width="20.140625" customWidth="1"/>
    <col min="25" max="25" width="14.85546875" bestFit="1" customWidth="1"/>
    <col min="246" max="246" width="41.42578125" customWidth="1"/>
    <col min="247" max="247" width="0.28515625" customWidth="1"/>
    <col min="248" max="265" width="10" customWidth="1"/>
    <col min="266" max="266" width="0.28515625" customWidth="1"/>
    <col min="267" max="267" width="9.5703125" customWidth="1"/>
    <col min="268" max="268" width="10" customWidth="1"/>
    <col min="269" max="269" width="0.28515625" customWidth="1"/>
    <col min="270" max="270" width="9.42578125" customWidth="1"/>
    <col min="271" max="276" width="10" customWidth="1"/>
    <col min="277" max="277" width="10.5703125" customWidth="1"/>
    <col min="502" max="502" width="41.42578125" customWidth="1"/>
    <col min="503" max="503" width="0.28515625" customWidth="1"/>
    <col min="504" max="521" width="10" customWidth="1"/>
    <col min="522" max="522" width="0.28515625" customWidth="1"/>
    <col min="523" max="523" width="9.5703125" customWidth="1"/>
    <col min="524" max="524" width="10" customWidth="1"/>
    <col min="525" max="525" width="0.28515625" customWidth="1"/>
    <col min="526" max="526" width="9.42578125" customWidth="1"/>
    <col min="527" max="532" width="10" customWidth="1"/>
    <col min="533" max="533" width="10.5703125" customWidth="1"/>
    <col min="758" max="758" width="41.42578125" customWidth="1"/>
    <col min="759" max="759" width="0.28515625" customWidth="1"/>
    <col min="760" max="777" width="10" customWidth="1"/>
    <col min="778" max="778" width="0.28515625" customWidth="1"/>
    <col min="779" max="779" width="9.5703125" customWidth="1"/>
    <col min="780" max="780" width="10" customWidth="1"/>
    <col min="781" max="781" width="0.28515625" customWidth="1"/>
    <col min="782" max="782" width="9.42578125" customWidth="1"/>
    <col min="783" max="788" width="10" customWidth="1"/>
    <col min="789" max="789" width="10.5703125" customWidth="1"/>
    <col min="1014" max="1014" width="41.42578125" customWidth="1"/>
    <col min="1015" max="1015" width="0.28515625" customWidth="1"/>
    <col min="1016" max="1033" width="10" customWidth="1"/>
    <col min="1034" max="1034" width="0.28515625" customWidth="1"/>
    <col min="1035" max="1035" width="9.5703125" customWidth="1"/>
    <col min="1036" max="1036" width="10" customWidth="1"/>
    <col min="1037" max="1037" width="0.28515625" customWidth="1"/>
    <col min="1038" max="1038" width="9.42578125" customWidth="1"/>
    <col min="1039" max="1044" width="10" customWidth="1"/>
    <col min="1045" max="1045" width="10.5703125" customWidth="1"/>
    <col min="1270" max="1270" width="41.42578125" customWidth="1"/>
    <col min="1271" max="1271" width="0.28515625" customWidth="1"/>
    <col min="1272" max="1289" width="10" customWidth="1"/>
    <col min="1290" max="1290" width="0.28515625" customWidth="1"/>
    <col min="1291" max="1291" width="9.5703125" customWidth="1"/>
    <col min="1292" max="1292" width="10" customWidth="1"/>
    <col min="1293" max="1293" width="0.28515625" customWidth="1"/>
    <col min="1294" max="1294" width="9.42578125" customWidth="1"/>
    <col min="1295" max="1300" width="10" customWidth="1"/>
    <col min="1301" max="1301" width="10.5703125" customWidth="1"/>
    <col min="1526" max="1526" width="41.42578125" customWidth="1"/>
    <col min="1527" max="1527" width="0.28515625" customWidth="1"/>
    <col min="1528" max="1545" width="10" customWidth="1"/>
    <col min="1546" max="1546" width="0.28515625" customWidth="1"/>
    <col min="1547" max="1547" width="9.5703125" customWidth="1"/>
    <col min="1548" max="1548" width="10" customWidth="1"/>
    <col min="1549" max="1549" width="0.28515625" customWidth="1"/>
    <col min="1550" max="1550" width="9.42578125" customWidth="1"/>
    <col min="1551" max="1556" width="10" customWidth="1"/>
    <col min="1557" max="1557" width="10.5703125" customWidth="1"/>
    <col min="1782" max="1782" width="41.42578125" customWidth="1"/>
    <col min="1783" max="1783" width="0.28515625" customWidth="1"/>
    <col min="1784" max="1801" width="10" customWidth="1"/>
    <col min="1802" max="1802" width="0.28515625" customWidth="1"/>
    <col min="1803" max="1803" width="9.5703125" customWidth="1"/>
    <col min="1804" max="1804" width="10" customWidth="1"/>
    <col min="1805" max="1805" width="0.28515625" customWidth="1"/>
    <col min="1806" max="1806" width="9.42578125" customWidth="1"/>
    <col min="1807" max="1812" width="10" customWidth="1"/>
    <col min="1813" max="1813" width="10.5703125" customWidth="1"/>
    <col min="2038" max="2038" width="41.42578125" customWidth="1"/>
    <col min="2039" max="2039" width="0.28515625" customWidth="1"/>
    <col min="2040" max="2057" width="10" customWidth="1"/>
    <col min="2058" max="2058" width="0.28515625" customWidth="1"/>
    <col min="2059" max="2059" width="9.5703125" customWidth="1"/>
    <col min="2060" max="2060" width="10" customWidth="1"/>
    <col min="2061" max="2061" width="0.28515625" customWidth="1"/>
    <col min="2062" max="2062" width="9.42578125" customWidth="1"/>
    <col min="2063" max="2068" width="10" customWidth="1"/>
    <col min="2069" max="2069" width="10.5703125" customWidth="1"/>
    <col min="2294" max="2294" width="41.42578125" customWidth="1"/>
    <col min="2295" max="2295" width="0.28515625" customWidth="1"/>
    <col min="2296" max="2313" width="10" customWidth="1"/>
    <col min="2314" max="2314" width="0.28515625" customWidth="1"/>
    <col min="2315" max="2315" width="9.5703125" customWidth="1"/>
    <col min="2316" max="2316" width="10" customWidth="1"/>
    <col min="2317" max="2317" width="0.28515625" customWidth="1"/>
    <col min="2318" max="2318" width="9.42578125" customWidth="1"/>
    <col min="2319" max="2324" width="10" customWidth="1"/>
    <col min="2325" max="2325" width="10.5703125" customWidth="1"/>
    <col min="2550" max="2550" width="41.42578125" customWidth="1"/>
    <col min="2551" max="2551" width="0.28515625" customWidth="1"/>
    <col min="2552" max="2569" width="10" customWidth="1"/>
    <col min="2570" max="2570" width="0.28515625" customWidth="1"/>
    <col min="2571" max="2571" width="9.5703125" customWidth="1"/>
    <col min="2572" max="2572" width="10" customWidth="1"/>
    <col min="2573" max="2573" width="0.28515625" customWidth="1"/>
    <col min="2574" max="2574" width="9.42578125" customWidth="1"/>
    <col min="2575" max="2580" width="10" customWidth="1"/>
    <col min="2581" max="2581" width="10.5703125" customWidth="1"/>
    <col min="2806" max="2806" width="41.42578125" customWidth="1"/>
    <col min="2807" max="2807" width="0.28515625" customWidth="1"/>
    <col min="2808" max="2825" width="10" customWidth="1"/>
    <col min="2826" max="2826" width="0.28515625" customWidth="1"/>
    <col min="2827" max="2827" width="9.5703125" customWidth="1"/>
    <col min="2828" max="2828" width="10" customWidth="1"/>
    <col min="2829" max="2829" width="0.28515625" customWidth="1"/>
    <col min="2830" max="2830" width="9.42578125" customWidth="1"/>
    <col min="2831" max="2836" width="10" customWidth="1"/>
    <col min="2837" max="2837" width="10.5703125" customWidth="1"/>
    <col min="3062" max="3062" width="41.42578125" customWidth="1"/>
    <col min="3063" max="3063" width="0.28515625" customWidth="1"/>
    <col min="3064" max="3081" width="10" customWidth="1"/>
    <col min="3082" max="3082" width="0.28515625" customWidth="1"/>
    <col min="3083" max="3083" width="9.5703125" customWidth="1"/>
    <col min="3084" max="3084" width="10" customWidth="1"/>
    <col min="3085" max="3085" width="0.28515625" customWidth="1"/>
    <col min="3086" max="3086" width="9.42578125" customWidth="1"/>
    <col min="3087" max="3092" width="10" customWidth="1"/>
    <col min="3093" max="3093" width="10.5703125" customWidth="1"/>
    <col min="3318" max="3318" width="41.42578125" customWidth="1"/>
    <col min="3319" max="3319" width="0.28515625" customWidth="1"/>
    <col min="3320" max="3337" width="10" customWidth="1"/>
    <col min="3338" max="3338" width="0.28515625" customWidth="1"/>
    <col min="3339" max="3339" width="9.5703125" customWidth="1"/>
    <col min="3340" max="3340" width="10" customWidth="1"/>
    <col min="3341" max="3341" width="0.28515625" customWidth="1"/>
    <col min="3342" max="3342" width="9.42578125" customWidth="1"/>
    <col min="3343" max="3348" width="10" customWidth="1"/>
    <col min="3349" max="3349" width="10.5703125" customWidth="1"/>
    <col min="3574" max="3574" width="41.42578125" customWidth="1"/>
    <col min="3575" max="3575" width="0.28515625" customWidth="1"/>
    <col min="3576" max="3593" width="10" customWidth="1"/>
    <col min="3594" max="3594" width="0.28515625" customWidth="1"/>
    <col min="3595" max="3595" width="9.5703125" customWidth="1"/>
    <col min="3596" max="3596" width="10" customWidth="1"/>
    <col min="3597" max="3597" width="0.28515625" customWidth="1"/>
    <col min="3598" max="3598" width="9.42578125" customWidth="1"/>
    <col min="3599" max="3604" width="10" customWidth="1"/>
    <col min="3605" max="3605" width="10.5703125" customWidth="1"/>
    <col min="3830" max="3830" width="41.42578125" customWidth="1"/>
    <col min="3831" max="3831" width="0.28515625" customWidth="1"/>
    <col min="3832" max="3849" width="10" customWidth="1"/>
    <col min="3850" max="3850" width="0.28515625" customWidth="1"/>
    <col min="3851" max="3851" width="9.5703125" customWidth="1"/>
    <col min="3852" max="3852" width="10" customWidth="1"/>
    <col min="3853" max="3853" width="0.28515625" customWidth="1"/>
    <col min="3854" max="3854" width="9.42578125" customWidth="1"/>
    <col min="3855" max="3860" width="10" customWidth="1"/>
    <col min="3861" max="3861" width="10.5703125" customWidth="1"/>
    <col min="4086" max="4086" width="41.42578125" customWidth="1"/>
    <col min="4087" max="4087" width="0.28515625" customWidth="1"/>
    <col min="4088" max="4105" width="10" customWidth="1"/>
    <col min="4106" max="4106" width="0.28515625" customWidth="1"/>
    <col min="4107" max="4107" width="9.5703125" customWidth="1"/>
    <col min="4108" max="4108" width="10" customWidth="1"/>
    <col min="4109" max="4109" width="0.28515625" customWidth="1"/>
    <col min="4110" max="4110" width="9.42578125" customWidth="1"/>
    <col min="4111" max="4116" width="10" customWidth="1"/>
    <col min="4117" max="4117" width="10.5703125" customWidth="1"/>
    <col min="4342" max="4342" width="41.42578125" customWidth="1"/>
    <col min="4343" max="4343" width="0.28515625" customWidth="1"/>
    <col min="4344" max="4361" width="10" customWidth="1"/>
    <col min="4362" max="4362" width="0.28515625" customWidth="1"/>
    <col min="4363" max="4363" width="9.5703125" customWidth="1"/>
    <col min="4364" max="4364" width="10" customWidth="1"/>
    <col min="4365" max="4365" width="0.28515625" customWidth="1"/>
    <col min="4366" max="4366" width="9.42578125" customWidth="1"/>
    <col min="4367" max="4372" width="10" customWidth="1"/>
    <col min="4373" max="4373" width="10.5703125" customWidth="1"/>
    <col min="4598" max="4598" width="41.42578125" customWidth="1"/>
    <col min="4599" max="4599" width="0.28515625" customWidth="1"/>
    <col min="4600" max="4617" width="10" customWidth="1"/>
    <col min="4618" max="4618" width="0.28515625" customWidth="1"/>
    <col min="4619" max="4619" width="9.5703125" customWidth="1"/>
    <col min="4620" max="4620" width="10" customWidth="1"/>
    <col min="4621" max="4621" width="0.28515625" customWidth="1"/>
    <col min="4622" max="4622" width="9.42578125" customWidth="1"/>
    <col min="4623" max="4628" width="10" customWidth="1"/>
    <col min="4629" max="4629" width="10.5703125" customWidth="1"/>
    <col min="4854" max="4854" width="41.42578125" customWidth="1"/>
    <col min="4855" max="4855" width="0.28515625" customWidth="1"/>
    <col min="4856" max="4873" width="10" customWidth="1"/>
    <col min="4874" max="4874" width="0.28515625" customWidth="1"/>
    <col min="4875" max="4875" width="9.5703125" customWidth="1"/>
    <col min="4876" max="4876" width="10" customWidth="1"/>
    <col min="4877" max="4877" width="0.28515625" customWidth="1"/>
    <col min="4878" max="4878" width="9.42578125" customWidth="1"/>
    <col min="4879" max="4884" width="10" customWidth="1"/>
    <col min="4885" max="4885" width="10.5703125" customWidth="1"/>
    <col min="5110" max="5110" width="41.42578125" customWidth="1"/>
    <col min="5111" max="5111" width="0.28515625" customWidth="1"/>
    <col min="5112" max="5129" width="10" customWidth="1"/>
    <col min="5130" max="5130" width="0.28515625" customWidth="1"/>
    <col min="5131" max="5131" width="9.5703125" customWidth="1"/>
    <col min="5132" max="5132" width="10" customWidth="1"/>
    <col min="5133" max="5133" width="0.28515625" customWidth="1"/>
    <col min="5134" max="5134" width="9.42578125" customWidth="1"/>
    <col min="5135" max="5140" width="10" customWidth="1"/>
    <col min="5141" max="5141" width="10.5703125" customWidth="1"/>
    <col min="5366" max="5366" width="41.42578125" customWidth="1"/>
    <col min="5367" max="5367" width="0.28515625" customWidth="1"/>
    <col min="5368" max="5385" width="10" customWidth="1"/>
    <col min="5386" max="5386" width="0.28515625" customWidth="1"/>
    <col min="5387" max="5387" width="9.5703125" customWidth="1"/>
    <col min="5388" max="5388" width="10" customWidth="1"/>
    <col min="5389" max="5389" width="0.28515625" customWidth="1"/>
    <col min="5390" max="5390" width="9.42578125" customWidth="1"/>
    <col min="5391" max="5396" width="10" customWidth="1"/>
    <col min="5397" max="5397" width="10.5703125" customWidth="1"/>
    <col min="5622" max="5622" width="41.42578125" customWidth="1"/>
    <col min="5623" max="5623" width="0.28515625" customWidth="1"/>
    <col min="5624" max="5641" width="10" customWidth="1"/>
    <col min="5642" max="5642" width="0.28515625" customWidth="1"/>
    <col min="5643" max="5643" width="9.5703125" customWidth="1"/>
    <col min="5644" max="5644" width="10" customWidth="1"/>
    <col min="5645" max="5645" width="0.28515625" customWidth="1"/>
    <col min="5646" max="5646" width="9.42578125" customWidth="1"/>
    <col min="5647" max="5652" width="10" customWidth="1"/>
    <col min="5653" max="5653" width="10.5703125" customWidth="1"/>
    <col min="5878" max="5878" width="41.42578125" customWidth="1"/>
    <col min="5879" max="5879" width="0.28515625" customWidth="1"/>
    <col min="5880" max="5897" width="10" customWidth="1"/>
    <col min="5898" max="5898" width="0.28515625" customWidth="1"/>
    <col min="5899" max="5899" width="9.5703125" customWidth="1"/>
    <col min="5900" max="5900" width="10" customWidth="1"/>
    <col min="5901" max="5901" width="0.28515625" customWidth="1"/>
    <col min="5902" max="5902" width="9.42578125" customWidth="1"/>
    <col min="5903" max="5908" width="10" customWidth="1"/>
    <col min="5909" max="5909" width="10.5703125" customWidth="1"/>
    <col min="6134" max="6134" width="41.42578125" customWidth="1"/>
    <col min="6135" max="6135" width="0.28515625" customWidth="1"/>
    <col min="6136" max="6153" width="10" customWidth="1"/>
    <col min="6154" max="6154" width="0.28515625" customWidth="1"/>
    <col min="6155" max="6155" width="9.5703125" customWidth="1"/>
    <col min="6156" max="6156" width="10" customWidth="1"/>
    <col min="6157" max="6157" width="0.28515625" customWidth="1"/>
    <col min="6158" max="6158" width="9.42578125" customWidth="1"/>
    <col min="6159" max="6164" width="10" customWidth="1"/>
    <col min="6165" max="6165" width="10.5703125" customWidth="1"/>
    <col min="6390" max="6390" width="41.42578125" customWidth="1"/>
    <col min="6391" max="6391" width="0.28515625" customWidth="1"/>
    <col min="6392" max="6409" width="10" customWidth="1"/>
    <col min="6410" max="6410" width="0.28515625" customWidth="1"/>
    <col min="6411" max="6411" width="9.5703125" customWidth="1"/>
    <col min="6412" max="6412" width="10" customWidth="1"/>
    <col min="6413" max="6413" width="0.28515625" customWidth="1"/>
    <col min="6414" max="6414" width="9.42578125" customWidth="1"/>
    <col min="6415" max="6420" width="10" customWidth="1"/>
    <col min="6421" max="6421" width="10.5703125" customWidth="1"/>
    <col min="6646" max="6646" width="41.42578125" customWidth="1"/>
    <col min="6647" max="6647" width="0.28515625" customWidth="1"/>
    <col min="6648" max="6665" width="10" customWidth="1"/>
    <col min="6666" max="6666" width="0.28515625" customWidth="1"/>
    <col min="6667" max="6667" width="9.5703125" customWidth="1"/>
    <col min="6668" max="6668" width="10" customWidth="1"/>
    <col min="6669" max="6669" width="0.28515625" customWidth="1"/>
    <col min="6670" max="6670" width="9.42578125" customWidth="1"/>
    <col min="6671" max="6676" width="10" customWidth="1"/>
    <col min="6677" max="6677" width="10.5703125" customWidth="1"/>
    <col min="6902" max="6902" width="41.42578125" customWidth="1"/>
    <col min="6903" max="6903" width="0.28515625" customWidth="1"/>
    <col min="6904" max="6921" width="10" customWidth="1"/>
    <col min="6922" max="6922" width="0.28515625" customWidth="1"/>
    <col min="6923" max="6923" width="9.5703125" customWidth="1"/>
    <col min="6924" max="6924" width="10" customWidth="1"/>
    <col min="6925" max="6925" width="0.28515625" customWidth="1"/>
    <col min="6926" max="6926" width="9.42578125" customWidth="1"/>
    <col min="6927" max="6932" width="10" customWidth="1"/>
    <col min="6933" max="6933" width="10.5703125" customWidth="1"/>
    <col min="7158" max="7158" width="41.42578125" customWidth="1"/>
    <col min="7159" max="7159" width="0.28515625" customWidth="1"/>
    <col min="7160" max="7177" width="10" customWidth="1"/>
    <col min="7178" max="7178" width="0.28515625" customWidth="1"/>
    <col min="7179" max="7179" width="9.5703125" customWidth="1"/>
    <col min="7180" max="7180" width="10" customWidth="1"/>
    <col min="7181" max="7181" width="0.28515625" customWidth="1"/>
    <col min="7182" max="7182" width="9.42578125" customWidth="1"/>
    <col min="7183" max="7188" width="10" customWidth="1"/>
    <col min="7189" max="7189" width="10.5703125" customWidth="1"/>
    <col min="7414" max="7414" width="41.42578125" customWidth="1"/>
    <col min="7415" max="7415" width="0.28515625" customWidth="1"/>
    <col min="7416" max="7433" width="10" customWidth="1"/>
    <col min="7434" max="7434" width="0.28515625" customWidth="1"/>
    <col min="7435" max="7435" width="9.5703125" customWidth="1"/>
    <col min="7436" max="7436" width="10" customWidth="1"/>
    <col min="7437" max="7437" width="0.28515625" customWidth="1"/>
    <col min="7438" max="7438" width="9.42578125" customWidth="1"/>
    <col min="7439" max="7444" width="10" customWidth="1"/>
    <col min="7445" max="7445" width="10.5703125" customWidth="1"/>
    <col min="7670" max="7670" width="41.42578125" customWidth="1"/>
    <col min="7671" max="7671" width="0.28515625" customWidth="1"/>
    <col min="7672" max="7689" width="10" customWidth="1"/>
    <col min="7690" max="7690" width="0.28515625" customWidth="1"/>
    <col min="7691" max="7691" width="9.5703125" customWidth="1"/>
    <col min="7692" max="7692" width="10" customWidth="1"/>
    <col min="7693" max="7693" width="0.28515625" customWidth="1"/>
    <col min="7694" max="7694" width="9.42578125" customWidth="1"/>
    <col min="7695" max="7700" width="10" customWidth="1"/>
    <col min="7701" max="7701" width="10.5703125" customWidth="1"/>
    <col min="7926" max="7926" width="41.42578125" customWidth="1"/>
    <col min="7927" max="7927" width="0.28515625" customWidth="1"/>
    <col min="7928" max="7945" width="10" customWidth="1"/>
    <col min="7946" max="7946" width="0.28515625" customWidth="1"/>
    <col min="7947" max="7947" width="9.5703125" customWidth="1"/>
    <col min="7948" max="7948" width="10" customWidth="1"/>
    <col min="7949" max="7949" width="0.28515625" customWidth="1"/>
    <col min="7950" max="7950" width="9.42578125" customWidth="1"/>
    <col min="7951" max="7956" width="10" customWidth="1"/>
    <col min="7957" max="7957" width="10.5703125" customWidth="1"/>
    <col min="8182" max="8182" width="41.42578125" customWidth="1"/>
    <col min="8183" max="8183" width="0.28515625" customWidth="1"/>
    <col min="8184" max="8201" width="10" customWidth="1"/>
    <col min="8202" max="8202" width="0.28515625" customWidth="1"/>
    <col min="8203" max="8203" width="9.5703125" customWidth="1"/>
    <col min="8204" max="8204" width="10" customWidth="1"/>
    <col min="8205" max="8205" width="0.28515625" customWidth="1"/>
    <col min="8206" max="8206" width="9.42578125" customWidth="1"/>
    <col min="8207" max="8212" width="10" customWidth="1"/>
    <col min="8213" max="8213" width="10.5703125" customWidth="1"/>
    <col min="8438" max="8438" width="41.42578125" customWidth="1"/>
    <col min="8439" max="8439" width="0.28515625" customWidth="1"/>
    <col min="8440" max="8457" width="10" customWidth="1"/>
    <col min="8458" max="8458" width="0.28515625" customWidth="1"/>
    <col min="8459" max="8459" width="9.5703125" customWidth="1"/>
    <col min="8460" max="8460" width="10" customWidth="1"/>
    <col min="8461" max="8461" width="0.28515625" customWidth="1"/>
    <col min="8462" max="8462" width="9.42578125" customWidth="1"/>
    <col min="8463" max="8468" width="10" customWidth="1"/>
    <col min="8469" max="8469" width="10.5703125" customWidth="1"/>
    <col min="8694" max="8694" width="41.42578125" customWidth="1"/>
    <col min="8695" max="8695" width="0.28515625" customWidth="1"/>
    <col min="8696" max="8713" width="10" customWidth="1"/>
    <col min="8714" max="8714" width="0.28515625" customWidth="1"/>
    <col min="8715" max="8715" width="9.5703125" customWidth="1"/>
    <col min="8716" max="8716" width="10" customWidth="1"/>
    <col min="8717" max="8717" width="0.28515625" customWidth="1"/>
    <col min="8718" max="8718" width="9.42578125" customWidth="1"/>
    <col min="8719" max="8724" width="10" customWidth="1"/>
    <col min="8725" max="8725" width="10.5703125" customWidth="1"/>
    <col min="8950" max="8950" width="41.42578125" customWidth="1"/>
    <col min="8951" max="8951" width="0.28515625" customWidth="1"/>
    <col min="8952" max="8969" width="10" customWidth="1"/>
    <col min="8970" max="8970" width="0.28515625" customWidth="1"/>
    <col min="8971" max="8971" width="9.5703125" customWidth="1"/>
    <col min="8972" max="8972" width="10" customWidth="1"/>
    <col min="8973" max="8973" width="0.28515625" customWidth="1"/>
    <col min="8974" max="8974" width="9.42578125" customWidth="1"/>
    <col min="8975" max="8980" width="10" customWidth="1"/>
    <col min="8981" max="8981" width="10.5703125" customWidth="1"/>
    <col min="9206" max="9206" width="41.42578125" customWidth="1"/>
    <col min="9207" max="9207" width="0.28515625" customWidth="1"/>
    <col min="9208" max="9225" width="10" customWidth="1"/>
    <col min="9226" max="9226" width="0.28515625" customWidth="1"/>
    <col min="9227" max="9227" width="9.5703125" customWidth="1"/>
    <col min="9228" max="9228" width="10" customWidth="1"/>
    <col min="9229" max="9229" width="0.28515625" customWidth="1"/>
    <col min="9230" max="9230" width="9.42578125" customWidth="1"/>
    <col min="9231" max="9236" width="10" customWidth="1"/>
    <col min="9237" max="9237" width="10.5703125" customWidth="1"/>
    <col min="9462" max="9462" width="41.42578125" customWidth="1"/>
    <col min="9463" max="9463" width="0.28515625" customWidth="1"/>
    <col min="9464" max="9481" width="10" customWidth="1"/>
    <col min="9482" max="9482" width="0.28515625" customWidth="1"/>
    <col min="9483" max="9483" width="9.5703125" customWidth="1"/>
    <col min="9484" max="9484" width="10" customWidth="1"/>
    <col min="9485" max="9485" width="0.28515625" customWidth="1"/>
    <col min="9486" max="9486" width="9.42578125" customWidth="1"/>
    <col min="9487" max="9492" width="10" customWidth="1"/>
    <col min="9493" max="9493" width="10.5703125" customWidth="1"/>
    <col min="9718" max="9718" width="41.42578125" customWidth="1"/>
    <col min="9719" max="9719" width="0.28515625" customWidth="1"/>
    <col min="9720" max="9737" width="10" customWidth="1"/>
    <col min="9738" max="9738" width="0.28515625" customWidth="1"/>
    <col min="9739" max="9739" width="9.5703125" customWidth="1"/>
    <col min="9740" max="9740" width="10" customWidth="1"/>
    <col min="9741" max="9741" width="0.28515625" customWidth="1"/>
    <col min="9742" max="9742" width="9.42578125" customWidth="1"/>
    <col min="9743" max="9748" width="10" customWidth="1"/>
    <col min="9749" max="9749" width="10.5703125" customWidth="1"/>
    <col min="9974" max="9974" width="41.42578125" customWidth="1"/>
    <col min="9975" max="9975" width="0.28515625" customWidth="1"/>
    <col min="9976" max="9993" width="10" customWidth="1"/>
    <col min="9994" max="9994" width="0.28515625" customWidth="1"/>
    <col min="9995" max="9995" width="9.5703125" customWidth="1"/>
    <col min="9996" max="9996" width="10" customWidth="1"/>
    <col min="9997" max="9997" width="0.28515625" customWidth="1"/>
    <col min="9998" max="9998" width="9.42578125" customWidth="1"/>
    <col min="9999" max="10004" width="10" customWidth="1"/>
    <col min="10005" max="10005" width="10.5703125" customWidth="1"/>
    <col min="10230" max="10230" width="41.42578125" customWidth="1"/>
    <col min="10231" max="10231" width="0.28515625" customWidth="1"/>
    <col min="10232" max="10249" width="10" customWidth="1"/>
    <col min="10250" max="10250" width="0.28515625" customWidth="1"/>
    <col min="10251" max="10251" width="9.5703125" customWidth="1"/>
    <col min="10252" max="10252" width="10" customWidth="1"/>
    <col min="10253" max="10253" width="0.28515625" customWidth="1"/>
    <col min="10254" max="10254" width="9.42578125" customWidth="1"/>
    <col min="10255" max="10260" width="10" customWidth="1"/>
    <col min="10261" max="10261" width="10.5703125" customWidth="1"/>
    <col min="10486" max="10486" width="41.42578125" customWidth="1"/>
    <col min="10487" max="10487" width="0.28515625" customWidth="1"/>
    <col min="10488" max="10505" width="10" customWidth="1"/>
    <col min="10506" max="10506" width="0.28515625" customWidth="1"/>
    <col min="10507" max="10507" width="9.5703125" customWidth="1"/>
    <col min="10508" max="10508" width="10" customWidth="1"/>
    <col min="10509" max="10509" width="0.28515625" customWidth="1"/>
    <col min="10510" max="10510" width="9.42578125" customWidth="1"/>
    <col min="10511" max="10516" width="10" customWidth="1"/>
    <col min="10517" max="10517" width="10.5703125" customWidth="1"/>
    <col min="10742" max="10742" width="41.42578125" customWidth="1"/>
    <col min="10743" max="10743" width="0.28515625" customWidth="1"/>
    <col min="10744" max="10761" width="10" customWidth="1"/>
    <col min="10762" max="10762" width="0.28515625" customWidth="1"/>
    <col min="10763" max="10763" width="9.5703125" customWidth="1"/>
    <col min="10764" max="10764" width="10" customWidth="1"/>
    <col min="10765" max="10765" width="0.28515625" customWidth="1"/>
    <col min="10766" max="10766" width="9.42578125" customWidth="1"/>
    <col min="10767" max="10772" width="10" customWidth="1"/>
    <col min="10773" max="10773" width="10.5703125" customWidth="1"/>
    <col min="10998" max="10998" width="41.42578125" customWidth="1"/>
    <col min="10999" max="10999" width="0.28515625" customWidth="1"/>
    <col min="11000" max="11017" width="10" customWidth="1"/>
    <col min="11018" max="11018" width="0.28515625" customWidth="1"/>
    <col min="11019" max="11019" width="9.5703125" customWidth="1"/>
    <col min="11020" max="11020" width="10" customWidth="1"/>
    <col min="11021" max="11021" width="0.28515625" customWidth="1"/>
    <col min="11022" max="11022" width="9.42578125" customWidth="1"/>
    <col min="11023" max="11028" width="10" customWidth="1"/>
    <col min="11029" max="11029" width="10.5703125" customWidth="1"/>
    <col min="11254" max="11254" width="41.42578125" customWidth="1"/>
    <col min="11255" max="11255" width="0.28515625" customWidth="1"/>
    <col min="11256" max="11273" width="10" customWidth="1"/>
    <col min="11274" max="11274" width="0.28515625" customWidth="1"/>
    <col min="11275" max="11275" width="9.5703125" customWidth="1"/>
    <col min="11276" max="11276" width="10" customWidth="1"/>
    <col min="11277" max="11277" width="0.28515625" customWidth="1"/>
    <col min="11278" max="11278" width="9.42578125" customWidth="1"/>
    <col min="11279" max="11284" width="10" customWidth="1"/>
    <col min="11285" max="11285" width="10.5703125" customWidth="1"/>
    <col min="11510" max="11510" width="41.42578125" customWidth="1"/>
    <col min="11511" max="11511" width="0.28515625" customWidth="1"/>
    <col min="11512" max="11529" width="10" customWidth="1"/>
    <col min="11530" max="11530" width="0.28515625" customWidth="1"/>
    <col min="11531" max="11531" width="9.5703125" customWidth="1"/>
    <col min="11532" max="11532" width="10" customWidth="1"/>
    <col min="11533" max="11533" width="0.28515625" customWidth="1"/>
    <col min="11534" max="11534" width="9.42578125" customWidth="1"/>
    <col min="11535" max="11540" width="10" customWidth="1"/>
    <col min="11541" max="11541" width="10.5703125" customWidth="1"/>
    <col min="11766" max="11766" width="41.42578125" customWidth="1"/>
    <col min="11767" max="11767" width="0.28515625" customWidth="1"/>
    <col min="11768" max="11785" width="10" customWidth="1"/>
    <col min="11786" max="11786" width="0.28515625" customWidth="1"/>
    <col min="11787" max="11787" width="9.5703125" customWidth="1"/>
    <col min="11788" max="11788" width="10" customWidth="1"/>
    <col min="11789" max="11789" width="0.28515625" customWidth="1"/>
    <col min="11790" max="11790" width="9.42578125" customWidth="1"/>
    <col min="11791" max="11796" width="10" customWidth="1"/>
    <col min="11797" max="11797" width="10.5703125" customWidth="1"/>
    <col min="12022" max="12022" width="41.42578125" customWidth="1"/>
    <col min="12023" max="12023" width="0.28515625" customWidth="1"/>
    <col min="12024" max="12041" width="10" customWidth="1"/>
    <col min="12042" max="12042" width="0.28515625" customWidth="1"/>
    <col min="12043" max="12043" width="9.5703125" customWidth="1"/>
    <col min="12044" max="12044" width="10" customWidth="1"/>
    <col min="12045" max="12045" width="0.28515625" customWidth="1"/>
    <col min="12046" max="12046" width="9.42578125" customWidth="1"/>
    <col min="12047" max="12052" width="10" customWidth="1"/>
    <col min="12053" max="12053" width="10.5703125" customWidth="1"/>
    <col min="12278" max="12278" width="41.42578125" customWidth="1"/>
    <col min="12279" max="12279" width="0.28515625" customWidth="1"/>
    <col min="12280" max="12297" width="10" customWidth="1"/>
    <col min="12298" max="12298" width="0.28515625" customWidth="1"/>
    <col min="12299" max="12299" width="9.5703125" customWidth="1"/>
    <col min="12300" max="12300" width="10" customWidth="1"/>
    <col min="12301" max="12301" width="0.28515625" customWidth="1"/>
    <col min="12302" max="12302" width="9.42578125" customWidth="1"/>
    <col min="12303" max="12308" width="10" customWidth="1"/>
    <col min="12309" max="12309" width="10.5703125" customWidth="1"/>
    <col min="12534" max="12534" width="41.42578125" customWidth="1"/>
    <col min="12535" max="12535" width="0.28515625" customWidth="1"/>
    <col min="12536" max="12553" width="10" customWidth="1"/>
    <col min="12554" max="12554" width="0.28515625" customWidth="1"/>
    <col min="12555" max="12555" width="9.5703125" customWidth="1"/>
    <col min="12556" max="12556" width="10" customWidth="1"/>
    <col min="12557" max="12557" width="0.28515625" customWidth="1"/>
    <col min="12558" max="12558" width="9.42578125" customWidth="1"/>
    <col min="12559" max="12564" width="10" customWidth="1"/>
    <col min="12565" max="12565" width="10.5703125" customWidth="1"/>
    <col min="12790" max="12790" width="41.42578125" customWidth="1"/>
    <col min="12791" max="12791" width="0.28515625" customWidth="1"/>
    <col min="12792" max="12809" width="10" customWidth="1"/>
    <col min="12810" max="12810" width="0.28515625" customWidth="1"/>
    <col min="12811" max="12811" width="9.5703125" customWidth="1"/>
    <col min="12812" max="12812" width="10" customWidth="1"/>
    <col min="12813" max="12813" width="0.28515625" customWidth="1"/>
    <col min="12814" max="12814" width="9.42578125" customWidth="1"/>
    <col min="12815" max="12820" width="10" customWidth="1"/>
    <col min="12821" max="12821" width="10.5703125" customWidth="1"/>
    <col min="13046" max="13046" width="41.42578125" customWidth="1"/>
    <col min="13047" max="13047" width="0.28515625" customWidth="1"/>
    <col min="13048" max="13065" width="10" customWidth="1"/>
    <col min="13066" max="13066" width="0.28515625" customWidth="1"/>
    <col min="13067" max="13067" width="9.5703125" customWidth="1"/>
    <col min="13068" max="13068" width="10" customWidth="1"/>
    <col min="13069" max="13069" width="0.28515625" customWidth="1"/>
    <col min="13070" max="13070" width="9.42578125" customWidth="1"/>
    <col min="13071" max="13076" width="10" customWidth="1"/>
    <col min="13077" max="13077" width="10.5703125" customWidth="1"/>
    <col min="13302" max="13302" width="41.42578125" customWidth="1"/>
    <col min="13303" max="13303" width="0.28515625" customWidth="1"/>
    <col min="13304" max="13321" width="10" customWidth="1"/>
    <col min="13322" max="13322" width="0.28515625" customWidth="1"/>
    <col min="13323" max="13323" width="9.5703125" customWidth="1"/>
    <col min="13324" max="13324" width="10" customWidth="1"/>
    <col min="13325" max="13325" width="0.28515625" customWidth="1"/>
    <col min="13326" max="13326" width="9.42578125" customWidth="1"/>
    <col min="13327" max="13332" width="10" customWidth="1"/>
    <col min="13333" max="13333" width="10.5703125" customWidth="1"/>
    <col min="13558" max="13558" width="41.42578125" customWidth="1"/>
    <col min="13559" max="13559" width="0.28515625" customWidth="1"/>
    <col min="13560" max="13577" width="10" customWidth="1"/>
    <col min="13578" max="13578" width="0.28515625" customWidth="1"/>
    <col min="13579" max="13579" width="9.5703125" customWidth="1"/>
    <col min="13580" max="13580" width="10" customWidth="1"/>
    <col min="13581" max="13581" width="0.28515625" customWidth="1"/>
    <col min="13582" max="13582" width="9.42578125" customWidth="1"/>
    <col min="13583" max="13588" width="10" customWidth="1"/>
    <col min="13589" max="13589" width="10.5703125" customWidth="1"/>
    <col min="13814" max="13814" width="41.42578125" customWidth="1"/>
    <col min="13815" max="13815" width="0.28515625" customWidth="1"/>
    <col min="13816" max="13833" width="10" customWidth="1"/>
    <col min="13834" max="13834" width="0.28515625" customWidth="1"/>
    <col min="13835" max="13835" width="9.5703125" customWidth="1"/>
    <col min="13836" max="13836" width="10" customWidth="1"/>
    <col min="13837" max="13837" width="0.28515625" customWidth="1"/>
    <col min="13838" max="13838" width="9.42578125" customWidth="1"/>
    <col min="13839" max="13844" width="10" customWidth="1"/>
    <col min="13845" max="13845" width="10.5703125" customWidth="1"/>
    <col min="14070" max="14070" width="41.42578125" customWidth="1"/>
    <col min="14071" max="14071" width="0.28515625" customWidth="1"/>
    <col min="14072" max="14089" width="10" customWidth="1"/>
    <col min="14090" max="14090" width="0.28515625" customWidth="1"/>
    <col min="14091" max="14091" width="9.5703125" customWidth="1"/>
    <col min="14092" max="14092" width="10" customWidth="1"/>
    <col min="14093" max="14093" width="0.28515625" customWidth="1"/>
    <col min="14094" max="14094" width="9.42578125" customWidth="1"/>
    <col min="14095" max="14100" width="10" customWidth="1"/>
    <col min="14101" max="14101" width="10.5703125" customWidth="1"/>
    <col min="14326" max="14326" width="41.42578125" customWidth="1"/>
    <col min="14327" max="14327" width="0.28515625" customWidth="1"/>
    <col min="14328" max="14345" width="10" customWidth="1"/>
    <col min="14346" max="14346" width="0.28515625" customWidth="1"/>
    <col min="14347" max="14347" width="9.5703125" customWidth="1"/>
    <col min="14348" max="14348" width="10" customWidth="1"/>
    <col min="14349" max="14349" width="0.28515625" customWidth="1"/>
    <col min="14350" max="14350" width="9.42578125" customWidth="1"/>
    <col min="14351" max="14356" width="10" customWidth="1"/>
    <col min="14357" max="14357" width="10.5703125" customWidth="1"/>
    <col min="14582" max="14582" width="41.42578125" customWidth="1"/>
    <col min="14583" max="14583" width="0.28515625" customWidth="1"/>
    <col min="14584" max="14601" width="10" customWidth="1"/>
    <col min="14602" max="14602" width="0.28515625" customWidth="1"/>
    <col min="14603" max="14603" width="9.5703125" customWidth="1"/>
    <col min="14604" max="14604" width="10" customWidth="1"/>
    <col min="14605" max="14605" width="0.28515625" customWidth="1"/>
    <col min="14606" max="14606" width="9.42578125" customWidth="1"/>
    <col min="14607" max="14612" width="10" customWidth="1"/>
    <col min="14613" max="14613" width="10.5703125" customWidth="1"/>
    <col min="14838" max="14838" width="41.42578125" customWidth="1"/>
    <col min="14839" max="14839" width="0.28515625" customWidth="1"/>
    <col min="14840" max="14857" width="10" customWidth="1"/>
    <col min="14858" max="14858" width="0.28515625" customWidth="1"/>
    <col min="14859" max="14859" width="9.5703125" customWidth="1"/>
    <col min="14860" max="14860" width="10" customWidth="1"/>
    <col min="14861" max="14861" width="0.28515625" customWidth="1"/>
    <col min="14862" max="14862" width="9.42578125" customWidth="1"/>
    <col min="14863" max="14868" width="10" customWidth="1"/>
    <col min="14869" max="14869" width="10.5703125" customWidth="1"/>
    <col min="15094" max="15094" width="41.42578125" customWidth="1"/>
    <col min="15095" max="15095" width="0.28515625" customWidth="1"/>
    <col min="15096" max="15113" width="10" customWidth="1"/>
    <col min="15114" max="15114" width="0.28515625" customWidth="1"/>
    <col min="15115" max="15115" width="9.5703125" customWidth="1"/>
    <col min="15116" max="15116" width="10" customWidth="1"/>
    <col min="15117" max="15117" width="0.28515625" customWidth="1"/>
    <col min="15118" max="15118" width="9.42578125" customWidth="1"/>
    <col min="15119" max="15124" width="10" customWidth="1"/>
    <col min="15125" max="15125" width="10.5703125" customWidth="1"/>
    <col min="15350" max="15350" width="41.42578125" customWidth="1"/>
    <col min="15351" max="15351" width="0.28515625" customWidth="1"/>
    <col min="15352" max="15369" width="10" customWidth="1"/>
    <col min="15370" max="15370" width="0.28515625" customWidth="1"/>
    <col min="15371" max="15371" width="9.5703125" customWidth="1"/>
    <col min="15372" max="15372" width="10" customWidth="1"/>
    <col min="15373" max="15373" width="0.28515625" customWidth="1"/>
    <col min="15374" max="15374" width="9.42578125" customWidth="1"/>
    <col min="15375" max="15380" width="10" customWidth="1"/>
    <col min="15381" max="15381" width="10.5703125" customWidth="1"/>
    <col min="15606" max="15606" width="41.42578125" customWidth="1"/>
    <col min="15607" max="15607" width="0.28515625" customWidth="1"/>
    <col min="15608" max="15625" width="10" customWidth="1"/>
    <col min="15626" max="15626" width="0.28515625" customWidth="1"/>
    <col min="15627" max="15627" width="9.5703125" customWidth="1"/>
    <col min="15628" max="15628" width="10" customWidth="1"/>
    <col min="15629" max="15629" width="0.28515625" customWidth="1"/>
    <col min="15630" max="15630" width="9.42578125" customWidth="1"/>
    <col min="15631" max="15636" width="10" customWidth="1"/>
    <col min="15637" max="15637" width="10.5703125" customWidth="1"/>
    <col min="15862" max="15862" width="41.42578125" customWidth="1"/>
    <col min="15863" max="15863" width="0.28515625" customWidth="1"/>
    <col min="15864" max="15881" width="10" customWidth="1"/>
    <col min="15882" max="15882" width="0.28515625" customWidth="1"/>
    <col min="15883" max="15883" width="9.5703125" customWidth="1"/>
    <col min="15884" max="15884" width="10" customWidth="1"/>
    <col min="15885" max="15885" width="0.28515625" customWidth="1"/>
    <col min="15886" max="15886" width="9.42578125" customWidth="1"/>
    <col min="15887" max="15892" width="10" customWidth="1"/>
    <col min="15893" max="15893" width="10.5703125" customWidth="1"/>
    <col min="16118" max="16118" width="41.42578125" customWidth="1"/>
    <col min="16119" max="16119" width="0.28515625" customWidth="1"/>
    <col min="16120" max="16137" width="10" customWidth="1"/>
    <col min="16138" max="16138" width="0.28515625" customWidth="1"/>
    <col min="16139" max="16139" width="9.5703125" customWidth="1"/>
    <col min="16140" max="16140" width="10" customWidth="1"/>
    <col min="16141" max="16141" width="0.28515625" customWidth="1"/>
    <col min="16142" max="16142" width="9.42578125" customWidth="1"/>
    <col min="16143" max="16148" width="10" customWidth="1"/>
    <col min="16149" max="16149" width="10.5703125" customWidth="1"/>
  </cols>
  <sheetData>
    <row r="1" spans="1:186" s="2" customFormat="1" ht="16.5" customHeight="1" x14ac:dyDescent="0.15">
      <c r="A1" s="351" t="s">
        <v>160</v>
      </c>
      <c r="B1" s="351"/>
      <c r="C1" s="351"/>
      <c r="D1" s="351"/>
      <c r="E1" s="351"/>
      <c r="F1" s="351"/>
      <c r="G1" s="63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186"/>
      <c r="S1" s="186"/>
      <c r="T1" s="186"/>
      <c r="U1" s="186"/>
    </row>
    <row r="2" spans="1:186" s="2" customFormat="1" ht="15.75" customHeight="1" x14ac:dyDescent="0.15">
      <c r="A2" s="351" t="s">
        <v>291</v>
      </c>
      <c r="B2" s="351"/>
      <c r="C2" s="351"/>
      <c r="D2" s="351"/>
      <c r="E2" s="351"/>
      <c r="F2" s="351"/>
      <c r="G2" s="63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186"/>
      <c r="S2" s="186"/>
      <c r="T2" s="186"/>
      <c r="U2" s="186"/>
    </row>
    <row r="3" spans="1:186" s="2" customFormat="1" ht="15.75" customHeight="1" x14ac:dyDescent="0.15">
      <c r="A3" s="351" t="s">
        <v>219</v>
      </c>
      <c r="B3" s="351"/>
      <c r="C3" s="351"/>
      <c r="D3" s="351"/>
      <c r="E3" s="351"/>
      <c r="F3" s="351"/>
      <c r="G3" s="63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186"/>
      <c r="S3" s="186"/>
      <c r="T3" s="186"/>
      <c r="U3" s="186"/>
    </row>
    <row r="4" spans="1:186" s="2" customFormat="1" ht="19.5" customHeight="1" x14ac:dyDescent="0.2">
      <c r="A4" s="352" t="s">
        <v>5</v>
      </c>
      <c r="B4" s="352"/>
      <c r="C4" s="352"/>
      <c r="D4" s="352"/>
      <c r="E4" s="352"/>
      <c r="F4" s="352"/>
      <c r="G4" s="632"/>
      <c r="H4" s="352"/>
      <c r="I4" s="352"/>
      <c r="J4" s="352"/>
      <c r="K4" s="352"/>
      <c r="L4" s="352"/>
      <c r="M4" s="352"/>
      <c r="N4" s="352"/>
      <c r="O4" s="352"/>
      <c r="P4" s="352"/>
      <c r="Q4" s="304"/>
      <c r="R4" s="186"/>
      <c r="S4" s="186"/>
      <c r="T4" s="186"/>
      <c r="U4" s="186"/>
      <c r="GD4" s="2" t="e">
        <f>FX4/'0091'!AI25GF4*100-100</f>
        <v>#NAME?</v>
      </c>
    </row>
    <row r="5" spans="1:186" s="2" customFormat="1" ht="71.25" customHeight="1" x14ac:dyDescent="0.15">
      <c r="A5" s="187" t="s">
        <v>250</v>
      </c>
      <c r="B5" s="586" t="s">
        <v>6</v>
      </c>
      <c r="C5" s="586" t="s">
        <v>7</v>
      </c>
      <c r="D5" s="586" t="s">
        <v>8</v>
      </c>
      <c r="E5" s="647" t="s">
        <v>9</v>
      </c>
      <c r="F5" s="586" t="s">
        <v>10</v>
      </c>
      <c r="G5" s="633" t="s">
        <v>11</v>
      </c>
      <c r="H5" s="586" t="s">
        <v>12</v>
      </c>
      <c r="I5" s="586" t="s">
        <v>13</v>
      </c>
      <c r="J5" s="586" t="s">
        <v>14</v>
      </c>
      <c r="K5" s="586" t="s">
        <v>15</v>
      </c>
      <c r="L5" s="586" t="s">
        <v>364</v>
      </c>
      <c r="M5" s="586" t="s">
        <v>17</v>
      </c>
      <c r="N5" s="586" t="s">
        <v>18</v>
      </c>
      <c r="O5" s="586" t="s">
        <v>19</v>
      </c>
      <c r="P5" s="586" t="s">
        <v>20</v>
      </c>
      <c r="Q5" s="586" t="s">
        <v>21</v>
      </c>
      <c r="R5" s="586" t="s">
        <v>22</v>
      </c>
      <c r="S5" s="586" t="s">
        <v>23</v>
      </c>
      <c r="T5" s="586" t="s">
        <v>24</v>
      </c>
      <c r="U5" s="586" t="s">
        <v>25</v>
      </c>
      <c r="V5" s="586" t="s">
        <v>26</v>
      </c>
      <c r="W5" s="456" t="s">
        <v>27</v>
      </c>
    </row>
    <row r="6" spans="1:186" s="2" customFormat="1" ht="12.75" customHeight="1" x14ac:dyDescent="0.15">
      <c r="A6" s="188" t="s">
        <v>161</v>
      </c>
      <c r="B6" s="587" t="s">
        <v>162</v>
      </c>
      <c r="C6" s="587" t="s">
        <v>163</v>
      </c>
      <c r="D6" s="587" t="s">
        <v>164</v>
      </c>
      <c r="E6" s="587" t="s">
        <v>165</v>
      </c>
      <c r="F6" s="587" t="s">
        <v>166</v>
      </c>
      <c r="G6" s="634" t="s">
        <v>167</v>
      </c>
      <c r="H6" s="587" t="s">
        <v>168</v>
      </c>
      <c r="I6" s="587" t="s">
        <v>169</v>
      </c>
      <c r="J6" s="587" t="s">
        <v>170</v>
      </c>
      <c r="K6" s="587" t="s">
        <v>171</v>
      </c>
      <c r="L6" s="587" t="s">
        <v>172</v>
      </c>
      <c r="M6" s="587" t="s">
        <v>173</v>
      </c>
      <c r="N6" s="587" t="s">
        <v>174</v>
      </c>
      <c r="O6" s="587" t="s">
        <v>175</v>
      </c>
      <c r="P6" s="587" t="s">
        <v>176</v>
      </c>
      <c r="Q6" s="588" t="s">
        <v>177</v>
      </c>
      <c r="R6" s="587" t="s">
        <v>487</v>
      </c>
      <c r="S6" s="588" t="s">
        <v>178</v>
      </c>
      <c r="T6" s="587" t="s">
        <v>179</v>
      </c>
      <c r="U6" s="587" t="s">
        <v>180</v>
      </c>
      <c r="V6" s="587" t="s">
        <v>181</v>
      </c>
      <c r="W6" s="457"/>
    </row>
    <row r="7" spans="1:186" s="2" customFormat="1" ht="15.75" customHeight="1" x14ac:dyDescent="0.25">
      <c r="A7" s="189" t="s">
        <v>133</v>
      </c>
      <c r="B7" s="784">
        <v>892822</v>
      </c>
      <c r="C7" s="784">
        <v>278321</v>
      </c>
      <c r="D7" s="784">
        <v>1395655</v>
      </c>
      <c r="E7" s="784">
        <v>492396</v>
      </c>
      <c r="F7" s="784">
        <v>732821</v>
      </c>
      <c r="G7" s="784">
        <v>2446484</v>
      </c>
      <c r="H7" s="784">
        <v>2900787</v>
      </c>
      <c r="I7" s="784">
        <v>673845</v>
      </c>
      <c r="J7" s="784">
        <v>137076</v>
      </c>
      <c r="K7" s="784">
        <v>8394</v>
      </c>
      <c r="L7" s="784">
        <v>2505773</v>
      </c>
      <c r="M7" s="784">
        <v>270800</v>
      </c>
      <c r="N7" s="784">
        <v>85796</v>
      </c>
      <c r="O7" s="784">
        <v>2840954</v>
      </c>
      <c r="P7" s="784">
        <v>2284345</v>
      </c>
      <c r="Q7" s="785">
        <v>5478728</v>
      </c>
      <c r="R7" s="784">
        <v>815295</v>
      </c>
      <c r="S7" s="785">
        <v>432661</v>
      </c>
      <c r="T7" s="784">
        <v>19794504</v>
      </c>
      <c r="U7" s="784">
        <v>59901</v>
      </c>
      <c r="V7" s="784">
        <v>7703335</v>
      </c>
      <c r="W7" s="786">
        <v>5034</v>
      </c>
      <c r="X7" s="630">
        <f>X25+X40</f>
        <v>16458478</v>
      </c>
      <c r="Y7" s="470"/>
    </row>
    <row r="8" spans="1:186" s="2" customFormat="1" ht="12.75" customHeight="1" x14ac:dyDescent="0.2">
      <c r="A8" s="190" t="s">
        <v>28</v>
      </c>
      <c r="B8" s="787">
        <v>88726</v>
      </c>
      <c r="C8" s="787">
        <v>3282</v>
      </c>
      <c r="D8" s="787">
        <v>65242</v>
      </c>
      <c r="E8" s="787">
        <v>1213</v>
      </c>
      <c r="F8" s="787">
        <v>23215</v>
      </c>
      <c r="G8" s="787">
        <v>301732</v>
      </c>
      <c r="H8" s="787">
        <v>59565</v>
      </c>
      <c r="I8" s="787">
        <v>68447</v>
      </c>
      <c r="J8" s="787">
        <v>0</v>
      </c>
      <c r="K8" s="787">
        <v>1</v>
      </c>
      <c r="L8" s="787">
        <v>375197</v>
      </c>
      <c r="M8" s="787">
        <v>15252</v>
      </c>
      <c r="N8" s="787">
        <v>108</v>
      </c>
      <c r="O8" s="787">
        <v>746727</v>
      </c>
      <c r="P8" s="787">
        <v>109387</v>
      </c>
      <c r="Q8" s="788">
        <v>222620</v>
      </c>
      <c r="R8" s="787">
        <v>292</v>
      </c>
      <c r="S8" s="788">
        <v>29163</v>
      </c>
      <c r="T8" s="787">
        <v>3455302</v>
      </c>
      <c r="U8" s="787">
        <v>0</v>
      </c>
      <c r="V8" s="787">
        <v>1881325</v>
      </c>
      <c r="W8" s="789">
        <v>0</v>
      </c>
      <c r="X8" s="635">
        <f>G25+G40</f>
        <v>601519</v>
      </c>
      <c r="Y8" s="470"/>
    </row>
    <row r="9" spans="1:186" s="2" customFormat="1" ht="12.75" customHeight="1" x14ac:dyDescent="0.15">
      <c r="A9" s="190" t="s">
        <v>29</v>
      </c>
      <c r="B9" s="787">
        <v>409526</v>
      </c>
      <c r="C9" s="787">
        <v>185618</v>
      </c>
      <c r="D9" s="787">
        <v>835501</v>
      </c>
      <c r="E9" s="787">
        <v>412798</v>
      </c>
      <c r="F9" s="787">
        <v>498882</v>
      </c>
      <c r="G9" s="787">
        <v>1230725</v>
      </c>
      <c r="H9" s="787">
        <v>1455484</v>
      </c>
      <c r="I9" s="787">
        <v>203532</v>
      </c>
      <c r="J9" s="787">
        <v>85752</v>
      </c>
      <c r="K9" s="787">
        <v>8277</v>
      </c>
      <c r="L9" s="787">
        <v>1151403</v>
      </c>
      <c r="M9" s="787">
        <v>159988</v>
      </c>
      <c r="N9" s="787">
        <v>54908</v>
      </c>
      <c r="O9" s="787">
        <v>1083916</v>
      </c>
      <c r="P9" s="787">
        <v>965316</v>
      </c>
      <c r="Q9" s="788">
        <v>3085700</v>
      </c>
      <c r="R9" s="787">
        <v>465675</v>
      </c>
      <c r="S9" s="788">
        <v>180385</v>
      </c>
      <c r="T9" s="787">
        <v>3580128</v>
      </c>
      <c r="U9" s="787">
        <v>42987</v>
      </c>
      <c r="V9" s="787">
        <v>1220203</v>
      </c>
      <c r="W9" s="789">
        <v>0</v>
      </c>
      <c r="X9" s="470"/>
      <c r="Y9" s="470"/>
    </row>
    <row r="10" spans="1:186" s="2" customFormat="1" ht="12.75" customHeight="1" x14ac:dyDescent="0.15">
      <c r="A10" s="265" t="s">
        <v>30</v>
      </c>
      <c r="B10" s="787">
        <v>385476</v>
      </c>
      <c r="C10" s="787">
        <v>81557</v>
      </c>
      <c r="D10" s="787">
        <v>462790</v>
      </c>
      <c r="E10" s="787">
        <v>78363</v>
      </c>
      <c r="F10" s="787">
        <v>201824</v>
      </c>
      <c r="G10" s="787">
        <v>780689</v>
      </c>
      <c r="H10" s="787">
        <v>1279143</v>
      </c>
      <c r="I10" s="787">
        <v>199496</v>
      </c>
      <c r="J10" s="787">
        <v>38556</v>
      </c>
      <c r="K10" s="787">
        <v>0</v>
      </c>
      <c r="L10" s="787">
        <v>958921</v>
      </c>
      <c r="M10" s="787">
        <v>65852</v>
      </c>
      <c r="N10" s="787">
        <v>25304</v>
      </c>
      <c r="O10" s="787">
        <v>720931</v>
      </c>
      <c r="P10" s="787">
        <v>1039894</v>
      </c>
      <c r="Q10" s="788">
        <v>2058394</v>
      </c>
      <c r="R10" s="787">
        <v>314772</v>
      </c>
      <c r="S10" s="788">
        <v>200999</v>
      </c>
      <c r="T10" s="787">
        <v>11640019</v>
      </c>
      <c r="U10" s="787">
        <v>14866</v>
      </c>
      <c r="V10" s="787">
        <v>3771300</v>
      </c>
      <c r="W10" s="789">
        <v>0</v>
      </c>
      <c r="X10" s="629"/>
      <c r="Y10" s="470"/>
    </row>
    <row r="11" spans="1:186" s="2" customFormat="1" ht="12.75" customHeight="1" x14ac:dyDescent="0.15">
      <c r="A11" s="190" t="s">
        <v>31</v>
      </c>
      <c r="B11" s="787">
        <v>9094</v>
      </c>
      <c r="C11" s="787">
        <v>7864</v>
      </c>
      <c r="D11" s="787">
        <v>32122</v>
      </c>
      <c r="E11" s="787">
        <v>22</v>
      </c>
      <c r="F11" s="787">
        <v>8900</v>
      </c>
      <c r="G11" s="787">
        <v>133338</v>
      </c>
      <c r="H11" s="787">
        <v>106595</v>
      </c>
      <c r="I11" s="787">
        <v>202370</v>
      </c>
      <c r="J11" s="787">
        <v>12768</v>
      </c>
      <c r="K11" s="787">
        <v>116</v>
      </c>
      <c r="L11" s="787">
        <v>20252</v>
      </c>
      <c r="M11" s="787">
        <v>29708</v>
      </c>
      <c r="N11" s="787">
        <v>5476</v>
      </c>
      <c r="O11" s="787">
        <v>289380</v>
      </c>
      <c r="P11" s="787">
        <v>169748</v>
      </c>
      <c r="Q11" s="788">
        <v>112014</v>
      </c>
      <c r="R11" s="787">
        <v>34556</v>
      </c>
      <c r="S11" s="788">
        <v>22114</v>
      </c>
      <c r="T11" s="787">
        <v>1119055</v>
      </c>
      <c r="U11" s="787">
        <v>2048</v>
      </c>
      <c r="V11" s="787">
        <v>830507</v>
      </c>
      <c r="W11" s="789">
        <v>5034</v>
      </c>
      <c r="X11" s="470"/>
      <c r="Y11" s="470"/>
    </row>
    <row r="12" spans="1:186" s="2" customFormat="1" ht="22.5" customHeight="1" x14ac:dyDescent="0.15">
      <c r="A12" s="189" t="s">
        <v>134</v>
      </c>
      <c r="B12" s="784">
        <v>430002</v>
      </c>
      <c r="C12" s="784">
        <v>100233</v>
      </c>
      <c r="D12" s="784">
        <v>709714</v>
      </c>
      <c r="E12" s="784">
        <v>166364</v>
      </c>
      <c r="F12" s="784">
        <v>223877</v>
      </c>
      <c r="G12" s="784">
        <v>800120</v>
      </c>
      <c r="H12" s="784">
        <v>999967</v>
      </c>
      <c r="I12" s="784">
        <v>397032</v>
      </c>
      <c r="J12" s="784">
        <v>58431</v>
      </c>
      <c r="K12" s="784">
        <v>2832</v>
      </c>
      <c r="L12" s="784">
        <v>1135563</v>
      </c>
      <c r="M12" s="784">
        <v>106901</v>
      </c>
      <c r="N12" s="784">
        <v>62016</v>
      </c>
      <c r="O12" s="784">
        <v>1760334</v>
      </c>
      <c r="P12" s="784">
        <v>762159</v>
      </c>
      <c r="Q12" s="785">
        <v>1627683</v>
      </c>
      <c r="R12" s="784">
        <v>203541</v>
      </c>
      <c r="S12" s="785">
        <v>198750</v>
      </c>
      <c r="T12" s="784">
        <v>9312123</v>
      </c>
      <c r="U12" s="784">
        <v>4804</v>
      </c>
      <c r="V12" s="784">
        <v>3933684</v>
      </c>
      <c r="W12" s="786">
        <v>4586</v>
      </c>
      <c r="X12" s="470"/>
      <c r="Y12" s="470"/>
    </row>
    <row r="13" spans="1:186" s="2" customFormat="1" ht="12.75" customHeight="1" x14ac:dyDescent="0.15">
      <c r="A13" s="190" t="s">
        <v>28</v>
      </c>
      <c r="B13" s="787">
        <v>45891</v>
      </c>
      <c r="C13" s="787">
        <v>119</v>
      </c>
      <c r="D13" s="787">
        <v>52508</v>
      </c>
      <c r="E13" s="787">
        <v>251</v>
      </c>
      <c r="F13" s="787">
        <v>3757</v>
      </c>
      <c r="G13" s="787">
        <v>122615</v>
      </c>
      <c r="H13" s="787">
        <v>3242</v>
      </c>
      <c r="I13" s="787">
        <v>40230</v>
      </c>
      <c r="J13" s="787">
        <v>0</v>
      </c>
      <c r="K13" s="787">
        <v>0</v>
      </c>
      <c r="L13" s="787">
        <v>171952</v>
      </c>
      <c r="M13" s="787">
        <v>5474</v>
      </c>
      <c r="N13" s="787">
        <v>7</v>
      </c>
      <c r="O13" s="787">
        <v>424609</v>
      </c>
      <c r="P13" s="787">
        <v>22413</v>
      </c>
      <c r="Q13" s="788">
        <v>25376</v>
      </c>
      <c r="R13" s="787">
        <v>292</v>
      </c>
      <c r="S13" s="788">
        <v>10678</v>
      </c>
      <c r="T13" s="787">
        <v>1432302</v>
      </c>
      <c r="U13" s="787">
        <v>0</v>
      </c>
      <c r="V13" s="787">
        <v>1178403</v>
      </c>
      <c r="W13" s="789">
        <v>0</v>
      </c>
      <c r="X13" s="470"/>
      <c r="Y13" s="470"/>
    </row>
    <row r="14" spans="1:186" s="2" customFormat="1" ht="12.75" customHeight="1" x14ac:dyDescent="0.15">
      <c r="A14" s="190" t="s">
        <v>29</v>
      </c>
      <c r="B14" s="787">
        <v>185147</v>
      </c>
      <c r="C14" s="787">
        <v>77946</v>
      </c>
      <c r="D14" s="787">
        <v>375342</v>
      </c>
      <c r="E14" s="787">
        <v>141893</v>
      </c>
      <c r="F14" s="787">
        <v>169495</v>
      </c>
      <c r="G14" s="787">
        <v>436945</v>
      </c>
      <c r="H14" s="787">
        <v>574648</v>
      </c>
      <c r="I14" s="787">
        <v>111437</v>
      </c>
      <c r="J14" s="787">
        <v>26838</v>
      </c>
      <c r="K14" s="787">
        <v>2716</v>
      </c>
      <c r="L14" s="787">
        <v>495550</v>
      </c>
      <c r="M14" s="787">
        <v>65903</v>
      </c>
      <c r="N14" s="787">
        <v>50374</v>
      </c>
      <c r="O14" s="787">
        <v>703439</v>
      </c>
      <c r="P14" s="787">
        <v>323110</v>
      </c>
      <c r="Q14" s="788">
        <v>948039</v>
      </c>
      <c r="R14" s="787">
        <v>97020</v>
      </c>
      <c r="S14" s="788">
        <v>67891</v>
      </c>
      <c r="T14" s="787">
        <v>1147211</v>
      </c>
      <c r="U14" s="787">
        <v>3862</v>
      </c>
      <c r="V14" s="787">
        <v>691367</v>
      </c>
      <c r="W14" s="789">
        <v>0</v>
      </c>
      <c r="X14" s="470"/>
      <c r="Y14" s="470"/>
    </row>
    <row r="15" spans="1:186" s="2" customFormat="1" ht="12.75" customHeight="1" x14ac:dyDescent="0.15">
      <c r="A15" s="190" t="s">
        <v>30</v>
      </c>
      <c r="B15" s="787">
        <v>194743</v>
      </c>
      <c r="C15" s="787">
        <v>18936</v>
      </c>
      <c r="D15" s="787">
        <v>264398</v>
      </c>
      <c r="E15" s="787">
        <v>24220</v>
      </c>
      <c r="F15" s="787">
        <v>48296</v>
      </c>
      <c r="G15" s="787">
        <v>171001</v>
      </c>
      <c r="H15" s="787">
        <v>374823</v>
      </c>
      <c r="I15" s="787">
        <v>86539</v>
      </c>
      <c r="J15" s="787">
        <v>23745</v>
      </c>
      <c r="K15" s="787">
        <v>0</v>
      </c>
      <c r="L15" s="787">
        <v>453984</v>
      </c>
      <c r="M15" s="787">
        <v>22280</v>
      </c>
      <c r="N15" s="787">
        <v>8660</v>
      </c>
      <c r="O15" s="787">
        <v>461041</v>
      </c>
      <c r="P15" s="787">
        <v>273356</v>
      </c>
      <c r="Q15" s="788">
        <v>620774</v>
      </c>
      <c r="R15" s="787">
        <v>88747</v>
      </c>
      <c r="S15" s="788">
        <v>114816</v>
      </c>
      <c r="T15" s="787">
        <v>6269248</v>
      </c>
      <c r="U15" s="787">
        <v>893</v>
      </c>
      <c r="V15" s="787">
        <v>1640421</v>
      </c>
      <c r="W15" s="789">
        <v>0</v>
      </c>
      <c r="X15" s="470"/>
      <c r="Y15" s="470"/>
    </row>
    <row r="16" spans="1:186" s="2" customFormat="1" ht="12.75" customHeight="1" x14ac:dyDescent="0.15">
      <c r="A16" s="190" t="s">
        <v>31</v>
      </c>
      <c r="B16" s="787">
        <v>4221</v>
      </c>
      <c r="C16" s="787">
        <v>3232</v>
      </c>
      <c r="D16" s="787">
        <v>17466</v>
      </c>
      <c r="E16" s="787">
        <v>0</v>
      </c>
      <c r="F16" s="787">
        <v>2329</v>
      </c>
      <c r="G16" s="787">
        <v>69559</v>
      </c>
      <c r="H16" s="787">
        <v>47254</v>
      </c>
      <c r="I16" s="787">
        <v>158826</v>
      </c>
      <c r="J16" s="787">
        <v>7848</v>
      </c>
      <c r="K16" s="787">
        <v>116</v>
      </c>
      <c r="L16" s="787">
        <v>14077</v>
      </c>
      <c r="M16" s="787">
        <v>13244</v>
      </c>
      <c r="N16" s="787">
        <v>2975</v>
      </c>
      <c r="O16" s="787">
        <v>171245</v>
      </c>
      <c r="P16" s="787">
        <v>143280</v>
      </c>
      <c r="Q16" s="788">
        <v>33494</v>
      </c>
      <c r="R16" s="787">
        <v>17482</v>
      </c>
      <c r="S16" s="788">
        <v>5365</v>
      </c>
      <c r="T16" s="787">
        <v>463362</v>
      </c>
      <c r="U16" s="787">
        <v>49</v>
      </c>
      <c r="V16" s="787">
        <v>423493</v>
      </c>
      <c r="W16" s="789">
        <v>4586</v>
      </c>
      <c r="X16" s="470"/>
      <c r="Y16" s="470"/>
    </row>
    <row r="17" spans="1:25" s="2" customFormat="1" ht="12.75" customHeight="1" x14ac:dyDescent="0.15">
      <c r="A17" s="189" t="s">
        <v>135</v>
      </c>
      <c r="B17" s="784">
        <v>102934</v>
      </c>
      <c r="C17" s="784">
        <v>34688</v>
      </c>
      <c r="D17" s="784">
        <v>288398</v>
      </c>
      <c r="E17" s="784">
        <v>150820</v>
      </c>
      <c r="F17" s="784">
        <v>116561</v>
      </c>
      <c r="G17" s="784">
        <v>299418</v>
      </c>
      <c r="H17" s="784">
        <v>696536</v>
      </c>
      <c r="I17" s="784">
        <v>134240</v>
      </c>
      <c r="J17" s="784">
        <v>21502</v>
      </c>
      <c r="K17" s="784">
        <v>1907</v>
      </c>
      <c r="L17" s="784">
        <v>808665</v>
      </c>
      <c r="M17" s="784">
        <v>33172</v>
      </c>
      <c r="N17" s="784">
        <v>9438</v>
      </c>
      <c r="O17" s="784">
        <v>1055312</v>
      </c>
      <c r="P17" s="784">
        <v>450549</v>
      </c>
      <c r="Q17" s="785">
        <v>1427318</v>
      </c>
      <c r="R17" s="784">
        <v>112469</v>
      </c>
      <c r="S17" s="785">
        <v>45971</v>
      </c>
      <c r="T17" s="784">
        <v>3766406</v>
      </c>
      <c r="U17" s="784">
        <v>3523</v>
      </c>
      <c r="V17" s="784">
        <v>1304905</v>
      </c>
      <c r="W17" s="786">
        <v>155</v>
      </c>
      <c r="X17" s="470"/>
      <c r="Y17" s="470"/>
    </row>
    <row r="18" spans="1:25" s="2" customFormat="1" ht="12.75" customHeight="1" x14ac:dyDescent="0.15">
      <c r="A18" s="190" t="s">
        <v>28</v>
      </c>
      <c r="B18" s="787">
        <v>3663</v>
      </c>
      <c r="C18" s="787">
        <v>119</v>
      </c>
      <c r="D18" s="787">
        <v>3329</v>
      </c>
      <c r="E18" s="787">
        <v>251</v>
      </c>
      <c r="F18" s="787">
        <v>195</v>
      </c>
      <c r="G18" s="787">
        <v>24426</v>
      </c>
      <c r="H18" s="787">
        <v>1565</v>
      </c>
      <c r="I18" s="787">
        <v>12000</v>
      </c>
      <c r="J18" s="787">
        <v>0</v>
      </c>
      <c r="K18" s="787">
        <v>0</v>
      </c>
      <c r="L18" s="787">
        <v>125217</v>
      </c>
      <c r="M18" s="787">
        <v>181</v>
      </c>
      <c r="N18" s="787">
        <v>2</v>
      </c>
      <c r="O18" s="787">
        <v>245658</v>
      </c>
      <c r="P18" s="787">
        <v>21725</v>
      </c>
      <c r="Q18" s="788">
        <v>24277</v>
      </c>
      <c r="R18" s="787">
        <v>108</v>
      </c>
      <c r="S18" s="788">
        <v>2070</v>
      </c>
      <c r="T18" s="787">
        <v>895872</v>
      </c>
      <c r="U18" s="787">
        <v>0</v>
      </c>
      <c r="V18" s="787">
        <v>421517</v>
      </c>
      <c r="W18" s="789">
        <v>0</v>
      </c>
      <c r="X18" s="470"/>
      <c r="Y18" s="470"/>
    </row>
    <row r="19" spans="1:25" s="2" customFormat="1" ht="12.75" customHeight="1" x14ac:dyDescent="0.15">
      <c r="A19" s="190" t="s">
        <v>29</v>
      </c>
      <c r="B19" s="787">
        <v>57988</v>
      </c>
      <c r="C19" s="787">
        <v>27108</v>
      </c>
      <c r="D19" s="787">
        <v>166653</v>
      </c>
      <c r="E19" s="787">
        <v>126350</v>
      </c>
      <c r="F19" s="787">
        <v>91921</v>
      </c>
      <c r="G19" s="787">
        <v>181649</v>
      </c>
      <c r="H19" s="787">
        <v>401268</v>
      </c>
      <c r="I19" s="787">
        <v>90223</v>
      </c>
      <c r="J19" s="787">
        <v>14126</v>
      </c>
      <c r="K19" s="787">
        <v>1796</v>
      </c>
      <c r="L19" s="787">
        <v>362635</v>
      </c>
      <c r="M19" s="787">
        <v>24693</v>
      </c>
      <c r="N19" s="787">
        <v>5313</v>
      </c>
      <c r="O19" s="787">
        <v>482763</v>
      </c>
      <c r="P19" s="787">
        <v>283496</v>
      </c>
      <c r="Q19" s="788">
        <v>859396</v>
      </c>
      <c r="R19" s="787">
        <v>59237</v>
      </c>
      <c r="S19" s="788">
        <v>29477</v>
      </c>
      <c r="T19" s="787">
        <v>853880</v>
      </c>
      <c r="U19" s="787">
        <v>2679</v>
      </c>
      <c r="V19" s="787">
        <v>353704</v>
      </c>
      <c r="W19" s="789">
        <v>0</v>
      </c>
      <c r="X19" s="470"/>
      <c r="Y19" s="470"/>
    </row>
    <row r="20" spans="1:25" s="2" customFormat="1" ht="12.75" customHeight="1" x14ac:dyDescent="0.15">
      <c r="A20" s="190" t="s">
        <v>30</v>
      </c>
      <c r="B20" s="787">
        <v>41167</v>
      </c>
      <c r="C20" s="787">
        <v>6398</v>
      </c>
      <c r="D20" s="787">
        <v>117221</v>
      </c>
      <c r="E20" s="787">
        <v>24219</v>
      </c>
      <c r="F20" s="787">
        <v>24153</v>
      </c>
      <c r="G20" s="787">
        <v>81704</v>
      </c>
      <c r="H20" s="787">
        <v>291166</v>
      </c>
      <c r="I20" s="787">
        <v>29377</v>
      </c>
      <c r="J20" s="787">
        <v>7085</v>
      </c>
      <c r="K20" s="787">
        <v>0</v>
      </c>
      <c r="L20" s="787">
        <v>318719</v>
      </c>
      <c r="M20" s="787">
        <v>7634</v>
      </c>
      <c r="N20" s="787">
        <v>3814</v>
      </c>
      <c r="O20" s="787">
        <v>318266</v>
      </c>
      <c r="P20" s="787">
        <v>144146</v>
      </c>
      <c r="Q20" s="788">
        <v>541057</v>
      </c>
      <c r="R20" s="787">
        <v>51983</v>
      </c>
      <c r="S20" s="788">
        <v>12924</v>
      </c>
      <c r="T20" s="787">
        <v>1986604</v>
      </c>
      <c r="U20" s="787">
        <v>795</v>
      </c>
      <c r="V20" s="787">
        <v>514741</v>
      </c>
      <c r="W20" s="789">
        <v>0</v>
      </c>
      <c r="X20" s="470"/>
      <c r="Y20" s="470"/>
    </row>
    <row r="21" spans="1:25" s="2" customFormat="1" ht="12.75" customHeight="1" x14ac:dyDescent="0.15">
      <c r="A21" s="190" t="s">
        <v>31</v>
      </c>
      <c r="B21" s="787">
        <v>116</v>
      </c>
      <c r="C21" s="787">
        <v>1063</v>
      </c>
      <c r="D21" s="787">
        <v>1195</v>
      </c>
      <c r="E21" s="787">
        <v>0</v>
      </c>
      <c r="F21" s="787">
        <v>292</v>
      </c>
      <c r="G21" s="787">
        <v>11639</v>
      </c>
      <c r="H21" s="787">
        <v>2537</v>
      </c>
      <c r="I21" s="787">
        <v>2640</v>
      </c>
      <c r="J21" s="787">
        <v>291</v>
      </c>
      <c r="K21" s="787">
        <v>111</v>
      </c>
      <c r="L21" s="787">
        <v>2094</v>
      </c>
      <c r="M21" s="787">
        <v>664</v>
      </c>
      <c r="N21" s="787">
        <v>309</v>
      </c>
      <c r="O21" s="787">
        <v>8625</v>
      </c>
      <c r="P21" s="787">
        <v>1182</v>
      </c>
      <c r="Q21" s="788">
        <v>2588</v>
      </c>
      <c r="R21" s="787">
        <v>1141</v>
      </c>
      <c r="S21" s="788">
        <v>1500</v>
      </c>
      <c r="T21" s="787">
        <v>30050</v>
      </c>
      <c r="U21" s="787">
        <v>49</v>
      </c>
      <c r="V21" s="787">
        <v>14943</v>
      </c>
      <c r="W21" s="789">
        <v>155</v>
      </c>
      <c r="X21" s="470"/>
      <c r="Y21" s="470"/>
    </row>
    <row r="22" spans="1:25" s="2" customFormat="1" ht="12.75" customHeight="1" x14ac:dyDescent="0.2">
      <c r="A22" s="189" t="s">
        <v>32</v>
      </c>
      <c r="B22" s="784">
        <v>327068</v>
      </c>
      <c r="C22" s="784">
        <v>65545</v>
      </c>
      <c r="D22" s="784">
        <v>421316</v>
      </c>
      <c r="E22" s="784">
        <v>15544</v>
      </c>
      <c r="F22" s="784">
        <v>107316</v>
      </c>
      <c r="G22" s="784">
        <v>500702</v>
      </c>
      <c r="H22" s="784">
        <v>303431</v>
      </c>
      <c r="I22" s="784">
        <v>262792</v>
      </c>
      <c r="J22" s="784">
        <v>36929</v>
      </c>
      <c r="K22" s="784">
        <v>925</v>
      </c>
      <c r="L22" s="784">
        <v>326898</v>
      </c>
      <c r="M22" s="784">
        <v>73729</v>
      </c>
      <c r="N22" s="784">
        <v>52578</v>
      </c>
      <c r="O22" s="784">
        <v>705022</v>
      </c>
      <c r="P22" s="784">
        <v>311610</v>
      </c>
      <c r="Q22" s="785">
        <v>200365</v>
      </c>
      <c r="R22" s="784">
        <v>91072</v>
      </c>
      <c r="S22" s="785">
        <v>152779</v>
      </c>
      <c r="T22" s="784">
        <v>5545717</v>
      </c>
      <c r="U22" s="784">
        <v>1281</v>
      </c>
      <c r="V22" s="784">
        <v>2628779</v>
      </c>
      <c r="W22" s="786">
        <v>4431</v>
      </c>
      <c r="X22" s="590">
        <f>SUM(B22:W22)</f>
        <v>12135829</v>
      </c>
      <c r="Y22" s="835">
        <f>X22-X25</f>
        <v>5498081</v>
      </c>
    </row>
    <row r="23" spans="1:25" s="2" customFormat="1" ht="12.75" customHeight="1" x14ac:dyDescent="0.2">
      <c r="A23" s="190" t="s">
        <v>28</v>
      </c>
      <c r="B23" s="787">
        <v>42228</v>
      </c>
      <c r="C23" s="787">
        <v>0</v>
      </c>
      <c r="D23" s="787">
        <v>49179</v>
      </c>
      <c r="E23" s="787">
        <v>0</v>
      </c>
      <c r="F23" s="787">
        <v>3562</v>
      </c>
      <c r="G23" s="787">
        <v>98189</v>
      </c>
      <c r="H23" s="787">
        <v>1677</v>
      </c>
      <c r="I23" s="787">
        <v>28230</v>
      </c>
      <c r="J23" s="787">
        <v>0</v>
      </c>
      <c r="K23" s="787">
        <v>0</v>
      </c>
      <c r="L23" s="787">
        <v>46735</v>
      </c>
      <c r="M23" s="787">
        <v>5293</v>
      </c>
      <c r="N23" s="787">
        <v>5</v>
      </c>
      <c r="O23" s="787">
        <v>178951</v>
      </c>
      <c r="P23" s="787">
        <v>688</v>
      </c>
      <c r="Q23" s="788">
        <v>1099</v>
      </c>
      <c r="R23" s="787">
        <v>184</v>
      </c>
      <c r="S23" s="788">
        <v>8608</v>
      </c>
      <c r="T23" s="787">
        <v>536430</v>
      </c>
      <c r="U23" s="787">
        <v>0</v>
      </c>
      <c r="V23" s="787">
        <v>756886</v>
      </c>
      <c r="W23" s="789">
        <v>0</v>
      </c>
      <c r="X23" s="590">
        <f>SUM(B23:W23)</f>
        <v>1757944</v>
      </c>
      <c r="Y23" s="470"/>
    </row>
    <row r="24" spans="1:25" s="2" customFormat="1" ht="12.75" customHeight="1" x14ac:dyDescent="0.2">
      <c r="A24" s="190" t="s">
        <v>29</v>
      </c>
      <c r="B24" s="787">
        <v>127159</v>
      </c>
      <c r="C24" s="787">
        <v>50838</v>
      </c>
      <c r="D24" s="787">
        <v>208689</v>
      </c>
      <c r="E24" s="787">
        <v>15543</v>
      </c>
      <c r="F24" s="787">
        <v>77574</v>
      </c>
      <c r="G24" s="787">
        <v>255296</v>
      </c>
      <c r="H24" s="787">
        <v>173380</v>
      </c>
      <c r="I24" s="787">
        <v>21214</v>
      </c>
      <c r="J24" s="787">
        <v>12712</v>
      </c>
      <c r="K24" s="787">
        <v>920</v>
      </c>
      <c r="L24" s="787">
        <v>132915</v>
      </c>
      <c r="M24" s="787">
        <v>41210</v>
      </c>
      <c r="N24" s="787">
        <v>45061</v>
      </c>
      <c r="O24" s="787">
        <v>220676</v>
      </c>
      <c r="P24" s="787">
        <v>39614</v>
      </c>
      <c r="Q24" s="788">
        <v>88643</v>
      </c>
      <c r="R24" s="787">
        <v>37783</v>
      </c>
      <c r="S24" s="788">
        <v>38414</v>
      </c>
      <c r="T24" s="787">
        <v>293331</v>
      </c>
      <c r="U24" s="787">
        <v>1183</v>
      </c>
      <c r="V24" s="787">
        <v>337663</v>
      </c>
      <c r="W24" s="789">
        <v>0</v>
      </c>
      <c r="X24" s="590">
        <f t="shared" ref="X24" si="0">SUM(B24:W24)</f>
        <v>2219818</v>
      </c>
      <c r="Y24" s="470"/>
    </row>
    <row r="25" spans="1:25" s="266" customFormat="1" ht="12.75" customHeight="1" x14ac:dyDescent="0.3">
      <c r="A25" s="265" t="s">
        <v>30</v>
      </c>
      <c r="B25" s="787">
        <v>153576</v>
      </c>
      <c r="C25" s="787">
        <v>12538</v>
      </c>
      <c r="D25" s="787">
        <v>147177</v>
      </c>
      <c r="E25" s="787">
        <v>1</v>
      </c>
      <c r="F25" s="787">
        <v>24143</v>
      </c>
      <c r="G25" s="787">
        <v>89297</v>
      </c>
      <c r="H25" s="787">
        <v>83657</v>
      </c>
      <c r="I25" s="787">
        <v>57162</v>
      </c>
      <c r="J25" s="787">
        <v>16660</v>
      </c>
      <c r="K25" s="787">
        <v>0</v>
      </c>
      <c r="L25" s="787">
        <v>135265</v>
      </c>
      <c r="M25" s="787">
        <v>14646</v>
      </c>
      <c r="N25" s="787">
        <v>4846</v>
      </c>
      <c r="O25" s="787">
        <v>142775</v>
      </c>
      <c r="P25" s="787">
        <v>129210</v>
      </c>
      <c r="Q25" s="788">
        <v>79717</v>
      </c>
      <c r="R25" s="787">
        <v>36764</v>
      </c>
      <c r="S25" s="788">
        <v>101892</v>
      </c>
      <c r="T25" s="787">
        <v>4282644</v>
      </c>
      <c r="U25" s="787">
        <v>98</v>
      </c>
      <c r="V25" s="787">
        <v>1125680</v>
      </c>
      <c r="W25" s="789">
        <v>0</v>
      </c>
      <c r="X25" s="628">
        <f>SUM(B25:W25)</f>
        <v>6637748</v>
      </c>
      <c r="Y25" s="834"/>
    </row>
    <row r="26" spans="1:25" s="2" customFormat="1" ht="12.75" customHeight="1" x14ac:dyDescent="0.15">
      <c r="A26" s="190" t="s">
        <v>31</v>
      </c>
      <c r="B26" s="787">
        <v>4105</v>
      </c>
      <c r="C26" s="787">
        <v>2169</v>
      </c>
      <c r="D26" s="787">
        <v>16271</v>
      </c>
      <c r="E26" s="787">
        <v>0</v>
      </c>
      <c r="F26" s="787">
        <v>2037</v>
      </c>
      <c r="G26" s="787">
        <v>57920</v>
      </c>
      <c r="H26" s="787">
        <v>44717</v>
      </c>
      <c r="I26" s="787">
        <v>156186</v>
      </c>
      <c r="J26" s="787">
        <v>7557</v>
      </c>
      <c r="K26" s="787">
        <v>5</v>
      </c>
      <c r="L26" s="787">
        <v>11983</v>
      </c>
      <c r="M26" s="787">
        <v>12580</v>
      </c>
      <c r="N26" s="787">
        <v>2666</v>
      </c>
      <c r="O26" s="787">
        <v>162620</v>
      </c>
      <c r="P26" s="787">
        <v>142098</v>
      </c>
      <c r="Q26" s="788">
        <v>30906</v>
      </c>
      <c r="R26" s="787">
        <v>16341</v>
      </c>
      <c r="S26" s="788">
        <v>3865</v>
      </c>
      <c r="T26" s="787">
        <v>433312</v>
      </c>
      <c r="U26" s="787">
        <v>0</v>
      </c>
      <c r="V26" s="787">
        <v>408550</v>
      </c>
      <c r="W26" s="789">
        <v>4431</v>
      </c>
      <c r="X26" s="470"/>
      <c r="Y26" s="470"/>
    </row>
    <row r="27" spans="1:25" s="2" customFormat="1" ht="22.5" customHeight="1" x14ac:dyDescent="0.15">
      <c r="A27" s="189" t="s">
        <v>136</v>
      </c>
      <c r="B27" s="784">
        <v>462820</v>
      </c>
      <c r="C27" s="784">
        <v>178088</v>
      </c>
      <c r="D27" s="784">
        <v>685941</v>
      </c>
      <c r="E27" s="784">
        <v>326032</v>
      </c>
      <c r="F27" s="784">
        <v>508944</v>
      </c>
      <c r="G27" s="784">
        <v>1646364</v>
      </c>
      <c r="H27" s="784">
        <v>1900820</v>
      </c>
      <c r="I27" s="784">
        <v>276813</v>
      </c>
      <c r="J27" s="784">
        <v>78645</v>
      </c>
      <c r="K27" s="784">
        <v>5562</v>
      </c>
      <c r="L27" s="784">
        <v>1370210</v>
      </c>
      <c r="M27" s="784">
        <v>163899</v>
      </c>
      <c r="N27" s="784">
        <v>23780</v>
      </c>
      <c r="O27" s="784">
        <v>1080620</v>
      </c>
      <c r="P27" s="784">
        <v>1522186</v>
      </c>
      <c r="Q27" s="785">
        <v>3851045</v>
      </c>
      <c r="R27" s="784">
        <v>611754</v>
      </c>
      <c r="S27" s="785">
        <v>233911</v>
      </c>
      <c r="T27" s="784">
        <v>10482381</v>
      </c>
      <c r="U27" s="784">
        <v>55097</v>
      </c>
      <c r="V27" s="784">
        <v>3769651</v>
      </c>
      <c r="W27" s="786">
        <v>448</v>
      </c>
      <c r="X27" s="470"/>
      <c r="Y27" s="470"/>
    </row>
    <row r="28" spans="1:25" s="2" customFormat="1" ht="12.75" customHeight="1" x14ac:dyDescent="0.15">
      <c r="A28" s="190" t="s">
        <v>28</v>
      </c>
      <c r="B28" s="787">
        <v>42835</v>
      </c>
      <c r="C28" s="787">
        <v>3163</v>
      </c>
      <c r="D28" s="787">
        <v>12734</v>
      </c>
      <c r="E28" s="787">
        <v>962</v>
      </c>
      <c r="F28" s="787">
        <v>19458</v>
      </c>
      <c r="G28" s="787">
        <v>179117</v>
      </c>
      <c r="H28" s="787">
        <v>56323</v>
      </c>
      <c r="I28" s="787">
        <v>28217</v>
      </c>
      <c r="J28" s="787">
        <v>0</v>
      </c>
      <c r="K28" s="787">
        <v>1</v>
      </c>
      <c r="L28" s="787">
        <v>203245</v>
      </c>
      <c r="M28" s="787">
        <v>9778</v>
      </c>
      <c r="N28" s="787">
        <v>101</v>
      </c>
      <c r="O28" s="787">
        <v>322118</v>
      </c>
      <c r="P28" s="787">
        <v>86974</v>
      </c>
      <c r="Q28" s="788">
        <v>197244</v>
      </c>
      <c r="R28" s="787">
        <v>0</v>
      </c>
      <c r="S28" s="788">
        <v>18485</v>
      </c>
      <c r="T28" s="787">
        <v>2023000</v>
      </c>
      <c r="U28" s="787">
        <v>0</v>
      </c>
      <c r="V28" s="787">
        <v>702922</v>
      </c>
      <c r="W28" s="789">
        <v>0</v>
      </c>
      <c r="X28" s="470"/>
      <c r="Y28" s="470"/>
    </row>
    <row r="29" spans="1:25" s="2" customFormat="1" ht="12.75" customHeight="1" x14ac:dyDescent="0.15">
      <c r="A29" s="190" t="s">
        <v>29</v>
      </c>
      <c r="B29" s="787">
        <v>224379</v>
      </c>
      <c r="C29" s="787">
        <v>107672</v>
      </c>
      <c r="D29" s="787">
        <v>460159</v>
      </c>
      <c r="E29" s="787">
        <v>270905</v>
      </c>
      <c r="F29" s="787">
        <v>329387</v>
      </c>
      <c r="G29" s="787">
        <v>793780</v>
      </c>
      <c r="H29" s="787">
        <v>880836</v>
      </c>
      <c r="I29" s="787">
        <v>92095</v>
      </c>
      <c r="J29" s="787">
        <v>58914</v>
      </c>
      <c r="K29" s="787">
        <v>5561</v>
      </c>
      <c r="L29" s="787">
        <v>655853</v>
      </c>
      <c r="M29" s="787">
        <v>94085</v>
      </c>
      <c r="N29" s="787">
        <v>4534</v>
      </c>
      <c r="O29" s="787">
        <v>380477</v>
      </c>
      <c r="P29" s="787">
        <v>642206</v>
      </c>
      <c r="Q29" s="788">
        <v>2137661</v>
      </c>
      <c r="R29" s="787">
        <v>368655</v>
      </c>
      <c r="S29" s="788">
        <v>112494</v>
      </c>
      <c r="T29" s="787">
        <v>2432917</v>
      </c>
      <c r="U29" s="787">
        <v>39125</v>
      </c>
      <c r="V29" s="787">
        <v>528836</v>
      </c>
      <c r="W29" s="789">
        <v>0</v>
      </c>
      <c r="X29" s="470"/>
      <c r="Y29" s="470"/>
    </row>
    <row r="30" spans="1:25" s="2" customFormat="1" ht="12.75" customHeight="1" x14ac:dyDescent="0.15">
      <c r="A30" s="190" t="s">
        <v>30</v>
      </c>
      <c r="B30" s="787">
        <v>190733</v>
      </c>
      <c r="C30" s="787">
        <v>62621</v>
      </c>
      <c r="D30" s="787">
        <v>198392</v>
      </c>
      <c r="E30" s="787">
        <v>54143</v>
      </c>
      <c r="F30" s="787">
        <v>153528</v>
      </c>
      <c r="G30" s="787">
        <v>609688</v>
      </c>
      <c r="H30" s="787">
        <v>904320</v>
      </c>
      <c r="I30" s="787">
        <v>112957</v>
      </c>
      <c r="J30" s="787">
        <v>14811</v>
      </c>
      <c r="K30" s="787">
        <v>0</v>
      </c>
      <c r="L30" s="787">
        <v>504937</v>
      </c>
      <c r="M30" s="787">
        <v>43572</v>
      </c>
      <c r="N30" s="787">
        <v>16644</v>
      </c>
      <c r="O30" s="787">
        <v>259890</v>
      </c>
      <c r="P30" s="787">
        <v>766538</v>
      </c>
      <c r="Q30" s="788">
        <v>1437620</v>
      </c>
      <c r="R30" s="787">
        <v>226025</v>
      </c>
      <c r="S30" s="788">
        <v>86183</v>
      </c>
      <c r="T30" s="787">
        <v>5370771</v>
      </c>
      <c r="U30" s="787">
        <v>13973</v>
      </c>
      <c r="V30" s="787">
        <v>2130879</v>
      </c>
      <c r="W30" s="789">
        <v>0</v>
      </c>
      <c r="X30" s="470"/>
      <c r="Y30" s="470"/>
    </row>
    <row r="31" spans="1:25" s="2" customFormat="1" ht="12.75" customHeight="1" x14ac:dyDescent="0.15">
      <c r="A31" s="190" t="s">
        <v>31</v>
      </c>
      <c r="B31" s="787">
        <v>4873</v>
      </c>
      <c r="C31" s="787">
        <v>4632</v>
      </c>
      <c r="D31" s="787">
        <v>14656</v>
      </c>
      <c r="E31" s="787">
        <v>22</v>
      </c>
      <c r="F31" s="787">
        <v>6571</v>
      </c>
      <c r="G31" s="787">
        <v>63779</v>
      </c>
      <c r="H31" s="787">
        <v>59341</v>
      </c>
      <c r="I31" s="787">
        <v>43544</v>
      </c>
      <c r="J31" s="787">
        <v>4920</v>
      </c>
      <c r="K31" s="787">
        <v>0</v>
      </c>
      <c r="L31" s="787">
        <v>6175</v>
      </c>
      <c r="M31" s="787">
        <v>16464</v>
      </c>
      <c r="N31" s="787">
        <v>2501</v>
      </c>
      <c r="O31" s="787">
        <v>118135</v>
      </c>
      <c r="P31" s="787">
        <v>26468</v>
      </c>
      <c r="Q31" s="788">
        <v>78520</v>
      </c>
      <c r="R31" s="787">
        <v>17074</v>
      </c>
      <c r="S31" s="788">
        <v>16749</v>
      </c>
      <c r="T31" s="787">
        <v>655693</v>
      </c>
      <c r="U31" s="787">
        <v>1999</v>
      </c>
      <c r="V31" s="787">
        <v>407014</v>
      </c>
      <c r="W31" s="789">
        <v>448</v>
      </c>
      <c r="X31" s="470"/>
      <c r="Y31" s="470"/>
    </row>
    <row r="32" spans="1:25" s="2" customFormat="1" ht="22.5" customHeight="1" x14ac:dyDescent="0.15">
      <c r="A32" s="189" t="s">
        <v>137</v>
      </c>
      <c r="B32" s="784">
        <v>132943</v>
      </c>
      <c r="C32" s="784">
        <v>62185</v>
      </c>
      <c r="D32" s="784">
        <v>354440</v>
      </c>
      <c r="E32" s="784">
        <v>322927</v>
      </c>
      <c r="F32" s="784">
        <v>211720</v>
      </c>
      <c r="G32" s="784">
        <v>416513</v>
      </c>
      <c r="H32" s="784">
        <v>1437101</v>
      </c>
      <c r="I32" s="784">
        <v>103310</v>
      </c>
      <c r="J32" s="784">
        <v>46527</v>
      </c>
      <c r="K32" s="784">
        <v>5562</v>
      </c>
      <c r="L32" s="784">
        <v>613640</v>
      </c>
      <c r="M32" s="784">
        <v>31250</v>
      </c>
      <c r="N32" s="784">
        <v>1828</v>
      </c>
      <c r="O32" s="784">
        <v>349247</v>
      </c>
      <c r="P32" s="784">
        <v>624475</v>
      </c>
      <c r="Q32" s="785">
        <v>3607130</v>
      </c>
      <c r="R32" s="784">
        <v>445719</v>
      </c>
      <c r="S32" s="785">
        <v>33156</v>
      </c>
      <c r="T32" s="784">
        <v>2752026</v>
      </c>
      <c r="U32" s="784">
        <v>30750</v>
      </c>
      <c r="V32" s="784">
        <v>394328</v>
      </c>
      <c r="W32" s="786">
        <v>4</v>
      </c>
      <c r="X32" s="470"/>
      <c r="Y32" s="470"/>
    </row>
    <row r="33" spans="1:25" s="2" customFormat="1" ht="12.75" customHeight="1" x14ac:dyDescent="0.15">
      <c r="A33" s="190" t="s">
        <v>28</v>
      </c>
      <c r="B33" s="787">
        <v>10977</v>
      </c>
      <c r="C33" s="787">
        <v>1049</v>
      </c>
      <c r="D33" s="787">
        <v>3410</v>
      </c>
      <c r="E33" s="787">
        <v>962</v>
      </c>
      <c r="F33" s="787">
        <v>1579</v>
      </c>
      <c r="G33" s="787">
        <v>35323</v>
      </c>
      <c r="H33" s="787">
        <v>32009</v>
      </c>
      <c r="I33" s="787">
        <v>14379</v>
      </c>
      <c r="J33" s="787">
        <v>0</v>
      </c>
      <c r="K33" s="787">
        <v>1</v>
      </c>
      <c r="L33" s="787">
        <v>96202</v>
      </c>
      <c r="M33" s="787">
        <v>4153</v>
      </c>
      <c r="N33" s="787">
        <v>0</v>
      </c>
      <c r="O33" s="787">
        <v>82982</v>
      </c>
      <c r="P33" s="787">
        <v>6468</v>
      </c>
      <c r="Q33" s="788">
        <v>171924</v>
      </c>
      <c r="R33" s="787">
        <v>0</v>
      </c>
      <c r="S33" s="788">
        <v>1876</v>
      </c>
      <c r="T33" s="787">
        <v>426787</v>
      </c>
      <c r="U33" s="787">
        <v>0</v>
      </c>
      <c r="V33" s="787">
        <v>58153</v>
      </c>
      <c r="W33" s="789">
        <v>0</v>
      </c>
      <c r="X33" s="470"/>
      <c r="Y33" s="470"/>
    </row>
    <row r="34" spans="1:25" s="2" customFormat="1" ht="12.75" customHeight="1" x14ac:dyDescent="0.15">
      <c r="A34" s="190" t="s">
        <v>29</v>
      </c>
      <c r="B34" s="787">
        <v>108171</v>
      </c>
      <c r="C34" s="787">
        <v>58522</v>
      </c>
      <c r="D34" s="787">
        <v>190251</v>
      </c>
      <c r="E34" s="787">
        <v>267800</v>
      </c>
      <c r="F34" s="787">
        <v>178608</v>
      </c>
      <c r="G34" s="787">
        <v>277679</v>
      </c>
      <c r="H34" s="787">
        <v>708052</v>
      </c>
      <c r="I34" s="787">
        <v>72578</v>
      </c>
      <c r="J34" s="787">
        <v>42550</v>
      </c>
      <c r="K34" s="787">
        <v>5561</v>
      </c>
      <c r="L34" s="787">
        <v>353407</v>
      </c>
      <c r="M34" s="787">
        <v>17957</v>
      </c>
      <c r="N34" s="787">
        <v>1118</v>
      </c>
      <c r="O34" s="787">
        <v>175085</v>
      </c>
      <c r="P34" s="787">
        <v>434756</v>
      </c>
      <c r="Q34" s="788">
        <v>2056552</v>
      </c>
      <c r="R34" s="787">
        <v>289483</v>
      </c>
      <c r="S34" s="788">
        <v>24035</v>
      </c>
      <c r="T34" s="787">
        <v>1945700</v>
      </c>
      <c r="U34" s="787">
        <v>29267</v>
      </c>
      <c r="V34" s="787">
        <v>173702</v>
      </c>
      <c r="W34" s="789">
        <v>0</v>
      </c>
      <c r="X34" s="470"/>
      <c r="Y34" s="470"/>
    </row>
    <row r="35" spans="1:25" s="2" customFormat="1" ht="12.75" customHeight="1" x14ac:dyDescent="0.15">
      <c r="A35" s="190" t="s">
        <v>30</v>
      </c>
      <c r="B35" s="787">
        <v>13437</v>
      </c>
      <c r="C35" s="787">
        <v>2359</v>
      </c>
      <c r="D35" s="787">
        <v>157185</v>
      </c>
      <c r="E35" s="787">
        <v>54143</v>
      </c>
      <c r="F35" s="787">
        <v>29600</v>
      </c>
      <c r="G35" s="787">
        <v>97466</v>
      </c>
      <c r="H35" s="787">
        <v>651344</v>
      </c>
      <c r="I35" s="787">
        <v>15021</v>
      </c>
      <c r="J35" s="787">
        <v>2948</v>
      </c>
      <c r="K35" s="787">
        <v>0</v>
      </c>
      <c r="L35" s="787">
        <v>159816</v>
      </c>
      <c r="M35" s="787">
        <v>6380</v>
      </c>
      <c r="N35" s="787">
        <v>639</v>
      </c>
      <c r="O35" s="787">
        <v>82094</v>
      </c>
      <c r="P35" s="787">
        <v>178337</v>
      </c>
      <c r="Q35" s="788">
        <v>1359436</v>
      </c>
      <c r="R35" s="787">
        <v>154587</v>
      </c>
      <c r="S35" s="788">
        <v>6254</v>
      </c>
      <c r="T35" s="787">
        <v>227018</v>
      </c>
      <c r="U35" s="787">
        <v>1414</v>
      </c>
      <c r="V35" s="787">
        <v>138017</v>
      </c>
      <c r="W35" s="789">
        <v>0</v>
      </c>
      <c r="X35" s="470"/>
      <c r="Y35" s="470"/>
    </row>
    <row r="36" spans="1:25" s="2" customFormat="1" ht="12.75" customHeight="1" x14ac:dyDescent="0.15">
      <c r="A36" s="190" t="s">
        <v>31</v>
      </c>
      <c r="B36" s="787">
        <v>358</v>
      </c>
      <c r="C36" s="787">
        <v>255</v>
      </c>
      <c r="D36" s="787">
        <v>3594</v>
      </c>
      <c r="E36" s="787">
        <v>22</v>
      </c>
      <c r="F36" s="787">
        <v>1933</v>
      </c>
      <c r="G36" s="787">
        <v>6045</v>
      </c>
      <c r="H36" s="787">
        <v>45696</v>
      </c>
      <c r="I36" s="787">
        <v>1332</v>
      </c>
      <c r="J36" s="787">
        <v>1029</v>
      </c>
      <c r="K36" s="787">
        <v>0</v>
      </c>
      <c r="L36" s="787">
        <v>4215</v>
      </c>
      <c r="M36" s="787">
        <v>2760</v>
      </c>
      <c r="N36" s="787">
        <v>71</v>
      </c>
      <c r="O36" s="787">
        <v>9086</v>
      </c>
      <c r="P36" s="787">
        <v>4914</v>
      </c>
      <c r="Q36" s="788">
        <v>19218</v>
      </c>
      <c r="R36" s="787">
        <v>1649</v>
      </c>
      <c r="S36" s="788">
        <v>991</v>
      </c>
      <c r="T36" s="787">
        <v>152521</v>
      </c>
      <c r="U36" s="787">
        <v>69</v>
      </c>
      <c r="V36" s="787">
        <v>24456</v>
      </c>
      <c r="W36" s="789">
        <v>4</v>
      </c>
      <c r="X36" s="470"/>
      <c r="Y36" s="470"/>
    </row>
    <row r="37" spans="1:25" s="2" customFormat="1" ht="12.75" customHeight="1" x14ac:dyDescent="0.2">
      <c r="A37" s="189" t="s">
        <v>138</v>
      </c>
      <c r="B37" s="784">
        <v>329877</v>
      </c>
      <c r="C37" s="784">
        <v>115903</v>
      </c>
      <c r="D37" s="784">
        <v>331501</v>
      </c>
      <c r="E37" s="784">
        <v>3105</v>
      </c>
      <c r="F37" s="784">
        <v>297224</v>
      </c>
      <c r="G37" s="784">
        <v>1229851</v>
      </c>
      <c r="H37" s="784">
        <v>463719</v>
      </c>
      <c r="I37" s="784">
        <v>173503</v>
      </c>
      <c r="J37" s="784">
        <v>32118</v>
      </c>
      <c r="K37" s="784">
        <v>0</v>
      </c>
      <c r="L37" s="784">
        <v>756570</v>
      </c>
      <c r="M37" s="784">
        <v>132649</v>
      </c>
      <c r="N37" s="784">
        <v>21952</v>
      </c>
      <c r="O37" s="784">
        <v>731373</v>
      </c>
      <c r="P37" s="784">
        <v>897711</v>
      </c>
      <c r="Q37" s="785">
        <v>243915</v>
      </c>
      <c r="R37" s="784">
        <v>166035</v>
      </c>
      <c r="S37" s="785">
        <v>200755</v>
      </c>
      <c r="T37" s="784">
        <v>7730355</v>
      </c>
      <c r="U37" s="784">
        <v>24347</v>
      </c>
      <c r="V37" s="784">
        <v>3375323</v>
      </c>
      <c r="W37" s="786">
        <v>444</v>
      </c>
      <c r="X37" s="635">
        <f>SUM(B37:W37)</f>
        <v>17258230</v>
      </c>
      <c r="Y37" s="470"/>
    </row>
    <row r="38" spans="1:25" s="2" customFormat="1" ht="12.75" customHeight="1" x14ac:dyDescent="0.2">
      <c r="A38" s="190" t="s">
        <v>28</v>
      </c>
      <c r="B38" s="787">
        <v>31858</v>
      </c>
      <c r="C38" s="787">
        <v>2114</v>
      </c>
      <c r="D38" s="787">
        <v>9324</v>
      </c>
      <c r="E38" s="787">
        <v>0</v>
      </c>
      <c r="F38" s="787">
        <v>17879</v>
      </c>
      <c r="G38" s="787">
        <v>143794</v>
      </c>
      <c r="H38" s="787">
        <v>24314</v>
      </c>
      <c r="I38" s="787">
        <v>13838</v>
      </c>
      <c r="J38" s="787">
        <v>0</v>
      </c>
      <c r="K38" s="787">
        <v>0</v>
      </c>
      <c r="L38" s="787">
        <v>107043</v>
      </c>
      <c r="M38" s="787">
        <v>5625</v>
      </c>
      <c r="N38" s="787">
        <v>101</v>
      </c>
      <c r="O38" s="787">
        <v>239136</v>
      </c>
      <c r="P38" s="787">
        <v>80506</v>
      </c>
      <c r="Q38" s="788">
        <v>25320</v>
      </c>
      <c r="R38" s="787">
        <v>0</v>
      </c>
      <c r="S38" s="788">
        <v>16609</v>
      </c>
      <c r="T38" s="787">
        <v>1596213</v>
      </c>
      <c r="U38" s="787">
        <v>0</v>
      </c>
      <c r="V38" s="787">
        <v>644769</v>
      </c>
      <c r="W38" s="789">
        <v>0</v>
      </c>
      <c r="X38" s="590">
        <f>X37-X40</f>
        <v>7437500</v>
      </c>
      <c r="Y38" s="470"/>
    </row>
    <row r="39" spans="1:25" s="2" customFormat="1" ht="12.75" customHeight="1" x14ac:dyDescent="0.15">
      <c r="A39" s="190" t="s">
        <v>29</v>
      </c>
      <c r="B39" s="787">
        <v>116208</v>
      </c>
      <c r="C39" s="787">
        <v>49150</v>
      </c>
      <c r="D39" s="787">
        <v>269908</v>
      </c>
      <c r="E39" s="787">
        <v>3105</v>
      </c>
      <c r="F39" s="787">
        <v>150779</v>
      </c>
      <c r="G39" s="787">
        <v>516101</v>
      </c>
      <c r="H39" s="787">
        <v>172784</v>
      </c>
      <c r="I39" s="787">
        <v>19517</v>
      </c>
      <c r="J39" s="787">
        <v>16364</v>
      </c>
      <c r="K39" s="787">
        <v>0</v>
      </c>
      <c r="L39" s="787">
        <v>302446</v>
      </c>
      <c r="M39" s="787">
        <v>76128</v>
      </c>
      <c r="N39" s="787">
        <v>3416</v>
      </c>
      <c r="O39" s="787">
        <v>205392</v>
      </c>
      <c r="P39" s="787">
        <v>207450</v>
      </c>
      <c r="Q39" s="788">
        <v>81109</v>
      </c>
      <c r="R39" s="787">
        <v>79172</v>
      </c>
      <c r="S39" s="788">
        <v>88459</v>
      </c>
      <c r="T39" s="787">
        <v>487217</v>
      </c>
      <c r="U39" s="787">
        <v>9858</v>
      </c>
      <c r="V39" s="787">
        <v>355134</v>
      </c>
      <c r="W39" s="789">
        <v>0</v>
      </c>
      <c r="X39" s="470"/>
      <c r="Y39" s="470"/>
    </row>
    <row r="40" spans="1:25" s="2" customFormat="1" ht="12.75" customHeight="1" x14ac:dyDescent="0.2">
      <c r="A40" s="190" t="s">
        <v>30</v>
      </c>
      <c r="B40" s="787">
        <v>177296</v>
      </c>
      <c r="C40" s="787">
        <v>60262</v>
      </c>
      <c r="D40" s="787">
        <v>41207</v>
      </c>
      <c r="E40" s="787">
        <v>0</v>
      </c>
      <c r="F40" s="787">
        <v>123928</v>
      </c>
      <c r="G40" s="787">
        <v>512222</v>
      </c>
      <c r="H40" s="787">
        <v>252976</v>
      </c>
      <c r="I40" s="787">
        <v>97936</v>
      </c>
      <c r="J40" s="787">
        <v>11863</v>
      </c>
      <c r="K40" s="787">
        <v>0</v>
      </c>
      <c r="L40" s="787">
        <v>345121</v>
      </c>
      <c r="M40" s="787">
        <v>37192</v>
      </c>
      <c r="N40" s="787">
        <v>16005</v>
      </c>
      <c r="O40" s="787">
        <v>177796</v>
      </c>
      <c r="P40" s="787">
        <v>588201</v>
      </c>
      <c r="Q40" s="788">
        <v>78184</v>
      </c>
      <c r="R40" s="787">
        <v>71438</v>
      </c>
      <c r="S40" s="788">
        <v>79929</v>
      </c>
      <c r="T40" s="787">
        <v>5143753</v>
      </c>
      <c r="U40" s="787">
        <v>12559</v>
      </c>
      <c r="V40" s="787">
        <v>1992862</v>
      </c>
      <c r="W40" s="789">
        <v>0</v>
      </c>
      <c r="X40" s="637">
        <f>SUM(B40:W40)</f>
        <v>9820730</v>
      </c>
      <c r="Y40" s="470"/>
    </row>
    <row r="41" spans="1:25" s="2" customFormat="1" ht="12.75" customHeight="1" x14ac:dyDescent="0.15">
      <c r="A41" s="190" t="s">
        <v>31</v>
      </c>
      <c r="B41" s="787">
        <v>4515</v>
      </c>
      <c r="C41" s="787">
        <v>4377</v>
      </c>
      <c r="D41" s="787">
        <v>11062</v>
      </c>
      <c r="E41" s="787">
        <v>0</v>
      </c>
      <c r="F41" s="787">
        <v>4638</v>
      </c>
      <c r="G41" s="787">
        <v>57734</v>
      </c>
      <c r="H41" s="787">
        <v>13645</v>
      </c>
      <c r="I41" s="787">
        <v>42212</v>
      </c>
      <c r="J41" s="787">
        <v>3891</v>
      </c>
      <c r="K41" s="787">
        <v>0</v>
      </c>
      <c r="L41" s="787">
        <v>1960</v>
      </c>
      <c r="M41" s="787">
        <v>13704</v>
      </c>
      <c r="N41" s="787">
        <v>2430</v>
      </c>
      <c r="O41" s="787">
        <v>109049</v>
      </c>
      <c r="P41" s="787">
        <v>21554</v>
      </c>
      <c r="Q41" s="788">
        <v>59302</v>
      </c>
      <c r="R41" s="787">
        <v>15425</v>
      </c>
      <c r="S41" s="788">
        <v>15758</v>
      </c>
      <c r="T41" s="787">
        <v>503172</v>
      </c>
      <c r="U41" s="787">
        <v>1930</v>
      </c>
      <c r="V41" s="787">
        <v>382558</v>
      </c>
      <c r="W41" s="789">
        <v>444</v>
      </c>
      <c r="X41" s="470"/>
      <c r="Y41" s="470"/>
    </row>
    <row r="42" spans="1:25" s="2" customFormat="1" ht="22.5" customHeight="1" x14ac:dyDescent="0.15">
      <c r="A42" s="189" t="s">
        <v>139</v>
      </c>
      <c r="B42" s="784">
        <v>164.82193732193701</v>
      </c>
      <c r="C42" s="784">
        <v>63.421652421652396</v>
      </c>
      <c r="D42" s="784">
        <v>244.280982905983</v>
      </c>
      <c r="E42" s="784">
        <v>116.108262108262</v>
      </c>
      <c r="F42" s="784">
        <v>181.24786324786299</v>
      </c>
      <c r="G42" s="784">
        <v>586.31196581196605</v>
      </c>
      <c r="H42" s="784">
        <v>676.93019943019897</v>
      </c>
      <c r="I42" s="784">
        <v>98.580128205128204</v>
      </c>
      <c r="J42" s="784">
        <v>28.007478632478598</v>
      </c>
      <c r="K42" s="784">
        <v>1.9807692307692299</v>
      </c>
      <c r="L42" s="784">
        <v>487.96652421652402</v>
      </c>
      <c r="M42" s="784">
        <v>58.368589743589702</v>
      </c>
      <c r="N42" s="784">
        <v>8.46866096866097</v>
      </c>
      <c r="O42" s="784">
        <v>384.83618233618199</v>
      </c>
      <c r="P42" s="784">
        <v>542.08903133903095</v>
      </c>
      <c r="Q42" s="785">
        <v>1371.45477207977</v>
      </c>
      <c r="R42" s="784">
        <v>217.861111111111</v>
      </c>
      <c r="S42" s="785">
        <v>83.301638176638207</v>
      </c>
      <c r="T42" s="784">
        <v>3733.0416666666702</v>
      </c>
      <c r="U42" s="784">
        <v>19.621438746438699</v>
      </c>
      <c r="V42" s="784">
        <v>1342.4683048433001</v>
      </c>
      <c r="W42" s="786">
        <v>0.15954415954416001</v>
      </c>
      <c r="X42" s="470"/>
      <c r="Y42" s="470"/>
    </row>
    <row r="43" spans="1:25" s="2" customFormat="1" ht="12.75" customHeight="1" x14ac:dyDescent="0.15">
      <c r="A43" s="190" t="s">
        <v>28</v>
      </c>
      <c r="B43" s="787">
        <v>15.2546296296296</v>
      </c>
      <c r="C43" s="787">
        <v>1.1264245014245</v>
      </c>
      <c r="D43" s="787">
        <v>4.5349002849002904</v>
      </c>
      <c r="E43" s="787">
        <v>0.342592592592593</v>
      </c>
      <c r="F43" s="787">
        <v>6.9294871794871797</v>
      </c>
      <c r="G43" s="787">
        <v>63.788105413105399</v>
      </c>
      <c r="H43" s="787">
        <v>20.058048433048398</v>
      </c>
      <c r="I43" s="787">
        <v>10.048789173789199</v>
      </c>
      <c r="J43" s="787">
        <v>0</v>
      </c>
      <c r="K43" s="787">
        <v>3.5612535612535598E-4</v>
      </c>
      <c r="L43" s="787">
        <v>72.380698005697994</v>
      </c>
      <c r="M43" s="787">
        <v>3.4821937321937302</v>
      </c>
      <c r="N43" s="787">
        <v>3.5968660968660998E-2</v>
      </c>
      <c r="O43" s="787">
        <v>114.714387464387</v>
      </c>
      <c r="P43" s="787">
        <v>30.973646723646699</v>
      </c>
      <c r="Q43" s="788">
        <v>70.243589743589794</v>
      </c>
      <c r="R43" s="787">
        <v>0</v>
      </c>
      <c r="S43" s="788">
        <v>6.5829772079772102</v>
      </c>
      <c r="T43" s="787">
        <v>720.44159544159595</v>
      </c>
      <c r="U43" s="787">
        <v>0</v>
      </c>
      <c r="V43" s="787">
        <v>250.328347578348</v>
      </c>
      <c r="W43" s="789">
        <v>0</v>
      </c>
      <c r="X43" s="470"/>
      <c r="Y43" s="470"/>
    </row>
    <row r="44" spans="1:25" s="2" customFormat="1" ht="12.75" customHeight="1" x14ac:dyDescent="0.15">
      <c r="A44" s="190" t="s">
        <v>29</v>
      </c>
      <c r="B44" s="787">
        <v>79.907051282051299</v>
      </c>
      <c r="C44" s="787">
        <v>38.344729344729302</v>
      </c>
      <c r="D44" s="787">
        <v>163.87428774928799</v>
      </c>
      <c r="E44" s="787">
        <v>96.476139601139593</v>
      </c>
      <c r="F44" s="787">
        <v>117.303062678063</v>
      </c>
      <c r="G44" s="787">
        <v>282.68518518518499</v>
      </c>
      <c r="H44" s="787">
        <v>313.68803418803401</v>
      </c>
      <c r="I44" s="787">
        <v>32.797364672364701</v>
      </c>
      <c r="J44" s="787">
        <v>20.980769230769202</v>
      </c>
      <c r="K44" s="787">
        <v>1.98041310541311</v>
      </c>
      <c r="L44" s="787">
        <v>233.565883190883</v>
      </c>
      <c r="M44" s="787">
        <v>33.5060541310541</v>
      </c>
      <c r="N44" s="787">
        <v>1.61467236467236</v>
      </c>
      <c r="O44" s="787">
        <v>135.49750712250699</v>
      </c>
      <c r="P44" s="787">
        <v>228.70584045583999</v>
      </c>
      <c r="Q44" s="788">
        <v>761.27528490028499</v>
      </c>
      <c r="R44" s="787">
        <v>131.28739316239299</v>
      </c>
      <c r="S44" s="788">
        <v>40.061965811965798</v>
      </c>
      <c r="T44" s="787">
        <v>866.42343304843303</v>
      </c>
      <c r="U44" s="787">
        <v>13.9334045584046</v>
      </c>
      <c r="V44" s="787">
        <v>188.331908831909</v>
      </c>
      <c r="W44" s="789">
        <v>0</v>
      </c>
      <c r="X44" s="470"/>
      <c r="Y44" s="470"/>
    </row>
    <row r="45" spans="1:25" s="2" customFormat="1" ht="12.75" customHeight="1" x14ac:dyDescent="0.15">
      <c r="A45" s="190" t="s">
        <v>30</v>
      </c>
      <c r="B45" s="787">
        <v>67.924857549857606</v>
      </c>
      <c r="C45" s="787">
        <v>22.300925925925899</v>
      </c>
      <c r="D45" s="787">
        <v>70.652421652421694</v>
      </c>
      <c r="E45" s="787">
        <v>19.2816951566952</v>
      </c>
      <c r="F45" s="787">
        <v>54.675213675213698</v>
      </c>
      <c r="G45" s="787">
        <v>217.12535612535601</v>
      </c>
      <c r="H45" s="787">
        <v>322.05128205128199</v>
      </c>
      <c r="I45" s="787">
        <v>40.226851851851897</v>
      </c>
      <c r="J45" s="787">
        <v>5.2745726495726499</v>
      </c>
      <c r="K45" s="787">
        <v>0</v>
      </c>
      <c r="L45" s="787">
        <v>179.82086894586899</v>
      </c>
      <c r="M45" s="787">
        <v>15.517094017093999</v>
      </c>
      <c r="N45" s="787">
        <v>5.9273504273504303</v>
      </c>
      <c r="O45" s="787">
        <v>92.553418803418793</v>
      </c>
      <c r="P45" s="787">
        <v>272.98361823361802</v>
      </c>
      <c r="Q45" s="788">
        <v>511.97293447293498</v>
      </c>
      <c r="R45" s="787">
        <v>80.493233618233603</v>
      </c>
      <c r="S45" s="788">
        <v>30.691951566951602</v>
      </c>
      <c r="T45" s="787">
        <v>1912.6677350427401</v>
      </c>
      <c r="U45" s="787">
        <v>4.9761396011396002</v>
      </c>
      <c r="V45" s="787">
        <v>758.86004273504295</v>
      </c>
      <c r="W45" s="789">
        <v>0</v>
      </c>
      <c r="X45" s="470"/>
      <c r="Y45" s="470"/>
    </row>
    <row r="46" spans="1:25" s="2" customFormat="1" ht="12.75" customHeight="1" x14ac:dyDescent="0.15">
      <c r="A46" s="190" t="s">
        <v>31</v>
      </c>
      <c r="B46" s="787">
        <v>1.7353988603988599</v>
      </c>
      <c r="C46" s="787">
        <v>1.6495726495726499</v>
      </c>
      <c r="D46" s="787">
        <v>5.2193732193732201</v>
      </c>
      <c r="E46" s="787">
        <v>7.8347578347578405E-3</v>
      </c>
      <c r="F46" s="787">
        <v>2.34009971509971</v>
      </c>
      <c r="G46" s="787">
        <v>22.7133190883191</v>
      </c>
      <c r="H46" s="787">
        <v>21.1328347578348</v>
      </c>
      <c r="I46" s="787">
        <v>15.507122507122499</v>
      </c>
      <c r="J46" s="787">
        <v>1.7521367521367499</v>
      </c>
      <c r="K46" s="787">
        <v>0</v>
      </c>
      <c r="L46" s="787">
        <v>2.19907407407407</v>
      </c>
      <c r="M46" s="787">
        <v>5.8632478632478602</v>
      </c>
      <c r="N46" s="787">
        <v>0.89066951566951602</v>
      </c>
      <c r="O46" s="787">
        <v>42.070868945868902</v>
      </c>
      <c r="P46" s="787">
        <v>9.4259259259259291</v>
      </c>
      <c r="Q46" s="788">
        <v>27.962962962963001</v>
      </c>
      <c r="R46" s="787">
        <v>6.0804843304843299</v>
      </c>
      <c r="S46" s="788">
        <v>5.9647435897435903</v>
      </c>
      <c r="T46" s="787">
        <v>233.508903133903</v>
      </c>
      <c r="U46" s="787">
        <v>0.71189458689458696</v>
      </c>
      <c r="V46" s="787">
        <v>144.948005698006</v>
      </c>
      <c r="W46" s="789">
        <v>0.15954415954416001</v>
      </c>
      <c r="X46" s="470"/>
      <c r="Y46" s="470"/>
    </row>
    <row r="47" spans="1:25" s="2" customFormat="1" ht="22.5" customHeight="1" x14ac:dyDescent="0.15">
      <c r="A47" s="189" t="s">
        <v>140</v>
      </c>
      <c r="B47" s="784">
        <v>47.344373219373203</v>
      </c>
      <c r="C47" s="784">
        <v>22.1456552706553</v>
      </c>
      <c r="D47" s="784">
        <v>126.22507122507101</v>
      </c>
      <c r="E47" s="784">
        <v>115.002492877493</v>
      </c>
      <c r="F47" s="784">
        <v>75.398860398860407</v>
      </c>
      <c r="G47" s="784">
        <v>148.33084045583999</v>
      </c>
      <c r="H47" s="784">
        <v>511.78810541310497</v>
      </c>
      <c r="I47" s="784">
        <v>36.791310541310501</v>
      </c>
      <c r="J47" s="784">
        <v>16.5694444444444</v>
      </c>
      <c r="K47" s="784">
        <v>1.9807692307692299</v>
      </c>
      <c r="L47" s="784">
        <v>218.53276353276399</v>
      </c>
      <c r="M47" s="784">
        <v>11.1289173789174</v>
      </c>
      <c r="N47" s="784">
        <v>0.65099715099715105</v>
      </c>
      <c r="O47" s="784">
        <v>124.375712250712</v>
      </c>
      <c r="P47" s="784">
        <v>222.39138176638201</v>
      </c>
      <c r="Q47" s="785">
        <v>1284.59045584046</v>
      </c>
      <c r="R47" s="784">
        <v>158.73183760683801</v>
      </c>
      <c r="S47" s="785">
        <v>11.807692307692299</v>
      </c>
      <c r="T47" s="784">
        <v>980.06623931623903</v>
      </c>
      <c r="U47" s="784">
        <v>10.9508547008547</v>
      </c>
      <c r="V47" s="784">
        <v>140.430199430199</v>
      </c>
      <c r="W47" s="786">
        <v>1.42450142450142E-3</v>
      </c>
      <c r="X47" s="470"/>
      <c r="Y47" s="470"/>
    </row>
    <row r="48" spans="1:25" s="2" customFormat="1" ht="12.75" customHeight="1" x14ac:dyDescent="0.15">
      <c r="A48" s="190" t="s">
        <v>28</v>
      </c>
      <c r="B48" s="787">
        <v>3.9091880341880301</v>
      </c>
      <c r="C48" s="787">
        <v>0.37357549857549899</v>
      </c>
      <c r="D48" s="787">
        <v>1.2143874643874599</v>
      </c>
      <c r="E48" s="787">
        <v>0.342592592592593</v>
      </c>
      <c r="F48" s="787">
        <v>0.56232193732193703</v>
      </c>
      <c r="G48" s="787">
        <v>12.579415954416</v>
      </c>
      <c r="H48" s="787">
        <v>11.3992165242165</v>
      </c>
      <c r="I48" s="787">
        <v>5.1207264957265002</v>
      </c>
      <c r="J48" s="787">
        <v>0</v>
      </c>
      <c r="K48" s="787">
        <v>3.5612535612535598E-4</v>
      </c>
      <c r="L48" s="787">
        <v>34.2599715099715</v>
      </c>
      <c r="M48" s="787">
        <v>1.4789886039886</v>
      </c>
      <c r="N48" s="787">
        <v>0</v>
      </c>
      <c r="O48" s="787">
        <v>29.551994301994299</v>
      </c>
      <c r="P48" s="787">
        <v>2.3034188034188001</v>
      </c>
      <c r="Q48" s="788">
        <v>61.226495726495699</v>
      </c>
      <c r="R48" s="787">
        <v>0</v>
      </c>
      <c r="S48" s="788">
        <v>0.66809116809116798</v>
      </c>
      <c r="T48" s="787">
        <v>151.989672364672</v>
      </c>
      <c r="U48" s="787">
        <v>0</v>
      </c>
      <c r="V48" s="787">
        <v>20.709757834757799</v>
      </c>
      <c r="W48" s="789">
        <v>0</v>
      </c>
      <c r="X48" s="470"/>
      <c r="Y48" s="470"/>
    </row>
    <row r="49" spans="1:25" s="2" customFormat="1" ht="12.75" customHeight="1" x14ac:dyDescent="0.15">
      <c r="A49" s="190" t="s">
        <v>29</v>
      </c>
      <c r="B49" s="787">
        <v>38.522435897435898</v>
      </c>
      <c r="C49" s="787">
        <v>20.8411680911681</v>
      </c>
      <c r="D49" s="787">
        <v>67.753205128205096</v>
      </c>
      <c r="E49" s="787">
        <v>95.370370370370395</v>
      </c>
      <c r="F49" s="787">
        <v>63.606837606837601</v>
      </c>
      <c r="G49" s="787">
        <v>98.888532763532794</v>
      </c>
      <c r="H49" s="787">
        <v>252.15527065527101</v>
      </c>
      <c r="I49" s="787">
        <v>25.846866096866101</v>
      </c>
      <c r="J49" s="787">
        <v>15.153133903133901</v>
      </c>
      <c r="K49" s="787">
        <v>1.98041310541311</v>
      </c>
      <c r="L49" s="787">
        <v>125.85719373219401</v>
      </c>
      <c r="M49" s="787">
        <v>6.3949430199430202</v>
      </c>
      <c r="N49" s="787">
        <v>0.39814814814814797</v>
      </c>
      <c r="O49" s="787">
        <v>62.352207977208003</v>
      </c>
      <c r="P49" s="787">
        <v>154.82763532763499</v>
      </c>
      <c r="Q49" s="788">
        <v>732.39031339031305</v>
      </c>
      <c r="R49" s="787">
        <v>103.09223646723601</v>
      </c>
      <c r="S49" s="788">
        <v>8.5594729344729394</v>
      </c>
      <c r="T49" s="787">
        <v>692.91310541310497</v>
      </c>
      <c r="U49" s="787">
        <v>10.4227207977208</v>
      </c>
      <c r="V49" s="787">
        <v>61.859686609686598</v>
      </c>
      <c r="W49" s="789">
        <v>0</v>
      </c>
      <c r="X49" s="470"/>
      <c r="Y49" s="470"/>
    </row>
    <row r="50" spans="1:25" s="2" customFormat="1" ht="12.75" customHeight="1" x14ac:dyDescent="0.15">
      <c r="A50" s="190" t="s">
        <v>30</v>
      </c>
      <c r="B50" s="787">
        <v>4.7852564102564097</v>
      </c>
      <c r="C50" s="787">
        <v>0.84009971509971504</v>
      </c>
      <c r="D50" s="787">
        <v>55.977564102564102</v>
      </c>
      <c r="E50" s="787">
        <v>19.2816951566952</v>
      </c>
      <c r="F50" s="787">
        <v>10.5413105413105</v>
      </c>
      <c r="G50" s="787">
        <v>34.710113960114001</v>
      </c>
      <c r="H50" s="787">
        <v>231.960113960114</v>
      </c>
      <c r="I50" s="787">
        <v>5.34935897435897</v>
      </c>
      <c r="J50" s="787">
        <v>1.04985754985755</v>
      </c>
      <c r="K50" s="787">
        <v>0</v>
      </c>
      <c r="L50" s="787">
        <v>56.914529914529901</v>
      </c>
      <c r="M50" s="787">
        <v>2.2720797720797701</v>
      </c>
      <c r="N50" s="787">
        <v>0.227564102564103</v>
      </c>
      <c r="O50" s="787">
        <v>29.235754985755001</v>
      </c>
      <c r="P50" s="787">
        <v>63.510327635327599</v>
      </c>
      <c r="Q50" s="788">
        <v>484.12962962963002</v>
      </c>
      <c r="R50" s="787">
        <v>55.052350427350397</v>
      </c>
      <c r="S50" s="788">
        <v>2.2272079772079798</v>
      </c>
      <c r="T50" s="787">
        <v>80.846866096866094</v>
      </c>
      <c r="U50" s="787">
        <v>0.50356125356125403</v>
      </c>
      <c r="V50" s="787">
        <v>49.151353276353298</v>
      </c>
      <c r="W50" s="789">
        <v>0</v>
      </c>
      <c r="X50" s="470"/>
      <c r="Y50" s="470"/>
    </row>
    <row r="51" spans="1:25" s="2" customFormat="1" ht="12.75" customHeight="1" x14ac:dyDescent="0.15">
      <c r="A51" s="190" t="s">
        <v>31</v>
      </c>
      <c r="B51" s="787">
        <v>0.12749287749287799</v>
      </c>
      <c r="C51" s="787">
        <v>9.0811965811965795E-2</v>
      </c>
      <c r="D51" s="787">
        <v>1.27991452991453</v>
      </c>
      <c r="E51" s="787">
        <v>7.8347578347578405E-3</v>
      </c>
      <c r="F51" s="787">
        <v>0.68839031339031298</v>
      </c>
      <c r="G51" s="787">
        <v>2.1527777777777799</v>
      </c>
      <c r="H51" s="787">
        <v>16.273504273504301</v>
      </c>
      <c r="I51" s="787">
        <v>0.47435897435897401</v>
      </c>
      <c r="J51" s="787">
        <v>0.36645299145299098</v>
      </c>
      <c r="K51" s="787">
        <v>0</v>
      </c>
      <c r="L51" s="787">
        <v>1.5010683760683801</v>
      </c>
      <c r="M51" s="787">
        <v>0.98290598290598297</v>
      </c>
      <c r="N51" s="787">
        <v>2.52849002849003E-2</v>
      </c>
      <c r="O51" s="787">
        <v>3.2357549857549901</v>
      </c>
      <c r="P51" s="787">
        <v>1.75</v>
      </c>
      <c r="Q51" s="788">
        <v>6.8440170940170901</v>
      </c>
      <c r="R51" s="787">
        <v>0.58725071225071201</v>
      </c>
      <c r="S51" s="788">
        <v>0.35292022792022798</v>
      </c>
      <c r="T51" s="787">
        <v>54.316595441595403</v>
      </c>
      <c r="U51" s="787">
        <v>2.45726495726496E-2</v>
      </c>
      <c r="V51" s="787">
        <v>8.7094017094017104</v>
      </c>
      <c r="W51" s="789">
        <v>1.42450142450142E-3</v>
      </c>
      <c r="X51" s="470"/>
      <c r="Y51" s="470"/>
    </row>
    <row r="52" spans="1:25" s="2" customFormat="1" ht="30" customHeight="1" x14ac:dyDescent="0.25">
      <c r="A52" s="189" t="s">
        <v>33</v>
      </c>
      <c r="B52" s="784">
        <v>117.477564102564</v>
      </c>
      <c r="C52" s="784">
        <v>41.275997150997199</v>
      </c>
      <c r="D52" s="784">
        <v>118.055911680912</v>
      </c>
      <c r="E52" s="784">
        <v>1.1057692307692299</v>
      </c>
      <c r="F52" s="784">
        <v>105.849002849003</v>
      </c>
      <c r="G52" s="784">
        <v>437.98112535612501</v>
      </c>
      <c r="H52" s="784">
        <v>165.142094017094</v>
      </c>
      <c r="I52" s="784">
        <v>61.788817663817703</v>
      </c>
      <c r="J52" s="784">
        <v>11.4380341880342</v>
      </c>
      <c r="K52" s="784">
        <v>0</v>
      </c>
      <c r="L52" s="784">
        <v>269.43376068376102</v>
      </c>
      <c r="M52" s="784">
        <v>47.239672364672401</v>
      </c>
      <c r="N52" s="784">
        <v>7.8176638176638198</v>
      </c>
      <c r="O52" s="784">
        <v>260.46047008546998</v>
      </c>
      <c r="P52" s="784">
        <v>319.69764957264999</v>
      </c>
      <c r="Q52" s="785">
        <v>86.864316239316196</v>
      </c>
      <c r="R52" s="784">
        <v>59.129273504273499</v>
      </c>
      <c r="S52" s="785">
        <v>71.4939458689459</v>
      </c>
      <c r="T52" s="784">
        <v>2752.97542735043</v>
      </c>
      <c r="U52" s="784">
        <v>8.6705840455840502</v>
      </c>
      <c r="V52" s="784">
        <v>1202.0381054131101</v>
      </c>
      <c r="W52" s="786">
        <v>0.158119658119658</v>
      </c>
      <c r="X52" s="722">
        <f>SUM(B52:W52)</f>
        <v>6146.0933048433144</v>
      </c>
      <c r="Y52" s="836">
        <f>X52-X55</f>
        <v>2648.682336182344</v>
      </c>
    </row>
    <row r="53" spans="1:25" s="2" customFormat="1" ht="12.75" customHeight="1" x14ac:dyDescent="0.15">
      <c r="A53" s="190" t="s">
        <v>28</v>
      </c>
      <c r="B53" s="787">
        <v>11.345441595441599</v>
      </c>
      <c r="C53" s="787">
        <v>0.75284900284900302</v>
      </c>
      <c r="D53" s="787">
        <v>3.3205128205128198</v>
      </c>
      <c r="E53" s="787">
        <v>0</v>
      </c>
      <c r="F53" s="787">
        <v>6.3671652421652398</v>
      </c>
      <c r="G53" s="787">
        <v>51.208689458689499</v>
      </c>
      <c r="H53" s="787">
        <v>8.6588319088319103</v>
      </c>
      <c r="I53" s="787">
        <v>4.9280626780626804</v>
      </c>
      <c r="J53" s="787">
        <v>0</v>
      </c>
      <c r="K53" s="787">
        <v>0</v>
      </c>
      <c r="L53" s="787">
        <v>38.120726495726501</v>
      </c>
      <c r="M53" s="787">
        <v>2.00320512820513</v>
      </c>
      <c r="N53" s="787">
        <v>3.5968660968660998E-2</v>
      </c>
      <c r="O53" s="787">
        <v>85.162393162393201</v>
      </c>
      <c r="P53" s="787">
        <v>28.670227920227902</v>
      </c>
      <c r="Q53" s="788">
        <v>9.0170940170940206</v>
      </c>
      <c r="R53" s="787">
        <v>0</v>
      </c>
      <c r="S53" s="788">
        <v>5.9148860398860403</v>
      </c>
      <c r="T53" s="787">
        <v>568.45192307692298</v>
      </c>
      <c r="U53" s="787">
        <v>0</v>
      </c>
      <c r="V53" s="787">
        <v>229.61858974359001</v>
      </c>
      <c r="W53" s="789">
        <v>0</v>
      </c>
      <c r="X53" s="470"/>
      <c r="Y53" s="470"/>
    </row>
    <row r="54" spans="1:25" s="2" customFormat="1" ht="12.75" customHeight="1" x14ac:dyDescent="0.15">
      <c r="A54" s="190" t="s">
        <v>29</v>
      </c>
      <c r="B54" s="787">
        <v>41.384615384615401</v>
      </c>
      <c r="C54" s="787">
        <v>17.503561253561301</v>
      </c>
      <c r="D54" s="787">
        <v>96.121082621082607</v>
      </c>
      <c r="E54" s="787">
        <v>1.1057692307692299</v>
      </c>
      <c r="F54" s="787">
        <v>53.696225071225101</v>
      </c>
      <c r="G54" s="787">
        <v>183.796652421652</v>
      </c>
      <c r="H54" s="787">
        <v>61.532763532763497</v>
      </c>
      <c r="I54" s="787">
        <v>6.95049857549858</v>
      </c>
      <c r="J54" s="787">
        <v>5.8276353276353303</v>
      </c>
      <c r="K54" s="787">
        <v>0</v>
      </c>
      <c r="L54" s="787">
        <v>107.70868945868899</v>
      </c>
      <c r="M54" s="787">
        <v>27.1111111111111</v>
      </c>
      <c r="N54" s="787">
        <v>1.21652421652422</v>
      </c>
      <c r="O54" s="787">
        <v>73.145299145299205</v>
      </c>
      <c r="P54" s="787">
        <v>73.878205128205096</v>
      </c>
      <c r="Q54" s="788">
        <v>28.8849715099715</v>
      </c>
      <c r="R54" s="787">
        <v>28.195156695156701</v>
      </c>
      <c r="S54" s="788">
        <v>31.502492877492902</v>
      </c>
      <c r="T54" s="787">
        <v>173.510327635328</v>
      </c>
      <c r="U54" s="787">
        <v>3.5106837606837602</v>
      </c>
      <c r="V54" s="787">
        <v>126.472222222222</v>
      </c>
      <c r="W54" s="789">
        <v>0</v>
      </c>
      <c r="X54" s="470"/>
      <c r="Y54" s="470"/>
    </row>
    <row r="55" spans="1:25" s="266" customFormat="1" ht="12.75" customHeight="1" x14ac:dyDescent="0.2">
      <c r="A55" s="265" t="s">
        <v>30</v>
      </c>
      <c r="B55" s="787">
        <v>63.139601139601098</v>
      </c>
      <c r="C55" s="787">
        <v>21.460826210826198</v>
      </c>
      <c r="D55" s="787">
        <v>14.674857549857601</v>
      </c>
      <c r="E55" s="787">
        <v>0</v>
      </c>
      <c r="F55" s="787">
        <v>44.133903133903097</v>
      </c>
      <c r="G55" s="787">
        <v>182.41524216524201</v>
      </c>
      <c r="H55" s="787">
        <v>90.0911680911681</v>
      </c>
      <c r="I55" s="787">
        <v>34.877492877492898</v>
      </c>
      <c r="J55" s="787">
        <v>4.2247150997151</v>
      </c>
      <c r="K55" s="787">
        <v>0</v>
      </c>
      <c r="L55" s="787">
        <v>122.906339031339</v>
      </c>
      <c r="M55" s="787">
        <v>13.2450142450142</v>
      </c>
      <c r="N55" s="787">
        <v>5.6997863247863298</v>
      </c>
      <c r="O55" s="787">
        <v>63.317663817663799</v>
      </c>
      <c r="P55" s="787">
        <v>209.47329059829099</v>
      </c>
      <c r="Q55" s="788">
        <v>27.8433048433048</v>
      </c>
      <c r="R55" s="787">
        <v>25.440883190883198</v>
      </c>
      <c r="S55" s="788">
        <v>28.464743589743598</v>
      </c>
      <c r="T55" s="787">
        <v>1831.82086894587</v>
      </c>
      <c r="U55" s="787">
        <v>4.4725783475783496</v>
      </c>
      <c r="V55" s="787">
        <v>709.70868945868995</v>
      </c>
      <c r="W55" s="789">
        <v>0</v>
      </c>
      <c r="X55" s="628">
        <f>SUM(B55:W55)</f>
        <v>3497.4109686609704</v>
      </c>
      <c r="Y55" s="470"/>
    </row>
    <row r="56" spans="1:25" s="2" customFormat="1" ht="12.75" customHeight="1" x14ac:dyDescent="0.15">
      <c r="A56" s="190" t="s">
        <v>31</v>
      </c>
      <c r="B56" s="787">
        <v>1.6079059829059801</v>
      </c>
      <c r="C56" s="787">
        <v>1.55876068376068</v>
      </c>
      <c r="D56" s="787">
        <v>3.9394586894586898</v>
      </c>
      <c r="E56" s="787">
        <v>0</v>
      </c>
      <c r="F56" s="787">
        <v>1.6517094017094001</v>
      </c>
      <c r="G56" s="787">
        <v>20.5605413105413</v>
      </c>
      <c r="H56" s="787">
        <v>4.8593304843304796</v>
      </c>
      <c r="I56" s="787">
        <v>15.0327635327635</v>
      </c>
      <c r="J56" s="787">
        <v>1.38568376068376</v>
      </c>
      <c r="K56" s="787">
        <v>0</v>
      </c>
      <c r="L56" s="787">
        <v>0.69800569800569801</v>
      </c>
      <c r="M56" s="787">
        <v>4.8803418803418799</v>
      </c>
      <c r="N56" s="787">
        <v>0.86538461538461497</v>
      </c>
      <c r="O56" s="787">
        <v>38.835113960114001</v>
      </c>
      <c r="P56" s="787">
        <v>7.67592592592593</v>
      </c>
      <c r="Q56" s="788">
        <v>21.1189458689459</v>
      </c>
      <c r="R56" s="787">
        <v>5.4932336182336199</v>
      </c>
      <c r="S56" s="788">
        <v>5.6118233618233599</v>
      </c>
      <c r="T56" s="787">
        <v>179.19230769230799</v>
      </c>
      <c r="U56" s="787">
        <v>0.68732193732193703</v>
      </c>
      <c r="V56" s="787">
        <v>136.23860398860401</v>
      </c>
      <c r="W56" s="789">
        <v>0.158119658119658</v>
      </c>
      <c r="X56" s="470"/>
      <c r="Y56" s="470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54"/>
  <sheetViews>
    <sheetView zoomScale="80" zoomScaleNormal="80" workbookViewId="0">
      <selection activeCell="C5" sqref="C5:E54"/>
    </sheetView>
  </sheetViews>
  <sheetFormatPr defaultRowHeight="15" x14ac:dyDescent="0.25"/>
  <cols>
    <col min="1" max="1" width="55.7109375" customWidth="1"/>
    <col min="2" max="2" width="0.28515625" customWidth="1"/>
    <col min="3" max="5" width="13.5703125" customWidth="1"/>
    <col min="8" max="8" width="18.7109375" bestFit="1" customWidth="1"/>
    <col min="257" max="257" width="55.7109375" customWidth="1"/>
    <col min="258" max="258" width="0.28515625" customWidth="1"/>
    <col min="259" max="261" width="13.5703125" customWidth="1"/>
    <col min="513" max="513" width="55.7109375" customWidth="1"/>
    <col min="514" max="514" width="0.28515625" customWidth="1"/>
    <col min="515" max="517" width="13.5703125" customWidth="1"/>
    <col min="769" max="769" width="55.7109375" customWidth="1"/>
    <col min="770" max="770" width="0.28515625" customWidth="1"/>
    <col min="771" max="773" width="13.5703125" customWidth="1"/>
    <col min="1025" max="1025" width="55.7109375" customWidth="1"/>
    <col min="1026" max="1026" width="0.28515625" customWidth="1"/>
    <col min="1027" max="1029" width="13.5703125" customWidth="1"/>
    <col min="1281" max="1281" width="55.7109375" customWidth="1"/>
    <col min="1282" max="1282" width="0.28515625" customWidth="1"/>
    <col min="1283" max="1285" width="13.5703125" customWidth="1"/>
    <col min="1537" max="1537" width="55.7109375" customWidth="1"/>
    <col min="1538" max="1538" width="0.28515625" customWidth="1"/>
    <col min="1539" max="1541" width="13.5703125" customWidth="1"/>
    <col min="1793" max="1793" width="55.7109375" customWidth="1"/>
    <col min="1794" max="1794" width="0.28515625" customWidth="1"/>
    <col min="1795" max="1797" width="13.5703125" customWidth="1"/>
    <col min="2049" max="2049" width="55.7109375" customWidth="1"/>
    <col min="2050" max="2050" width="0.28515625" customWidth="1"/>
    <col min="2051" max="2053" width="13.5703125" customWidth="1"/>
    <col min="2305" max="2305" width="55.7109375" customWidth="1"/>
    <col min="2306" max="2306" width="0.28515625" customWidth="1"/>
    <col min="2307" max="2309" width="13.5703125" customWidth="1"/>
    <col min="2561" max="2561" width="55.7109375" customWidth="1"/>
    <col min="2562" max="2562" width="0.28515625" customWidth="1"/>
    <col min="2563" max="2565" width="13.5703125" customWidth="1"/>
    <col min="2817" max="2817" width="55.7109375" customWidth="1"/>
    <col min="2818" max="2818" width="0.28515625" customWidth="1"/>
    <col min="2819" max="2821" width="13.5703125" customWidth="1"/>
    <col min="3073" max="3073" width="55.7109375" customWidth="1"/>
    <col min="3074" max="3074" width="0.28515625" customWidth="1"/>
    <col min="3075" max="3077" width="13.5703125" customWidth="1"/>
    <col min="3329" max="3329" width="55.7109375" customWidth="1"/>
    <col min="3330" max="3330" width="0.28515625" customWidth="1"/>
    <col min="3331" max="3333" width="13.5703125" customWidth="1"/>
    <col min="3585" max="3585" width="55.7109375" customWidth="1"/>
    <col min="3586" max="3586" width="0.28515625" customWidth="1"/>
    <col min="3587" max="3589" width="13.5703125" customWidth="1"/>
    <col min="3841" max="3841" width="55.7109375" customWidth="1"/>
    <col min="3842" max="3842" width="0.28515625" customWidth="1"/>
    <col min="3843" max="3845" width="13.5703125" customWidth="1"/>
    <col min="4097" max="4097" width="55.7109375" customWidth="1"/>
    <col min="4098" max="4098" width="0.28515625" customWidth="1"/>
    <col min="4099" max="4101" width="13.5703125" customWidth="1"/>
    <col min="4353" max="4353" width="55.7109375" customWidth="1"/>
    <col min="4354" max="4354" width="0.28515625" customWidth="1"/>
    <col min="4355" max="4357" width="13.5703125" customWidth="1"/>
    <col min="4609" max="4609" width="55.7109375" customWidth="1"/>
    <col min="4610" max="4610" width="0.28515625" customWidth="1"/>
    <col min="4611" max="4613" width="13.5703125" customWidth="1"/>
    <col min="4865" max="4865" width="55.7109375" customWidth="1"/>
    <col min="4866" max="4866" width="0.28515625" customWidth="1"/>
    <col min="4867" max="4869" width="13.5703125" customWidth="1"/>
    <col min="5121" max="5121" width="55.7109375" customWidth="1"/>
    <col min="5122" max="5122" width="0.28515625" customWidth="1"/>
    <col min="5123" max="5125" width="13.5703125" customWidth="1"/>
    <col min="5377" max="5377" width="55.7109375" customWidth="1"/>
    <col min="5378" max="5378" width="0.28515625" customWidth="1"/>
    <col min="5379" max="5381" width="13.5703125" customWidth="1"/>
    <col min="5633" max="5633" width="55.7109375" customWidth="1"/>
    <col min="5634" max="5634" width="0.28515625" customWidth="1"/>
    <col min="5635" max="5637" width="13.5703125" customWidth="1"/>
    <col min="5889" max="5889" width="55.7109375" customWidth="1"/>
    <col min="5890" max="5890" width="0.28515625" customWidth="1"/>
    <col min="5891" max="5893" width="13.5703125" customWidth="1"/>
    <col min="6145" max="6145" width="55.7109375" customWidth="1"/>
    <col min="6146" max="6146" width="0.28515625" customWidth="1"/>
    <col min="6147" max="6149" width="13.5703125" customWidth="1"/>
    <col min="6401" max="6401" width="55.7109375" customWidth="1"/>
    <col min="6402" max="6402" width="0.28515625" customWidth="1"/>
    <col min="6403" max="6405" width="13.5703125" customWidth="1"/>
    <col min="6657" max="6657" width="55.7109375" customWidth="1"/>
    <col min="6658" max="6658" width="0.28515625" customWidth="1"/>
    <col min="6659" max="6661" width="13.5703125" customWidth="1"/>
    <col min="6913" max="6913" width="55.7109375" customWidth="1"/>
    <col min="6914" max="6914" width="0.28515625" customWidth="1"/>
    <col min="6915" max="6917" width="13.5703125" customWidth="1"/>
    <col min="7169" max="7169" width="55.7109375" customWidth="1"/>
    <col min="7170" max="7170" width="0.28515625" customWidth="1"/>
    <col min="7171" max="7173" width="13.5703125" customWidth="1"/>
    <col min="7425" max="7425" width="55.7109375" customWidth="1"/>
    <col min="7426" max="7426" width="0.28515625" customWidth="1"/>
    <col min="7427" max="7429" width="13.5703125" customWidth="1"/>
    <col min="7681" max="7681" width="55.7109375" customWidth="1"/>
    <col min="7682" max="7682" width="0.28515625" customWidth="1"/>
    <col min="7683" max="7685" width="13.5703125" customWidth="1"/>
    <col min="7937" max="7937" width="55.7109375" customWidth="1"/>
    <col min="7938" max="7938" width="0.28515625" customWidth="1"/>
    <col min="7939" max="7941" width="13.5703125" customWidth="1"/>
    <col min="8193" max="8193" width="55.7109375" customWidth="1"/>
    <col min="8194" max="8194" width="0.28515625" customWidth="1"/>
    <col min="8195" max="8197" width="13.5703125" customWidth="1"/>
    <col min="8449" max="8449" width="55.7109375" customWidth="1"/>
    <col min="8450" max="8450" width="0.28515625" customWidth="1"/>
    <col min="8451" max="8453" width="13.5703125" customWidth="1"/>
    <col min="8705" max="8705" width="55.7109375" customWidth="1"/>
    <col min="8706" max="8706" width="0.28515625" customWidth="1"/>
    <col min="8707" max="8709" width="13.5703125" customWidth="1"/>
    <col min="8961" max="8961" width="55.7109375" customWidth="1"/>
    <col min="8962" max="8962" width="0.28515625" customWidth="1"/>
    <col min="8963" max="8965" width="13.5703125" customWidth="1"/>
    <col min="9217" max="9217" width="55.7109375" customWidth="1"/>
    <col min="9218" max="9218" width="0.28515625" customWidth="1"/>
    <col min="9219" max="9221" width="13.5703125" customWidth="1"/>
    <col min="9473" max="9473" width="55.7109375" customWidth="1"/>
    <col min="9474" max="9474" width="0.28515625" customWidth="1"/>
    <col min="9475" max="9477" width="13.5703125" customWidth="1"/>
    <col min="9729" max="9729" width="55.7109375" customWidth="1"/>
    <col min="9730" max="9730" width="0.28515625" customWidth="1"/>
    <col min="9731" max="9733" width="13.5703125" customWidth="1"/>
    <col min="9985" max="9985" width="55.7109375" customWidth="1"/>
    <col min="9986" max="9986" width="0.28515625" customWidth="1"/>
    <col min="9987" max="9989" width="13.5703125" customWidth="1"/>
    <col min="10241" max="10241" width="55.7109375" customWidth="1"/>
    <col min="10242" max="10242" width="0.28515625" customWidth="1"/>
    <col min="10243" max="10245" width="13.5703125" customWidth="1"/>
    <col min="10497" max="10497" width="55.7109375" customWidth="1"/>
    <col min="10498" max="10498" width="0.28515625" customWidth="1"/>
    <col min="10499" max="10501" width="13.5703125" customWidth="1"/>
    <col min="10753" max="10753" width="55.7109375" customWidth="1"/>
    <col min="10754" max="10754" width="0.28515625" customWidth="1"/>
    <col min="10755" max="10757" width="13.5703125" customWidth="1"/>
    <col min="11009" max="11009" width="55.7109375" customWidth="1"/>
    <col min="11010" max="11010" width="0.28515625" customWidth="1"/>
    <col min="11011" max="11013" width="13.5703125" customWidth="1"/>
    <col min="11265" max="11265" width="55.7109375" customWidth="1"/>
    <col min="11266" max="11266" width="0.28515625" customWidth="1"/>
    <col min="11267" max="11269" width="13.5703125" customWidth="1"/>
    <col min="11521" max="11521" width="55.7109375" customWidth="1"/>
    <col min="11522" max="11522" width="0.28515625" customWidth="1"/>
    <col min="11523" max="11525" width="13.5703125" customWidth="1"/>
    <col min="11777" max="11777" width="55.7109375" customWidth="1"/>
    <col min="11778" max="11778" width="0.28515625" customWidth="1"/>
    <col min="11779" max="11781" width="13.5703125" customWidth="1"/>
    <col min="12033" max="12033" width="55.7109375" customWidth="1"/>
    <col min="12034" max="12034" width="0.28515625" customWidth="1"/>
    <col min="12035" max="12037" width="13.5703125" customWidth="1"/>
    <col min="12289" max="12289" width="55.7109375" customWidth="1"/>
    <col min="12290" max="12290" width="0.28515625" customWidth="1"/>
    <col min="12291" max="12293" width="13.5703125" customWidth="1"/>
    <col min="12545" max="12545" width="55.7109375" customWidth="1"/>
    <col min="12546" max="12546" width="0.28515625" customWidth="1"/>
    <col min="12547" max="12549" width="13.5703125" customWidth="1"/>
    <col min="12801" max="12801" width="55.7109375" customWidth="1"/>
    <col min="12802" max="12802" width="0.28515625" customWidth="1"/>
    <col min="12803" max="12805" width="13.5703125" customWidth="1"/>
    <col min="13057" max="13057" width="55.7109375" customWidth="1"/>
    <col min="13058" max="13058" width="0.28515625" customWidth="1"/>
    <col min="13059" max="13061" width="13.5703125" customWidth="1"/>
    <col min="13313" max="13313" width="55.7109375" customWidth="1"/>
    <col min="13314" max="13314" width="0.28515625" customWidth="1"/>
    <col min="13315" max="13317" width="13.5703125" customWidth="1"/>
    <col min="13569" max="13569" width="55.7109375" customWidth="1"/>
    <col min="13570" max="13570" width="0.28515625" customWidth="1"/>
    <col min="13571" max="13573" width="13.5703125" customWidth="1"/>
    <col min="13825" max="13825" width="55.7109375" customWidth="1"/>
    <col min="13826" max="13826" width="0.28515625" customWidth="1"/>
    <col min="13827" max="13829" width="13.5703125" customWidth="1"/>
    <col min="14081" max="14081" width="55.7109375" customWidth="1"/>
    <col min="14082" max="14082" width="0.28515625" customWidth="1"/>
    <col min="14083" max="14085" width="13.5703125" customWidth="1"/>
    <col min="14337" max="14337" width="55.7109375" customWidth="1"/>
    <col min="14338" max="14338" width="0.28515625" customWidth="1"/>
    <col min="14339" max="14341" width="13.5703125" customWidth="1"/>
    <col min="14593" max="14593" width="55.7109375" customWidth="1"/>
    <col min="14594" max="14594" width="0.28515625" customWidth="1"/>
    <col min="14595" max="14597" width="13.5703125" customWidth="1"/>
    <col min="14849" max="14849" width="55.7109375" customWidth="1"/>
    <col min="14850" max="14850" width="0.28515625" customWidth="1"/>
    <col min="14851" max="14853" width="13.5703125" customWidth="1"/>
    <col min="15105" max="15105" width="55.7109375" customWidth="1"/>
    <col min="15106" max="15106" width="0.28515625" customWidth="1"/>
    <col min="15107" max="15109" width="13.5703125" customWidth="1"/>
    <col min="15361" max="15361" width="55.7109375" customWidth="1"/>
    <col min="15362" max="15362" width="0.28515625" customWidth="1"/>
    <col min="15363" max="15365" width="13.5703125" customWidth="1"/>
    <col min="15617" max="15617" width="55.7109375" customWidth="1"/>
    <col min="15618" max="15618" width="0.28515625" customWidth="1"/>
    <col min="15619" max="15621" width="13.5703125" customWidth="1"/>
    <col min="15873" max="15873" width="55.7109375" customWidth="1"/>
    <col min="15874" max="15874" width="0.28515625" customWidth="1"/>
    <col min="15875" max="15877" width="13.5703125" customWidth="1"/>
    <col min="16129" max="16129" width="55.7109375" customWidth="1"/>
    <col min="16130" max="16130" width="0.28515625" customWidth="1"/>
    <col min="16131" max="16133" width="13.5703125" customWidth="1"/>
  </cols>
  <sheetData>
    <row r="1" spans="1:7" s="2" customFormat="1" ht="16.5" customHeight="1" x14ac:dyDescent="0.15">
      <c r="A1" s="974" t="s">
        <v>141</v>
      </c>
      <c r="B1" s="974"/>
      <c r="C1" s="974"/>
      <c r="D1" s="974"/>
      <c r="E1" s="974"/>
    </row>
    <row r="2" spans="1:7" s="2" customFormat="1" ht="15.75" customHeight="1" x14ac:dyDescent="0.15"/>
    <row r="3" spans="1:7" s="2" customFormat="1" ht="14.25" customHeight="1" x14ac:dyDescent="0.15">
      <c r="A3" s="975" t="s">
        <v>5</v>
      </c>
      <c r="B3" s="975"/>
      <c r="C3" s="975"/>
      <c r="D3" s="975"/>
      <c r="E3" s="248" t="s">
        <v>35</v>
      </c>
    </row>
    <row r="4" spans="1:7" s="2" customFormat="1" ht="33" customHeight="1" x14ac:dyDescent="0.15">
      <c r="A4" s="249" t="s">
        <v>292</v>
      </c>
      <c r="B4" s="143" t="s">
        <v>218</v>
      </c>
      <c r="C4" s="250" t="s">
        <v>142</v>
      </c>
      <c r="D4" s="250" t="s">
        <v>143</v>
      </c>
      <c r="E4" s="250" t="s">
        <v>144</v>
      </c>
    </row>
    <row r="5" spans="1:7" s="2" customFormat="1" ht="15" customHeight="1" x14ac:dyDescent="0.15">
      <c r="A5" s="246" t="s">
        <v>133</v>
      </c>
      <c r="B5" s="144">
        <v>2</v>
      </c>
      <c r="C5" s="813">
        <v>52280719</v>
      </c>
      <c r="D5" s="813">
        <v>52285753</v>
      </c>
      <c r="E5" s="813">
        <v>5034</v>
      </c>
    </row>
    <row r="6" spans="1:7" s="2" customFormat="1" ht="15" customHeight="1" x14ac:dyDescent="0.15">
      <c r="A6" s="247" t="s">
        <v>28</v>
      </c>
      <c r="B6" s="144">
        <v>3</v>
      </c>
      <c r="C6" s="814">
        <v>7446796</v>
      </c>
      <c r="D6" s="814">
        <v>7446796</v>
      </c>
      <c r="E6" s="814">
        <v>0</v>
      </c>
    </row>
    <row r="7" spans="1:7" s="2" customFormat="1" ht="15" customHeight="1" x14ac:dyDescent="0.15">
      <c r="A7" s="247" t="s">
        <v>29</v>
      </c>
      <c r="B7" s="144">
        <v>4</v>
      </c>
      <c r="C7" s="814">
        <v>17366655</v>
      </c>
      <c r="D7" s="814">
        <v>17366655</v>
      </c>
      <c r="E7" s="814">
        <v>0</v>
      </c>
    </row>
    <row r="8" spans="1:7" s="2" customFormat="1" ht="15" customHeight="1" x14ac:dyDescent="0.15">
      <c r="A8" s="247" t="s">
        <v>30</v>
      </c>
      <c r="B8" s="144">
        <v>5</v>
      </c>
      <c r="C8" s="814">
        <v>24319146</v>
      </c>
      <c r="D8" s="814">
        <v>24319146</v>
      </c>
      <c r="E8" s="814">
        <v>0</v>
      </c>
    </row>
    <row r="9" spans="1:7" s="2" customFormat="1" ht="15" customHeight="1" x14ac:dyDescent="0.15">
      <c r="A9" s="247" t="s">
        <v>31</v>
      </c>
      <c r="B9" s="144">
        <v>6</v>
      </c>
      <c r="C9" s="814">
        <v>3148122</v>
      </c>
      <c r="D9" s="814">
        <v>3153156</v>
      </c>
      <c r="E9" s="814">
        <v>5034</v>
      </c>
    </row>
    <row r="10" spans="1:7" s="2" customFormat="1" ht="15" customHeight="1" x14ac:dyDescent="0.15">
      <c r="A10" s="246" t="s">
        <v>134</v>
      </c>
      <c r="B10" s="144">
        <v>7</v>
      </c>
      <c r="C10" s="813">
        <v>23000943</v>
      </c>
      <c r="D10" s="813">
        <v>23005529</v>
      </c>
      <c r="E10" s="813">
        <v>4586</v>
      </c>
      <c r="G10" s="596">
        <f>D10-D13</f>
        <v>11844608</v>
      </c>
    </row>
    <row r="11" spans="1:7" s="2" customFormat="1" ht="15" customHeight="1" x14ac:dyDescent="0.15">
      <c r="A11" s="247" t="s">
        <v>28</v>
      </c>
      <c r="B11" s="144">
        <v>8</v>
      </c>
      <c r="C11" s="814">
        <v>3540119</v>
      </c>
      <c r="D11" s="814">
        <v>3540119</v>
      </c>
      <c r="E11" s="814">
        <v>0</v>
      </c>
    </row>
    <row r="12" spans="1:7" s="2" customFormat="1" ht="15" customHeight="1" x14ac:dyDescent="0.15">
      <c r="A12" s="247" t="s">
        <v>29</v>
      </c>
      <c r="B12" s="144">
        <v>9</v>
      </c>
      <c r="C12" s="814">
        <v>6700968</v>
      </c>
      <c r="D12" s="814">
        <v>6700968</v>
      </c>
      <c r="E12" s="814">
        <v>0</v>
      </c>
    </row>
    <row r="13" spans="1:7" s="2" customFormat="1" ht="15" customHeight="1" x14ac:dyDescent="0.15">
      <c r="A13" s="247" t="s">
        <v>30</v>
      </c>
      <c r="B13" s="144">
        <v>10</v>
      </c>
      <c r="C13" s="814">
        <v>11160921</v>
      </c>
      <c r="D13" s="814">
        <v>11160921</v>
      </c>
      <c r="E13" s="814">
        <v>0</v>
      </c>
    </row>
    <row r="14" spans="1:7" s="2" customFormat="1" ht="15" customHeight="1" x14ac:dyDescent="0.15">
      <c r="A14" s="247" t="s">
        <v>31</v>
      </c>
      <c r="B14" s="144">
        <v>11</v>
      </c>
      <c r="C14" s="814">
        <v>1598935</v>
      </c>
      <c r="D14" s="814">
        <v>1603521</v>
      </c>
      <c r="E14" s="814">
        <v>4586</v>
      </c>
    </row>
    <row r="15" spans="1:7" s="2" customFormat="1" ht="15" customHeight="1" x14ac:dyDescent="0.15">
      <c r="A15" s="246" t="s">
        <v>135</v>
      </c>
      <c r="B15" s="144">
        <v>12</v>
      </c>
      <c r="C15" s="813">
        <v>10869485</v>
      </c>
      <c r="D15" s="813">
        <v>10869640</v>
      </c>
      <c r="E15" s="813">
        <v>155</v>
      </c>
    </row>
    <row r="16" spans="1:7" s="2" customFormat="1" ht="15" customHeight="1" x14ac:dyDescent="0.15">
      <c r="A16" s="247" t="s">
        <v>28</v>
      </c>
      <c r="B16" s="144">
        <v>13</v>
      </c>
      <c r="C16" s="814">
        <v>1782175</v>
      </c>
      <c r="D16" s="814">
        <v>1782175</v>
      </c>
      <c r="E16" s="814">
        <v>0</v>
      </c>
    </row>
    <row r="17" spans="1:8" s="2" customFormat="1" ht="15" customHeight="1" x14ac:dyDescent="0.15">
      <c r="A17" s="247" t="s">
        <v>29</v>
      </c>
      <c r="B17" s="144">
        <v>14</v>
      </c>
      <c r="C17" s="814">
        <v>4481090</v>
      </c>
      <c r="D17" s="814">
        <v>4481090</v>
      </c>
      <c r="E17" s="814">
        <v>0</v>
      </c>
    </row>
    <row r="18" spans="1:8" s="2" customFormat="1" ht="15" customHeight="1" x14ac:dyDescent="0.15">
      <c r="A18" s="247" t="s">
        <v>30</v>
      </c>
      <c r="B18" s="144">
        <v>15</v>
      </c>
      <c r="C18" s="814">
        <v>4523173</v>
      </c>
      <c r="D18" s="814">
        <v>4523173</v>
      </c>
      <c r="E18" s="814">
        <v>0</v>
      </c>
    </row>
    <row r="19" spans="1:8" s="2" customFormat="1" ht="15" customHeight="1" x14ac:dyDescent="0.15">
      <c r="A19" s="247" t="s">
        <v>31</v>
      </c>
      <c r="B19" s="144">
        <v>16</v>
      </c>
      <c r="C19" s="814">
        <v>83047</v>
      </c>
      <c r="D19" s="814">
        <v>83202</v>
      </c>
      <c r="E19" s="814">
        <v>155</v>
      </c>
    </row>
    <row r="20" spans="1:8" s="2" customFormat="1" ht="15" customHeight="1" x14ac:dyDescent="0.15">
      <c r="A20" s="246" t="s">
        <v>32</v>
      </c>
      <c r="B20" s="144">
        <v>17</v>
      </c>
      <c r="C20" s="813">
        <v>12131458</v>
      </c>
      <c r="D20" s="813">
        <v>12135889</v>
      </c>
      <c r="E20" s="813">
        <v>4431</v>
      </c>
    </row>
    <row r="21" spans="1:8" s="2" customFormat="1" ht="21.75" customHeight="1" x14ac:dyDescent="0.3">
      <c r="A21" s="247" t="s">
        <v>28</v>
      </c>
      <c r="B21" s="144">
        <v>18</v>
      </c>
      <c r="C21" s="814">
        <v>1757944</v>
      </c>
      <c r="D21" s="814">
        <v>1757944</v>
      </c>
      <c r="E21" s="814">
        <v>0</v>
      </c>
      <c r="H21" s="597">
        <f>D20-D23</f>
        <v>5498141</v>
      </c>
    </row>
    <row r="22" spans="1:8" s="2" customFormat="1" ht="15" customHeight="1" x14ac:dyDescent="0.15">
      <c r="A22" s="247" t="s">
        <v>29</v>
      </c>
      <c r="B22" s="144">
        <v>19</v>
      </c>
      <c r="C22" s="814">
        <v>2219878</v>
      </c>
      <c r="D22" s="814">
        <v>2219878</v>
      </c>
      <c r="E22" s="814">
        <v>0</v>
      </c>
    </row>
    <row r="23" spans="1:8" s="2" customFormat="1" ht="15" customHeight="1" x14ac:dyDescent="0.15">
      <c r="A23" s="247" t="s">
        <v>30</v>
      </c>
      <c r="B23" s="144">
        <v>20</v>
      </c>
      <c r="C23" s="814">
        <v>6637748</v>
      </c>
      <c r="D23" s="814">
        <v>6637748</v>
      </c>
      <c r="E23" s="814">
        <v>0</v>
      </c>
    </row>
    <row r="24" spans="1:8" s="2" customFormat="1" ht="15" customHeight="1" x14ac:dyDescent="0.15">
      <c r="A24" s="247" t="s">
        <v>31</v>
      </c>
      <c r="B24" s="144">
        <v>21</v>
      </c>
      <c r="C24" s="814">
        <v>1515888</v>
      </c>
      <c r="D24" s="814">
        <v>1520319</v>
      </c>
      <c r="E24" s="814">
        <v>4431</v>
      </c>
    </row>
    <row r="25" spans="1:8" s="2" customFormat="1" ht="15" customHeight="1" x14ac:dyDescent="0.15">
      <c r="A25" s="246" t="s">
        <v>136</v>
      </c>
      <c r="B25" s="144">
        <v>22</v>
      </c>
      <c r="C25" s="813">
        <v>29279776</v>
      </c>
      <c r="D25" s="813">
        <v>29280224</v>
      </c>
      <c r="E25" s="813">
        <v>448</v>
      </c>
    </row>
    <row r="26" spans="1:8" s="2" customFormat="1" ht="15" customHeight="1" x14ac:dyDescent="0.15">
      <c r="A26" s="247" t="s">
        <v>28</v>
      </c>
      <c r="B26" s="144">
        <v>23</v>
      </c>
      <c r="C26" s="814">
        <v>3906677</v>
      </c>
      <c r="D26" s="814">
        <v>3906677</v>
      </c>
      <c r="E26" s="814">
        <v>0</v>
      </c>
    </row>
    <row r="27" spans="1:8" s="2" customFormat="1" ht="15" customHeight="1" x14ac:dyDescent="0.15">
      <c r="A27" s="247" t="s">
        <v>29</v>
      </c>
      <c r="B27" s="144">
        <v>24</v>
      </c>
      <c r="C27" s="814">
        <v>10665687</v>
      </c>
      <c r="D27" s="814">
        <v>10665687</v>
      </c>
      <c r="E27" s="814">
        <v>0</v>
      </c>
    </row>
    <row r="28" spans="1:8" s="2" customFormat="1" ht="15" customHeight="1" x14ac:dyDescent="0.15">
      <c r="A28" s="247" t="s">
        <v>30</v>
      </c>
      <c r="B28" s="144">
        <v>25</v>
      </c>
      <c r="C28" s="814">
        <v>13158225</v>
      </c>
      <c r="D28" s="814">
        <v>13158225</v>
      </c>
      <c r="E28" s="814">
        <v>0</v>
      </c>
    </row>
    <row r="29" spans="1:8" s="2" customFormat="1" ht="15" customHeight="1" x14ac:dyDescent="0.15">
      <c r="A29" s="247" t="s">
        <v>31</v>
      </c>
      <c r="B29" s="144">
        <v>26</v>
      </c>
      <c r="C29" s="814">
        <v>1549187</v>
      </c>
      <c r="D29" s="814">
        <v>1549635</v>
      </c>
      <c r="E29" s="814">
        <v>448</v>
      </c>
    </row>
    <row r="30" spans="1:8" s="2" customFormat="1" ht="15" customHeight="1" x14ac:dyDescent="0.15">
      <c r="A30" s="246" t="s">
        <v>137</v>
      </c>
      <c r="B30" s="144">
        <v>27</v>
      </c>
      <c r="C30" s="813">
        <v>11998022</v>
      </c>
      <c r="D30" s="813">
        <v>11998026</v>
      </c>
      <c r="E30" s="813">
        <v>4</v>
      </c>
    </row>
    <row r="31" spans="1:8" s="2" customFormat="1" ht="15" customHeight="1" x14ac:dyDescent="0.15">
      <c r="A31" s="247" t="s">
        <v>28</v>
      </c>
      <c r="B31" s="144">
        <v>28</v>
      </c>
      <c r="C31" s="814">
        <v>948234</v>
      </c>
      <c r="D31" s="814">
        <v>948234</v>
      </c>
      <c r="E31" s="814">
        <v>0</v>
      </c>
    </row>
    <row r="32" spans="1:8" s="2" customFormat="1" ht="15" customHeight="1" x14ac:dyDescent="0.15">
      <c r="A32" s="247" t="s">
        <v>29</v>
      </c>
      <c r="B32" s="144">
        <v>29</v>
      </c>
      <c r="C32" s="814">
        <v>7432022</v>
      </c>
      <c r="D32" s="814">
        <v>7432022</v>
      </c>
      <c r="E32" s="814">
        <v>0</v>
      </c>
    </row>
    <row r="33" spans="1:5" s="2" customFormat="1" ht="15" customHeight="1" x14ac:dyDescent="0.15">
      <c r="A33" s="247" t="s">
        <v>30</v>
      </c>
      <c r="B33" s="144">
        <v>30</v>
      </c>
      <c r="C33" s="814">
        <v>3337495</v>
      </c>
      <c r="D33" s="814">
        <v>3337495</v>
      </c>
      <c r="E33" s="814">
        <v>0</v>
      </c>
    </row>
    <row r="34" spans="1:5" s="2" customFormat="1" ht="15" customHeight="1" x14ac:dyDescent="0.15">
      <c r="A34" s="247" t="s">
        <v>31</v>
      </c>
      <c r="B34" s="144">
        <v>31</v>
      </c>
      <c r="C34" s="814">
        <v>280271</v>
      </c>
      <c r="D34" s="814">
        <v>280275</v>
      </c>
      <c r="E34" s="814">
        <v>4</v>
      </c>
    </row>
    <row r="35" spans="1:5" s="2" customFormat="1" ht="15" customHeight="1" x14ac:dyDescent="0.15">
      <c r="A35" s="246" t="s">
        <v>138</v>
      </c>
      <c r="B35" s="144">
        <v>32</v>
      </c>
      <c r="C35" s="813">
        <v>17281754</v>
      </c>
      <c r="D35" s="813">
        <v>17282198</v>
      </c>
      <c r="E35" s="813">
        <v>444</v>
      </c>
    </row>
    <row r="36" spans="1:5" s="2" customFormat="1" ht="15" customHeight="1" x14ac:dyDescent="0.15">
      <c r="A36" s="247" t="s">
        <v>28</v>
      </c>
      <c r="B36" s="144">
        <v>33</v>
      </c>
      <c r="C36" s="814">
        <v>2958443</v>
      </c>
      <c r="D36" s="814">
        <v>2958443</v>
      </c>
      <c r="E36" s="814">
        <v>0</v>
      </c>
    </row>
    <row r="37" spans="1:5" s="2" customFormat="1" ht="15" customHeight="1" x14ac:dyDescent="0.15">
      <c r="A37" s="247" t="s">
        <v>29</v>
      </c>
      <c r="B37" s="144">
        <v>34</v>
      </c>
      <c r="C37" s="814">
        <v>3233665</v>
      </c>
      <c r="D37" s="814">
        <v>3233665</v>
      </c>
      <c r="E37" s="814">
        <v>0</v>
      </c>
    </row>
    <row r="38" spans="1:5" s="2" customFormat="1" ht="15" customHeight="1" x14ac:dyDescent="0.15">
      <c r="A38" s="247" t="s">
        <v>30</v>
      </c>
      <c r="B38" s="144">
        <v>35</v>
      </c>
      <c r="C38" s="814">
        <v>9820730</v>
      </c>
      <c r="D38" s="814">
        <v>9820730</v>
      </c>
      <c r="E38" s="814">
        <v>0</v>
      </c>
    </row>
    <row r="39" spans="1:5" s="2" customFormat="1" ht="15" customHeight="1" x14ac:dyDescent="0.15">
      <c r="A39" s="247" t="s">
        <v>31</v>
      </c>
      <c r="B39" s="144">
        <v>36</v>
      </c>
      <c r="C39" s="814">
        <v>1268916</v>
      </c>
      <c r="D39" s="814">
        <v>1269360</v>
      </c>
      <c r="E39" s="814">
        <v>444</v>
      </c>
    </row>
    <row r="40" spans="1:5" s="2" customFormat="1" ht="15" customHeight="1" x14ac:dyDescent="0.15">
      <c r="A40" s="246" t="s">
        <v>139</v>
      </c>
      <c r="B40" s="144">
        <v>37</v>
      </c>
      <c r="C40" s="813">
        <v>10427.2706552707</v>
      </c>
      <c r="D40" s="813">
        <v>10427.4301994302</v>
      </c>
      <c r="E40" s="813">
        <v>0.15954415954416001</v>
      </c>
    </row>
    <row r="41" spans="1:5" s="2" customFormat="1" ht="15" customHeight="1" x14ac:dyDescent="0.15">
      <c r="A41" s="247" t="s">
        <v>28</v>
      </c>
      <c r="B41" s="144">
        <v>38</v>
      </c>
      <c r="C41" s="814">
        <v>1391.2667378917399</v>
      </c>
      <c r="D41" s="814">
        <v>1391.2667378917399</v>
      </c>
      <c r="E41" s="814">
        <v>0</v>
      </c>
    </row>
    <row r="42" spans="1:5" s="2" customFormat="1" ht="15" customHeight="1" x14ac:dyDescent="0.15">
      <c r="A42" s="247" t="s">
        <v>29</v>
      </c>
      <c r="B42" s="144">
        <v>39</v>
      </c>
      <c r="C42" s="814">
        <v>3798.3215811965802</v>
      </c>
      <c r="D42" s="814">
        <v>3798.3215811965802</v>
      </c>
      <c r="E42" s="814">
        <v>0</v>
      </c>
    </row>
    <row r="43" spans="1:5" s="2" customFormat="1" ht="15" customHeight="1" x14ac:dyDescent="0.15">
      <c r="A43" s="247" t="s">
        <v>30</v>
      </c>
      <c r="B43" s="144">
        <v>40</v>
      </c>
      <c r="C43" s="814">
        <v>4685.9775641025599</v>
      </c>
      <c r="D43" s="814">
        <v>4685.9775641025599</v>
      </c>
      <c r="E43" s="814">
        <v>0</v>
      </c>
    </row>
    <row r="44" spans="1:5" s="2" customFormat="1" ht="15" customHeight="1" x14ac:dyDescent="0.15">
      <c r="A44" s="247" t="s">
        <v>31</v>
      </c>
      <c r="B44" s="144">
        <v>41</v>
      </c>
      <c r="C44" s="814">
        <v>551.70477207977206</v>
      </c>
      <c r="D44" s="814">
        <v>551.86431623931605</v>
      </c>
      <c r="E44" s="814">
        <v>0.15954415954416001</v>
      </c>
    </row>
    <row r="45" spans="1:5" s="2" customFormat="1" ht="15" customHeight="1" x14ac:dyDescent="0.15">
      <c r="A45" s="246" t="s">
        <v>140</v>
      </c>
      <c r="B45" s="144">
        <v>42</v>
      </c>
      <c r="C45" s="813">
        <v>4272.7998575498596</v>
      </c>
      <c r="D45" s="813">
        <v>4272.8012820512804</v>
      </c>
      <c r="E45" s="813">
        <v>1.42450142450142E-3</v>
      </c>
    </row>
    <row r="46" spans="1:5" s="2" customFormat="1" ht="15" customHeight="1" x14ac:dyDescent="0.15">
      <c r="A46" s="247" t="s">
        <v>28</v>
      </c>
      <c r="B46" s="144">
        <v>43</v>
      </c>
      <c r="C46" s="814">
        <v>337.69017094017101</v>
      </c>
      <c r="D46" s="814">
        <v>337.69017094017101</v>
      </c>
      <c r="E46" s="814">
        <v>0</v>
      </c>
    </row>
    <row r="47" spans="1:5" s="2" customFormat="1" ht="15" customHeight="1" x14ac:dyDescent="0.15">
      <c r="A47" s="247" t="s">
        <v>29</v>
      </c>
      <c r="B47" s="144">
        <v>44</v>
      </c>
      <c r="C47" s="814">
        <v>2646.7314814814799</v>
      </c>
      <c r="D47" s="814">
        <v>2646.7314814814799</v>
      </c>
      <c r="E47" s="814">
        <v>0</v>
      </c>
    </row>
    <row r="48" spans="1:5" s="2" customFormat="1" ht="15" customHeight="1" x14ac:dyDescent="0.15">
      <c r="A48" s="247" t="s">
        <v>30</v>
      </c>
      <c r="B48" s="144">
        <v>45</v>
      </c>
      <c r="C48" s="814">
        <v>1188.5665954415999</v>
      </c>
      <c r="D48" s="814">
        <v>1188.5665954415999</v>
      </c>
      <c r="E48" s="814">
        <v>0</v>
      </c>
    </row>
    <row r="49" spans="1:7" s="2" customFormat="1" ht="15" customHeight="1" x14ac:dyDescent="0.15">
      <c r="A49" s="247" t="s">
        <v>31</v>
      </c>
      <c r="B49" s="144">
        <v>46</v>
      </c>
      <c r="C49" s="814">
        <v>99.8116096866097</v>
      </c>
      <c r="D49" s="814">
        <v>99.813034188034194</v>
      </c>
      <c r="E49" s="814">
        <v>1.42450142450142E-3</v>
      </c>
    </row>
    <row r="50" spans="1:7" s="2" customFormat="1" ht="15" customHeight="1" x14ac:dyDescent="0.15">
      <c r="A50" s="246" t="s">
        <v>33</v>
      </c>
      <c r="B50" s="144">
        <v>47</v>
      </c>
      <c r="C50" s="813">
        <v>6154.4707977208</v>
      </c>
      <c r="D50" s="813">
        <v>6154.6289173789201</v>
      </c>
      <c r="E50" s="813">
        <v>0.158119658119658</v>
      </c>
    </row>
    <row r="51" spans="1:7" s="2" customFormat="1" ht="15" customHeight="1" x14ac:dyDescent="0.15">
      <c r="A51" s="247" t="s">
        <v>28</v>
      </c>
      <c r="B51" s="144">
        <v>48</v>
      </c>
      <c r="C51" s="814">
        <v>1053.5765669515699</v>
      </c>
      <c r="D51" s="814">
        <v>1053.5765669515699</v>
      </c>
      <c r="E51" s="814">
        <v>0</v>
      </c>
    </row>
    <row r="52" spans="1:7" s="2" customFormat="1" ht="15" customHeight="1" x14ac:dyDescent="0.2">
      <c r="A52" s="247" t="s">
        <v>29</v>
      </c>
      <c r="B52" s="144">
        <v>49</v>
      </c>
      <c r="C52" s="814">
        <v>1151.5900997151</v>
      </c>
      <c r="D52" s="814">
        <v>1151.5900997151</v>
      </c>
      <c r="E52" s="814">
        <v>0</v>
      </c>
      <c r="G52" s="737">
        <f>3609.7-3620.4</f>
        <v>-10.700000000000273</v>
      </c>
    </row>
    <row r="53" spans="1:7" s="2" customFormat="1" ht="15" customHeight="1" x14ac:dyDescent="0.15">
      <c r="A53" s="247" t="s">
        <v>30</v>
      </c>
      <c r="B53" s="144">
        <v>50</v>
      </c>
      <c r="C53" s="814">
        <v>3497.41096866097</v>
      </c>
      <c r="D53" s="814">
        <v>3497.41096866097</v>
      </c>
      <c r="E53" s="814">
        <v>0</v>
      </c>
    </row>
    <row r="54" spans="1:7" s="2" customFormat="1" ht="15" customHeight="1" x14ac:dyDescent="0.15">
      <c r="A54" s="247" t="s">
        <v>31</v>
      </c>
      <c r="B54" s="144">
        <v>51</v>
      </c>
      <c r="C54" s="814">
        <v>451.89316239316202</v>
      </c>
      <c r="D54" s="814">
        <v>452.05128205128199</v>
      </c>
      <c r="E54" s="814">
        <v>0.158119658119658</v>
      </c>
    </row>
  </sheetData>
  <mergeCells count="2">
    <mergeCell ref="A1:E1"/>
    <mergeCell ref="A3:D3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0C91-A577-400E-8DD7-6C41D43A3C1C}">
  <dimension ref="A1:N63"/>
  <sheetViews>
    <sheetView topLeftCell="A4" zoomScale="80" zoomScaleNormal="80" workbookViewId="0">
      <selection activeCell="D8" sqref="D8:N58"/>
    </sheetView>
  </sheetViews>
  <sheetFormatPr defaultRowHeight="15" x14ac:dyDescent="0.25"/>
  <cols>
    <col min="1" max="1" width="36.140625" customWidth="1"/>
    <col min="2" max="2" width="40.7109375" customWidth="1"/>
    <col min="3" max="3" width="10" customWidth="1"/>
    <col min="4" max="4" width="12.85546875" customWidth="1"/>
    <col min="5" max="5" width="14.140625" customWidth="1"/>
    <col min="6" max="7" width="13" customWidth="1"/>
    <col min="8" max="8" width="12.85546875" customWidth="1"/>
    <col min="9" max="9" width="12.7109375" customWidth="1"/>
    <col min="10" max="10" width="16.42578125" customWidth="1"/>
    <col min="11" max="11" width="19.28515625" customWidth="1"/>
    <col min="12" max="12" width="10.5703125" customWidth="1"/>
    <col min="13" max="13" width="16.42578125" customWidth="1"/>
    <col min="14" max="14" width="19.42578125" customWidth="1"/>
    <col min="15" max="15" width="4.7109375" customWidth="1"/>
  </cols>
  <sheetData>
    <row r="1" spans="1:14" s="392" customFormat="1" ht="19.7" customHeight="1" x14ac:dyDescent="0.2">
      <c r="A1" s="977"/>
      <c r="B1" s="977"/>
      <c r="C1" s="977"/>
      <c r="D1" s="977"/>
      <c r="E1" s="977"/>
      <c r="F1" s="977"/>
      <c r="G1" s="977"/>
      <c r="H1" s="977"/>
      <c r="I1" s="977"/>
      <c r="J1" s="977"/>
      <c r="K1" s="977"/>
      <c r="L1" s="977"/>
      <c r="M1" s="977"/>
      <c r="N1" s="977"/>
    </row>
    <row r="2" spans="1:14" s="392" customFormat="1" ht="11.1" customHeight="1" x14ac:dyDescent="0.2">
      <c r="A2" s="977"/>
      <c r="B2" s="977"/>
      <c r="C2" s="977"/>
      <c r="D2" s="977"/>
      <c r="E2" s="977"/>
      <c r="F2" s="977"/>
      <c r="G2" s="977"/>
      <c r="H2" s="977"/>
      <c r="I2" s="977"/>
      <c r="J2" s="977"/>
      <c r="K2" s="977"/>
      <c r="L2" s="977"/>
      <c r="M2" s="977"/>
      <c r="N2" s="977"/>
    </row>
    <row r="3" spans="1:14" s="392" customFormat="1" ht="66.599999999999994" customHeight="1" x14ac:dyDescent="0.2">
      <c r="A3" s="981" t="s">
        <v>443</v>
      </c>
      <c r="B3" s="981"/>
      <c r="C3" s="981"/>
      <c r="D3" s="981"/>
      <c r="E3" s="981"/>
      <c r="F3" s="981"/>
      <c r="G3" s="981"/>
      <c r="H3" s="981"/>
      <c r="I3" s="981"/>
      <c r="J3" s="982" t="s">
        <v>444</v>
      </c>
      <c r="K3" s="982"/>
      <c r="L3" s="982"/>
      <c r="M3" s="982"/>
      <c r="N3" s="982"/>
    </row>
    <row r="4" spans="1:14" s="392" customFormat="1" ht="15.75" customHeight="1" x14ac:dyDescent="0.2">
      <c r="A4" s="977"/>
      <c r="B4" s="977"/>
      <c r="C4" s="977"/>
      <c r="D4" s="977"/>
      <c r="E4" s="977"/>
      <c r="F4" s="977"/>
      <c r="G4" s="977"/>
      <c r="H4" s="977"/>
      <c r="I4" s="977"/>
      <c r="J4" s="977"/>
      <c r="K4" s="977"/>
      <c r="L4" s="977"/>
      <c r="M4" s="977"/>
      <c r="N4" s="977"/>
    </row>
    <row r="5" spans="1:14" s="392" customFormat="1" ht="18" customHeight="1" x14ac:dyDescent="0.2">
      <c r="A5" s="977"/>
      <c r="B5" s="977"/>
      <c r="C5" s="977"/>
      <c r="D5" s="977"/>
      <c r="E5" s="977"/>
      <c r="F5" s="977"/>
      <c r="G5" s="977"/>
      <c r="H5" s="977"/>
      <c r="I5" s="977"/>
      <c r="J5" s="977"/>
      <c r="K5" s="977"/>
      <c r="L5" s="977"/>
      <c r="M5" s="977"/>
      <c r="N5" s="977"/>
    </row>
    <row r="6" spans="1:14" s="392" customFormat="1" ht="30.4" customHeight="1" x14ac:dyDescent="0.2">
      <c r="A6" s="393" t="s">
        <v>37</v>
      </c>
      <c r="B6" s="394" t="s">
        <v>38</v>
      </c>
      <c r="C6" s="395" t="s">
        <v>39</v>
      </c>
      <c r="D6" s="396" t="s">
        <v>429</v>
      </c>
      <c r="E6" s="411" t="s">
        <v>40</v>
      </c>
      <c r="F6" s="978" t="s">
        <v>41</v>
      </c>
      <c r="G6" s="978"/>
      <c r="H6" s="412"/>
      <c r="I6" s="979" t="s">
        <v>445</v>
      </c>
      <c r="J6" s="979"/>
      <c r="K6" s="979"/>
      <c r="L6" s="980" t="s">
        <v>446</v>
      </c>
      <c r="M6" s="980"/>
      <c r="N6" s="980"/>
    </row>
    <row r="7" spans="1:14" s="392" customFormat="1" ht="19.7" customHeight="1" x14ac:dyDescent="0.2">
      <c r="A7" s="397"/>
      <c r="B7" s="398"/>
      <c r="C7" s="399"/>
      <c r="D7" s="413"/>
      <c r="E7" s="414" t="s">
        <v>4</v>
      </c>
      <c r="F7" s="415" t="s">
        <v>42</v>
      </c>
      <c r="G7" s="415" t="s">
        <v>43</v>
      </c>
      <c r="H7" s="400" t="s">
        <v>44</v>
      </c>
      <c r="I7" s="414" t="s">
        <v>0</v>
      </c>
      <c r="J7" s="414" t="s">
        <v>1</v>
      </c>
      <c r="K7" s="414" t="s">
        <v>2</v>
      </c>
      <c r="L7" s="416" t="s">
        <v>0</v>
      </c>
      <c r="M7" s="414" t="s">
        <v>1</v>
      </c>
      <c r="N7" s="414" t="s">
        <v>2</v>
      </c>
    </row>
    <row r="8" spans="1:14" s="392" customFormat="1" ht="19.7" customHeight="1" x14ac:dyDescent="0.2">
      <c r="A8" s="976" t="s">
        <v>45</v>
      </c>
      <c r="B8" s="417"/>
      <c r="C8" s="815"/>
      <c r="D8" s="816">
        <v>7860668</v>
      </c>
      <c r="E8" s="817">
        <v>4523173</v>
      </c>
      <c r="F8" s="817">
        <v>3284834</v>
      </c>
      <c r="G8" s="817">
        <v>52661</v>
      </c>
      <c r="H8" s="818">
        <v>3333908</v>
      </c>
      <c r="I8" s="817">
        <v>791438</v>
      </c>
      <c r="J8" s="817">
        <v>2491084</v>
      </c>
      <c r="K8" s="817">
        <v>51386</v>
      </c>
      <c r="L8" s="819">
        <v>267161.085606265</v>
      </c>
      <c r="M8" s="817">
        <v>887138.17663817701</v>
      </c>
      <c r="N8" s="817">
        <v>1372489.31623932</v>
      </c>
    </row>
    <row r="9" spans="1:14" s="392" customFormat="1" ht="30.4" customHeight="1" x14ac:dyDescent="0.2">
      <c r="A9" s="976"/>
      <c r="B9" s="417" t="s">
        <v>46</v>
      </c>
      <c r="C9" s="815" t="s">
        <v>47</v>
      </c>
      <c r="D9" s="820">
        <v>7412526</v>
      </c>
      <c r="E9" s="821">
        <v>4158473</v>
      </c>
      <c r="F9" s="821">
        <v>3204072</v>
      </c>
      <c r="G9" s="821">
        <v>49981</v>
      </c>
      <c r="H9" s="822">
        <v>3250466</v>
      </c>
      <c r="I9" s="821">
        <v>775042</v>
      </c>
      <c r="J9" s="821">
        <v>2426718</v>
      </c>
      <c r="K9" s="821">
        <v>48706</v>
      </c>
      <c r="L9" s="823">
        <v>261626.38401296199</v>
      </c>
      <c r="M9" s="821">
        <v>864215.811965812</v>
      </c>
      <c r="N9" s="821">
        <v>1300908.11965812</v>
      </c>
    </row>
    <row r="10" spans="1:14" s="392" customFormat="1" ht="41.1" customHeight="1" x14ac:dyDescent="0.2">
      <c r="A10" s="976"/>
      <c r="B10" s="417" t="s">
        <v>447</v>
      </c>
      <c r="C10" s="815" t="s">
        <v>448</v>
      </c>
      <c r="D10" s="820">
        <v>135572</v>
      </c>
      <c r="E10" s="821">
        <v>135572</v>
      </c>
      <c r="F10" s="821">
        <v>0</v>
      </c>
      <c r="G10" s="821">
        <v>0</v>
      </c>
      <c r="H10" s="822">
        <v>0</v>
      </c>
      <c r="I10" s="821">
        <v>0</v>
      </c>
      <c r="J10" s="821">
        <v>0</v>
      </c>
      <c r="K10" s="821">
        <v>0</v>
      </c>
      <c r="L10" s="823">
        <v>0</v>
      </c>
      <c r="M10" s="821">
        <v>0</v>
      </c>
      <c r="N10" s="821">
        <v>0</v>
      </c>
    </row>
    <row r="11" spans="1:14" s="392" customFormat="1" ht="30.4" customHeight="1" x14ac:dyDescent="0.2">
      <c r="A11" s="976"/>
      <c r="B11" s="417" t="s">
        <v>48</v>
      </c>
      <c r="C11" s="815" t="s">
        <v>49</v>
      </c>
      <c r="D11" s="820">
        <v>96</v>
      </c>
      <c r="E11" s="821">
        <v>95</v>
      </c>
      <c r="F11" s="821">
        <v>1</v>
      </c>
      <c r="G11" s="821">
        <v>0</v>
      </c>
      <c r="H11" s="822">
        <v>1</v>
      </c>
      <c r="I11" s="821">
        <v>0</v>
      </c>
      <c r="J11" s="821">
        <v>1</v>
      </c>
      <c r="K11" s="821">
        <v>0</v>
      </c>
      <c r="L11" s="823">
        <v>0</v>
      </c>
      <c r="M11" s="821">
        <v>0.35612535612535601</v>
      </c>
      <c r="N11" s="821">
        <v>0</v>
      </c>
    </row>
    <row r="12" spans="1:14" s="392" customFormat="1" ht="30.4" customHeight="1" x14ac:dyDescent="0.2">
      <c r="A12" s="976"/>
      <c r="B12" s="417" t="s">
        <v>50</v>
      </c>
      <c r="C12" s="815" t="s">
        <v>51</v>
      </c>
      <c r="D12" s="820">
        <v>12067</v>
      </c>
      <c r="E12" s="821">
        <v>2261</v>
      </c>
      <c r="F12" s="821">
        <v>9688</v>
      </c>
      <c r="G12" s="821">
        <v>118</v>
      </c>
      <c r="H12" s="822">
        <v>9806</v>
      </c>
      <c r="I12" s="821">
        <v>2575</v>
      </c>
      <c r="J12" s="821">
        <v>7113</v>
      </c>
      <c r="K12" s="821">
        <v>118</v>
      </c>
      <c r="L12" s="823">
        <v>869.22765325411797</v>
      </c>
      <c r="M12" s="821">
        <v>2533.11965811966</v>
      </c>
      <c r="N12" s="821">
        <v>3151.7094017094</v>
      </c>
    </row>
    <row r="13" spans="1:14" s="392" customFormat="1" ht="30.4" customHeight="1" x14ac:dyDescent="0.2">
      <c r="A13" s="976"/>
      <c r="B13" s="417" t="s">
        <v>52</v>
      </c>
      <c r="C13" s="815" t="s">
        <v>53</v>
      </c>
      <c r="D13" s="820">
        <v>297836</v>
      </c>
      <c r="E13" s="821">
        <v>224209</v>
      </c>
      <c r="F13" s="821">
        <v>71065</v>
      </c>
      <c r="G13" s="821">
        <v>2562</v>
      </c>
      <c r="H13" s="822">
        <v>73627</v>
      </c>
      <c r="I13" s="821">
        <v>13818</v>
      </c>
      <c r="J13" s="821">
        <v>57247</v>
      </c>
      <c r="K13" s="821">
        <v>2562</v>
      </c>
      <c r="L13" s="823">
        <v>4664.4612476370503</v>
      </c>
      <c r="M13" s="821">
        <v>20387.108262108301</v>
      </c>
      <c r="N13" s="821">
        <v>68429.487179487202</v>
      </c>
    </row>
    <row r="14" spans="1:14" s="392" customFormat="1" ht="30.4" customHeight="1" x14ac:dyDescent="0.2">
      <c r="A14" s="976"/>
      <c r="B14" s="417" t="s">
        <v>54</v>
      </c>
      <c r="C14" s="815" t="s">
        <v>55</v>
      </c>
      <c r="D14" s="820">
        <v>30</v>
      </c>
      <c r="E14" s="821">
        <v>26</v>
      </c>
      <c r="F14" s="821">
        <v>4</v>
      </c>
      <c r="G14" s="821">
        <v>0</v>
      </c>
      <c r="H14" s="822">
        <v>4</v>
      </c>
      <c r="I14" s="821">
        <v>1</v>
      </c>
      <c r="J14" s="821">
        <v>3</v>
      </c>
      <c r="K14" s="821">
        <v>0</v>
      </c>
      <c r="L14" s="823">
        <v>0.33756413718606498</v>
      </c>
      <c r="M14" s="821">
        <v>1.0683760683760699</v>
      </c>
      <c r="N14" s="821">
        <v>0</v>
      </c>
    </row>
    <row r="15" spans="1:14" s="392" customFormat="1" ht="30.4" customHeight="1" x14ac:dyDescent="0.2">
      <c r="A15" s="976"/>
      <c r="B15" s="417" t="s">
        <v>56</v>
      </c>
      <c r="C15" s="815" t="s">
        <v>57</v>
      </c>
      <c r="D15" s="820">
        <v>0</v>
      </c>
      <c r="E15" s="821">
        <v>0</v>
      </c>
      <c r="F15" s="821">
        <v>0</v>
      </c>
      <c r="G15" s="821">
        <v>0</v>
      </c>
      <c r="H15" s="822">
        <v>0</v>
      </c>
      <c r="I15" s="821">
        <v>0</v>
      </c>
      <c r="J15" s="821">
        <v>0</v>
      </c>
      <c r="K15" s="821">
        <v>0</v>
      </c>
      <c r="L15" s="823">
        <v>0</v>
      </c>
      <c r="M15" s="821">
        <v>0</v>
      </c>
      <c r="N15" s="821">
        <v>0</v>
      </c>
    </row>
    <row r="16" spans="1:14" s="392" customFormat="1" ht="41.1" customHeight="1" x14ac:dyDescent="0.2">
      <c r="A16" s="976"/>
      <c r="B16" s="417" t="s">
        <v>58</v>
      </c>
      <c r="C16" s="815" t="s">
        <v>59</v>
      </c>
      <c r="D16" s="820">
        <v>0</v>
      </c>
      <c r="E16" s="821">
        <v>0</v>
      </c>
      <c r="F16" s="821">
        <v>0</v>
      </c>
      <c r="G16" s="821">
        <v>0</v>
      </c>
      <c r="H16" s="822">
        <v>0</v>
      </c>
      <c r="I16" s="821">
        <v>0</v>
      </c>
      <c r="J16" s="821">
        <v>0</v>
      </c>
      <c r="K16" s="821">
        <v>0</v>
      </c>
      <c r="L16" s="823">
        <v>0</v>
      </c>
      <c r="M16" s="821">
        <v>0</v>
      </c>
      <c r="N16" s="821">
        <v>0</v>
      </c>
    </row>
    <row r="17" spans="1:14" s="392" customFormat="1" ht="30.4" customHeight="1" x14ac:dyDescent="0.2">
      <c r="A17" s="976"/>
      <c r="B17" s="417" t="s">
        <v>60</v>
      </c>
      <c r="C17" s="815" t="s">
        <v>61</v>
      </c>
      <c r="D17" s="820">
        <v>0</v>
      </c>
      <c r="E17" s="821">
        <v>0</v>
      </c>
      <c r="F17" s="821">
        <v>0</v>
      </c>
      <c r="G17" s="821">
        <v>0</v>
      </c>
      <c r="H17" s="822">
        <v>0</v>
      </c>
      <c r="I17" s="821">
        <v>0</v>
      </c>
      <c r="J17" s="821">
        <v>0</v>
      </c>
      <c r="K17" s="821">
        <v>0</v>
      </c>
      <c r="L17" s="823">
        <v>0</v>
      </c>
      <c r="M17" s="821">
        <v>0</v>
      </c>
      <c r="N17" s="821">
        <v>0</v>
      </c>
    </row>
    <row r="18" spans="1:14" s="392" customFormat="1" ht="41.1" customHeight="1" x14ac:dyDescent="0.2">
      <c r="A18" s="976"/>
      <c r="B18" s="417" t="s">
        <v>62</v>
      </c>
      <c r="C18" s="815" t="s">
        <v>63</v>
      </c>
      <c r="D18" s="820">
        <v>185</v>
      </c>
      <c r="E18" s="821">
        <v>181</v>
      </c>
      <c r="F18" s="821">
        <v>4</v>
      </c>
      <c r="G18" s="821">
        <v>0</v>
      </c>
      <c r="H18" s="822">
        <v>4</v>
      </c>
      <c r="I18" s="821">
        <v>2</v>
      </c>
      <c r="J18" s="821">
        <v>2</v>
      </c>
      <c r="K18" s="821">
        <v>0</v>
      </c>
      <c r="L18" s="823">
        <v>0.67512827437213097</v>
      </c>
      <c r="M18" s="821">
        <v>0.71225071225071201</v>
      </c>
      <c r="N18" s="821">
        <v>0</v>
      </c>
    </row>
    <row r="19" spans="1:14" s="392" customFormat="1" ht="41.1" customHeight="1" x14ac:dyDescent="0.2">
      <c r="A19" s="976"/>
      <c r="B19" s="417" t="s">
        <v>64</v>
      </c>
      <c r="C19" s="815" t="s">
        <v>65</v>
      </c>
      <c r="D19" s="820">
        <v>2356</v>
      </c>
      <c r="E19" s="821">
        <v>2356</v>
      </c>
      <c r="F19" s="821">
        <v>0</v>
      </c>
      <c r="G19" s="821">
        <v>0</v>
      </c>
      <c r="H19" s="822">
        <v>0</v>
      </c>
      <c r="I19" s="821">
        <v>0</v>
      </c>
      <c r="J19" s="821">
        <v>0</v>
      </c>
      <c r="K19" s="821">
        <v>0</v>
      </c>
      <c r="L19" s="823">
        <v>0</v>
      </c>
      <c r="M19" s="821">
        <v>0</v>
      </c>
      <c r="N19" s="821">
        <v>0</v>
      </c>
    </row>
    <row r="20" spans="1:14" s="392" customFormat="1" ht="41.1" customHeight="1" x14ac:dyDescent="0.2">
      <c r="A20" s="976"/>
      <c r="B20" s="417" t="s">
        <v>66</v>
      </c>
      <c r="C20" s="815" t="s">
        <v>67</v>
      </c>
      <c r="D20" s="820">
        <v>0</v>
      </c>
      <c r="E20" s="821">
        <v>0</v>
      </c>
      <c r="F20" s="821">
        <v>0</v>
      </c>
      <c r="G20" s="821">
        <v>0</v>
      </c>
      <c r="H20" s="822">
        <v>0</v>
      </c>
      <c r="I20" s="821">
        <v>0</v>
      </c>
      <c r="J20" s="821">
        <v>0</v>
      </c>
      <c r="K20" s="821">
        <v>0</v>
      </c>
      <c r="L20" s="823">
        <v>0</v>
      </c>
      <c r="M20" s="821">
        <v>0</v>
      </c>
      <c r="N20" s="821">
        <v>0</v>
      </c>
    </row>
    <row r="21" spans="1:14" s="392" customFormat="1" ht="51.75" customHeight="1" x14ac:dyDescent="0.2">
      <c r="A21" s="976"/>
      <c r="B21" s="417" t="s">
        <v>68</v>
      </c>
      <c r="C21" s="815" t="s">
        <v>69</v>
      </c>
      <c r="D21" s="820">
        <v>0</v>
      </c>
      <c r="E21" s="821">
        <v>0</v>
      </c>
      <c r="F21" s="821">
        <v>0</v>
      </c>
      <c r="G21" s="821">
        <v>0</v>
      </c>
      <c r="H21" s="822">
        <v>0</v>
      </c>
      <c r="I21" s="821">
        <v>0</v>
      </c>
      <c r="J21" s="821">
        <v>0</v>
      </c>
      <c r="K21" s="821">
        <v>0</v>
      </c>
      <c r="L21" s="823">
        <v>0</v>
      </c>
      <c r="M21" s="821">
        <v>0</v>
      </c>
      <c r="N21" s="821">
        <v>0</v>
      </c>
    </row>
    <row r="22" spans="1:14" s="392" customFormat="1" ht="41.1" customHeight="1" x14ac:dyDescent="0.2">
      <c r="A22" s="976" t="s">
        <v>70</v>
      </c>
      <c r="B22" s="417"/>
      <c r="C22" s="815"/>
      <c r="D22" s="816">
        <v>20995</v>
      </c>
      <c r="E22" s="817">
        <v>20995</v>
      </c>
      <c r="F22" s="817">
        <v>0</v>
      </c>
      <c r="G22" s="817">
        <v>0</v>
      </c>
      <c r="H22" s="818">
        <v>0</v>
      </c>
      <c r="I22" s="817">
        <v>0</v>
      </c>
      <c r="J22" s="817">
        <v>0</v>
      </c>
      <c r="K22" s="817">
        <v>0</v>
      </c>
      <c r="L22" s="819">
        <v>0</v>
      </c>
      <c r="M22" s="817">
        <v>0</v>
      </c>
      <c r="N22" s="817">
        <v>0</v>
      </c>
    </row>
    <row r="23" spans="1:14" s="392" customFormat="1" ht="29.25" customHeight="1" x14ac:dyDescent="0.2">
      <c r="A23" s="976"/>
      <c r="B23" s="417" t="s">
        <v>71</v>
      </c>
      <c r="C23" s="815" t="s">
        <v>72</v>
      </c>
      <c r="D23" s="820">
        <v>0</v>
      </c>
      <c r="E23" s="821">
        <v>0</v>
      </c>
      <c r="F23" s="821">
        <v>0</v>
      </c>
      <c r="G23" s="821">
        <v>0</v>
      </c>
      <c r="H23" s="822">
        <v>0</v>
      </c>
      <c r="I23" s="821">
        <v>0</v>
      </c>
      <c r="J23" s="821">
        <v>0</v>
      </c>
      <c r="K23" s="821">
        <v>0</v>
      </c>
      <c r="L23" s="823">
        <v>0</v>
      </c>
      <c r="M23" s="821">
        <v>0</v>
      </c>
      <c r="N23" s="821">
        <v>0</v>
      </c>
    </row>
    <row r="24" spans="1:14" s="392" customFormat="1" ht="19.7" customHeight="1" x14ac:dyDescent="0.2">
      <c r="A24" s="976"/>
      <c r="B24" s="417" t="s">
        <v>73</v>
      </c>
      <c r="C24" s="815" t="s">
        <v>74</v>
      </c>
      <c r="D24" s="820">
        <v>20995</v>
      </c>
      <c r="E24" s="821">
        <v>20995</v>
      </c>
      <c r="F24" s="821">
        <v>0</v>
      </c>
      <c r="G24" s="821">
        <v>0</v>
      </c>
      <c r="H24" s="822">
        <v>0</v>
      </c>
      <c r="I24" s="821">
        <v>0</v>
      </c>
      <c r="J24" s="821">
        <v>0</v>
      </c>
      <c r="K24" s="821">
        <v>0</v>
      </c>
      <c r="L24" s="823">
        <v>0</v>
      </c>
      <c r="M24" s="821">
        <v>0</v>
      </c>
      <c r="N24" s="821">
        <v>0</v>
      </c>
    </row>
    <row r="25" spans="1:14" s="392" customFormat="1" ht="30.4" customHeight="1" x14ac:dyDescent="0.2">
      <c r="A25" s="976"/>
      <c r="B25" s="417" t="s">
        <v>75</v>
      </c>
      <c r="C25" s="815" t="s">
        <v>76</v>
      </c>
      <c r="D25" s="820">
        <v>0</v>
      </c>
      <c r="E25" s="821">
        <v>0</v>
      </c>
      <c r="F25" s="821">
        <v>0</v>
      </c>
      <c r="G25" s="821">
        <v>0</v>
      </c>
      <c r="H25" s="822">
        <v>0</v>
      </c>
      <c r="I25" s="821">
        <v>0</v>
      </c>
      <c r="J25" s="821">
        <v>0</v>
      </c>
      <c r="K25" s="821">
        <v>0</v>
      </c>
      <c r="L25" s="823">
        <v>0</v>
      </c>
      <c r="M25" s="821">
        <v>0</v>
      </c>
      <c r="N25" s="821">
        <v>0</v>
      </c>
    </row>
    <row r="26" spans="1:14" s="392" customFormat="1" ht="19.7" customHeight="1" x14ac:dyDescent="0.2">
      <c r="A26" s="976"/>
      <c r="B26" s="417" t="s">
        <v>77</v>
      </c>
      <c r="C26" s="815" t="s">
        <v>78</v>
      </c>
      <c r="D26" s="820">
        <v>0</v>
      </c>
      <c r="E26" s="821">
        <v>0</v>
      </c>
      <c r="F26" s="821">
        <v>0</v>
      </c>
      <c r="G26" s="821">
        <v>0</v>
      </c>
      <c r="H26" s="822">
        <v>0</v>
      </c>
      <c r="I26" s="821">
        <v>0</v>
      </c>
      <c r="J26" s="821">
        <v>0</v>
      </c>
      <c r="K26" s="821">
        <v>0</v>
      </c>
      <c r="L26" s="823">
        <v>0</v>
      </c>
      <c r="M26" s="821">
        <v>0</v>
      </c>
      <c r="N26" s="821">
        <v>0</v>
      </c>
    </row>
    <row r="27" spans="1:14" s="392" customFormat="1" ht="41.1" customHeight="1" x14ac:dyDescent="0.2">
      <c r="A27" s="418" t="s">
        <v>79</v>
      </c>
      <c r="B27" s="417"/>
      <c r="C27" s="815"/>
      <c r="D27" s="816">
        <v>16458478</v>
      </c>
      <c r="E27" s="817">
        <v>6637748</v>
      </c>
      <c r="F27" s="817">
        <v>9167031</v>
      </c>
      <c r="G27" s="817">
        <v>653699</v>
      </c>
      <c r="H27" s="818">
        <v>9820522</v>
      </c>
      <c r="I27" s="817">
        <v>1020082</v>
      </c>
      <c r="J27" s="817">
        <v>8146948</v>
      </c>
      <c r="K27" s="817">
        <v>653492</v>
      </c>
      <c r="L27" s="819">
        <v>344343.10018903599</v>
      </c>
      <c r="M27" s="817">
        <v>2901334.75783476</v>
      </c>
      <c r="N27" s="817">
        <v>17454380.341880299</v>
      </c>
    </row>
    <row r="28" spans="1:14" s="392" customFormat="1" ht="30.4" customHeight="1" x14ac:dyDescent="0.2">
      <c r="A28" s="976" t="s">
        <v>80</v>
      </c>
      <c r="B28" s="417"/>
      <c r="C28" s="815"/>
      <c r="D28" s="816">
        <v>13823671</v>
      </c>
      <c r="E28" s="817">
        <v>5833137</v>
      </c>
      <c r="F28" s="817">
        <v>7336924</v>
      </c>
      <c r="G28" s="817">
        <v>653610</v>
      </c>
      <c r="H28" s="818">
        <v>7990326</v>
      </c>
      <c r="I28" s="817">
        <v>1016951</v>
      </c>
      <c r="J28" s="817">
        <v>6319972</v>
      </c>
      <c r="K28" s="817">
        <v>653403</v>
      </c>
      <c r="L28" s="819">
        <v>343286.18687550601</v>
      </c>
      <c r="M28" s="817">
        <v>2250702.2792022801</v>
      </c>
      <c r="N28" s="817">
        <v>17452003.2051282</v>
      </c>
    </row>
    <row r="29" spans="1:14" s="392" customFormat="1" ht="19.7" customHeight="1" x14ac:dyDescent="0.2">
      <c r="A29" s="976"/>
      <c r="B29" s="417" t="s">
        <v>81</v>
      </c>
      <c r="C29" s="815" t="s">
        <v>82</v>
      </c>
      <c r="D29" s="820">
        <v>0</v>
      </c>
      <c r="E29" s="821">
        <v>0</v>
      </c>
      <c r="F29" s="821">
        <v>0</v>
      </c>
      <c r="G29" s="821">
        <v>0</v>
      </c>
      <c r="H29" s="822">
        <v>0</v>
      </c>
      <c r="I29" s="821">
        <v>0</v>
      </c>
      <c r="J29" s="821">
        <v>0</v>
      </c>
      <c r="K29" s="821">
        <v>0</v>
      </c>
      <c r="L29" s="823">
        <v>0</v>
      </c>
      <c r="M29" s="821">
        <v>0</v>
      </c>
      <c r="N29" s="821">
        <v>0</v>
      </c>
    </row>
    <row r="30" spans="1:14" s="392" customFormat="1" ht="30.4" customHeight="1" x14ac:dyDescent="0.2">
      <c r="A30" s="976"/>
      <c r="B30" s="417" t="s">
        <v>83</v>
      </c>
      <c r="C30" s="815" t="s">
        <v>84</v>
      </c>
      <c r="D30" s="820">
        <v>13766639</v>
      </c>
      <c r="E30" s="821">
        <v>5787233</v>
      </c>
      <c r="F30" s="821">
        <v>7327660</v>
      </c>
      <c r="G30" s="821">
        <v>651746</v>
      </c>
      <c r="H30" s="822">
        <v>7979201</v>
      </c>
      <c r="I30" s="821">
        <v>1015648</v>
      </c>
      <c r="J30" s="821">
        <v>6312012</v>
      </c>
      <c r="K30" s="821">
        <v>651541</v>
      </c>
      <c r="L30" s="823">
        <v>342846.34080475301</v>
      </c>
      <c r="M30" s="821">
        <v>2247867.5213675201</v>
      </c>
      <c r="N30" s="821">
        <v>17402270.2991453</v>
      </c>
    </row>
    <row r="31" spans="1:14" s="392" customFormat="1" ht="19.7" customHeight="1" x14ac:dyDescent="0.2">
      <c r="A31" s="976"/>
      <c r="B31" s="417" t="s">
        <v>85</v>
      </c>
      <c r="C31" s="815" t="s">
        <v>86</v>
      </c>
      <c r="D31" s="820">
        <v>0</v>
      </c>
      <c r="E31" s="821">
        <v>0</v>
      </c>
      <c r="F31" s="821">
        <v>0</v>
      </c>
      <c r="G31" s="821">
        <v>0</v>
      </c>
      <c r="H31" s="822">
        <v>0</v>
      </c>
      <c r="I31" s="821">
        <v>0</v>
      </c>
      <c r="J31" s="821">
        <v>0</v>
      </c>
      <c r="K31" s="821">
        <v>0</v>
      </c>
      <c r="L31" s="823">
        <v>0</v>
      </c>
      <c r="M31" s="821">
        <v>0</v>
      </c>
      <c r="N31" s="821">
        <v>0</v>
      </c>
    </row>
    <row r="32" spans="1:14" s="392" customFormat="1" ht="19.7" customHeight="1" x14ac:dyDescent="0.2">
      <c r="A32" s="976"/>
      <c r="B32" s="417" t="s">
        <v>87</v>
      </c>
      <c r="C32" s="815" t="s">
        <v>430</v>
      </c>
      <c r="D32" s="820">
        <v>57032</v>
      </c>
      <c r="E32" s="821">
        <v>45904</v>
      </c>
      <c r="F32" s="821">
        <v>9264</v>
      </c>
      <c r="G32" s="821">
        <v>1864</v>
      </c>
      <c r="H32" s="822">
        <v>11125</v>
      </c>
      <c r="I32" s="821">
        <v>1303</v>
      </c>
      <c r="J32" s="821">
        <v>7960</v>
      </c>
      <c r="K32" s="821">
        <v>1862</v>
      </c>
      <c r="L32" s="823">
        <v>439.84607075344297</v>
      </c>
      <c r="M32" s="821">
        <v>2834.7578347578401</v>
      </c>
      <c r="N32" s="821">
        <v>49732.905982905999</v>
      </c>
    </row>
    <row r="33" spans="1:14" s="392" customFormat="1" ht="41.1" customHeight="1" x14ac:dyDescent="0.2">
      <c r="A33" s="976" t="s">
        <v>89</v>
      </c>
      <c r="B33" s="417"/>
      <c r="C33" s="815"/>
      <c r="D33" s="816">
        <v>2634807</v>
      </c>
      <c r="E33" s="817">
        <v>804611</v>
      </c>
      <c r="F33" s="817">
        <v>1830107</v>
      </c>
      <c r="G33" s="817">
        <v>89</v>
      </c>
      <c r="H33" s="818">
        <v>1830196</v>
      </c>
      <c r="I33" s="817">
        <v>3131</v>
      </c>
      <c r="J33" s="817">
        <v>1826976</v>
      </c>
      <c r="K33" s="817">
        <v>89</v>
      </c>
      <c r="L33" s="819">
        <v>1056.9133135295699</v>
      </c>
      <c r="M33" s="817">
        <v>650632.47863247897</v>
      </c>
      <c r="N33" s="817">
        <v>2377.1367521367501</v>
      </c>
    </row>
    <row r="34" spans="1:14" s="392" customFormat="1" ht="30.4" customHeight="1" x14ac:dyDescent="0.2">
      <c r="A34" s="976"/>
      <c r="B34" s="417" t="s">
        <v>90</v>
      </c>
      <c r="C34" s="815" t="s">
        <v>91</v>
      </c>
      <c r="D34" s="820">
        <v>46701</v>
      </c>
      <c r="E34" s="821">
        <v>4663</v>
      </c>
      <c r="F34" s="821">
        <v>41949</v>
      </c>
      <c r="G34" s="821">
        <v>89</v>
      </c>
      <c r="H34" s="822">
        <v>42038</v>
      </c>
      <c r="I34" s="821">
        <v>3019</v>
      </c>
      <c r="J34" s="821">
        <v>38930</v>
      </c>
      <c r="K34" s="821">
        <v>89</v>
      </c>
      <c r="L34" s="823">
        <v>1019.10613016473</v>
      </c>
      <c r="M34" s="821">
        <v>13863.9601139601</v>
      </c>
      <c r="N34" s="821">
        <v>2377.1367521367501</v>
      </c>
    </row>
    <row r="35" spans="1:14" s="392" customFormat="1" ht="41.1" customHeight="1" x14ac:dyDescent="0.2">
      <c r="A35" s="976"/>
      <c r="B35" s="417" t="s">
        <v>92</v>
      </c>
      <c r="C35" s="815" t="s">
        <v>93</v>
      </c>
      <c r="D35" s="820">
        <v>0</v>
      </c>
      <c r="E35" s="821">
        <v>0</v>
      </c>
      <c r="F35" s="821">
        <v>0</v>
      </c>
      <c r="G35" s="821">
        <v>0</v>
      </c>
      <c r="H35" s="822">
        <v>0</v>
      </c>
      <c r="I35" s="821">
        <v>0</v>
      </c>
      <c r="J35" s="821">
        <v>0</v>
      </c>
      <c r="K35" s="821">
        <v>0</v>
      </c>
      <c r="L35" s="823">
        <v>0</v>
      </c>
      <c r="M35" s="821">
        <v>0</v>
      </c>
      <c r="N35" s="821">
        <v>0</v>
      </c>
    </row>
    <row r="36" spans="1:14" s="392" customFormat="1" ht="41.1" customHeight="1" x14ac:dyDescent="0.2">
      <c r="A36" s="976"/>
      <c r="B36" s="417" t="s">
        <v>94</v>
      </c>
      <c r="C36" s="815" t="s">
        <v>95</v>
      </c>
      <c r="D36" s="820">
        <v>2566840</v>
      </c>
      <c r="E36" s="821">
        <v>784795</v>
      </c>
      <c r="F36" s="821">
        <v>1782045</v>
      </c>
      <c r="G36" s="821">
        <v>0</v>
      </c>
      <c r="H36" s="822">
        <v>1782045</v>
      </c>
      <c r="I36" s="821">
        <v>110</v>
      </c>
      <c r="J36" s="821">
        <v>1781935</v>
      </c>
      <c r="K36" s="821">
        <v>0</v>
      </c>
      <c r="L36" s="823">
        <v>37.132055090467198</v>
      </c>
      <c r="M36" s="821">
        <v>634592.236467237</v>
      </c>
      <c r="N36" s="821">
        <v>0</v>
      </c>
    </row>
    <row r="37" spans="1:14" s="392" customFormat="1" ht="41.1" customHeight="1" x14ac:dyDescent="0.2">
      <c r="A37" s="976"/>
      <c r="B37" s="417" t="s">
        <v>96</v>
      </c>
      <c r="C37" s="815" t="s">
        <v>97</v>
      </c>
      <c r="D37" s="820">
        <v>40</v>
      </c>
      <c r="E37" s="821">
        <v>3</v>
      </c>
      <c r="F37" s="821">
        <v>37</v>
      </c>
      <c r="G37" s="821">
        <v>0</v>
      </c>
      <c r="H37" s="822">
        <v>37</v>
      </c>
      <c r="I37" s="821">
        <v>2</v>
      </c>
      <c r="J37" s="821">
        <v>35</v>
      </c>
      <c r="K37" s="821">
        <v>0</v>
      </c>
      <c r="L37" s="823">
        <v>0.67512827437213097</v>
      </c>
      <c r="M37" s="821">
        <v>12.464387464387499</v>
      </c>
      <c r="N37" s="821">
        <v>0</v>
      </c>
    </row>
    <row r="38" spans="1:14" s="392" customFormat="1" ht="41.1" customHeight="1" x14ac:dyDescent="0.2">
      <c r="A38" s="976"/>
      <c r="B38" s="417" t="s">
        <v>98</v>
      </c>
      <c r="C38" s="815" t="s">
        <v>88</v>
      </c>
      <c r="D38" s="820">
        <v>21226</v>
      </c>
      <c r="E38" s="821">
        <v>15150</v>
      </c>
      <c r="F38" s="821">
        <v>6076</v>
      </c>
      <c r="G38" s="821">
        <v>0</v>
      </c>
      <c r="H38" s="822">
        <v>6076</v>
      </c>
      <c r="I38" s="821">
        <v>0</v>
      </c>
      <c r="J38" s="821">
        <v>6076</v>
      </c>
      <c r="K38" s="821">
        <v>0</v>
      </c>
      <c r="L38" s="823">
        <v>0</v>
      </c>
      <c r="M38" s="821">
        <v>2163.8176638176601</v>
      </c>
      <c r="N38" s="821">
        <v>0</v>
      </c>
    </row>
    <row r="39" spans="1:14" s="392" customFormat="1" ht="41.1" customHeight="1" x14ac:dyDescent="0.2">
      <c r="A39" s="976" t="s">
        <v>99</v>
      </c>
      <c r="B39" s="417"/>
      <c r="C39" s="815"/>
      <c r="D39" s="816">
        <v>6657</v>
      </c>
      <c r="E39" s="817">
        <v>6657</v>
      </c>
      <c r="F39" s="817">
        <v>0</v>
      </c>
      <c r="G39" s="817">
        <v>0</v>
      </c>
      <c r="H39" s="818">
        <v>0</v>
      </c>
      <c r="I39" s="817">
        <v>0</v>
      </c>
      <c r="J39" s="817">
        <v>0</v>
      </c>
      <c r="K39" s="817">
        <v>0</v>
      </c>
      <c r="L39" s="819">
        <v>0</v>
      </c>
      <c r="M39" s="817">
        <v>0</v>
      </c>
      <c r="N39" s="817">
        <v>0</v>
      </c>
    </row>
    <row r="40" spans="1:14" s="392" customFormat="1" ht="30.4" customHeight="1" x14ac:dyDescent="0.2">
      <c r="A40" s="976"/>
      <c r="B40" s="417" t="s">
        <v>100</v>
      </c>
      <c r="C40" s="815" t="s">
        <v>101</v>
      </c>
      <c r="D40" s="820">
        <v>6657</v>
      </c>
      <c r="E40" s="821">
        <v>6657</v>
      </c>
      <c r="F40" s="821">
        <v>0</v>
      </c>
      <c r="G40" s="821">
        <v>0</v>
      </c>
      <c r="H40" s="822">
        <v>0</v>
      </c>
      <c r="I40" s="821">
        <v>0</v>
      </c>
      <c r="J40" s="821">
        <v>0</v>
      </c>
      <c r="K40" s="821">
        <v>0</v>
      </c>
      <c r="L40" s="823">
        <v>0</v>
      </c>
      <c r="M40" s="821">
        <v>0</v>
      </c>
      <c r="N40" s="821">
        <v>0</v>
      </c>
    </row>
    <row r="41" spans="1:14" s="392" customFormat="1" ht="30.4" customHeight="1" x14ac:dyDescent="0.2">
      <c r="A41" s="976"/>
      <c r="B41" s="417" t="s">
        <v>102</v>
      </c>
      <c r="C41" s="815" t="s">
        <v>103</v>
      </c>
      <c r="D41" s="820">
        <v>0</v>
      </c>
      <c r="E41" s="821">
        <v>0</v>
      </c>
      <c r="F41" s="821">
        <v>0</v>
      </c>
      <c r="G41" s="821">
        <v>0</v>
      </c>
      <c r="H41" s="822">
        <v>0</v>
      </c>
      <c r="I41" s="821">
        <v>0</v>
      </c>
      <c r="J41" s="821">
        <v>0</v>
      </c>
      <c r="K41" s="821">
        <v>0</v>
      </c>
      <c r="L41" s="823">
        <v>0</v>
      </c>
      <c r="M41" s="821">
        <v>0</v>
      </c>
      <c r="N41" s="821">
        <v>0</v>
      </c>
    </row>
    <row r="42" spans="1:14" s="392" customFormat="1" ht="30.4" customHeight="1" x14ac:dyDescent="0.2">
      <c r="A42" s="976"/>
      <c r="B42" s="417" t="s">
        <v>104</v>
      </c>
      <c r="C42" s="815" t="s">
        <v>105</v>
      </c>
      <c r="D42" s="820">
        <v>0</v>
      </c>
      <c r="E42" s="821">
        <v>0</v>
      </c>
      <c r="F42" s="821">
        <v>0</v>
      </c>
      <c r="G42" s="821">
        <v>0</v>
      </c>
      <c r="H42" s="822">
        <v>0</v>
      </c>
      <c r="I42" s="821">
        <v>0</v>
      </c>
      <c r="J42" s="821">
        <v>0</v>
      </c>
      <c r="K42" s="821">
        <v>0</v>
      </c>
      <c r="L42" s="823">
        <v>0</v>
      </c>
      <c r="M42" s="821">
        <v>0</v>
      </c>
      <c r="N42" s="821">
        <v>0</v>
      </c>
    </row>
    <row r="43" spans="1:14" s="392" customFormat="1" ht="30.4" customHeight="1" x14ac:dyDescent="0.2">
      <c r="A43" s="976"/>
      <c r="B43" s="417" t="s">
        <v>106</v>
      </c>
      <c r="C43" s="815" t="s">
        <v>107</v>
      </c>
      <c r="D43" s="820">
        <v>0</v>
      </c>
      <c r="E43" s="821">
        <v>0</v>
      </c>
      <c r="F43" s="821">
        <v>0</v>
      </c>
      <c r="G43" s="821">
        <v>0</v>
      </c>
      <c r="H43" s="822">
        <v>0</v>
      </c>
      <c r="I43" s="821">
        <v>0</v>
      </c>
      <c r="J43" s="821">
        <v>0</v>
      </c>
      <c r="K43" s="821">
        <v>0</v>
      </c>
      <c r="L43" s="823">
        <v>0</v>
      </c>
      <c r="M43" s="821">
        <v>0</v>
      </c>
      <c r="N43" s="821">
        <v>0</v>
      </c>
    </row>
    <row r="44" spans="1:14" s="392" customFormat="1" ht="30.4" customHeight="1" x14ac:dyDescent="0.2">
      <c r="A44" s="976" t="s">
        <v>108</v>
      </c>
      <c r="B44" s="417"/>
      <c r="C44" s="815"/>
      <c r="D44" s="816">
        <v>0</v>
      </c>
      <c r="E44" s="817">
        <v>0</v>
      </c>
      <c r="F44" s="817">
        <v>0</v>
      </c>
      <c r="G44" s="817">
        <v>0</v>
      </c>
      <c r="H44" s="818">
        <v>0</v>
      </c>
      <c r="I44" s="817">
        <v>0</v>
      </c>
      <c r="J44" s="817">
        <v>0</v>
      </c>
      <c r="K44" s="817">
        <v>0</v>
      </c>
      <c r="L44" s="819">
        <v>0</v>
      </c>
      <c r="M44" s="817">
        <v>0</v>
      </c>
      <c r="N44" s="817">
        <v>0</v>
      </c>
    </row>
    <row r="45" spans="1:14" s="392" customFormat="1" ht="30.4" customHeight="1" x14ac:dyDescent="0.2">
      <c r="A45" s="976"/>
      <c r="B45" s="417" t="s">
        <v>109</v>
      </c>
      <c r="C45" s="815" t="s">
        <v>110</v>
      </c>
      <c r="D45" s="820">
        <v>0</v>
      </c>
      <c r="E45" s="821">
        <v>0</v>
      </c>
      <c r="F45" s="821">
        <v>0</v>
      </c>
      <c r="G45" s="821">
        <v>0</v>
      </c>
      <c r="H45" s="822">
        <v>0</v>
      </c>
      <c r="I45" s="821">
        <v>0</v>
      </c>
      <c r="J45" s="821">
        <v>0</v>
      </c>
      <c r="K45" s="821">
        <v>0</v>
      </c>
      <c r="L45" s="823">
        <v>0</v>
      </c>
      <c r="M45" s="821">
        <v>0</v>
      </c>
      <c r="N45" s="821">
        <v>0</v>
      </c>
    </row>
    <row r="46" spans="1:14" s="392" customFormat="1" ht="30.4" customHeight="1" x14ac:dyDescent="0.2">
      <c r="A46" s="976"/>
      <c r="B46" s="417" t="s">
        <v>111</v>
      </c>
      <c r="C46" s="815" t="s">
        <v>112</v>
      </c>
      <c r="D46" s="820">
        <v>0</v>
      </c>
      <c r="E46" s="821">
        <v>0</v>
      </c>
      <c r="F46" s="821">
        <v>0</v>
      </c>
      <c r="G46" s="821">
        <v>0</v>
      </c>
      <c r="H46" s="822">
        <v>0</v>
      </c>
      <c r="I46" s="821">
        <v>0</v>
      </c>
      <c r="J46" s="821">
        <v>0</v>
      </c>
      <c r="K46" s="821">
        <v>0</v>
      </c>
      <c r="L46" s="823">
        <v>0</v>
      </c>
      <c r="M46" s="821">
        <v>0</v>
      </c>
      <c r="N46" s="821">
        <v>0</v>
      </c>
    </row>
    <row r="47" spans="1:14" s="392" customFormat="1" ht="19.7" customHeight="1" x14ac:dyDescent="0.2">
      <c r="A47" s="976"/>
      <c r="B47" s="417" t="s">
        <v>113</v>
      </c>
      <c r="C47" s="815" t="s">
        <v>114</v>
      </c>
      <c r="D47" s="820">
        <v>0</v>
      </c>
      <c r="E47" s="821">
        <v>0</v>
      </c>
      <c r="F47" s="821">
        <v>0</v>
      </c>
      <c r="G47" s="821">
        <v>0</v>
      </c>
      <c r="H47" s="822">
        <v>0</v>
      </c>
      <c r="I47" s="821">
        <v>0</v>
      </c>
      <c r="J47" s="821">
        <v>0</v>
      </c>
      <c r="K47" s="821">
        <v>0</v>
      </c>
      <c r="L47" s="823">
        <v>0</v>
      </c>
      <c r="M47" s="821">
        <v>0</v>
      </c>
      <c r="N47" s="821">
        <v>0</v>
      </c>
    </row>
    <row r="48" spans="1:14" s="392" customFormat="1" ht="30.4" customHeight="1" x14ac:dyDescent="0.2">
      <c r="A48" s="976"/>
      <c r="B48" s="417" t="s">
        <v>115</v>
      </c>
      <c r="C48" s="815" t="s">
        <v>116</v>
      </c>
      <c r="D48" s="820">
        <v>0</v>
      </c>
      <c r="E48" s="821">
        <v>0</v>
      </c>
      <c r="F48" s="821">
        <v>0</v>
      </c>
      <c r="G48" s="821">
        <v>0</v>
      </c>
      <c r="H48" s="822">
        <v>0</v>
      </c>
      <c r="I48" s="821">
        <v>0</v>
      </c>
      <c r="J48" s="821">
        <v>0</v>
      </c>
      <c r="K48" s="821">
        <v>0</v>
      </c>
      <c r="L48" s="823">
        <v>0</v>
      </c>
      <c r="M48" s="821">
        <v>0</v>
      </c>
      <c r="N48" s="821">
        <v>0</v>
      </c>
    </row>
    <row r="49" spans="1:14" s="392" customFormat="1" ht="30.4" customHeight="1" x14ac:dyDescent="0.2">
      <c r="A49" s="976" t="s">
        <v>117</v>
      </c>
      <c r="B49" s="417"/>
      <c r="C49" s="815"/>
      <c r="D49" s="816">
        <v>0</v>
      </c>
      <c r="E49" s="817">
        <v>0</v>
      </c>
      <c r="F49" s="817">
        <v>0</v>
      </c>
      <c r="G49" s="817">
        <v>0</v>
      </c>
      <c r="H49" s="818">
        <v>0</v>
      </c>
      <c r="I49" s="817">
        <v>0</v>
      </c>
      <c r="J49" s="817">
        <v>0</v>
      </c>
      <c r="K49" s="817">
        <v>0</v>
      </c>
      <c r="L49" s="819">
        <v>0</v>
      </c>
      <c r="M49" s="817">
        <v>0</v>
      </c>
      <c r="N49" s="817">
        <v>0</v>
      </c>
    </row>
    <row r="50" spans="1:14" s="392" customFormat="1" ht="30.4" customHeight="1" x14ac:dyDescent="0.2">
      <c r="A50" s="976"/>
      <c r="B50" s="417" t="s">
        <v>118</v>
      </c>
      <c r="C50" s="815" t="s">
        <v>119</v>
      </c>
      <c r="D50" s="820">
        <v>0</v>
      </c>
      <c r="E50" s="821">
        <v>0</v>
      </c>
      <c r="F50" s="821">
        <v>0</v>
      </c>
      <c r="G50" s="821">
        <v>0</v>
      </c>
      <c r="H50" s="822">
        <v>0</v>
      </c>
      <c r="I50" s="821">
        <v>0</v>
      </c>
      <c r="J50" s="821">
        <v>0</v>
      </c>
      <c r="K50" s="821">
        <v>0</v>
      </c>
      <c r="L50" s="823">
        <v>0</v>
      </c>
      <c r="M50" s="821">
        <v>0</v>
      </c>
      <c r="N50" s="821">
        <v>0</v>
      </c>
    </row>
    <row r="51" spans="1:14" s="392" customFormat="1" ht="41.1" customHeight="1" x14ac:dyDescent="0.2">
      <c r="A51" s="976" t="s">
        <v>120</v>
      </c>
      <c r="B51" s="417"/>
      <c r="C51" s="815"/>
      <c r="D51" s="816">
        <v>104</v>
      </c>
      <c r="E51" s="817">
        <v>104</v>
      </c>
      <c r="F51" s="817">
        <v>0</v>
      </c>
      <c r="G51" s="817">
        <v>0</v>
      </c>
      <c r="H51" s="818">
        <v>0</v>
      </c>
      <c r="I51" s="817">
        <v>0</v>
      </c>
      <c r="J51" s="817">
        <v>0</v>
      </c>
      <c r="K51" s="817">
        <v>0</v>
      </c>
      <c r="L51" s="819">
        <v>0</v>
      </c>
      <c r="M51" s="817">
        <v>0</v>
      </c>
      <c r="N51" s="817">
        <v>0</v>
      </c>
    </row>
    <row r="52" spans="1:14" s="392" customFormat="1" ht="30.4" customHeight="1" x14ac:dyDescent="0.2">
      <c r="A52" s="976"/>
      <c r="B52" s="417" t="s">
        <v>121</v>
      </c>
      <c r="C52" s="815" t="s">
        <v>431</v>
      </c>
      <c r="D52" s="820">
        <v>104</v>
      </c>
      <c r="E52" s="821">
        <v>104</v>
      </c>
      <c r="F52" s="821">
        <v>0</v>
      </c>
      <c r="G52" s="821">
        <v>0</v>
      </c>
      <c r="H52" s="822">
        <v>0</v>
      </c>
      <c r="I52" s="821">
        <v>0</v>
      </c>
      <c r="J52" s="821">
        <v>0</v>
      </c>
      <c r="K52" s="821">
        <v>0</v>
      </c>
      <c r="L52" s="823">
        <v>0</v>
      </c>
      <c r="M52" s="821">
        <v>0</v>
      </c>
      <c r="N52" s="821">
        <v>0</v>
      </c>
    </row>
    <row r="53" spans="1:14" s="392" customFormat="1" ht="19.7" customHeight="1" x14ac:dyDescent="0.2">
      <c r="A53" s="976" t="s">
        <v>122</v>
      </c>
      <c r="B53" s="417"/>
      <c r="C53" s="815"/>
      <c r="D53" s="816">
        <v>201945</v>
      </c>
      <c r="E53" s="817">
        <v>15353</v>
      </c>
      <c r="F53" s="817">
        <v>186585</v>
      </c>
      <c r="G53" s="817">
        <v>7</v>
      </c>
      <c r="H53" s="818">
        <v>186592</v>
      </c>
      <c r="I53" s="817">
        <v>45389</v>
      </c>
      <c r="J53" s="817">
        <v>141196</v>
      </c>
      <c r="K53" s="817">
        <v>7</v>
      </c>
      <c r="L53" s="819">
        <v>15321.6986227383</v>
      </c>
      <c r="M53" s="817">
        <v>50283.475783475798</v>
      </c>
      <c r="N53" s="817">
        <v>186.96581196581201</v>
      </c>
    </row>
    <row r="54" spans="1:14" s="392" customFormat="1" ht="51.75" customHeight="1" x14ac:dyDescent="0.2">
      <c r="A54" s="976"/>
      <c r="B54" s="417" t="s">
        <v>123</v>
      </c>
      <c r="C54" s="815" t="s">
        <v>432</v>
      </c>
      <c r="D54" s="820">
        <v>201945</v>
      </c>
      <c r="E54" s="821">
        <v>15353</v>
      </c>
      <c r="F54" s="821">
        <v>186585</v>
      </c>
      <c r="G54" s="821">
        <v>7</v>
      </c>
      <c r="H54" s="822">
        <v>186592</v>
      </c>
      <c r="I54" s="821">
        <v>45389</v>
      </c>
      <c r="J54" s="821">
        <v>141196</v>
      </c>
      <c r="K54" s="821">
        <v>7</v>
      </c>
      <c r="L54" s="823">
        <v>15321.6986227383</v>
      </c>
      <c r="M54" s="821">
        <v>50283.475783475798</v>
      </c>
      <c r="N54" s="821">
        <v>186.96581196581201</v>
      </c>
    </row>
    <row r="55" spans="1:14" s="392" customFormat="1" ht="14.45" customHeight="1" thickBot="1" x14ac:dyDescent="0.25">
      <c r="A55" s="418" t="s">
        <v>433</v>
      </c>
      <c r="B55" s="417"/>
      <c r="C55" s="815"/>
      <c r="D55" s="816">
        <v>7573</v>
      </c>
      <c r="E55" s="817">
        <v>858</v>
      </c>
      <c r="F55" s="817">
        <v>6715</v>
      </c>
      <c r="G55" s="817">
        <v>0</v>
      </c>
      <c r="H55" s="818">
        <v>6715</v>
      </c>
      <c r="I55" s="817">
        <v>610</v>
      </c>
      <c r="J55" s="817">
        <v>6105</v>
      </c>
      <c r="K55" s="817">
        <v>0</v>
      </c>
      <c r="L55" s="819">
        <v>205.91412368350001</v>
      </c>
      <c r="M55" s="817">
        <v>2174.1452991453002</v>
      </c>
      <c r="N55" s="817">
        <v>0</v>
      </c>
    </row>
    <row r="56" spans="1:14" s="392" customFormat="1" ht="19.149999999999999" customHeight="1" thickTop="1" thickBot="1" x14ac:dyDescent="0.25">
      <c r="A56" s="419" t="s">
        <v>434</v>
      </c>
      <c r="B56" s="420"/>
      <c r="C56" s="824"/>
      <c r="D56" s="825">
        <v>24556420</v>
      </c>
      <c r="E56" s="826">
        <v>11204888</v>
      </c>
      <c r="F56" s="826">
        <v>12645165</v>
      </c>
      <c r="G56" s="826">
        <v>706367</v>
      </c>
      <c r="H56" s="827">
        <v>13347737</v>
      </c>
      <c r="I56" s="826">
        <v>1857519</v>
      </c>
      <c r="J56" s="826">
        <v>10785333</v>
      </c>
      <c r="K56" s="826">
        <v>704885</v>
      </c>
      <c r="L56" s="828">
        <v>627031.79854172305</v>
      </c>
      <c r="M56" s="826">
        <v>3840930.5555555602</v>
      </c>
      <c r="N56" s="826">
        <v>18827056.623931602</v>
      </c>
    </row>
    <row r="57" spans="1:14" s="392" customFormat="1" ht="19.7" customHeight="1" thickTop="1" x14ac:dyDescent="0.2">
      <c r="A57" s="418" t="s">
        <v>124</v>
      </c>
      <c r="B57" s="417"/>
      <c r="C57" s="815"/>
      <c r="D57" s="820"/>
      <c r="E57" s="821"/>
      <c r="F57" s="821"/>
      <c r="G57" s="821"/>
      <c r="H57" s="820"/>
      <c r="I57" s="821"/>
      <c r="J57" s="821"/>
      <c r="K57" s="821"/>
      <c r="L57" s="821"/>
      <c r="M57" s="821"/>
      <c r="N57" s="821"/>
    </row>
    <row r="58" spans="1:14" s="392" customFormat="1" ht="61.5" customHeight="1" x14ac:dyDescent="0.2">
      <c r="A58" s="421" t="s">
        <v>125</v>
      </c>
      <c r="B58" s="417"/>
      <c r="C58" s="815"/>
      <c r="D58" s="820"/>
      <c r="E58" s="829"/>
      <c r="F58" s="829"/>
      <c r="G58" s="829"/>
      <c r="H58" s="820"/>
      <c r="I58" s="829"/>
      <c r="J58" s="829"/>
      <c r="K58" s="829"/>
      <c r="L58" s="830">
        <v>2.9624000000000001</v>
      </c>
      <c r="M58" s="830">
        <v>2.8079999999999998</v>
      </c>
      <c r="N58" s="830">
        <v>3.7440000000000001E-2</v>
      </c>
    </row>
    <row r="59" spans="1:14" s="392" customFormat="1" ht="60.75" customHeight="1" x14ac:dyDescent="0.2">
      <c r="A59" s="410"/>
      <c r="B59" s="410"/>
      <c r="C59" s="410"/>
      <c r="D59" s="410"/>
      <c r="E59" s="410"/>
      <c r="F59" s="410"/>
      <c r="G59" s="410"/>
      <c r="H59" s="410"/>
      <c r="I59" s="410"/>
      <c r="J59" s="410"/>
      <c r="K59" s="410"/>
      <c r="L59" s="410"/>
      <c r="M59" s="410"/>
      <c r="N59" s="410"/>
    </row>
    <row r="60" spans="1:14" x14ac:dyDescent="0.25">
      <c r="A60" s="983" t="s">
        <v>126</v>
      </c>
      <c r="B60" s="983"/>
      <c r="C60" s="983"/>
      <c r="D60" s="983"/>
      <c r="E60" s="983"/>
      <c r="F60" s="983"/>
      <c r="G60" s="983"/>
      <c r="H60" s="983"/>
      <c r="I60" s="983"/>
      <c r="J60" s="983"/>
      <c r="K60" s="983"/>
      <c r="L60" s="410"/>
      <c r="M60" s="410"/>
      <c r="N60" s="410"/>
    </row>
    <row r="61" spans="1:14" x14ac:dyDescent="0.25">
      <c r="A61" s="984" t="s">
        <v>127</v>
      </c>
      <c r="B61" s="984"/>
      <c r="C61" s="984"/>
      <c r="D61" s="984"/>
      <c r="E61" s="984"/>
      <c r="F61" s="984"/>
      <c r="G61" s="984"/>
      <c r="H61" s="984"/>
      <c r="I61" s="984"/>
      <c r="J61" s="984"/>
      <c r="K61" s="984"/>
      <c r="L61" s="410"/>
      <c r="M61" s="410"/>
      <c r="N61" s="410"/>
    </row>
    <row r="62" spans="1:14" x14ac:dyDescent="0.25">
      <c r="A62" s="984" t="s">
        <v>128</v>
      </c>
      <c r="B62" s="984"/>
      <c r="C62" s="984"/>
      <c r="D62" s="984"/>
      <c r="E62" s="984"/>
      <c r="F62" s="984"/>
      <c r="G62" s="984"/>
      <c r="H62" s="984"/>
      <c r="I62" s="984"/>
      <c r="J62" s="984"/>
      <c r="K62" s="984"/>
      <c r="L62" s="410"/>
      <c r="M62" s="410"/>
      <c r="N62" s="410"/>
    </row>
    <row r="63" spans="1:14" x14ac:dyDescent="0.25">
      <c r="A63" s="410"/>
      <c r="B63" s="410"/>
      <c r="C63" s="410"/>
      <c r="D63" s="410"/>
      <c r="E63" s="410"/>
      <c r="F63" s="410"/>
      <c r="G63" s="410"/>
      <c r="H63" s="410"/>
      <c r="I63" s="410"/>
      <c r="J63" s="410"/>
      <c r="K63" s="410"/>
      <c r="L63" s="410"/>
      <c r="M63" s="410"/>
      <c r="N63" s="410"/>
    </row>
  </sheetData>
  <mergeCells count="25">
    <mergeCell ref="A60:K60"/>
    <mergeCell ref="A61:K61"/>
    <mergeCell ref="A62:K62"/>
    <mergeCell ref="A33:A38"/>
    <mergeCell ref="A39:A43"/>
    <mergeCell ref="A44:A48"/>
    <mergeCell ref="A51:A52"/>
    <mergeCell ref="A53:A54"/>
    <mergeCell ref="A1:I1"/>
    <mergeCell ref="J1:N1"/>
    <mergeCell ref="A2:I2"/>
    <mergeCell ref="J2:N2"/>
    <mergeCell ref="A3:I3"/>
    <mergeCell ref="J3:N3"/>
    <mergeCell ref="J4:N4"/>
    <mergeCell ref="A5:I5"/>
    <mergeCell ref="J5:N5"/>
    <mergeCell ref="F6:G6"/>
    <mergeCell ref="I6:K6"/>
    <mergeCell ref="L6:N6"/>
    <mergeCell ref="A8:A21"/>
    <mergeCell ref="A22:A26"/>
    <mergeCell ref="A28:A32"/>
    <mergeCell ref="A49:A50"/>
    <mergeCell ref="A4:I4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133A3-F4B5-4D35-BDE0-002F61CF603A}">
  <dimension ref="B1:N6"/>
  <sheetViews>
    <sheetView workbookViewId="0">
      <selection activeCell="X24" sqref="X24"/>
    </sheetView>
  </sheetViews>
  <sheetFormatPr defaultRowHeight="15" x14ac:dyDescent="0.25"/>
  <cols>
    <col min="1" max="1" width="5.140625" customWidth="1"/>
    <col min="2" max="2" width="18" customWidth="1"/>
    <col min="3" max="3" width="18.5703125" customWidth="1"/>
    <col min="14" max="14" width="13" customWidth="1"/>
  </cols>
  <sheetData>
    <row r="1" spans="2:14" ht="20.25" thickBot="1" x14ac:dyDescent="0.35">
      <c r="B1" s="988" t="s">
        <v>582</v>
      </c>
      <c r="C1" s="988"/>
      <c r="D1" s="988"/>
      <c r="E1" s="988"/>
      <c r="F1" s="988"/>
      <c r="G1" s="988"/>
      <c r="H1" s="988"/>
      <c r="I1" s="988"/>
      <c r="J1" s="988"/>
      <c r="K1" s="988"/>
      <c r="L1" s="988"/>
      <c r="M1" s="988"/>
      <c r="N1" s="988"/>
    </row>
    <row r="2" spans="2:14" ht="26.25" thickBot="1" x14ac:dyDescent="0.3">
      <c r="B2" s="989"/>
      <c r="C2" s="990"/>
      <c r="D2" s="702" t="s">
        <v>199</v>
      </c>
      <c r="E2" s="702" t="s">
        <v>200</v>
      </c>
      <c r="F2" s="702" t="s">
        <v>191</v>
      </c>
      <c r="G2" s="702" t="s">
        <v>192</v>
      </c>
      <c r="H2" s="702" t="s">
        <v>193</v>
      </c>
      <c r="I2" s="702" t="s">
        <v>194</v>
      </c>
      <c r="J2" s="702" t="s">
        <v>195</v>
      </c>
      <c r="K2" s="702" t="s">
        <v>564</v>
      </c>
      <c r="L2" s="702" t="s">
        <v>209</v>
      </c>
      <c r="M2" s="702" t="s">
        <v>222</v>
      </c>
      <c r="N2" s="703" t="s">
        <v>571</v>
      </c>
    </row>
    <row r="3" spans="2:14" s="690" customFormat="1" ht="27.75" customHeight="1" x14ac:dyDescent="0.25">
      <c r="B3" s="985" t="s">
        <v>211</v>
      </c>
      <c r="C3" s="700" t="s">
        <v>572</v>
      </c>
      <c r="D3" s="701">
        <v>28.61</v>
      </c>
      <c r="E3" s="701">
        <v>27.3</v>
      </c>
      <c r="F3" s="701">
        <v>26.68</v>
      </c>
      <c r="G3" s="701">
        <v>34.14</v>
      </c>
      <c r="H3" s="701">
        <v>28.75</v>
      </c>
      <c r="I3" s="701">
        <v>28.49</v>
      </c>
      <c r="J3" s="701">
        <v>28.5</v>
      </c>
      <c r="K3" s="701">
        <v>32.270000000000003</v>
      </c>
      <c r="L3" s="701">
        <v>33.299999999999997</v>
      </c>
      <c r="M3" s="701">
        <v>28.16</v>
      </c>
      <c r="N3" s="704">
        <f>SUM(D3:M3)</f>
        <v>296.20000000000005</v>
      </c>
    </row>
    <row r="4" spans="2:14" s="690" customFormat="1" ht="27.75" customHeight="1" x14ac:dyDescent="0.25">
      <c r="B4" s="986"/>
      <c r="C4" s="696" t="s">
        <v>573</v>
      </c>
      <c r="D4" s="697">
        <v>13.61</v>
      </c>
      <c r="E4" s="697">
        <v>11.98</v>
      </c>
      <c r="F4" s="697">
        <v>11.98</v>
      </c>
      <c r="G4" s="697">
        <v>13.49</v>
      </c>
      <c r="H4" s="697">
        <v>13.39</v>
      </c>
      <c r="I4" s="697">
        <v>13.16</v>
      </c>
      <c r="J4" s="697">
        <v>13.14</v>
      </c>
      <c r="K4" s="697">
        <v>16.329999999999998</v>
      </c>
      <c r="L4" s="697">
        <v>16.690000000000001</v>
      </c>
      <c r="M4" s="697">
        <v>12</v>
      </c>
      <c r="N4" s="705">
        <f>SUM(D4:M4)</f>
        <v>135.76999999999998</v>
      </c>
    </row>
    <row r="5" spans="2:14" s="690" customFormat="1" ht="27.75" customHeight="1" x14ac:dyDescent="0.25">
      <c r="B5" s="986" t="s">
        <v>358</v>
      </c>
      <c r="C5" s="696" t="s">
        <v>574</v>
      </c>
      <c r="D5" s="697">
        <v>0.22</v>
      </c>
      <c r="E5" s="697">
        <v>0.26</v>
      </c>
      <c r="F5" s="697">
        <v>0.2</v>
      </c>
      <c r="G5" s="697">
        <v>0.21</v>
      </c>
      <c r="H5" s="697">
        <v>0.21</v>
      </c>
      <c r="I5" s="697">
        <v>0.21</v>
      </c>
      <c r="J5" s="697">
        <v>0.22</v>
      </c>
      <c r="K5" s="697">
        <v>0.32</v>
      </c>
      <c r="L5" s="697">
        <v>0.35</v>
      </c>
      <c r="M5" s="697">
        <v>0.24</v>
      </c>
      <c r="N5" s="705">
        <f>SUM(D5:M5)</f>
        <v>2.4399999999999995</v>
      </c>
    </row>
    <row r="6" spans="2:14" s="690" customFormat="1" ht="37.5" customHeight="1" thickBot="1" x14ac:dyDescent="0.3">
      <c r="B6" s="987"/>
      <c r="C6" s="698" t="s">
        <v>575</v>
      </c>
      <c r="D6" s="699">
        <v>5.53</v>
      </c>
      <c r="E6" s="699">
        <v>3.27</v>
      </c>
      <c r="F6" s="699">
        <v>4.66</v>
      </c>
      <c r="G6" s="699">
        <v>3.72</v>
      </c>
      <c r="H6" s="699">
        <v>6.69</v>
      </c>
      <c r="I6" s="699">
        <v>2.89</v>
      </c>
      <c r="J6" s="699">
        <v>4.1159999999999997</v>
      </c>
      <c r="K6" s="699">
        <v>5.5</v>
      </c>
      <c r="L6" s="699">
        <v>2.82</v>
      </c>
      <c r="M6" s="699">
        <v>3.23</v>
      </c>
      <c r="N6" s="706">
        <f>SUM(D6:M6)</f>
        <v>42.426000000000002</v>
      </c>
    </row>
  </sheetData>
  <mergeCells count="4">
    <mergeCell ref="B3:B4"/>
    <mergeCell ref="B5:B6"/>
    <mergeCell ref="B1:N1"/>
    <mergeCell ref="B2:C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  <pageSetUpPr fitToPage="1"/>
  </sheetPr>
  <dimension ref="A1:CL66"/>
  <sheetViews>
    <sheetView view="pageBreakPreview" topLeftCell="B1" zoomScale="50" zoomScaleNormal="60" zoomScaleSheetLayoutView="50" workbookViewId="0">
      <selection activeCell="B1" sqref="B1:AG42"/>
    </sheetView>
  </sheetViews>
  <sheetFormatPr defaultColWidth="9.140625" defaultRowHeight="15" x14ac:dyDescent="0.25"/>
  <cols>
    <col min="1" max="1" width="4.5703125" style="1" hidden="1" customWidth="1"/>
    <col min="2" max="13" width="12.85546875" style="1" customWidth="1"/>
    <col min="14" max="14" width="14.5703125" style="1" customWidth="1"/>
    <col min="15" max="15" width="14.7109375" style="1" customWidth="1"/>
    <col min="16" max="17" width="14.28515625" style="1" customWidth="1"/>
    <col min="18" max="18" width="7.28515625" style="1" customWidth="1"/>
    <col min="19" max="19" width="16.28515625" style="1" customWidth="1"/>
    <col min="20" max="27" width="19.85546875" style="1" customWidth="1"/>
    <col min="28" max="33" width="19.85546875" style="102" customWidth="1"/>
    <col min="34" max="35" width="9.28515625" style="102" bestFit="1" customWidth="1"/>
    <col min="36" max="90" width="9.140625" style="102"/>
    <col min="91" max="16384" width="9.140625" style="1"/>
  </cols>
  <sheetData>
    <row r="1" spans="2:90" ht="116.25" customHeight="1" x14ac:dyDescent="0.25">
      <c r="B1" s="844" t="s">
        <v>347</v>
      </c>
      <c r="C1" s="845"/>
      <c r="D1" s="845"/>
      <c r="E1" s="845"/>
      <c r="F1" s="845"/>
      <c r="G1" s="845"/>
      <c r="H1" s="845"/>
      <c r="I1" s="845"/>
      <c r="J1" s="845"/>
      <c r="K1" s="845"/>
      <c r="L1" s="845"/>
      <c r="M1" s="845"/>
      <c r="N1" s="845"/>
      <c r="O1" s="845"/>
      <c r="P1" s="845"/>
      <c r="Q1" s="845"/>
      <c r="R1" s="845"/>
      <c r="S1" s="845"/>
      <c r="T1" s="845"/>
      <c r="U1" s="845"/>
      <c r="V1" s="845"/>
      <c r="W1" s="845"/>
      <c r="X1" s="845"/>
      <c r="Y1" s="845"/>
      <c r="Z1" s="845"/>
      <c r="AA1" s="845"/>
      <c r="AB1" s="845"/>
      <c r="AC1" s="845"/>
      <c r="AD1" s="845"/>
      <c r="AE1" s="845"/>
      <c r="AF1" s="845"/>
      <c r="AG1" s="845"/>
    </row>
    <row r="2" spans="2:90" ht="28.15" customHeight="1" x14ac:dyDescent="0.25"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  <c r="R2" s="480"/>
      <c r="S2" s="480"/>
      <c r="T2" s="480"/>
      <c r="U2" s="480"/>
      <c r="V2" s="480"/>
      <c r="W2" s="480"/>
      <c r="X2" s="480"/>
      <c r="Y2" s="480"/>
      <c r="Z2" s="480"/>
      <c r="AA2" s="480"/>
      <c r="AB2" s="480"/>
      <c r="AC2" s="480"/>
      <c r="AD2" s="650"/>
      <c r="AE2" s="650"/>
      <c r="AF2" s="480"/>
      <c r="AG2" s="480"/>
    </row>
    <row r="3" spans="2:90" x14ac:dyDescent="0.25">
      <c r="B3" s="480"/>
      <c r="C3" s="480"/>
      <c r="D3" s="480"/>
      <c r="E3" s="480"/>
      <c r="F3" s="480"/>
      <c r="G3" s="480"/>
      <c r="H3" s="480"/>
      <c r="I3" s="480"/>
      <c r="J3" s="480"/>
      <c r="K3" s="480"/>
      <c r="L3" s="480"/>
      <c r="M3" s="480"/>
      <c r="N3" s="480"/>
      <c r="O3" s="480"/>
      <c r="P3" s="480"/>
      <c r="Q3" s="480"/>
      <c r="R3" s="480"/>
      <c r="S3" s="480"/>
      <c r="T3" s="480"/>
      <c r="U3" s="480"/>
      <c r="V3" s="480"/>
      <c r="W3" s="480"/>
      <c r="X3" s="480"/>
      <c r="Y3" s="480"/>
      <c r="Z3" s="480"/>
      <c r="AA3" s="480"/>
      <c r="AB3" s="480"/>
      <c r="AC3" s="480"/>
      <c r="AD3" s="650"/>
      <c r="AE3" s="650"/>
    </row>
    <row r="4" spans="2:90" ht="38.25" customHeight="1" x14ac:dyDescent="0.25">
      <c r="B4" s="480"/>
      <c r="C4" s="480"/>
      <c r="D4" s="480"/>
      <c r="E4" s="480"/>
      <c r="F4" s="480"/>
      <c r="G4" s="480"/>
      <c r="H4" s="480"/>
      <c r="I4" s="480"/>
      <c r="J4" s="480"/>
      <c r="K4" s="480"/>
      <c r="L4" s="480"/>
      <c r="M4" s="480"/>
      <c r="N4" s="480"/>
      <c r="O4" s="480"/>
      <c r="P4" s="480"/>
      <c r="Q4" s="480"/>
      <c r="R4" s="480"/>
      <c r="S4" s="480"/>
      <c r="T4" s="480"/>
      <c r="U4" s="480"/>
      <c r="V4" s="480"/>
      <c r="W4" s="480"/>
      <c r="X4" s="480"/>
      <c r="Y4" s="480"/>
      <c r="Z4" s="480"/>
      <c r="AA4" s="480"/>
      <c r="AB4" s="480"/>
      <c r="AC4" s="480"/>
      <c r="AD4" s="650"/>
      <c r="AE4" s="650"/>
    </row>
    <row r="5" spans="2:90" x14ac:dyDescent="0.25">
      <c r="B5" s="480"/>
      <c r="C5" s="480"/>
      <c r="D5" s="480"/>
      <c r="E5" s="480"/>
      <c r="F5" s="480"/>
      <c r="G5" s="480"/>
      <c r="H5" s="480"/>
      <c r="I5" s="480"/>
      <c r="J5" s="480"/>
      <c r="K5" s="480"/>
      <c r="L5" s="480"/>
      <c r="M5" s="480"/>
      <c r="N5" s="480"/>
      <c r="O5" s="480"/>
      <c r="P5" s="480"/>
      <c r="Q5" s="480"/>
      <c r="R5" s="480"/>
      <c r="S5" s="480"/>
      <c r="T5" s="480"/>
      <c r="U5" s="480"/>
      <c r="V5" s="480"/>
      <c r="W5" s="480"/>
      <c r="X5" s="480"/>
      <c r="Y5" s="480"/>
      <c r="Z5" s="480"/>
      <c r="AA5" s="480"/>
      <c r="AB5" s="480"/>
      <c r="AC5" s="480"/>
      <c r="AD5" s="650"/>
      <c r="AE5" s="650"/>
    </row>
    <row r="6" spans="2:90" x14ac:dyDescent="0.25">
      <c r="B6" s="480"/>
      <c r="C6" s="480"/>
      <c r="D6" s="480"/>
      <c r="E6" s="480"/>
      <c r="F6" s="480"/>
      <c r="G6" s="480"/>
      <c r="H6" s="480"/>
      <c r="I6" s="480"/>
      <c r="J6" s="480"/>
      <c r="K6" s="480"/>
      <c r="L6" s="480"/>
      <c r="M6" s="480"/>
      <c r="N6" s="480"/>
      <c r="O6" s="480"/>
      <c r="P6" s="480"/>
      <c r="Q6" s="480"/>
      <c r="R6" s="480"/>
      <c r="S6" s="480"/>
      <c r="T6" s="480"/>
      <c r="U6" s="480"/>
      <c r="V6" s="480"/>
      <c r="W6" s="480"/>
      <c r="X6" s="480"/>
      <c r="Y6" s="480"/>
      <c r="Z6" s="480"/>
      <c r="AA6" s="480"/>
      <c r="AB6" s="480"/>
      <c r="AC6" s="480"/>
      <c r="AD6" s="650"/>
      <c r="AE6" s="650"/>
    </row>
    <row r="7" spans="2:90" ht="193.5" customHeight="1" x14ac:dyDescent="0.25">
      <c r="B7" s="480"/>
      <c r="C7" s="480"/>
      <c r="D7" s="480"/>
      <c r="E7" s="480"/>
      <c r="F7" s="480"/>
      <c r="G7" s="480"/>
      <c r="H7" s="480"/>
      <c r="I7" s="480"/>
      <c r="J7" s="480"/>
      <c r="K7" s="480"/>
      <c r="L7" s="480"/>
      <c r="M7" s="480"/>
      <c r="N7" s="480"/>
      <c r="O7" s="480"/>
      <c r="P7" s="480"/>
      <c r="Q7" s="480"/>
      <c r="R7" s="480"/>
      <c r="S7" s="480"/>
      <c r="T7" s="480"/>
      <c r="U7" s="480"/>
      <c r="V7" s="480"/>
      <c r="W7" s="480"/>
      <c r="X7" s="480"/>
      <c r="Y7" s="480"/>
      <c r="Z7" s="480"/>
      <c r="AA7" s="480"/>
      <c r="AB7" s="480"/>
      <c r="AC7" s="480"/>
      <c r="AD7" s="480"/>
      <c r="AE7" s="480"/>
    </row>
    <row r="8" spans="2:90" ht="31.5" x14ac:dyDescent="0.5">
      <c r="B8" s="480"/>
      <c r="C8" s="480"/>
      <c r="D8" s="480"/>
      <c r="E8" s="480"/>
      <c r="F8" s="480"/>
      <c r="G8" s="480"/>
      <c r="H8" s="480"/>
      <c r="I8" s="480"/>
      <c r="J8" s="480"/>
      <c r="K8" s="480"/>
      <c r="L8" s="480"/>
      <c r="M8" s="480"/>
      <c r="N8" s="480"/>
      <c r="O8" s="480"/>
      <c r="P8" s="480"/>
      <c r="Q8" s="480"/>
      <c r="R8" s="480"/>
      <c r="S8" s="480"/>
      <c r="T8" s="480"/>
      <c r="U8" s="480"/>
      <c r="V8" s="480"/>
      <c r="W8" s="480"/>
      <c r="X8" s="480"/>
      <c r="Y8" s="480"/>
      <c r="Z8" s="480"/>
      <c r="AA8" s="480"/>
      <c r="AB8" s="480"/>
      <c r="AC8" s="480"/>
      <c r="AD8" s="720"/>
      <c r="AE8" s="720"/>
      <c r="AF8" s="437"/>
      <c r="AG8" s="437"/>
      <c r="AH8" s="437"/>
      <c r="AI8" s="437"/>
    </row>
    <row r="9" spans="2:90" ht="31.5" x14ac:dyDescent="0.5">
      <c r="B9" s="480"/>
      <c r="C9" s="480"/>
      <c r="D9" s="480"/>
      <c r="E9" s="480"/>
      <c r="F9" s="480"/>
      <c r="G9" s="480"/>
      <c r="H9" s="480"/>
      <c r="I9" s="480"/>
      <c r="J9" s="480"/>
      <c r="K9" s="480"/>
      <c r="L9" s="480"/>
      <c r="M9" s="480"/>
      <c r="N9" s="480"/>
      <c r="O9" s="480"/>
      <c r="P9" s="480"/>
      <c r="Q9" s="480"/>
      <c r="R9" s="480"/>
      <c r="S9" s="480"/>
      <c r="T9" s="480"/>
      <c r="U9" s="480"/>
      <c r="V9" s="480"/>
      <c r="W9" s="480"/>
      <c r="X9" s="480"/>
      <c r="Y9" s="480"/>
      <c r="Z9" s="480"/>
      <c r="AA9" s="480"/>
      <c r="AB9" s="480"/>
      <c r="AC9" s="480"/>
      <c r="AD9" s="720"/>
      <c r="AE9" s="720"/>
      <c r="AF9" s="437"/>
      <c r="AG9" s="437"/>
      <c r="AH9" s="437"/>
      <c r="AI9" s="437"/>
    </row>
    <row r="10" spans="2:90" ht="15" customHeight="1" x14ac:dyDescent="0.25">
      <c r="B10" s="480"/>
      <c r="C10" s="480"/>
      <c r="D10" s="480"/>
      <c r="E10" s="480"/>
      <c r="F10" s="480"/>
      <c r="G10" s="480"/>
      <c r="H10" s="480"/>
      <c r="I10" s="480"/>
      <c r="J10" s="480"/>
      <c r="K10" s="480"/>
      <c r="L10" s="480"/>
      <c r="M10" s="480"/>
      <c r="N10" s="480"/>
      <c r="O10" s="480"/>
      <c r="P10" s="480"/>
      <c r="Q10" s="480"/>
      <c r="R10" s="480"/>
      <c r="S10" s="480"/>
      <c r="T10" s="480"/>
      <c r="U10" s="480"/>
      <c r="V10" s="480"/>
      <c r="W10" s="480"/>
      <c r="X10" s="480"/>
      <c r="Y10" s="480"/>
      <c r="Z10" s="480"/>
      <c r="AA10" s="480"/>
      <c r="AB10" s="480"/>
      <c r="AC10" s="480"/>
      <c r="AD10" s="480"/>
      <c r="AE10" s="480"/>
    </row>
    <row r="11" spans="2:90" ht="78" customHeight="1" x14ac:dyDescent="0.25">
      <c r="B11" s="480"/>
      <c r="C11" s="480"/>
      <c r="D11" s="480"/>
      <c r="E11" s="480"/>
      <c r="F11" s="480"/>
      <c r="G11" s="480"/>
      <c r="H11" s="480"/>
      <c r="I11" s="480"/>
      <c r="J11" s="480"/>
      <c r="K11" s="480"/>
      <c r="L11" s="480"/>
      <c r="M11" s="480"/>
      <c r="N11" s="480"/>
      <c r="O11" s="480"/>
      <c r="P11" s="480"/>
      <c r="Q11" s="480"/>
      <c r="R11" s="480"/>
      <c r="S11" s="480"/>
      <c r="T11" s="480"/>
      <c r="U11" s="480"/>
      <c r="V11" s="480"/>
      <c r="W11" s="480"/>
      <c r="X11" s="480"/>
      <c r="Y11" s="480"/>
      <c r="Z11" s="480"/>
      <c r="AA11" s="480"/>
      <c r="AB11" s="480"/>
      <c r="AC11" s="480"/>
      <c r="AD11" s="480"/>
      <c r="AE11" s="480"/>
    </row>
    <row r="12" spans="2:90" ht="51.75" customHeight="1" x14ac:dyDescent="0.5">
      <c r="B12" s="480"/>
      <c r="C12" s="480"/>
      <c r="D12" s="480"/>
      <c r="E12" s="480"/>
      <c r="F12" s="480"/>
      <c r="G12" s="480"/>
      <c r="H12" s="480"/>
      <c r="I12" s="480"/>
      <c r="J12" s="480"/>
      <c r="K12" s="480"/>
      <c r="L12" s="480"/>
      <c r="M12" s="480"/>
      <c r="N12" s="480"/>
      <c r="O12" s="480"/>
      <c r="P12" s="480"/>
      <c r="Q12" s="480"/>
      <c r="R12" s="480"/>
      <c r="S12" s="538" t="s">
        <v>245</v>
      </c>
      <c r="T12" s="541">
        <v>123.41800000000001</v>
      </c>
      <c r="U12" s="542">
        <v>27.2</v>
      </c>
      <c r="V12" s="542">
        <v>63.4</v>
      </c>
      <c r="W12" s="542">
        <v>147.80000000000001</v>
      </c>
      <c r="X12" s="542">
        <v>81.400000000000006</v>
      </c>
      <c r="Y12" s="542">
        <v>133.51000000000022</v>
      </c>
      <c r="Z12" s="542">
        <f>Таблица!AEY4</f>
        <v>95.197000000000116</v>
      </c>
      <c r="AA12" s="542">
        <f>Таблица!AFP18</f>
        <v>120.46500000000015</v>
      </c>
      <c r="AB12" s="542">
        <f>Таблица!AEU4</f>
        <v>126.15899999999965</v>
      </c>
      <c r="AC12" s="542">
        <f>Таблица!AES4</f>
        <v>64.449999999999818</v>
      </c>
      <c r="AD12" s="542">
        <v>117.52300000000014</v>
      </c>
      <c r="AE12" s="542">
        <v>123.8</v>
      </c>
      <c r="AF12" s="542">
        <v>138.47600000000057</v>
      </c>
      <c r="AG12" s="542">
        <f>Таблица!AEI4</f>
        <v>123.65299999999934</v>
      </c>
      <c r="CL12" s="1"/>
    </row>
    <row r="13" spans="2:90" ht="51.75" customHeight="1" x14ac:dyDescent="0.5">
      <c r="B13" s="480"/>
      <c r="C13" s="480"/>
      <c r="D13" s="480"/>
      <c r="E13" s="480"/>
      <c r="F13" s="480"/>
      <c r="G13" s="480"/>
      <c r="H13" s="480"/>
      <c r="I13" s="480"/>
      <c r="J13" s="480"/>
      <c r="K13" s="480"/>
      <c r="L13" s="480"/>
      <c r="M13" s="480"/>
      <c r="N13" s="480"/>
      <c r="O13" s="480"/>
      <c r="P13" s="480"/>
      <c r="Q13" s="480"/>
      <c r="R13" s="480"/>
      <c r="S13" s="539" t="s">
        <v>246</v>
      </c>
      <c r="T13" s="543">
        <v>29.257020415750048</v>
      </c>
      <c r="U13" s="543">
        <v>-31.3</v>
      </c>
      <c r="V13" s="543">
        <v>-270.60000000000002</v>
      </c>
      <c r="W13" s="543">
        <v>-54.4</v>
      </c>
      <c r="X13" s="543">
        <v>15.7</v>
      </c>
      <c r="Y13" s="543">
        <v>91.317997027909769</v>
      </c>
      <c r="Z13" s="543">
        <f>Таблица!AEY5</f>
        <v>-58.489302656669679</v>
      </c>
      <c r="AA13" s="543">
        <f>Таблица!AFP19</f>
        <v>1.5245711407396811</v>
      </c>
      <c r="AB13" s="543">
        <f>Таблица!AEU5</f>
        <v>0.16357570554009726</v>
      </c>
      <c r="AC13" s="543">
        <f>Таблица!AES5</f>
        <v>-72.158325101389892</v>
      </c>
      <c r="AD13" s="543">
        <v>4.3219954322498779</v>
      </c>
      <c r="AE13" s="543">
        <v>-29.41</v>
      </c>
      <c r="AF13" s="543">
        <v>-13.29788299826032</v>
      </c>
      <c r="AG13" s="543">
        <f>Таблица!AEI5</f>
        <v>-73.880024236109875</v>
      </c>
      <c r="CL13" s="1"/>
    </row>
    <row r="14" spans="2:90" ht="66.75" customHeight="1" x14ac:dyDescent="0.35">
      <c r="B14" s="480"/>
      <c r="C14" s="480"/>
      <c r="D14" s="480"/>
      <c r="E14" s="480"/>
      <c r="F14" s="480"/>
      <c r="G14" s="480"/>
      <c r="H14" s="480"/>
      <c r="I14" s="480"/>
      <c r="J14" s="480"/>
      <c r="K14" s="480"/>
      <c r="L14" s="480"/>
      <c r="M14" s="480"/>
      <c r="N14" s="480"/>
      <c r="O14" s="480"/>
      <c r="P14" s="480"/>
      <c r="Q14" s="480"/>
      <c r="R14" s="480"/>
      <c r="S14" s="540" t="s">
        <v>532</v>
      </c>
      <c r="T14" s="544">
        <f>'ФЛ ИВ в USD без курса'!C34</f>
        <v>43.809349931407944</v>
      </c>
      <c r="U14" s="544">
        <f>'ФЛ ИВ в USD без курса'!D34</f>
        <v>-22.651360386249049</v>
      </c>
      <c r="V14" s="544">
        <f>'ФЛ ИВ в USD без курса'!E34</f>
        <v>-267.05590326821743</v>
      </c>
      <c r="W14" s="544">
        <f>'ФЛ ИВ в USD без курса'!F34</f>
        <v>-60.43348039626369</v>
      </c>
      <c r="X14" s="544">
        <f>'ФЛ ИВ в USD без курса'!G34</f>
        <v>-13.518461303824358</v>
      </c>
      <c r="Y14" s="544">
        <f>'ФЛ ИВ в USD без курса'!H34</f>
        <v>23.475334590522259</v>
      </c>
      <c r="Z14" s="544">
        <f>'ФЛ ИВ в USD без курса'!I34</f>
        <v>3.9479550679948261</v>
      </c>
      <c r="AA14" s="544">
        <f>'ФЛ ИВ в USD без курса'!J34</f>
        <v>8.5047446584569091</v>
      </c>
      <c r="AB14" s="544">
        <f>'ФЛ ИВ в USD без курса'!K34</f>
        <v>1.8778785141237053</v>
      </c>
      <c r="AC14" s="544">
        <f>'ФЛ ИВ в USD без курса'!L34</f>
        <v>-65.298187498082399</v>
      </c>
      <c r="AD14" s="544">
        <v>-10.302187425460037</v>
      </c>
      <c r="AE14" s="544">
        <v>0.9</v>
      </c>
      <c r="AF14" s="544">
        <v>-32.117005812477949</v>
      </c>
      <c r="AG14" s="544">
        <f>'ФЛ ИВ в USD без курса'!P34</f>
        <v>-42.944671684596791</v>
      </c>
      <c r="CG14" s="1"/>
      <c r="CH14" s="1"/>
      <c r="CI14" s="1"/>
      <c r="CJ14" s="1"/>
      <c r="CK14" s="1"/>
      <c r="CL14" s="1"/>
    </row>
    <row r="15" spans="2:90" ht="36" customHeight="1" x14ac:dyDescent="0.25">
      <c r="B15" s="480"/>
      <c r="C15" s="480"/>
      <c r="D15" s="480"/>
      <c r="E15" s="480"/>
      <c r="F15" s="480"/>
      <c r="G15" s="480"/>
      <c r="H15" s="480"/>
      <c r="I15" s="480"/>
      <c r="J15" s="480"/>
      <c r="K15" s="480"/>
      <c r="L15" s="480"/>
      <c r="M15" s="480"/>
      <c r="N15" s="480"/>
      <c r="O15" s="480"/>
      <c r="P15" s="480"/>
      <c r="Q15" s="480"/>
      <c r="R15" s="480"/>
      <c r="S15" s="480"/>
      <c r="T15" s="480"/>
      <c r="U15" s="480"/>
      <c r="V15" s="480"/>
      <c r="W15" s="480"/>
      <c r="X15" s="480"/>
      <c r="Y15" s="480"/>
      <c r="Z15" s="480"/>
      <c r="AA15" s="480"/>
      <c r="AB15" s="480"/>
      <c r="AC15" s="650"/>
      <c r="AD15" s="650"/>
      <c r="AE15" s="650"/>
      <c r="AF15" s="650"/>
      <c r="AG15" s="480"/>
    </row>
    <row r="16" spans="2:90" ht="239.25" customHeight="1" x14ac:dyDescent="0.7">
      <c r="B16" s="843"/>
      <c r="C16" s="843"/>
      <c r="D16" s="843"/>
      <c r="E16" s="843"/>
      <c r="F16" s="843"/>
      <c r="G16" s="843"/>
      <c r="H16" s="843"/>
      <c r="I16" s="843"/>
      <c r="J16" s="843"/>
      <c r="K16" s="843"/>
      <c r="L16" s="843"/>
      <c r="M16" s="843"/>
      <c r="N16" s="843"/>
      <c r="O16" s="843"/>
      <c r="P16" s="843"/>
      <c r="Q16" s="843"/>
      <c r="R16" s="843"/>
      <c r="S16" s="843"/>
      <c r="T16" s="843"/>
      <c r="U16" s="843"/>
      <c r="V16" s="843"/>
      <c r="W16" s="843"/>
      <c r="X16" s="843"/>
      <c r="Y16" s="843"/>
      <c r="Z16" s="843"/>
      <c r="AA16" s="843"/>
      <c r="AB16" s="480"/>
      <c r="AC16" s="480"/>
      <c r="AD16" s="650"/>
      <c r="AE16" s="650"/>
      <c r="AF16" s="650"/>
      <c r="AG16" s="480"/>
    </row>
    <row r="17" spans="2:90" ht="215.25" customHeight="1" x14ac:dyDescent="0.25">
      <c r="B17" s="479"/>
      <c r="C17" s="480"/>
      <c r="D17" s="480"/>
      <c r="E17" s="480"/>
      <c r="F17" s="480"/>
      <c r="G17" s="480"/>
      <c r="H17" s="480"/>
      <c r="I17" s="480"/>
      <c r="J17" s="480"/>
      <c r="K17" s="480"/>
      <c r="L17" s="480"/>
      <c r="M17" s="480"/>
      <c r="N17" s="480"/>
      <c r="O17" s="480"/>
      <c r="P17" s="480"/>
      <c r="Q17" s="480"/>
      <c r="R17" s="480"/>
      <c r="S17" s="480"/>
      <c r="T17" s="480"/>
      <c r="U17" s="480"/>
      <c r="V17" s="480"/>
      <c r="W17" s="480"/>
      <c r="X17" s="480"/>
      <c r="Y17" s="480"/>
      <c r="Z17" s="480"/>
      <c r="AA17" s="480"/>
      <c r="AB17" s="480"/>
      <c r="AC17" s="480"/>
      <c r="AD17" s="650"/>
      <c r="AE17" s="650"/>
      <c r="AF17" s="650"/>
      <c r="AG17" s="480"/>
    </row>
    <row r="18" spans="2:90" ht="207" customHeight="1" x14ac:dyDescent="0.25">
      <c r="B18" s="480"/>
      <c r="C18" s="480"/>
      <c r="D18" s="480"/>
      <c r="E18" s="480"/>
      <c r="F18" s="480"/>
      <c r="G18" s="480"/>
      <c r="H18" s="480"/>
      <c r="I18" s="480"/>
      <c r="J18" s="480"/>
      <c r="K18" s="480"/>
      <c r="L18" s="480"/>
      <c r="M18" s="480"/>
      <c r="N18" s="480"/>
      <c r="O18" s="480"/>
      <c r="P18" s="480"/>
      <c r="Q18" s="480"/>
      <c r="R18" s="480"/>
      <c r="S18" s="480"/>
      <c r="T18" s="480"/>
      <c r="U18" s="480"/>
      <c r="V18" s="480"/>
      <c r="W18" s="480"/>
      <c r="X18" s="480"/>
      <c r="Y18" s="480"/>
      <c r="Z18" s="480"/>
      <c r="AA18" s="480"/>
      <c r="AB18" s="480"/>
      <c r="AC18" s="480"/>
      <c r="AD18" s="650"/>
      <c r="AE18" s="650"/>
      <c r="AF18" s="650"/>
      <c r="AG18" s="480"/>
    </row>
    <row r="19" spans="2:90" s="92" customFormat="1" ht="6.75" customHeight="1" x14ac:dyDescent="0.25">
      <c r="B19" s="480"/>
      <c r="C19" s="480"/>
      <c r="D19" s="480"/>
      <c r="E19" s="480"/>
      <c r="F19" s="480"/>
      <c r="G19" s="480"/>
      <c r="H19" s="480"/>
      <c r="I19" s="480"/>
      <c r="J19" s="480"/>
      <c r="K19" s="480"/>
      <c r="L19" s="480"/>
      <c r="M19" s="480"/>
      <c r="N19" s="480"/>
      <c r="O19" s="480"/>
      <c r="P19" s="480"/>
      <c r="Q19" s="480"/>
      <c r="R19" s="480"/>
      <c r="S19" s="480"/>
      <c r="T19" s="480"/>
      <c r="U19" s="480"/>
      <c r="V19" s="480"/>
      <c r="W19" s="480"/>
      <c r="X19" s="480"/>
      <c r="Y19" s="480"/>
      <c r="Z19" s="480"/>
      <c r="AA19" s="480"/>
      <c r="AB19" s="480"/>
      <c r="AC19" s="480"/>
      <c r="AD19" s="650"/>
      <c r="AE19" s="650"/>
      <c r="AF19" s="650"/>
      <c r="AG19" s="480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</row>
    <row r="20" spans="2:90" s="92" customFormat="1" ht="84.75" customHeight="1" x14ac:dyDescent="0.25">
      <c r="B20" s="480"/>
      <c r="C20" s="480"/>
      <c r="D20" s="480"/>
      <c r="E20" s="480"/>
      <c r="F20" s="480"/>
      <c r="G20" s="480"/>
      <c r="H20" s="480"/>
      <c r="I20" s="480"/>
      <c r="J20" s="480"/>
      <c r="K20" s="480"/>
      <c r="L20" s="480"/>
      <c r="M20" s="480"/>
      <c r="N20" s="480"/>
      <c r="O20" s="480"/>
      <c r="P20" s="480"/>
      <c r="Q20" s="480"/>
      <c r="R20" s="480"/>
      <c r="S20" s="480"/>
      <c r="T20" s="480"/>
      <c r="U20" s="480"/>
      <c r="V20" s="480"/>
      <c r="W20" s="480"/>
      <c r="X20" s="480"/>
      <c r="Y20" s="480"/>
      <c r="Z20" s="480"/>
      <c r="AA20" s="480"/>
      <c r="AB20" s="480"/>
      <c r="AC20" s="480"/>
      <c r="AD20" s="650"/>
      <c r="AE20" s="650"/>
      <c r="AF20" s="650"/>
      <c r="AG20" s="480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</row>
    <row r="21" spans="2:90" s="103" customFormat="1" ht="31.5" customHeight="1" x14ac:dyDescent="0.25">
      <c r="B21" s="480"/>
      <c r="C21" s="480"/>
      <c r="D21" s="480"/>
      <c r="E21" s="480"/>
      <c r="F21" s="480"/>
      <c r="G21" s="480"/>
      <c r="H21" s="480"/>
      <c r="I21" s="480"/>
      <c r="J21" s="480"/>
      <c r="K21" s="480"/>
      <c r="L21" s="480"/>
      <c r="M21" s="480"/>
      <c r="N21" s="480"/>
      <c r="O21" s="480"/>
      <c r="P21" s="480"/>
      <c r="Q21" s="480"/>
      <c r="R21" s="480"/>
      <c r="S21" s="480"/>
      <c r="T21" s="480"/>
      <c r="U21" s="480"/>
      <c r="V21" s="480"/>
      <c r="W21" s="480"/>
      <c r="X21" s="480"/>
      <c r="Y21" s="480"/>
      <c r="Z21" s="480"/>
      <c r="AA21" s="480"/>
      <c r="AB21" s="480"/>
      <c r="AC21" s="480"/>
      <c r="AD21" s="721"/>
      <c r="AE21" s="721"/>
      <c r="AF21" s="650"/>
      <c r="AG21" s="480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4"/>
      <c r="CE21" s="104"/>
      <c r="CF21" s="104"/>
      <c r="CG21" s="104"/>
      <c r="CH21" s="104"/>
      <c r="CI21" s="104"/>
      <c r="CJ21" s="104"/>
      <c r="CK21" s="104"/>
      <c r="CL21" s="104"/>
    </row>
    <row r="22" spans="2:90" s="92" customFormat="1" ht="22.9" customHeight="1" x14ac:dyDescent="0.25">
      <c r="B22" s="480"/>
      <c r="C22" s="480"/>
      <c r="D22" s="480"/>
      <c r="E22" s="480"/>
      <c r="F22" s="480"/>
      <c r="G22" s="480"/>
      <c r="H22" s="480"/>
      <c r="I22" s="480"/>
      <c r="J22" s="480"/>
      <c r="K22" s="480"/>
      <c r="L22" s="480"/>
      <c r="M22" s="480"/>
      <c r="N22" s="480"/>
      <c r="O22" s="480"/>
      <c r="P22" s="480"/>
      <c r="Q22" s="480"/>
      <c r="R22" s="480"/>
      <c r="S22" s="480"/>
      <c r="T22" s="480"/>
      <c r="U22" s="480"/>
      <c r="V22" s="480"/>
      <c r="W22" s="480"/>
      <c r="X22" s="480"/>
      <c r="Y22" s="480"/>
      <c r="Z22" s="480"/>
      <c r="AA22" s="480"/>
      <c r="AB22" s="480"/>
      <c r="AC22" s="480"/>
      <c r="AD22" s="650"/>
      <c r="AE22" s="650"/>
      <c r="AF22" s="650"/>
      <c r="AG22" s="480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</row>
    <row r="23" spans="2:90" s="92" customFormat="1" x14ac:dyDescent="0.25">
      <c r="B23" s="480"/>
      <c r="C23" s="480"/>
      <c r="D23" s="480"/>
      <c r="E23" s="480"/>
      <c r="F23" s="480"/>
      <c r="G23" s="480"/>
      <c r="H23" s="480"/>
      <c r="I23" s="480"/>
      <c r="J23" s="480"/>
      <c r="K23" s="480"/>
      <c r="L23" s="480"/>
      <c r="M23" s="480"/>
      <c r="N23" s="480"/>
      <c r="O23" s="480"/>
      <c r="P23" s="480"/>
      <c r="Q23" s="480"/>
      <c r="R23" s="480"/>
      <c r="S23" s="480"/>
      <c r="T23" s="480"/>
      <c r="U23" s="480"/>
      <c r="V23" s="480"/>
      <c r="W23" s="480"/>
      <c r="X23" s="480"/>
      <c r="Y23" s="480"/>
      <c r="Z23" s="480"/>
      <c r="AA23" s="480"/>
      <c r="AB23" s="480"/>
      <c r="AC23" s="480"/>
      <c r="AD23" s="650"/>
      <c r="AE23" s="650"/>
      <c r="AF23" s="650"/>
      <c r="AG23" s="480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</row>
    <row r="24" spans="2:90" s="92" customFormat="1" x14ac:dyDescent="0.25"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0"/>
      <c r="O24" s="480"/>
      <c r="P24" s="480"/>
      <c r="Q24" s="480"/>
      <c r="R24" s="480"/>
      <c r="S24" s="480"/>
      <c r="T24" s="480"/>
      <c r="U24" s="480"/>
      <c r="V24" s="480"/>
      <c r="W24" s="480"/>
      <c r="X24" s="480"/>
      <c r="Y24" s="480"/>
      <c r="Z24" s="480"/>
      <c r="AA24" s="480"/>
      <c r="AB24" s="480"/>
      <c r="AC24" s="480"/>
      <c r="AD24" s="650"/>
      <c r="AE24" s="650"/>
      <c r="AF24" s="650"/>
      <c r="AG24" s="480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</row>
    <row r="25" spans="2:90" s="92" customFormat="1" ht="18" customHeight="1" x14ac:dyDescent="0.25"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0"/>
      <c r="O25" s="480"/>
      <c r="P25" s="480"/>
      <c r="Q25" s="480"/>
      <c r="R25" s="480"/>
      <c r="S25" s="480"/>
      <c r="T25" s="480"/>
      <c r="U25" s="480"/>
      <c r="V25" s="480"/>
      <c r="W25" s="480"/>
      <c r="X25" s="480"/>
      <c r="Y25" s="480"/>
      <c r="Z25" s="480"/>
      <c r="AA25" s="480"/>
      <c r="AB25" s="480"/>
      <c r="AC25" s="480"/>
      <c r="AD25" s="650"/>
      <c r="AE25" s="650"/>
      <c r="AF25" s="650"/>
      <c r="AG25" s="480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</row>
    <row r="26" spans="2:90" s="92" customFormat="1" x14ac:dyDescent="0.25">
      <c r="B26" s="480"/>
      <c r="C26" s="480"/>
      <c r="D26" s="480"/>
      <c r="E26" s="480"/>
      <c r="F26" s="480"/>
      <c r="G26" s="480"/>
      <c r="H26" s="480"/>
      <c r="I26" s="480"/>
      <c r="J26" s="480"/>
      <c r="K26" s="480"/>
      <c r="L26" s="480"/>
      <c r="M26" s="480"/>
      <c r="N26" s="480"/>
      <c r="O26" s="480"/>
      <c r="P26" s="480"/>
      <c r="Q26" s="480"/>
      <c r="R26" s="480"/>
      <c r="S26" s="480"/>
      <c r="T26" s="480"/>
      <c r="U26" s="480"/>
      <c r="V26" s="480"/>
      <c r="W26" s="480"/>
      <c r="X26" s="480"/>
      <c r="Y26" s="480"/>
      <c r="Z26" s="480"/>
      <c r="AA26" s="480"/>
      <c r="AB26" s="480"/>
      <c r="AC26" s="480"/>
      <c r="AD26" s="650"/>
      <c r="AE26" s="650"/>
      <c r="AF26" s="650"/>
      <c r="AG26" s="480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</row>
    <row r="27" spans="2:90" s="92" customFormat="1" x14ac:dyDescent="0.25">
      <c r="B27" s="480"/>
      <c r="C27" s="480"/>
      <c r="D27" s="480"/>
      <c r="E27" s="480"/>
      <c r="F27" s="480"/>
      <c r="G27" s="480"/>
      <c r="H27" s="480"/>
      <c r="I27" s="480"/>
      <c r="J27" s="480"/>
      <c r="K27" s="480"/>
      <c r="L27" s="480"/>
      <c r="M27" s="480"/>
      <c r="N27" s="480"/>
      <c r="O27" s="480"/>
      <c r="P27" s="480"/>
      <c r="Q27" s="480"/>
      <c r="R27" s="480"/>
      <c r="S27" s="480"/>
      <c r="T27" s="480"/>
      <c r="U27" s="480"/>
      <c r="V27" s="480"/>
      <c r="W27" s="480"/>
      <c r="X27" s="480"/>
      <c r="Y27" s="480"/>
      <c r="Z27" s="480"/>
      <c r="AA27" s="480"/>
      <c r="AB27" s="480"/>
      <c r="AC27" s="480"/>
      <c r="AD27" s="650"/>
      <c r="AE27" s="650"/>
      <c r="AF27" s="650"/>
      <c r="AG27" s="480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</row>
    <row r="28" spans="2:90" s="92" customFormat="1" x14ac:dyDescent="0.25">
      <c r="B28" s="480"/>
      <c r="C28" s="480"/>
      <c r="D28" s="480"/>
      <c r="E28" s="480"/>
      <c r="F28" s="480"/>
      <c r="G28" s="480"/>
      <c r="H28" s="480"/>
      <c r="I28" s="480"/>
      <c r="J28" s="480"/>
      <c r="K28" s="480"/>
      <c r="L28" s="480"/>
      <c r="M28" s="480"/>
      <c r="N28" s="480"/>
      <c r="O28" s="480"/>
      <c r="P28" s="480"/>
      <c r="Q28" s="480"/>
      <c r="R28" s="480"/>
      <c r="S28" s="480"/>
      <c r="T28" s="480"/>
      <c r="U28" s="480"/>
      <c r="V28" s="480"/>
      <c r="W28" s="480"/>
      <c r="X28" s="480"/>
      <c r="Y28" s="480"/>
      <c r="Z28" s="480"/>
      <c r="AA28" s="480"/>
      <c r="AB28" s="480"/>
      <c r="AC28" s="480"/>
      <c r="AD28" s="650"/>
      <c r="AE28" s="650"/>
      <c r="AF28" s="650"/>
      <c r="AG28" s="480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</row>
    <row r="29" spans="2:90" s="92" customFormat="1" x14ac:dyDescent="0.25">
      <c r="B29" s="480"/>
      <c r="C29" s="480"/>
      <c r="D29" s="480"/>
      <c r="E29" s="480"/>
      <c r="F29" s="480"/>
      <c r="G29" s="480"/>
      <c r="H29" s="480"/>
      <c r="I29" s="480"/>
      <c r="J29" s="480"/>
      <c r="K29" s="480"/>
      <c r="L29" s="480"/>
      <c r="M29" s="480"/>
      <c r="N29" s="480"/>
      <c r="O29" s="480"/>
      <c r="P29" s="480"/>
      <c r="Q29" s="480"/>
      <c r="R29" s="480"/>
      <c r="S29" s="480"/>
      <c r="T29" s="480"/>
      <c r="U29" s="480"/>
      <c r="V29" s="480"/>
      <c r="W29" s="480"/>
      <c r="X29" s="480"/>
      <c r="Y29" s="480"/>
      <c r="Z29" s="480"/>
      <c r="AA29" s="480"/>
      <c r="AB29" s="480"/>
      <c r="AC29" s="480"/>
      <c r="AD29" s="650"/>
      <c r="AE29" s="650"/>
      <c r="AF29" s="650"/>
      <c r="AG29" s="480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</row>
    <row r="30" spans="2:90" s="92" customFormat="1" x14ac:dyDescent="0.25">
      <c r="B30" s="480"/>
      <c r="C30" s="480"/>
      <c r="D30" s="480"/>
      <c r="E30" s="480"/>
      <c r="F30" s="480"/>
      <c r="G30" s="480"/>
      <c r="H30" s="480"/>
      <c r="I30" s="480"/>
      <c r="J30" s="480"/>
      <c r="K30" s="480"/>
      <c r="L30" s="480"/>
      <c r="M30" s="480"/>
      <c r="N30" s="480"/>
      <c r="O30" s="480"/>
      <c r="P30" s="480"/>
      <c r="Q30" s="480"/>
      <c r="R30" s="480"/>
      <c r="S30" s="480"/>
      <c r="T30" s="480"/>
      <c r="U30" s="480"/>
      <c r="V30" s="480"/>
      <c r="W30" s="480"/>
      <c r="X30" s="480"/>
      <c r="Y30" s="480"/>
      <c r="Z30" s="480"/>
      <c r="AA30" s="480"/>
      <c r="AB30" s="480"/>
      <c r="AC30" s="480"/>
      <c r="AD30" s="650"/>
      <c r="AE30" s="650"/>
      <c r="AF30" s="650"/>
      <c r="AG30" s="480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</row>
    <row r="31" spans="2:90" s="92" customFormat="1" x14ac:dyDescent="0.25">
      <c r="B31" s="480"/>
      <c r="C31" s="480"/>
      <c r="D31" s="480"/>
      <c r="E31" s="480"/>
      <c r="F31" s="480"/>
      <c r="G31" s="480"/>
      <c r="H31" s="480"/>
      <c r="I31" s="480"/>
      <c r="J31" s="480"/>
      <c r="K31" s="480"/>
      <c r="L31" s="480"/>
      <c r="M31" s="480"/>
      <c r="N31" s="480"/>
      <c r="O31" s="480"/>
      <c r="P31" s="480"/>
      <c r="Q31" s="480"/>
      <c r="R31" s="480"/>
      <c r="S31" s="480"/>
      <c r="T31" s="480"/>
      <c r="U31" s="480"/>
      <c r="V31" s="480"/>
      <c r="W31" s="480"/>
      <c r="X31" s="480"/>
      <c r="Y31" s="480"/>
      <c r="Z31" s="480"/>
      <c r="AA31" s="480"/>
      <c r="AB31" s="480"/>
      <c r="AC31" s="480"/>
      <c r="AD31" s="650"/>
      <c r="AE31" s="650"/>
      <c r="AF31" s="650"/>
      <c r="AG31" s="480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</row>
    <row r="32" spans="2:90" s="92" customFormat="1" x14ac:dyDescent="0.25">
      <c r="B32" s="480"/>
      <c r="C32" s="480"/>
      <c r="D32" s="480"/>
      <c r="E32" s="480"/>
      <c r="F32" s="480"/>
      <c r="G32" s="480"/>
      <c r="H32" s="480"/>
      <c r="I32" s="480"/>
      <c r="J32" s="480"/>
      <c r="K32" s="480"/>
      <c r="L32" s="480"/>
      <c r="M32" s="480"/>
      <c r="N32" s="480"/>
      <c r="O32" s="480"/>
      <c r="P32" s="480"/>
      <c r="Q32" s="480"/>
      <c r="R32" s="480"/>
      <c r="S32" s="480"/>
      <c r="T32" s="480"/>
      <c r="U32" s="480"/>
      <c r="V32" s="480"/>
      <c r="W32" s="480"/>
      <c r="X32" s="480"/>
      <c r="Y32" s="480"/>
      <c r="Z32" s="480"/>
      <c r="AA32" s="480"/>
      <c r="AB32" s="480"/>
      <c r="AC32" s="480"/>
      <c r="AD32" s="650"/>
      <c r="AE32" s="650"/>
      <c r="AF32" s="650"/>
      <c r="AG32" s="480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</row>
    <row r="33" spans="2:90" s="92" customFormat="1" x14ac:dyDescent="0.25">
      <c r="B33" s="480"/>
      <c r="C33" s="480"/>
      <c r="D33" s="480"/>
      <c r="E33" s="480"/>
      <c r="F33" s="480"/>
      <c r="G33" s="480"/>
      <c r="H33" s="480"/>
      <c r="I33" s="480"/>
      <c r="J33" s="480"/>
      <c r="K33" s="480"/>
      <c r="L33" s="480"/>
      <c r="M33" s="480"/>
      <c r="N33" s="480"/>
      <c r="O33" s="480"/>
      <c r="P33" s="480"/>
      <c r="Q33" s="480"/>
      <c r="R33" s="480"/>
      <c r="S33" s="480"/>
      <c r="T33" s="480"/>
      <c r="U33" s="480"/>
      <c r="V33" s="480"/>
      <c r="W33" s="480"/>
      <c r="X33" s="480"/>
      <c r="Y33" s="480"/>
      <c r="Z33" s="480"/>
      <c r="AA33" s="480"/>
      <c r="AB33" s="480"/>
      <c r="AC33" s="480"/>
      <c r="AD33" s="650"/>
      <c r="AE33" s="650"/>
      <c r="AF33" s="650"/>
      <c r="AG33" s="480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</row>
    <row r="34" spans="2:90" s="92" customFormat="1" x14ac:dyDescent="0.25">
      <c r="B34" s="480"/>
      <c r="C34" s="480"/>
      <c r="D34" s="480"/>
      <c r="E34" s="480"/>
      <c r="F34" s="480"/>
      <c r="G34" s="480"/>
      <c r="H34" s="480"/>
      <c r="I34" s="480"/>
      <c r="J34" s="480"/>
      <c r="K34" s="480"/>
      <c r="L34" s="480"/>
      <c r="M34" s="480"/>
      <c r="N34" s="480"/>
      <c r="O34" s="480"/>
      <c r="P34" s="480"/>
      <c r="Q34" s="480"/>
      <c r="R34" s="480"/>
      <c r="S34" s="480"/>
      <c r="T34" s="480"/>
      <c r="U34" s="480"/>
      <c r="V34" s="480"/>
      <c r="W34" s="480"/>
      <c r="X34" s="480"/>
      <c r="Y34" s="480"/>
      <c r="Z34" s="480"/>
      <c r="AA34" s="480"/>
      <c r="AB34" s="480"/>
      <c r="AC34" s="480"/>
      <c r="AD34" s="650"/>
      <c r="AE34" s="650"/>
      <c r="AF34" s="650"/>
      <c r="AG34" s="480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</row>
    <row r="35" spans="2:90" s="92" customFormat="1" x14ac:dyDescent="0.25">
      <c r="B35" s="480"/>
      <c r="C35" s="480"/>
      <c r="D35" s="480"/>
      <c r="E35" s="480"/>
      <c r="F35" s="480"/>
      <c r="G35" s="480"/>
      <c r="H35" s="480"/>
      <c r="I35" s="480"/>
      <c r="J35" s="480"/>
      <c r="K35" s="480"/>
      <c r="L35" s="480"/>
      <c r="M35" s="480"/>
      <c r="N35" s="480"/>
      <c r="O35" s="480"/>
      <c r="P35" s="480"/>
      <c r="Q35" s="480"/>
      <c r="R35" s="480"/>
      <c r="S35" s="480"/>
      <c r="T35" s="480"/>
      <c r="U35" s="480"/>
      <c r="V35" s="480"/>
      <c r="W35" s="480"/>
      <c r="X35" s="480"/>
      <c r="Y35" s="480"/>
      <c r="Z35" s="480"/>
      <c r="AA35" s="480"/>
      <c r="AB35" s="480"/>
      <c r="AC35" s="480"/>
      <c r="AD35" s="650"/>
      <c r="AE35" s="650"/>
      <c r="AF35" s="650"/>
      <c r="AG35" s="480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</row>
    <row r="36" spans="2:90" s="92" customFormat="1" x14ac:dyDescent="0.25"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0"/>
      <c r="O36" s="480"/>
      <c r="P36" s="480"/>
      <c r="Q36" s="480"/>
      <c r="R36" s="480"/>
      <c r="S36" s="480"/>
      <c r="T36" s="480"/>
      <c r="U36" s="480"/>
      <c r="V36" s="480"/>
      <c r="W36" s="480"/>
      <c r="X36" s="480"/>
      <c r="Y36" s="480"/>
      <c r="Z36" s="480"/>
      <c r="AA36" s="480"/>
      <c r="AB36" s="480"/>
      <c r="AC36" s="480"/>
      <c r="AD36" s="650"/>
      <c r="AE36" s="650"/>
      <c r="AF36" s="650"/>
      <c r="AG36" s="480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</row>
    <row r="37" spans="2:90" s="92" customFormat="1" x14ac:dyDescent="0.25"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0"/>
      <c r="O37" s="480"/>
      <c r="P37" s="480"/>
      <c r="Q37" s="480"/>
      <c r="R37" s="480"/>
      <c r="S37" s="480"/>
      <c r="T37" s="480"/>
      <c r="U37" s="480"/>
      <c r="V37" s="480"/>
      <c r="W37" s="480"/>
      <c r="X37" s="480"/>
      <c r="Y37" s="480"/>
      <c r="Z37" s="480"/>
      <c r="AA37" s="480"/>
      <c r="AB37" s="480"/>
      <c r="AC37" s="480"/>
      <c r="AD37" s="650"/>
      <c r="AE37" s="650"/>
      <c r="AF37" s="650"/>
      <c r="AG37" s="480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</row>
    <row r="38" spans="2:90" s="92" customFormat="1" x14ac:dyDescent="0.25">
      <c r="B38" s="480"/>
      <c r="C38" s="480"/>
      <c r="D38" s="480"/>
      <c r="E38" s="480"/>
      <c r="F38" s="480"/>
      <c r="G38" s="480"/>
      <c r="H38" s="480"/>
      <c r="I38" s="480"/>
      <c r="J38" s="480"/>
      <c r="K38" s="480"/>
      <c r="L38" s="480"/>
      <c r="M38" s="480"/>
      <c r="N38" s="480"/>
      <c r="O38" s="480"/>
      <c r="P38" s="480"/>
      <c r="Q38" s="480"/>
      <c r="R38" s="480"/>
      <c r="S38" s="480"/>
      <c r="T38" s="480"/>
      <c r="U38" s="480"/>
      <c r="V38" s="480"/>
      <c r="W38" s="480"/>
      <c r="X38" s="480"/>
      <c r="Y38" s="480"/>
      <c r="Z38" s="480"/>
      <c r="AA38" s="480"/>
      <c r="AB38" s="480"/>
      <c r="AC38" s="480"/>
      <c r="AD38" s="650"/>
      <c r="AE38" s="650"/>
      <c r="AF38" s="650"/>
      <c r="AG38" s="480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</row>
    <row r="39" spans="2:90" s="92" customFormat="1" x14ac:dyDescent="0.25">
      <c r="B39" s="480"/>
      <c r="C39" s="480"/>
      <c r="D39" s="480"/>
      <c r="E39" s="480"/>
      <c r="F39" s="480"/>
      <c r="G39" s="480"/>
      <c r="H39" s="480"/>
      <c r="I39" s="480"/>
      <c r="J39" s="480"/>
      <c r="K39" s="480"/>
      <c r="L39" s="480"/>
      <c r="M39" s="480"/>
      <c r="N39" s="480"/>
      <c r="O39" s="480"/>
      <c r="P39" s="480"/>
      <c r="Q39" s="480"/>
      <c r="R39" s="480"/>
      <c r="S39" s="480"/>
      <c r="T39" s="480"/>
      <c r="U39" s="480"/>
      <c r="V39" s="480"/>
      <c r="W39" s="480"/>
      <c r="X39" s="480"/>
      <c r="Y39" s="480"/>
      <c r="Z39" s="480"/>
      <c r="AA39" s="480"/>
      <c r="AB39" s="480"/>
      <c r="AC39" s="480"/>
      <c r="AD39" s="650"/>
      <c r="AE39" s="650"/>
      <c r="AF39" s="650"/>
      <c r="AG39" s="480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</row>
    <row r="40" spans="2:90" s="92" customFormat="1" x14ac:dyDescent="0.25"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0"/>
      <c r="O40" s="480"/>
      <c r="P40" s="480"/>
      <c r="Q40" s="480"/>
      <c r="R40" s="480"/>
      <c r="S40" s="480"/>
      <c r="T40" s="480"/>
      <c r="U40" s="480"/>
      <c r="V40" s="480"/>
      <c r="W40" s="480"/>
      <c r="X40" s="480"/>
      <c r="Y40" s="480"/>
      <c r="Z40" s="480"/>
      <c r="AA40" s="480"/>
      <c r="AB40" s="480"/>
      <c r="AC40" s="480"/>
      <c r="AD40" s="650"/>
      <c r="AE40" s="650"/>
      <c r="AF40" s="650"/>
      <c r="AG40" s="480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</row>
    <row r="41" spans="2:90" s="92" customFormat="1" x14ac:dyDescent="0.25"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0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650"/>
      <c r="AE41" s="650"/>
      <c r="AF41" s="650"/>
      <c r="AG41" s="480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</row>
    <row r="42" spans="2:90" s="92" customFormat="1" x14ac:dyDescent="0.25">
      <c r="B42" s="480"/>
      <c r="C42" s="480"/>
      <c r="D42" s="480"/>
      <c r="E42" s="480"/>
      <c r="F42" s="480"/>
      <c r="G42" s="480"/>
      <c r="H42" s="480"/>
      <c r="I42" s="480"/>
      <c r="J42" s="480"/>
      <c r="K42" s="480"/>
      <c r="L42" s="480"/>
      <c r="M42" s="480"/>
      <c r="N42" s="480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650"/>
      <c r="AE42" s="650"/>
      <c r="AF42" s="650"/>
      <c r="AG42" s="480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</row>
    <row r="43" spans="2:90" s="92" customFormat="1" x14ac:dyDescent="0.25">
      <c r="B43" s="439"/>
      <c r="C43" s="440"/>
      <c r="D43" s="440"/>
      <c r="E43" s="440"/>
      <c r="F43" s="440"/>
      <c r="G43" s="440"/>
      <c r="H43" s="440"/>
      <c r="I43" s="440"/>
      <c r="J43" s="440"/>
      <c r="K43" s="440"/>
      <c r="L43" s="440"/>
      <c r="M43" s="440"/>
      <c r="N43" s="440"/>
      <c r="O43" s="440"/>
      <c r="P43" s="440"/>
      <c r="Q43" s="440"/>
      <c r="R43" s="440"/>
      <c r="S43" s="440"/>
      <c r="T43" s="440"/>
      <c r="U43" s="440"/>
      <c r="V43" s="440"/>
      <c r="W43" s="440"/>
      <c r="X43" s="440"/>
      <c r="Y43" s="440"/>
      <c r="Z43" s="440"/>
      <c r="AA43" s="440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</row>
    <row r="44" spans="2:90" s="92" customFormat="1" x14ac:dyDescent="0.25"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</row>
    <row r="45" spans="2:90" s="92" customFormat="1" x14ac:dyDescent="0.25"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</row>
    <row r="46" spans="2:90" s="92" customFormat="1" x14ac:dyDescent="0.25">
      <c r="B46" s="91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</row>
    <row r="47" spans="2:90" s="92" customFormat="1" x14ac:dyDescent="0.25"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</row>
    <row r="48" spans="2:90" s="92" customFormat="1" x14ac:dyDescent="0.25">
      <c r="B48" s="91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</row>
    <row r="49" spans="2:90" s="92" customFormat="1" x14ac:dyDescent="0.25">
      <c r="B49" s="91"/>
      <c r="C49" s="91"/>
      <c r="D49" s="91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</row>
    <row r="50" spans="2:90" s="92" customFormat="1" x14ac:dyDescent="0.25"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</row>
    <row r="51" spans="2:90" s="92" customFormat="1" x14ac:dyDescent="0.25"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</row>
    <row r="52" spans="2:90" s="92" customFormat="1" x14ac:dyDescent="0.25">
      <c r="B52" s="91"/>
      <c r="C52" s="91"/>
      <c r="D52" s="91"/>
      <c r="E52" s="91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</row>
    <row r="53" spans="2:90" s="92" customFormat="1" x14ac:dyDescent="0.25">
      <c r="B53" s="91"/>
      <c r="C53" s="91"/>
      <c r="D53" s="91"/>
      <c r="E53" s="91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</row>
    <row r="54" spans="2:90" s="92" customFormat="1" x14ac:dyDescent="0.25"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</row>
    <row r="55" spans="2:90" s="92" customFormat="1" x14ac:dyDescent="0.25"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</row>
    <row r="56" spans="2:90" s="92" customFormat="1" ht="141.75" customHeight="1" x14ac:dyDescent="0.25"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</row>
    <row r="57" spans="2:90" s="92" customFormat="1" ht="135" customHeight="1" x14ac:dyDescent="0.25"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</row>
    <row r="58" spans="2:90" s="92" customFormat="1" ht="51" customHeight="1" x14ac:dyDescent="0.25"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</row>
    <row r="59" spans="2:90" s="102" customFormat="1" x14ac:dyDescent="0.25"/>
    <row r="60" spans="2:90" s="102" customFormat="1" x14ac:dyDescent="0.25"/>
    <row r="61" spans="2:90" s="102" customFormat="1" x14ac:dyDescent="0.25">
      <c r="B61" s="105"/>
      <c r="E61" s="105"/>
    </row>
    <row r="65" spans="2:2" x14ac:dyDescent="0.25">
      <c r="B65" s="448"/>
    </row>
    <row r="66" spans="2:2" x14ac:dyDescent="0.25">
      <c r="B66" s="448"/>
    </row>
  </sheetData>
  <mergeCells count="2">
    <mergeCell ref="B16:AA16"/>
    <mergeCell ref="B1:AG1"/>
  </mergeCells>
  <printOptions horizontalCentered="1"/>
  <pageMargins left="0.19685039370078741" right="0.19685039370078741" top="0.19685039370078741" bottom="0.19685039370078741" header="0.11811023622047245" footer="0.11811023622047245"/>
  <pageSetup paperSize="9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B1:AP69"/>
  <sheetViews>
    <sheetView view="pageBreakPreview" zoomScale="80" zoomScaleNormal="100" zoomScaleSheetLayoutView="80" workbookViewId="0">
      <selection activeCell="B1" sqref="B1:AE69"/>
    </sheetView>
  </sheetViews>
  <sheetFormatPr defaultColWidth="8.85546875" defaultRowHeight="12.75" x14ac:dyDescent="0.2"/>
  <cols>
    <col min="1" max="1" width="1.140625" style="158" customWidth="1"/>
    <col min="2" max="2" width="8.42578125" style="158" customWidth="1"/>
    <col min="3" max="3" width="9.28515625" style="158" customWidth="1"/>
    <col min="4" max="14" width="9.5703125" style="158" customWidth="1"/>
    <col min="15" max="15" width="13.28515625" style="158" customWidth="1"/>
    <col min="16" max="16" width="3.42578125" style="158" customWidth="1"/>
    <col min="17" max="17" width="6.5703125" style="158" customWidth="1"/>
    <col min="18" max="30" width="10.140625" style="158" customWidth="1"/>
    <col min="31" max="34" width="10.85546875" style="158" customWidth="1"/>
    <col min="35" max="16384" width="8.85546875" style="158"/>
  </cols>
  <sheetData>
    <row r="1" spans="2:38" ht="26.45" customHeight="1" x14ac:dyDescent="0.2">
      <c r="B1" s="846" t="s">
        <v>346</v>
      </c>
      <c r="C1" s="846"/>
      <c r="D1" s="846"/>
      <c r="E1" s="846"/>
      <c r="F1" s="846"/>
      <c r="G1" s="846"/>
      <c r="H1" s="846"/>
      <c r="I1" s="846"/>
      <c r="J1" s="846"/>
      <c r="K1" s="846"/>
      <c r="L1" s="846"/>
      <c r="M1" s="846"/>
      <c r="N1" s="846"/>
      <c r="O1" s="846"/>
      <c r="P1" s="846"/>
      <c r="Q1" s="846"/>
      <c r="R1" s="846"/>
      <c r="S1" s="846"/>
      <c r="T1" s="846"/>
      <c r="U1" s="846"/>
      <c r="V1" s="846"/>
      <c r="W1" s="846"/>
      <c r="X1" s="846"/>
      <c r="Y1" s="846"/>
      <c r="Z1" s="846"/>
      <c r="AA1" s="846"/>
      <c r="AB1" s="598"/>
      <c r="AC1" s="598"/>
      <c r="AD1" s="598"/>
      <c r="AE1" s="598"/>
      <c r="AF1" s="598"/>
      <c r="AG1" s="159"/>
      <c r="AH1" s="159"/>
      <c r="AI1" s="159"/>
      <c r="AJ1" s="159"/>
      <c r="AK1" s="159"/>
      <c r="AL1" s="159"/>
    </row>
    <row r="2" spans="2:38" ht="24" customHeight="1" x14ac:dyDescent="0.2"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  <c r="R2" s="238"/>
      <c r="S2" s="238"/>
      <c r="T2" s="238"/>
      <c r="U2" s="238"/>
      <c r="V2" s="238"/>
      <c r="W2" s="238"/>
      <c r="X2" s="238"/>
      <c r="Y2" s="238"/>
      <c r="Z2" s="238"/>
      <c r="AA2" s="238"/>
      <c r="AB2" s="238"/>
      <c r="AC2" s="238"/>
      <c r="AD2" s="238"/>
      <c r="AE2" s="238"/>
      <c r="AF2" s="159"/>
      <c r="AG2" s="159"/>
      <c r="AH2" s="159"/>
      <c r="AI2" s="159"/>
      <c r="AJ2" s="159"/>
      <c r="AK2" s="159"/>
      <c r="AL2" s="159"/>
    </row>
    <row r="3" spans="2:38" ht="35.25" customHeight="1" x14ac:dyDescent="0.2"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</row>
    <row r="4" spans="2:38" x14ac:dyDescent="0.2"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</row>
    <row r="5" spans="2:38" x14ac:dyDescent="0.2">
      <c r="B5" s="160"/>
      <c r="C5" s="160"/>
      <c r="D5" s="160"/>
      <c r="E5" s="160"/>
      <c r="F5" s="160"/>
      <c r="G5" s="160"/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</row>
    <row r="6" spans="2:38" x14ac:dyDescent="0.2"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0"/>
      <c r="W6" s="160"/>
      <c r="X6" s="160"/>
      <c r="Y6" s="160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</row>
    <row r="7" spans="2:38" x14ac:dyDescent="0.2">
      <c r="B7" s="160"/>
      <c r="C7" s="160"/>
      <c r="D7" s="160"/>
      <c r="E7" s="160"/>
      <c r="F7" s="160"/>
      <c r="G7" s="160"/>
      <c r="H7" s="160"/>
      <c r="I7" s="160"/>
      <c r="J7" s="160"/>
      <c r="K7" s="160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W7" s="160"/>
      <c r="X7" s="160"/>
      <c r="Y7" s="160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</row>
    <row r="8" spans="2:38" x14ac:dyDescent="0.2"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  <c r="U8" s="160"/>
      <c r="V8" s="160"/>
      <c r="W8" s="160"/>
      <c r="X8" s="160"/>
      <c r="Y8" s="160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</row>
    <row r="9" spans="2:38" x14ac:dyDescent="0.2"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0"/>
      <c r="X9" s="160"/>
      <c r="Y9" s="160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</row>
    <row r="10" spans="2:38" x14ac:dyDescent="0.2">
      <c r="B10" s="160"/>
      <c r="C10" s="160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0"/>
      <c r="P10" s="160"/>
      <c r="Q10" s="160"/>
      <c r="R10" s="160"/>
      <c r="S10" s="160"/>
      <c r="T10" s="160"/>
      <c r="U10" s="160"/>
      <c r="V10" s="160"/>
      <c r="W10" s="160"/>
      <c r="X10" s="160"/>
      <c r="Y10" s="160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</row>
    <row r="11" spans="2:38" x14ac:dyDescent="0.2">
      <c r="B11" s="160"/>
      <c r="C11" s="160"/>
      <c r="D11" s="160"/>
      <c r="E11" s="160"/>
      <c r="F11" s="160"/>
      <c r="G11" s="160"/>
      <c r="H11" s="160"/>
      <c r="I11" s="160"/>
      <c r="J11" s="160"/>
      <c r="K11" s="160"/>
      <c r="L11" s="160"/>
      <c r="M11" s="160"/>
      <c r="N11" s="160"/>
      <c r="O11" s="160"/>
      <c r="P11" s="160"/>
      <c r="Q11" s="160"/>
      <c r="R11" s="160"/>
      <c r="S11" s="160"/>
      <c r="T11" s="160"/>
      <c r="U11" s="160"/>
      <c r="V11" s="160"/>
      <c r="W11" s="160"/>
      <c r="X11" s="160"/>
      <c r="Y11" s="160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</row>
    <row r="12" spans="2:38" x14ac:dyDescent="0.2"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0"/>
      <c r="Q12" s="160"/>
      <c r="R12" s="160"/>
      <c r="S12" s="160"/>
      <c r="T12" s="160"/>
      <c r="U12" s="160"/>
      <c r="V12" s="160"/>
      <c r="W12" s="160"/>
      <c r="X12" s="160"/>
      <c r="Y12" s="160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</row>
    <row r="13" spans="2:38" x14ac:dyDescent="0.2"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  <c r="V13" s="160"/>
      <c r="W13" s="160"/>
      <c r="X13" s="160"/>
      <c r="Y13" s="160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</row>
    <row r="14" spans="2:38" x14ac:dyDescent="0.2"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  <c r="P14" s="160"/>
      <c r="Q14" s="160"/>
      <c r="R14" s="160"/>
      <c r="S14" s="160"/>
      <c r="T14" s="160"/>
      <c r="U14" s="160"/>
      <c r="V14" s="160"/>
      <c r="W14" s="160"/>
      <c r="X14" s="160"/>
      <c r="Y14" s="160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</row>
    <row r="15" spans="2:38" x14ac:dyDescent="0.2">
      <c r="B15" s="160"/>
      <c r="C15" s="160"/>
      <c r="D15" s="160"/>
      <c r="E15" s="160"/>
      <c r="F15" s="160"/>
      <c r="G15" s="160"/>
      <c r="H15" s="160"/>
      <c r="I15" s="160"/>
      <c r="J15" s="160"/>
      <c r="K15" s="160"/>
      <c r="L15" s="160"/>
      <c r="M15" s="160"/>
      <c r="N15" s="160"/>
      <c r="O15" s="160"/>
      <c r="P15" s="160"/>
      <c r="Q15" s="160"/>
      <c r="R15" s="160"/>
      <c r="S15" s="160"/>
      <c r="T15" s="160"/>
      <c r="U15" s="160"/>
      <c r="V15" s="160"/>
      <c r="W15" s="160"/>
      <c r="X15" s="160"/>
      <c r="Y15" s="160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</row>
    <row r="16" spans="2:38" x14ac:dyDescent="0.2">
      <c r="B16" s="160"/>
      <c r="C16" s="160"/>
      <c r="D16" s="160"/>
      <c r="E16" s="160"/>
      <c r="F16" s="160"/>
      <c r="G16" s="160"/>
      <c r="H16" s="160"/>
      <c r="I16" s="160"/>
      <c r="J16" s="160"/>
      <c r="K16" s="160"/>
      <c r="L16" s="160"/>
      <c r="M16" s="160"/>
      <c r="N16" s="160"/>
      <c r="O16" s="160"/>
      <c r="P16" s="160"/>
      <c r="Q16" s="160"/>
      <c r="R16" s="160"/>
      <c r="S16" s="160"/>
      <c r="T16" s="160"/>
      <c r="U16" s="160"/>
      <c r="V16" s="160"/>
      <c r="W16" s="160"/>
      <c r="X16" s="160"/>
      <c r="Y16" s="160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</row>
    <row r="17" spans="2:42" x14ac:dyDescent="0.2"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0"/>
      <c r="X17" s="160"/>
      <c r="Y17" s="160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</row>
    <row r="18" spans="2:42" x14ac:dyDescent="0.2">
      <c r="B18" s="160"/>
      <c r="C18" s="160"/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160"/>
      <c r="X18" s="160"/>
      <c r="Y18" s="160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</row>
    <row r="19" spans="2:42" x14ac:dyDescent="0.2">
      <c r="B19" s="160"/>
      <c r="C19" s="160"/>
      <c r="D19" s="160"/>
      <c r="E19" s="16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0"/>
      <c r="Q19" s="160"/>
      <c r="R19" s="160"/>
      <c r="S19" s="160"/>
      <c r="T19" s="160"/>
      <c r="U19" s="160"/>
      <c r="V19" s="160"/>
      <c r="W19" s="160"/>
      <c r="X19" s="160"/>
      <c r="Y19" s="160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</row>
    <row r="20" spans="2:42" x14ac:dyDescent="0.2">
      <c r="B20" s="160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</row>
    <row r="21" spans="2:42" x14ac:dyDescent="0.2">
      <c r="B21" s="160"/>
      <c r="C21" s="160"/>
      <c r="D21" s="160"/>
      <c r="E21" s="160"/>
      <c r="F21" s="160"/>
      <c r="G21" s="160"/>
      <c r="H21" s="160"/>
      <c r="I21" s="160"/>
      <c r="J21" s="160"/>
      <c r="K21" s="160"/>
      <c r="L21" s="160"/>
      <c r="M21" s="160"/>
      <c r="N21" s="160"/>
      <c r="O21" s="160"/>
      <c r="P21" s="160"/>
      <c r="Q21" s="160"/>
      <c r="R21" s="181"/>
      <c r="S21" s="181"/>
      <c r="T21" s="160"/>
      <c r="U21" s="160"/>
      <c r="V21" s="160"/>
      <c r="W21" s="160"/>
      <c r="X21" s="160"/>
      <c r="Y21" s="160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475"/>
      <c r="AN21" s="475"/>
      <c r="AO21" s="475"/>
      <c r="AP21" s="388"/>
    </row>
    <row r="22" spans="2:42" ht="21" customHeight="1" x14ac:dyDescent="0.2">
      <c r="B22" s="160"/>
      <c r="C22" s="160"/>
      <c r="D22" s="160"/>
      <c r="E22" s="16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847" t="s">
        <v>262</v>
      </c>
      <c r="Q22" s="848"/>
      <c r="R22" s="483">
        <f>'Остатки ЮЛ'!P36</f>
        <v>-619.43299999999988</v>
      </c>
      <c r="S22" s="483">
        <f>'Остатки ЮЛ'!Q36</f>
        <v>-27.011000000000784</v>
      </c>
      <c r="T22" s="483">
        <f>'Остатки ЮЛ'!R36</f>
        <v>507.73000000000047</v>
      </c>
      <c r="U22" s="483">
        <f>'Остатки ЮЛ'!S36</f>
        <v>-140.72800000000018</v>
      </c>
      <c r="V22" s="483">
        <f>'Остатки ЮЛ'!T36</f>
        <v>689.16500000000008</v>
      </c>
      <c r="W22" s="483">
        <f>'Остатки ЮЛ'!U36</f>
        <v>7.7959999999999141</v>
      </c>
      <c r="X22" s="483">
        <f>'Остатки ЮЛ'!V36</f>
        <v>-564.10499999999968</v>
      </c>
      <c r="Y22" s="483">
        <f>'Остатки ЮЛ'!W36</f>
        <v>-13.713000000000086</v>
      </c>
      <c r="Z22" s="483">
        <v>153.80500000000018</v>
      </c>
      <c r="AA22" s="483">
        <f>'Остатки ЮЛ'!Y36</f>
        <v>-461.22100000000012</v>
      </c>
      <c r="AB22" s="483">
        <v>163.60799999999998</v>
      </c>
      <c r="AC22" s="483">
        <v>530</v>
      </c>
      <c r="AD22" s="483">
        <v>-605.66300000000069</v>
      </c>
      <c r="AE22" s="483">
        <f>'Остатки ЮЛ'!AC36</f>
        <v>-9.9989999999996471</v>
      </c>
      <c r="AF22" s="159"/>
      <c r="AG22" s="159"/>
      <c r="AH22" s="159"/>
      <c r="AI22" s="159"/>
      <c r="AJ22" s="159"/>
      <c r="AK22" s="159"/>
      <c r="AL22" s="159"/>
      <c r="AM22" s="159"/>
      <c r="AN22" s="159"/>
    </row>
    <row r="23" spans="2:42" ht="27" customHeight="1" x14ac:dyDescent="0.2">
      <c r="B23" s="160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60"/>
      <c r="N23" s="160"/>
      <c r="O23" s="160"/>
      <c r="P23" s="847" t="s">
        <v>263</v>
      </c>
      <c r="Q23" s="848"/>
      <c r="R23" s="483">
        <f>'Остатки ЮЛ'!P37</f>
        <v>-187.83929390203636</v>
      </c>
      <c r="S23" s="483">
        <f>'Остатки ЮЛ'!Q37</f>
        <v>-198.3294381659957</v>
      </c>
      <c r="T23" s="483">
        <f>'Остатки ЮЛ'!R37</f>
        <v>-151.28289008459328</v>
      </c>
      <c r="U23" s="483">
        <f>'Остатки ЮЛ'!S37</f>
        <v>21.882228407597903</v>
      </c>
      <c r="V23" s="483">
        <f>'Остатки ЮЛ'!T37</f>
        <v>221.40334374104674</v>
      </c>
      <c r="W23" s="483">
        <f>'Остатки ЮЛ'!U37</f>
        <v>170.25881900982444</v>
      </c>
      <c r="X23" s="483">
        <f>'Остатки ЮЛ'!V37</f>
        <v>-244.78066488344962</v>
      </c>
      <c r="Y23" s="483">
        <f>'Остатки ЮЛ'!W37</f>
        <v>-28.950512024280339</v>
      </c>
      <c r="Z23" s="483">
        <v>10.938974351587749</v>
      </c>
      <c r="AA23" s="483">
        <f>'Остатки ЮЛ'!Y37</f>
        <v>-21.999565194141368</v>
      </c>
      <c r="AB23" s="483">
        <v>16.675418002860987</v>
      </c>
      <c r="AC23" s="483">
        <v>-167.1</v>
      </c>
      <c r="AD23" s="483">
        <v>73.667302289349479</v>
      </c>
      <c r="AE23" s="483">
        <f>'Остатки ЮЛ'!AC37</f>
        <v>-164.76862346705045</v>
      </c>
      <c r="AF23" s="159"/>
      <c r="AG23" s="159"/>
      <c r="AH23" s="159"/>
      <c r="AI23" s="159"/>
      <c r="AJ23" s="159"/>
      <c r="AK23" s="159"/>
      <c r="AL23" s="159"/>
      <c r="AM23" s="159"/>
      <c r="AN23" s="159"/>
    </row>
    <row r="24" spans="2:42" ht="34.9" customHeight="1" x14ac:dyDescent="0.2">
      <c r="B24" s="160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60"/>
      <c r="N24" s="160"/>
      <c r="O24" s="160"/>
      <c r="P24" s="160"/>
      <c r="Q24" s="160"/>
      <c r="R24" s="160"/>
      <c r="S24" s="160"/>
      <c r="T24" s="160"/>
      <c r="U24" s="160"/>
      <c r="V24" s="160"/>
      <c r="W24" s="160"/>
      <c r="X24" s="160"/>
      <c r="Y24" s="160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</row>
    <row r="25" spans="2:42" ht="46.5" customHeight="1" x14ac:dyDescent="0.2">
      <c r="B25" s="160"/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0"/>
      <c r="X25" s="160"/>
      <c r="Y25" s="160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</row>
    <row r="26" spans="2:42" x14ac:dyDescent="0.2">
      <c r="B26" s="160"/>
      <c r="C26" s="160"/>
      <c r="D26" s="160"/>
      <c r="E26" s="160"/>
      <c r="F26" s="160"/>
      <c r="G26" s="160"/>
      <c r="H26" s="160"/>
      <c r="I26" s="160"/>
      <c r="J26" s="160"/>
      <c r="K26" s="160"/>
      <c r="L26" s="160"/>
      <c r="M26" s="160"/>
      <c r="N26" s="160"/>
      <c r="O26" s="160"/>
      <c r="P26" s="160"/>
      <c r="Q26" s="160"/>
      <c r="R26" s="160"/>
      <c r="S26" s="160"/>
      <c r="T26" s="160"/>
      <c r="U26" s="160"/>
      <c r="V26" s="160"/>
      <c r="W26" s="160"/>
      <c r="X26" s="160"/>
      <c r="Y26" s="160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</row>
    <row r="27" spans="2:42" ht="48.75" customHeight="1" x14ac:dyDescent="0.2"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0"/>
      <c r="W27" s="160"/>
      <c r="X27" s="160"/>
      <c r="Y27" s="160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</row>
    <row r="28" spans="2:42" x14ac:dyDescent="0.2">
      <c r="B28" s="160"/>
      <c r="C28" s="160"/>
      <c r="D28" s="160"/>
      <c r="E28" s="160"/>
      <c r="F28" s="160"/>
      <c r="G28" s="160"/>
      <c r="H28" s="160"/>
      <c r="I28" s="160"/>
      <c r="J28" s="160"/>
      <c r="K28" s="160"/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</row>
    <row r="29" spans="2:42" ht="18" customHeight="1" x14ac:dyDescent="0.2">
      <c r="B29" s="160"/>
      <c r="C29" s="160"/>
      <c r="D29" s="160"/>
      <c r="E29" s="160"/>
      <c r="F29" s="160"/>
      <c r="G29" s="160"/>
      <c r="H29" s="160"/>
      <c r="I29" s="160"/>
      <c r="J29" s="160"/>
      <c r="K29" s="160"/>
      <c r="L29" s="160"/>
      <c r="M29" s="160"/>
      <c r="N29" s="160"/>
      <c r="O29" s="160"/>
      <c r="P29" s="160"/>
      <c r="Q29" s="160"/>
      <c r="R29" s="160"/>
      <c r="S29" s="160"/>
      <c r="T29" s="160"/>
      <c r="U29" s="160"/>
      <c r="V29" s="160"/>
      <c r="W29" s="160"/>
      <c r="X29" s="160"/>
      <c r="Y29" s="160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</row>
    <row r="30" spans="2:42" x14ac:dyDescent="0.2">
      <c r="B30" s="160"/>
      <c r="C30" s="160"/>
      <c r="D30" s="160"/>
      <c r="E30" s="160"/>
      <c r="F30" s="160"/>
      <c r="G30" s="160"/>
      <c r="H30" s="160"/>
      <c r="I30" s="160"/>
      <c r="J30" s="160"/>
      <c r="K30" s="160"/>
      <c r="L30" s="160"/>
      <c r="M30" s="160"/>
      <c r="N30" s="160"/>
      <c r="O30" s="160"/>
      <c r="P30" s="160"/>
      <c r="Q30" s="160"/>
      <c r="R30" s="160"/>
      <c r="S30" s="160"/>
      <c r="T30" s="160"/>
      <c r="U30" s="160"/>
      <c r="V30" s="160"/>
      <c r="W30" s="160"/>
      <c r="X30" s="160"/>
      <c r="Y30" s="160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</row>
    <row r="31" spans="2:42" x14ac:dyDescent="0.2"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</row>
    <row r="32" spans="2:42" x14ac:dyDescent="0.2">
      <c r="B32" s="160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60"/>
      <c r="N32" s="160"/>
      <c r="O32" s="160"/>
      <c r="P32" s="160"/>
      <c r="Q32" s="160"/>
      <c r="R32" s="160"/>
      <c r="S32" s="160"/>
      <c r="T32" s="160"/>
      <c r="U32" s="160"/>
      <c r="V32" s="160"/>
      <c r="W32" s="160"/>
      <c r="X32" s="160"/>
      <c r="Y32" s="160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</row>
    <row r="33" spans="2:38" x14ac:dyDescent="0.2"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</row>
    <row r="34" spans="2:38" x14ac:dyDescent="0.2"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0"/>
      <c r="R34" s="160"/>
      <c r="S34" s="160"/>
      <c r="T34" s="160"/>
      <c r="U34" s="160"/>
      <c r="V34" s="160"/>
      <c r="W34" s="160"/>
      <c r="X34" s="160"/>
      <c r="Y34" s="160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</row>
    <row r="35" spans="2:38" x14ac:dyDescent="0.2"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60"/>
      <c r="N35" s="160"/>
      <c r="O35" s="160"/>
      <c r="P35" s="160"/>
      <c r="Q35" s="160"/>
      <c r="R35" s="160"/>
      <c r="S35" s="160"/>
      <c r="T35" s="160"/>
      <c r="U35" s="160"/>
      <c r="V35" s="160"/>
      <c r="W35" s="160"/>
      <c r="X35" s="160"/>
      <c r="Y35" s="160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</row>
    <row r="36" spans="2:38" x14ac:dyDescent="0.2">
      <c r="B36" s="160"/>
      <c r="C36" s="160"/>
      <c r="D36" s="160"/>
      <c r="E36" s="160"/>
      <c r="F36" s="160"/>
      <c r="G36" s="160"/>
      <c r="H36" s="160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0"/>
      <c r="T36" s="160"/>
      <c r="U36" s="160"/>
      <c r="V36" s="160"/>
      <c r="W36" s="160"/>
      <c r="X36" s="160"/>
      <c r="Y36" s="160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59"/>
      <c r="AL36" s="159"/>
    </row>
    <row r="37" spans="2:38" x14ac:dyDescent="0.2"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160"/>
      <c r="R37" s="160"/>
      <c r="S37" s="160"/>
      <c r="T37" s="160"/>
      <c r="U37" s="160"/>
      <c r="V37" s="160"/>
      <c r="W37" s="160"/>
      <c r="X37" s="160"/>
      <c r="Y37" s="160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</row>
    <row r="38" spans="2:38" x14ac:dyDescent="0.2"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</row>
    <row r="39" spans="2:38" x14ac:dyDescent="0.2">
      <c r="B39" s="160"/>
      <c r="C39" s="160"/>
      <c r="D39" s="160"/>
      <c r="E39" s="160"/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59"/>
      <c r="AA39" s="159"/>
      <c r="AB39" s="159"/>
      <c r="AC39" s="159"/>
      <c r="AD39" s="159"/>
      <c r="AE39" s="159"/>
      <c r="AF39" s="159"/>
      <c r="AG39" s="159"/>
      <c r="AH39" s="159"/>
      <c r="AI39" s="159"/>
      <c r="AJ39" s="159"/>
      <c r="AK39" s="159"/>
      <c r="AL39" s="159"/>
    </row>
    <row r="40" spans="2:38" x14ac:dyDescent="0.2"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0"/>
      <c r="M40" s="160"/>
      <c r="N40" s="160"/>
      <c r="O40" s="160"/>
      <c r="P40" s="160"/>
      <c r="Q40" s="160"/>
      <c r="R40" s="160"/>
      <c r="S40" s="160"/>
      <c r="T40" s="160"/>
      <c r="U40" s="160"/>
      <c r="V40" s="160"/>
      <c r="W40" s="161"/>
      <c r="X40" s="161"/>
      <c r="Y40" s="161"/>
      <c r="Z40" s="162"/>
      <c r="AA40" s="162"/>
      <c r="AB40" s="162"/>
      <c r="AC40" s="162"/>
      <c r="AD40" s="162"/>
      <c r="AE40" s="162"/>
      <c r="AF40" s="162"/>
      <c r="AG40" s="162"/>
      <c r="AH40" s="159"/>
      <c r="AI40" s="159"/>
      <c r="AJ40" s="159"/>
      <c r="AK40" s="159"/>
      <c r="AL40" s="159"/>
    </row>
    <row r="41" spans="2:38" x14ac:dyDescent="0.2">
      <c r="B41" s="160"/>
      <c r="C41" s="160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</row>
    <row r="42" spans="2:38" x14ac:dyDescent="0.2">
      <c r="B42" s="160"/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1"/>
      <c r="P42" s="161"/>
      <c r="Q42" s="161"/>
      <c r="R42" s="161"/>
      <c r="S42" s="161"/>
      <c r="T42" s="161"/>
      <c r="U42" s="161"/>
      <c r="V42" s="161"/>
      <c r="W42" s="161"/>
      <c r="X42" s="161"/>
      <c r="Y42" s="161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</row>
    <row r="43" spans="2:38" x14ac:dyDescent="0.2">
      <c r="B43" s="160"/>
      <c r="C43" s="160"/>
      <c r="D43" s="160"/>
      <c r="E43" s="160"/>
      <c r="F43" s="160"/>
      <c r="G43" s="160"/>
      <c r="H43" s="160"/>
      <c r="I43" s="160"/>
      <c r="J43" s="160"/>
      <c r="K43" s="160"/>
      <c r="L43" s="160"/>
      <c r="M43" s="160"/>
      <c r="N43" s="160"/>
      <c r="O43" s="161"/>
      <c r="P43" s="161"/>
      <c r="Q43" s="161"/>
      <c r="R43" s="161"/>
      <c r="S43" s="161"/>
      <c r="T43" s="161"/>
      <c r="U43" s="161"/>
      <c r="V43" s="161"/>
      <c r="W43" s="160"/>
      <c r="X43" s="160"/>
      <c r="Y43" s="160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</row>
    <row r="44" spans="2:38" x14ac:dyDescent="0.2"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0"/>
      <c r="T44" s="160"/>
      <c r="U44" s="160"/>
      <c r="V44" s="160"/>
      <c r="W44" s="160"/>
      <c r="X44" s="160"/>
      <c r="Y44" s="160"/>
      <c r="Z44" s="159"/>
      <c r="AA44" s="159"/>
      <c r="AB44" s="159"/>
      <c r="AC44" s="159"/>
      <c r="AD44" s="159"/>
      <c r="AE44" s="159"/>
      <c r="AF44" s="159"/>
      <c r="AG44" s="159"/>
      <c r="AH44" s="159"/>
      <c r="AI44" s="159"/>
      <c r="AJ44" s="159"/>
      <c r="AK44" s="159"/>
      <c r="AL44" s="159"/>
    </row>
    <row r="45" spans="2:38" x14ac:dyDescent="0.2">
      <c r="B45" s="160"/>
      <c r="C45" s="160"/>
      <c r="D45" s="160"/>
      <c r="E45" s="160"/>
      <c r="F45" s="160"/>
      <c r="G45" s="160"/>
      <c r="H45" s="160"/>
      <c r="I45" s="160"/>
      <c r="J45" s="160"/>
      <c r="K45" s="160"/>
      <c r="L45" s="160"/>
      <c r="M45" s="160"/>
      <c r="N45" s="160"/>
      <c r="O45" s="160"/>
      <c r="P45" s="160"/>
      <c r="Q45" s="160"/>
      <c r="R45" s="160"/>
      <c r="S45" s="160"/>
      <c r="T45" s="160"/>
      <c r="U45" s="160"/>
      <c r="V45" s="160"/>
      <c r="W45" s="160"/>
      <c r="X45" s="160"/>
      <c r="Y45" s="160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</row>
    <row r="46" spans="2:38" x14ac:dyDescent="0.2">
      <c r="B46" s="160"/>
      <c r="C46" s="160"/>
      <c r="D46" s="160"/>
      <c r="E46" s="160"/>
      <c r="F46" s="160"/>
      <c r="G46" s="160"/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  <c r="AK46" s="159"/>
      <c r="AL46" s="159"/>
    </row>
    <row r="47" spans="2:38" x14ac:dyDescent="0.2"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59"/>
      <c r="AA47" s="159"/>
      <c r="AB47" s="159"/>
      <c r="AC47" s="159"/>
      <c r="AD47" s="159"/>
      <c r="AE47" s="159"/>
      <c r="AF47" s="159"/>
      <c r="AG47" s="159"/>
      <c r="AH47" s="159"/>
      <c r="AI47" s="159"/>
      <c r="AJ47" s="159"/>
      <c r="AK47" s="159"/>
      <c r="AL47" s="159"/>
    </row>
    <row r="48" spans="2:38" x14ac:dyDescent="0.2"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59"/>
      <c r="AA48" s="159"/>
      <c r="AB48" s="159"/>
      <c r="AC48" s="159"/>
      <c r="AD48" s="159"/>
      <c r="AE48" s="159"/>
      <c r="AF48" s="159"/>
      <c r="AG48" s="159"/>
      <c r="AH48" s="159"/>
      <c r="AI48" s="159"/>
      <c r="AJ48" s="159"/>
      <c r="AK48" s="159"/>
      <c r="AL48" s="159"/>
    </row>
    <row r="49" spans="2:38" x14ac:dyDescent="0.2"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</row>
    <row r="50" spans="2:38" x14ac:dyDescent="0.2"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59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</row>
    <row r="51" spans="2:38" x14ac:dyDescent="0.2"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</row>
    <row r="52" spans="2:38" x14ac:dyDescent="0.2"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</row>
    <row r="53" spans="2:38" x14ac:dyDescent="0.2"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160"/>
      <c r="R53" s="160"/>
      <c r="S53" s="160"/>
      <c r="T53" s="160"/>
      <c r="U53" s="160"/>
      <c r="V53" s="160"/>
      <c r="W53" s="160"/>
      <c r="X53" s="160"/>
      <c r="Y53" s="160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</row>
    <row r="54" spans="2:38" x14ac:dyDescent="0.2">
      <c r="B54" s="160"/>
      <c r="C54" s="160"/>
      <c r="D54" s="160"/>
      <c r="E54" s="160"/>
      <c r="F54" s="160"/>
      <c r="G54" s="160"/>
      <c r="H54" s="160"/>
      <c r="I54" s="160"/>
      <c r="J54" s="160"/>
      <c r="K54" s="160"/>
      <c r="L54" s="160"/>
      <c r="M54" s="160"/>
      <c r="N54" s="160"/>
      <c r="O54" s="160"/>
      <c r="P54" s="160"/>
      <c r="Q54" s="160"/>
      <c r="R54" s="160"/>
      <c r="S54" s="160"/>
      <c r="T54" s="160"/>
      <c r="U54" s="160"/>
      <c r="V54" s="160"/>
      <c r="W54" s="160"/>
      <c r="X54" s="160"/>
      <c r="Y54" s="160"/>
      <c r="Z54" s="159"/>
      <c r="AA54" s="159"/>
      <c r="AB54" s="159"/>
      <c r="AC54" s="159"/>
      <c r="AD54" s="159"/>
      <c r="AE54" s="159"/>
      <c r="AF54" s="159"/>
      <c r="AG54" s="159"/>
      <c r="AH54" s="159"/>
      <c r="AI54" s="159"/>
      <c r="AJ54" s="159"/>
      <c r="AK54" s="159"/>
      <c r="AL54" s="159"/>
    </row>
    <row r="55" spans="2:38" x14ac:dyDescent="0.2"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59"/>
      <c r="AA55" s="159"/>
      <c r="AB55" s="159"/>
      <c r="AC55" s="159"/>
      <c r="AD55" s="159"/>
      <c r="AE55" s="159"/>
      <c r="AF55" s="159"/>
      <c r="AG55" s="159"/>
      <c r="AH55" s="159"/>
      <c r="AI55" s="159"/>
      <c r="AJ55" s="159"/>
      <c r="AK55" s="159"/>
      <c r="AL55" s="159"/>
    </row>
    <row r="56" spans="2:38" x14ac:dyDescent="0.2"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59"/>
      <c r="AA56" s="159"/>
      <c r="AB56" s="159"/>
      <c r="AC56" s="159"/>
      <c r="AD56" s="159"/>
      <c r="AE56" s="159"/>
      <c r="AF56" s="159"/>
      <c r="AG56" s="159"/>
      <c r="AH56" s="159"/>
      <c r="AI56" s="159"/>
      <c r="AJ56" s="159"/>
      <c r="AK56" s="159"/>
      <c r="AL56" s="159"/>
    </row>
    <row r="57" spans="2:38" x14ac:dyDescent="0.2">
      <c r="B57" s="160"/>
      <c r="C57" s="160"/>
      <c r="D57" s="160"/>
      <c r="E57" s="160"/>
      <c r="F57" s="160"/>
      <c r="G57" s="160"/>
      <c r="H57" s="160"/>
      <c r="I57" s="160"/>
      <c r="J57" s="160"/>
      <c r="K57" s="160"/>
      <c r="L57" s="160"/>
      <c r="M57" s="160"/>
      <c r="N57" s="160"/>
      <c r="O57" s="160"/>
      <c r="P57" s="160"/>
      <c r="Q57" s="160"/>
      <c r="R57" s="160"/>
      <c r="S57" s="160"/>
      <c r="T57" s="160"/>
      <c r="U57" s="160"/>
      <c r="V57" s="160"/>
      <c r="W57" s="160"/>
      <c r="X57" s="160"/>
      <c r="Y57" s="160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</row>
    <row r="58" spans="2:38" x14ac:dyDescent="0.2"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59"/>
      <c r="AA58" s="159"/>
      <c r="AB58" s="159"/>
      <c r="AC58" s="159"/>
      <c r="AD58" s="159"/>
      <c r="AE58" s="159"/>
      <c r="AF58" s="159"/>
      <c r="AG58" s="159"/>
      <c r="AH58" s="159"/>
      <c r="AI58" s="159"/>
      <c r="AJ58" s="159"/>
      <c r="AK58" s="159"/>
      <c r="AL58" s="159"/>
    </row>
    <row r="59" spans="2:38" x14ac:dyDescent="0.2">
      <c r="B59" s="160"/>
      <c r="C59" s="160"/>
      <c r="D59" s="160"/>
      <c r="E59" s="160"/>
      <c r="F59" s="160"/>
      <c r="G59" s="160"/>
      <c r="H59" s="160"/>
      <c r="I59" s="160"/>
      <c r="J59" s="160"/>
      <c r="K59" s="160"/>
      <c r="L59" s="160"/>
      <c r="M59" s="160"/>
      <c r="N59" s="160"/>
      <c r="O59" s="160"/>
      <c r="P59" s="160"/>
      <c r="Q59" s="160"/>
      <c r="R59" s="160"/>
      <c r="S59" s="160"/>
      <c r="T59" s="160"/>
      <c r="U59" s="160"/>
      <c r="V59" s="160"/>
      <c r="W59" s="160"/>
      <c r="X59" s="160"/>
      <c r="Y59" s="160"/>
      <c r="Z59" s="159"/>
      <c r="AA59" s="159"/>
      <c r="AB59" s="159"/>
      <c r="AC59" s="159"/>
      <c r="AD59" s="159"/>
      <c r="AE59" s="159"/>
      <c r="AF59" s="159"/>
      <c r="AG59" s="159"/>
      <c r="AH59" s="159"/>
      <c r="AI59" s="159"/>
      <c r="AJ59" s="159"/>
      <c r="AK59" s="159"/>
      <c r="AL59" s="159"/>
    </row>
    <row r="60" spans="2:38" x14ac:dyDescent="0.2">
      <c r="B60" s="160"/>
      <c r="C60" s="160"/>
      <c r="D60" s="160"/>
      <c r="E60" s="160"/>
      <c r="F60" s="160"/>
      <c r="G60" s="160"/>
      <c r="H60" s="160"/>
      <c r="I60" s="160"/>
      <c r="J60" s="160"/>
      <c r="K60" s="160"/>
      <c r="L60" s="160"/>
      <c r="M60" s="160"/>
      <c r="N60" s="160"/>
      <c r="O60" s="160"/>
      <c r="P60" s="160"/>
      <c r="Q60" s="160"/>
      <c r="R60" s="160"/>
      <c r="S60" s="160"/>
      <c r="T60" s="160"/>
      <c r="U60" s="160"/>
      <c r="V60" s="160"/>
      <c r="W60" s="160"/>
      <c r="X60" s="160"/>
      <c r="Y60" s="160"/>
      <c r="Z60" s="159"/>
      <c r="AA60" s="159"/>
      <c r="AB60" s="159"/>
      <c r="AC60" s="159"/>
      <c r="AD60" s="159"/>
      <c r="AE60" s="159"/>
      <c r="AF60" s="159"/>
      <c r="AG60" s="159"/>
      <c r="AH60" s="159"/>
      <c r="AI60" s="159"/>
      <c r="AJ60" s="159"/>
      <c r="AK60" s="159"/>
      <c r="AL60" s="159"/>
    </row>
    <row r="61" spans="2:38" x14ac:dyDescent="0.2">
      <c r="B61" s="160"/>
      <c r="C61" s="160"/>
      <c r="D61" s="160"/>
      <c r="E61" s="160"/>
      <c r="F61" s="160"/>
      <c r="G61" s="160"/>
      <c r="H61" s="160"/>
      <c r="I61" s="160"/>
      <c r="J61" s="160"/>
      <c r="K61" s="160"/>
      <c r="L61" s="160"/>
      <c r="M61" s="160"/>
      <c r="N61" s="160"/>
      <c r="O61" s="160"/>
      <c r="P61" s="160"/>
      <c r="Q61" s="160"/>
      <c r="R61" s="160"/>
      <c r="S61" s="160"/>
      <c r="T61" s="160"/>
      <c r="U61" s="160"/>
      <c r="V61" s="160"/>
      <c r="W61" s="160"/>
      <c r="X61" s="160"/>
      <c r="Y61" s="160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</row>
    <row r="62" spans="2:38" x14ac:dyDescent="0.2">
      <c r="B62" s="160"/>
      <c r="C62" s="160"/>
      <c r="D62" s="160"/>
      <c r="E62" s="160"/>
      <c r="F62" s="160"/>
      <c r="G62" s="160"/>
      <c r="H62" s="160"/>
      <c r="I62" s="160"/>
      <c r="J62" s="160"/>
      <c r="K62" s="160"/>
      <c r="L62" s="160"/>
      <c r="M62" s="160"/>
      <c r="N62" s="160"/>
      <c r="O62" s="160"/>
      <c r="P62" s="160"/>
      <c r="Q62" s="160"/>
      <c r="R62" s="160"/>
      <c r="S62" s="160"/>
      <c r="T62" s="160"/>
      <c r="U62" s="160"/>
      <c r="V62" s="160"/>
      <c r="W62" s="160"/>
      <c r="X62" s="160"/>
      <c r="Y62" s="160"/>
      <c r="Z62" s="159"/>
      <c r="AA62" s="159"/>
      <c r="AB62" s="159"/>
      <c r="AC62" s="159"/>
      <c r="AD62" s="159"/>
      <c r="AE62" s="159"/>
      <c r="AF62" s="159"/>
      <c r="AG62" s="159"/>
      <c r="AH62" s="159"/>
      <c r="AI62" s="159"/>
      <c r="AJ62" s="159"/>
      <c r="AK62" s="159"/>
      <c r="AL62" s="159"/>
    </row>
    <row r="63" spans="2:38" x14ac:dyDescent="0.2">
      <c r="B63" s="160"/>
      <c r="C63" s="160"/>
      <c r="D63" s="160"/>
      <c r="E63" s="160"/>
      <c r="F63" s="160"/>
      <c r="G63" s="160"/>
      <c r="H63" s="160"/>
      <c r="I63" s="160"/>
      <c r="J63" s="160"/>
      <c r="K63" s="160"/>
      <c r="L63" s="160"/>
      <c r="M63" s="160"/>
      <c r="N63" s="160"/>
      <c r="O63" s="160"/>
      <c r="P63" s="160"/>
      <c r="Q63" s="160"/>
      <c r="R63" s="160"/>
      <c r="S63" s="160"/>
      <c r="T63" s="160"/>
      <c r="U63" s="160"/>
      <c r="V63" s="160"/>
      <c r="W63" s="160"/>
      <c r="X63" s="160"/>
      <c r="Y63" s="160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</row>
    <row r="64" spans="2:38" x14ac:dyDescent="0.2"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160"/>
      <c r="Q64" s="160"/>
      <c r="R64" s="160"/>
      <c r="S64" s="160"/>
      <c r="T64" s="160"/>
      <c r="U64" s="160"/>
      <c r="V64" s="160"/>
      <c r="W64" s="160"/>
      <c r="X64" s="160"/>
      <c r="Y64" s="160"/>
      <c r="Z64" s="159"/>
      <c r="AA64" s="159"/>
      <c r="AB64" s="159"/>
      <c r="AC64" s="159"/>
      <c r="AD64" s="159"/>
      <c r="AE64" s="159"/>
      <c r="AF64" s="159"/>
      <c r="AG64" s="159"/>
      <c r="AH64" s="159"/>
      <c r="AI64" s="159"/>
      <c r="AJ64" s="159"/>
      <c r="AK64" s="159"/>
      <c r="AL64" s="159"/>
    </row>
    <row r="65" spans="2:38" x14ac:dyDescent="0.2">
      <c r="B65" s="160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</row>
    <row r="66" spans="2:38" x14ac:dyDescent="0.2">
      <c r="B66" s="160"/>
      <c r="C66" s="160"/>
      <c r="D66" s="160"/>
      <c r="E66" s="160"/>
      <c r="F66" s="160"/>
      <c r="G66" s="160"/>
      <c r="H66" s="160"/>
      <c r="I66" s="160"/>
      <c r="J66" s="160"/>
      <c r="K66" s="160"/>
      <c r="L66" s="160"/>
      <c r="M66" s="160"/>
      <c r="N66" s="160"/>
      <c r="O66" s="160"/>
      <c r="P66" s="160"/>
      <c r="Q66" s="160"/>
      <c r="R66" s="160"/>
      <c r="S66" s="160"/>
      <c r="T66" s="160"/>
      <c r="U66" s="160"/>
      <c r="V66" s="160"/>
      <c r="W66" s="160"/>
      <c r="X66" s="160"/>
      <c r="Y66" s="160"/>
      <c r="Z66" s="159"/>
      <c r="AA66" s="159"/>
      <c r="AB66" s="159"/>
      <c r="AC66" s="159"/>
      <c r="AD66" s="159"/>
      <c r="AE66" s="159"/>
      <c r="AF66" s="159"/>
      <c r="AG66" s="159"/>
      <c r="AH66" s="159"/>
      <c r="AI66" s="159"/>
      <c r="AJ66" s="159"/>
      <c r="AK66" s="159"/>
      <c r="AL66" s="159"/>
    </row>
    <row r="67" spans="2:38" x14ac:dyDescent="0.2">
      <c r="B67" s="160"/>
      <c r="C67" s="160"/>
      <c r="D67" s="160"/>
      <c r="E67" s="160"/>
      <c r="F67" s="160"/>
      <c r="G67" s="160"/>
      <c r="H67" s="160"/>
      <c r="I67" s="160"/>
      <c r="J67" s="160"/>
      <c r="K67" s="160"/>
      <c r="L67" s="160"/>
      <c r="M67" s="160"/>
      <c r="N67" s="160"/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160"/>
      <c r="Z67" s="159"/>
      <c r="AA67" s="159"/>
      <c r="AB67" s="159"/>
      <c r="AC67" s="159"/>
      <c r="AD67" s="159"/>
      <c r="AE67" s="159"/>
      <c r="AF67" s="159"/>
      <c r="AG67" s="159"/>
      <c r="AH67" s="159"/>
      <c r="AI67" s="159"/>
      <c r="AJ67" s="159"/>
      <c r="AK67" s="159"/>
      <c r="AL67" s="159"/>
    </row>
    <row r="68" spans="2:38" x14ac:dyDescent="0.2">
      <c r="B68" s="160"/>
      <c r="C68" s="160"/>
      <c r="D68" s="160"/>
      <c r="E68" s="160"/>
      <c r="F68" s="160"/>
      <c r="G68" s="160"/>
      <c r="H68" s="160"/>
      <c r="I68" s="160"/>
      <c r="J68" s="160"/>
      <c r="K68" s="160"/>
      <c r="L68" s="160"/>
      <c r="M68" s="160"/>
      <c r="N68" s="160"/>
      <c r="O68" s="160"/>
      <c r="P68" s="160"/>
      <c r="Q68" s="160"/>
      <c r="R68" s="160"/>
      <c r="S68" s="160"/>
      <c r="T68" s="160"/>
      <c r="U68" s="160"/>
      <c r="V68" s="160"/>
      <c r="W68" s="160"/>
      <c r="X68" s="160"/>
      <c r="Y68" s="160"/>
      <c r="Z68" s="159"/>
      <c r="AA68" s="159"/>
      <c r="AB68" s="159"/>
      <c r="AC68" s="159"/>
      <c r="AD68" s="159"/>
      <c r="AE68" s="159"/>
      <c r="AF68" s="159"/>
      <c r="AG68" s="159"/>
      <c r="AH68" s="159"/>
      <c r="AI68" s="159"/>
      <c r="AJ68" s="159"/>
      <c r="AK68" s="159"/>
      <c r="AL68" s="159"/>
    </row>
    <row r="69" spans="2:38" ht="15.75" x14ac:dyDescent="0.25">
      <c r="B69" s="849"/>
      <c r="C69" s="849"/>
      <c r="D69" s="849"/>
      <c r="E69" s="849"/>
      <c r="F69" s="849"/>
      <c r="G69" s="849"/>
      <c r="H69" s="849"/>
      <c r="I69" s="849"/>
      <c r="J69" s="849"/>
      <c r="K69" s="849"/>
      <c r="L69" s="849"/>
      <c r="M69" s="849"/>
      <c r="N69" s="849"/>
      <c r="O69" s="849"/>
      <c r="P69" s="849"/>
      <c r="Q69" s="849"/>
      <c r="R69" s="849"/>
      <c r="S69" s="849"/>
      <c r="T69" s="849"/>
      <c r="U69" s="849"/>
      <c r="V69" s="849"/>
      <c r="W69" s="849"/>
      <c r="X69" s="849"/>
      <c r="Y69" s="849"/>
      <c r="Z69" s="849"/>
      <c r="AA69" s="849"/>
      <c r="AB69" s="849"/>
      <c r="AC69" s="849"/>
      <c r="AD69" s="849"/>
    </row>
  </sheetData>
  <mergeCells count="4">
    <mergeCell ref="B1:AA1"/>
    <mergeCell ref="P22:Q22"/>
    <mergeCell ref="P23:Q23"/>
    <mergeCell ref="B69:AD69"/>
  </mergeCells>
  <printOptions horizontalCentered="1"/>
  <pageMargins left="0.23622047244094488" right="0.23622047244094488" top="0.74803149606299213" bottom="0.74803149606299213" header="0.31496062992125984" footer="0.31496062992125984"/>
  <pageSetup paperSize="9" scale="4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AAE5-6D11-4F9B-8819-787403AEA1E4}">
  <sheetPr>
    <tabColor rgb="FFF23F2C"/>
    <pageSetUpPr fitToPage="1"/>
  </sheetPr>
  <dimension ref="A1:U39"/>
  <sheetViews>
    <sheetView view="pageBreakPreview" topLeftCell="B1" zoomScale="80" zoomScaleNormal="90" zoomScaleSheetLayoutView="80" workbookViewId="0">
      <pane ySplit="2" topLeftCell="A12" activePane="bottomLeft" state="frozen"/>
      <selection pane="bottomLeft" activeCell="R21" sqref="R21"/>
    </sheetView>
  </sheetViews>
  <sheetFormatPr defaultColWidth="9.140625" defaultRowHeight="15" outlineLevelRow="1" outlineLevelCol="1" x14ac:dyDescent="0.25"/>
  <cols>
    <col min="1" max="1" width="46" style="311" customWidth="1"/>
    <col min="2" max="2" width="20.85546875" style="311" customWidth="1"/>
    <col min="3" max="3" width="21" style="311" customWidth="1" outlineLevel="1"/>
    <col min="4" max="4" width="20" style="311" customWidth="1" outlineLevel="1"/>
    <col min="5" max="5" width="19" style="311" customWidth="1" outlineLevel="1"/>
    <col min="6" max="6" width="15.42578125" style="311" customWidth="1" outlineLevel="1"/>
    <col min="7" max="7" width="17.42578125" style="311" customWidth="1" outlineLevel="1"/>
    <col min="8" max="8" width="12" style="311" customWidth="1" outlineLevel="1"/>
    <col min="9" max="9" width="11.7109375" style="311" customWidth="1" outlineLevel="1"/>
    <col min="10" max="16" width="14.140625" style="311" customWidth="1"/>
    <col min="17" max="17" width="12.5703125" style="311" customWidth="1"/>
    <col min="18" max="18" width="15.85546875" style="311" customWidth="1"/>
    <col min="19" max="19" width="18.7109375" style="311" customWidth="1"/>
    <col min="20" max="20" width="22.85546875" style="311" customWidth="1"/>
    <col min="21" max="16384" width="9.140625" style="311"/>
  </cols>
  <sheetData>
    <row r="1" spans="1:19" x14ac:dyDescent="0.25">
      <c r="A1" s="852" t="s">
        <v>527</v>
      </c>
      <c r="B1" s="852"/>
      <c r="C1" s="852"/>
      <c r="D1" s="852"/>
      <c r="E1" s="852"/>
      <c r="F1" s="852"/>
      <c r="G1" s="852"/>
      <c r="H1" s="852"/>
      <c r="I1" s="852"/>
    </row>
    <row r="2" spans="1:19" ht="30" x14ac:dyDescent="0.25">
      <c r="A2" s="507" t="s">
        <v>518</v>
      </c>
      <c r="B2" s="638">
        <v>44562</v>
      </c>
      <c r="C2" s="638">
        <v>44593</v>
      </c>
      <c r="D2" s="638">
        <v>44621</v>
      </c>
      <c r="E2" s="638">
        <v>44652</v>
      </c>
      <c r="F2" s="638">
        <v>44682</v>
      </c>
      <c r="G2" s="638">
        <v>44713</v>
      </c>
      <c r="H2" s="638">
        <v>44743</v>
      </c>
      <c r="I2" s="638">
        <v>44774</v>
      </c>
      <c r="J2" s="639">
        <v>44805</v>
      </c>
      <c r="K2" s="640" t="s">
        <v>554</v>
      </c>
      <c r="L2" s="640">
        <v>44866</v>
      </c>
      <c r="M2" s="641">
        <v>44896</v>
      </c>
      <c r="N2" s="641">
        <v>44927</v>
      </c>
      <c r="O2" s="641">
        <v>44958</v>
      </c>
      <c r="P2" s="641">
        <f>'По видам валют'!C68</f>
        <v>44986</v>
      </c>
    </row>
    <row r="3" spans="1:19" x14ac:dyDescent="0.25">
      <c r="A3" s="508" t="s">
        <v>391</v>
      </c>
      <c r="B3" s="509">
        <v>2.5480999999999998</v>
      </c>
      <c r="C3" s="509">
        <v>2.6149</v>
      </c>
      <c r="D3" s="509">
        <v>2.7597</v>
      </c>
      <c r="E3" s="509">
        <v>2.9731999999999998</v>
      </c>
      <c r="F3" s="509">
        <v>2.6534</v>
      </c>
      <c r="G3" s="510">
        <v>2.5884</v>
      </c>
      <c r="H3" s="545">
        <v>2.5234999999999999</v>
      </c>
      <c r="I3" s="510">
        <v>2.617</v>
      </c>
      <c r="J3" s="562">
        <v>2.5567000000000002</v>
      </c>
      <c r="K3" s="562">
        <v>2.4803000000000002</v>
      </c>
      <c r="L3" s="562">
        <v>2.4731999999999998</v>
      </c>
      <c r="M3" s="562">
        <v>2.4348999999999998</v>
      </c>
      <c r="N3" s="562">
        <v>2.7364000000000002</v>
      </c>
      <c r="O3" s="562">
        <v>2.6467999999999998</v>
      </c>
      <c r="P3" s="562">
        <f>'По видам валют'!C69</f>
        <v>2.8079999999999998</v>
      </c>
    </row>
    <row r="4" spans="1:19" x14ac:dyDescent="0.25">
      <c r="A4" s="511" t="s">
        <v>392</v>
      </c>
      <c r="B4" s="509">
        <v>2.8826000000000001</v>
      </c>
      <c r="C4" s="509">
        <v>2.9113000000000002</v>
      </c>
      <c r="D4" s="509">
        <v>3.0872999999999999</v>
      </c>
      <c r="E4" s="509">
        <v>3.3083999999999998</v>
      </c>
      <c r="F4" s="509">
        <v>2.7896000000000001</v>
      </c>
      <c r="G4" s="510">
        <v>2.6863999999999999</v>
      </c>
      <c r="H4" s="545">
        <v>2.6629999999999998</v>
      </c>
      <c r="I4" s="510">
        <v>2.6642000000000001</v>
      </c>
      <c r="J4" s="562">
        <v>2.5613000000000001</v>
      </c>
      <c r="K4" s="562">
        <v>2.3956</v>
      </c>
      <c r="L4" s="562">
        <v>2.456</v>
      </c>
      <c r="M4" s="562">
        <v>2.5083000000000002</v>
      </c>
      <c r="N4" s="562">
        <v>2.9156</v>
      </c>
      <c r="O4" s="562">
        <v>2.8866999999999998</v>
      </c>
      <c r="P4" s="562">
        <f>'По видам валют'!C70</f>
        <v>2.9624000000000001</v>
      </c>
    </row>
    <row r="5" spans="1:19" x14ac:dyDescent="0.25">
      <c r="A5" s="508" t="s">
        <v>393</v>
      </c>
      <c r="B5" s="509">
        <v>3.4321999999999999</v>
      </c>
      <c r="C5" s="509">
        <v>3.3565999999999998</v>
      </c>
      <c r="D5" s="509">
        <v>3.2978000000000001</v>
      </c>
      <c r="E5" s="509">
        <v>3.5177999999999998</v>
      </c>
      <c r="F5" s="509">
        <v>3.6694</v>
      </c>
      <c r="G5" s="510">
        <v>4.0620000000000003</v>
      </c>
      <c r="H5" s="545">
        <v>4.9705000000000004</v>
      </c>
      <c r="I5" s="510">
        <v>4.3470000000000004</v>
      </c>
      <c r="J5" s="562">
        <v>4.2326000000000006</v>
      </c>
      <c r="K5" s="562">
        <v>4.2812999999999999</v>
      </c>
      <c r="L5" s="562">
        <v>4.0205000000000002</v>
      </c>
      <c r="M5" s="562">
        <v>3.9768999999999997</v>
      </c>
      <c r="N5" s="562">
        <v>3.7835000000000001</v>
      </c>
      <c r="O5" s="562">
        <v>3.8120000000000003</v>
      </c>
      <c r="P5" s="562">
        <f>'По видам валют'!C71</f>
        <v>3.7440000000000002</v>
      </c>
    </row>
    <row r="6" spans="1:19" x14ac:dyDescent="0.25">
      <c r="A6" s="503" t="s">
        <v>394</v>
      </c>
      <c r="B6" s="504">
        <f>B4/B3</f>
        <v>1.1312742827989484</v>
      </c>
      <c r="C6" s="504">
        <f>C4/C3</f>
        <v>1.1133504149298252</v>
      </c>
      <c r="D6" s="504">
        <f>D4/D3</f>
        <v>1.1187085552777476</v>
      </c>
      <c r="E6" s="504">
        <f>E4/E3</f>
        <v>1.1127404816359479</v>
      </c>
      <c r="F6" s="504">
        <f t="shared" ref="F6:H6" si="0">F4/F3</f>
        <v>1.0513303685837039</v>
      </c>
      <c r="G6" s="504">
        <f t="shared" si="0"/>
        <v>1.0378612270128265</v>
      </c>
      <c r="H6" s="546">
        <f t="shared" si="0"/>
        <v>1.0552803645730136</v>
      </c>
      <c r="I6" s="504">
        <f t="shared" ref="I6:L6" si="1">I4/I3</f>
        <v>1.0180359189912114</v>
      </c>
      <c r="J6" s="504">
        <f t="shared" si="1"/>
        <v>1.0017991942738687</v>
      </c>
      <c r="K6" s="504">
        <f t="shared" si="1"/>
        <v>0.96585090513244354</v>
      </c>
      <c r="L6" s="504">
        <f t="shared" si="1"/>
        <v>0.99304544719391885</v>
      </c>
      <c r="M6" s="504">
        <f>M4/M3</f>
        <v>1.0301449751529839</v>
      </c>
      <c r="N6" s="504">
        <f>N4/N3</f>
        <v>1.0654875018272181</v>
      </c>
      <c r="O6" s="504">
        <v>1.0906377512467886</v>
      </c>
      <c r="P6" s="504">
        <f>P4/P3</f>
        <v>1.0549857549857551</v>
      </c>
    </row>
    <row r="7" spans="1:19" x14ac:dyDescent="0.25">
      <c r="A7" s="505" t="s">
        <v>395</v>
      </c>
      <c r="B7" s="506">
        <f>B3/B5*100</f>
        <v>74.241011596060829</v>
      </c>
      <c r="C7" s="506">
        <f t="shared" ref="C7:K7" si="2">C3/C5*100</f>
        <v>77.903235416790807</v>
      </c>
      <c r="D7" s="506">
        <f t="shared" si="2"/>
        <v>83.68306143489599</v>
      </c>
      <c r="E7" s="506">
        <f t="shared" si="2"/>
        <v>84.518733299221111</v>
      </c>
      <c r="F7" s="506">
        <f t="shared" si="2"/>
        <v>72.311549572137139</v>
      </c>
      <c r="G7" s="506">
        <f t="shared" si="2"/>
        <v>63.722304283604139</v>
      </c>
      <c r="H7" s="547">
        <f t="shared" si="2"/>
        <v>50.76954028769741</v>
      </c>
      <c r="I7" s="506">
        <f t="shared" si="2"/>
        <v>60.202438463308027</v>
      </c>
      <c r="J7" s="506">
        <f>J3/J5*100</f>
        <v>60.404952038935875</v>
      </c>
      <c r="K7" s="506">
        <f t="shared" si="2"/>
        <v>57.933338004811631</v>
      </c>
      <c r="L7" s="506">
        <f>L3/L5*100</f>
        <v>61.514736973013292</v>
      </c>
      <c r="M7" s="506">
        <f>M3/M5*100</f>
        <v>61.226080615554835</v>
      </c>
      <c r="N7" s="506">
        <f t="shared" ref="N7" si="3">N3/N5*100</f>
        <v>72.324567199682832</v>
      </c>
      <c r="O7" s="506">
        <v>69.433368310598098</v>
      </c>
      <c r="P7" s="506">
        <f>P3/P5*100</f>
        <v>74.999999999999986</v>
      </c>
    </row>
    <row r="8" spans="1:19" x14ac:dyDescent="0.25">
      <c r="A8" s="853" t="s">
        <v>528</v>
      </c>
      <c r="B8" s="853"/>
      <c r="C8" s="853"/>
      <c r="D8" s="853"/>
      <c r="E8" s="853"/>
      <c r="F8" s="853"/>
      <c r="G8" s="853"/>
      <c r="H8" s="853"/>
      <c r="I8" s="853"/>
    </row>
    <row r="9" spans="1:19" ht="30" outlineLevel="1" x14ac:dyDescent="0.25">
      <c r="A9" s="500" t="s">
        <v>519</v>
      </c>
      <c r="B9" s="638">
        <v>44562</v>
      </c>
      <c r="C9" s="638">
        <v>44593</v>
      </c>
      <c r="D9" s="638">
        <v>44621</v>
      </c>
      <c r="E9" s="638">
        <v>44652</v>
      </c>
      <c r="F9" s="638">
        <v>44685</v>
      </c>
      <c r="G9" s="638">
        <v>44713</v>
      </c>
      <c r="H9" s="638">
        <v>44743</v>
      </c>
      <c r="I9" s="638">
        <v>44774</v>
      </c>
      <c r="J9" s="639">
        <f>J2</f>
        <v>44805</v>
      </c>
      <c r="K9" s="640" t="s">
        <v>553</v>
      </c>
      <c r="L9" s="640">
        <v>44866</v>
      </c>
      <c r="M9" s="641">
        <f>M2</f>
        <v>44896</v>
      </c>
      <c r="N9" s="641">
        <v>44927</v>
      </c>
      <c r="O9" s="641">
        <v>44958</v>
      </c>
      <c r="P9" s="641">
        <f>P2</f>
        <v>44986</v>
      </c>
    </row>
    <row r="10" spans="1:19" outlineLevel="1" x14ac:dyDescent="0.25">
      <c r="A10" s="125" t="s">
        <v>149</v>
      </c>
      <c r="B10" s="490">
        <v>3375.9153879361102</v>
      </c>
      <c r="C10" s="490">
        <v>3408.0014532104497</v>
      </c>
      <c r="D10" s="490">
        <v>3384.21712504982</v>
      </c>
      <c r="E10" s="490">
        <v>3136.9719494147721</v>
      </c>
      <c r="F10" s="490">
        <v>3065.7138011607699</v>
      </c>
      <c r="G10" s="490">
        <v>3037.7240766496702</v>
      </c>
      <c r="H10" s="490">
        <v>3047.7800673667498</v>
      </c>
      <c r="I10" s="490">
        <v>3040.4390523500201</v>
      </c>
      <c r="J10" s="490">
        <v>3037.9708217624302</v>
      </c>
      <c r="K10" s="490">
        <v>3029.9504092246898</v>
      </c>
      <c r="L10" s="490">
        <v>2976.28052725214</v>
      </c>
      <c r="M10" s="490">
        <v>2966.9731816501703</v>
      </c>
      <c r="N10" s="490">
        <v>2968.3058032451399</v>
      </c>
      <c r="O10" s="490">
        <v>2939.1170470001503</v>
      </c>
      <c r="P10" s="490">
        <f>'По видам валют'!C77</f>
        <v>2901.3347578347598</v>
      </c>
      <c r="Q10" s="490"/>
    </row>
    <row r="11" spans="1:19" outlineLevel="1" x14ac:dyDescent="0.25">
      <c r="A11" s="125" t="s">
        <v>148</v>
      </c>
      <c r="B11" s="490">
        <v>382.70103378894049</v>
      </c>
      <c r="C11" s="490">
        <v>388.90736097276101</v>
      </c>
      <c r="D11" s="490">
        <v>388.46176270527604</v>
      </c>
      <c r="E11" s="490">
        <v>359.72947648410121</v>
      </c>
      <c r="F11" s="490">
        <v>359.26297677086302</v>
      </c>
      <c r="G11" s="490">
        <v>363.74553305539001</v>
      </c>
      <c r="H11" s="490">
        <v>368.23920390537</v>
      </c>
      <c r="I11" s="490">
        <v>371.33473462953197</v>
      </c>
      <c r="J11" s="490">
        <v>374.09128177097602</v>
      </c>
      <c r="K11" s="490">
        <v>376.088662548005</v>
      </c>
      <c r="L11" s="490">
        <v>364.53908794788299</v>
      </c>
      <c r="M11" s="490">
        <v>359.12570266714499</v>
      </c>
      <c r="N11" s="490">
        <v>356.19460831389796</v>
      </c>
      <c r="O11" s="490">
        <v>349.87529012367099</v>
      </c>
      <c r="P11" s="490">
        <f>'По видам валют'!C78</f>
        <v>344.34310018903597</v>
      </c>
      <c r="Q11" s="490"/>
    </row>
    <row r="12" spans="1:19" outlineLevel="1" x14ac:dyDescent="0.25">
      <c r="A12" s="125" t="s">
        <v>150</v>
      </c>
      <c r="B12" s="490">
        <v>11612.202086125519</v>
      </c>
      <c r="C12" s="490">
        <v>11961.3001251266</v>
      </c>
      <c r="D12" s="490">
        <v>12088.210322032901</v>
      </c>
      <c r="E12" s="490">
        <v>13120.217181192791</v>
      </c>
      <c r="F12" s="490">
        <v>14078.977489507801</v>
      </c>
      <c r="G12" s="490">
        <v>14784.638109305801</v>
      </c>
      <c r="H12" s="490">
        <v>15342.5611105523</v>
      </c>
      <c r="I12" s="490">
        <v>15749.8504715896</v>
      </c>
      <c r="J12" s="490">
        <v>16241.506402683901</v>
      </c>
      <c r="K12" s="490">
        <v>16718.543433069401</v>
      </c>
      <c r="L12" s="490">
        <v>16691.132943663699</v>
      </c>
      <c r="M12" s="490">
        <v>16960.622595489</v>
      </c>
      <c r="N12" s="490">
        <v>17118.699616757003</v>
      </c>
      <c r="O12" s="490">
        <v>17393.8877229801</v>
      </c>
      <c r="P12" s="490">
        <f>'По видам валют'!C79</f>
        <v>17454.3803418803</v>
      </c>
    </row>
    <row r="13" spans="1:19" outlineLevel="1" x14ac:dyDescent="0.25">
      <c r="A13" s="854" t="s">
        <v>529</v>
      </c>
      <c r="B13" s="854"/>
      <c r="C13" s="854"/>
      <c r="D13" s="854"/>
      <c r="E13" s="854"/>
      <c r="F13" s="854"/>
      <c r="G13" s="854"/>
      <c r="H13" s="854"/>
      <c r="I13" s="854"/>
      <c r="J13" s="553"/>
      <c r="K13" s="553"/>
      <c r="L13" s="553"/>
      <c r="M13" s="553"/>
      <c r="N13" s="553"/>
      <c r="O13" s="553"/>
      <c r="P13" s="553"/>
    </row>
    <row r="14" spans="1:19" ht="30" outlineLevel="1" x14ac:dyDescent="0.25">
      <c r="A14" s="554" t="s">
        <v>520</v>
      </c>
      <c r="B14" s="555">
        <v>44562</v>
      </c>
      <c r="C14" s="555">
        <v>44593</v>
      </c>
      <c r="D14" s="555">
        <v>44621</v>
      </c>
      <c r="E14" s="555">
        <v>44652</v>
      </c>
      <c r="F14" s="555">
        <v>44685</v>
      </c>
      <c r="G14" s="555">
        <v>44713</v>
      </c>
      <c r="H14" s="555">
        <v>44743</v>
      </c>
      <c r="I14" s="555">
        <v>44774</v>
      </c>
      <c r="J14" s="555">
        <f>J2</f>
        <v>44805</v>
      </c>
      <c r="K14" s="643" t="s">
        <v>554</v>
      </c>
      <c r="L14" s="643">
        <v>44866</v>
      </c>
      <c r="M14" s="642">
        <f>M2</f>
        <v>44896</v>
      </c>
      <c r="N14" s="642">
        <v>44927</v>
      </c>
      <c r="O14" s="642">
        <v>44958</v>
      </c>
      <c r="P14" s="642">
        <f>P2</f>
        <v>44986</v>
      </c>
      <c r="S14" s="490">
        <f>P15-O15</f>
        <v>-37.782289165390466</v>
      </c>
    </row>
    <row r="15" spans="1:19" outlineLevel="1" x14ac:dyDescent="0.25">
      <c r="A15" s="556" t="s">
        <v>149</v>
      </c>
      <c r="B15" s="557">
        <f>B10</f>
        <v>3375.9153879361102</v>
      </c>
      <c r="C15" s="557">
        <f t="shared" ref="C15:I15" si="4">C10</f>
        <v>3408.0014532104497</v>
      </c>
      <c r="D15" s="557">
        <f t="shared" si="4"/>
        <v>3384.21712504982</v>
      </c>
      <c r="E15" s="557">
        <f t="shared" si="4"/>
        <v>3136.9719494147721</v>
      </c>
      <c r="F15" s="557">
        <f t="shared" si="4"/>
        <v>3065.7138011607699</v>
      </c>
      <c r="G15" s="557">
        <f>G10</f>
        <v>3037.7240766496702</v>
      </c>
      <c r="H15" s="557">
        <f t="shared" si="4"/>
        <v>3047.7800673667498</v>
      </c>
      <c r="I15" s="557">
        <f t="shared" si="4"/>
        <v>3040.4390523500201</v>
      </c>
      <c r="J15" s="557">
        <f>J10</f>
        <v>3037.9708217624302</v>
      </c>
      <c r="K15" s="557">
        <v>3029.9504092246898</v>
      </c>
      <c r="L15" s="557">
        <f>L10</f>
        <v>2976.28052725214</v>
      </c>
      <c r="M15" s="557">
        <f>M10</f>
        <v>2966.9731816501703</v>
      </c>
      <c r="N15" s="557">
        <f>N10</f>
        <v>2968.3058032451399</v>
      </c>
      <c r="O15" s="557">
        <v>2939.1170470001503</v>
      </c>
      <c r="P15" s="557">
        <f>P10</f>
        <v>2901.3347578347598</v>
      </c>
      <c r="S15" s="490">
        <f>P16-O16</f>
        <v>-18.310134110232696</v>
      </c>
    </row>
    <row r="16" spans="1:19" outlineLevel="1" x14ac:dyDescent="0.25">
      <c r="A16" s="556" t="s">
        <v>148</v>
      </c>
      <c r="B16" s="557">
        <f>B11*B6</f>
        <v>432.93983752599974</v>
      </c>
      <c r="C16" s="557">
        <f t="shared" ref="C16:F16" si="5">C11*C6</f>
        <v>432.99017170828677</v>
      </c>
      <c r="D16" s="557">
        <f t="shared" si="5"/>
        <v>434.57549733666656</v>
      </c>
      <c r="E16" s="557">
        <f>E11*E6</f>
        <v>400.28555092156614</v>
      </c>
      <c r="F16" s="557">
        <f t="shared" si="5"/>
        <v>377.70407778699007</v>
      </c>
      <c r="G16" s="557">
        <f t="shared" ref="G16:K16" si="6">G11*G6</f>
        <v>377.51738525730173</v>
      </c>
      <c r="H16" s="557">
        <f t="shared" si="6"/>
        <v>388.59560134733516</v>
      </c>
      <c r="I16" s="557">
        <f t="shared" si="6"/>
        <v>378.03209782193318</v>
      </c>
      <c r="J16" s="557">
        <f t="shared" si="6"/>
        <v>374.76434466304255</v>
      </c>
      <c r="K16" s="557">
        <f t="shared" si="6"/>
        <v>363.24557513204076</v>
      </c>
      <c r="L16" s="557">
        <f>L11*L6</f>
        <v>362.0038816108688</v>
      </c>
      <c r="M16" s="557">
        <f>M11*M6</f>
        <v>369.95153805084396</v>
      </c>
      <c r="N16" s="557">
        <f>N11*N6</f>
        <v>379.52090337669955</v>
      </c>
      <c r="O16" s="557">
        <v>381.58719963729828</v>
      </c>
      <c r="P16" s="557">
        <f>P11*P6</f>
        <v>363.27706552706559</v>
      </c>
      <c r="R16" s="490"/>
      <c r="S16" s="490">
        <f>P17-O17</f>
        <v>-17.786867720071172</v>
      </c>
    </row>
    <row r="17" spans="1:21" outlineLevel="1" x14ac:dyDescent="0.25">
      <c r="A17" s="556" t="s">
        <v>150</v>
      </c>
      <c r="B17" s="557">
        <f>B12/B7</f>
        <v>156.41222871943805</v>
      </c>
      <c r="C17" s="557">
        <f t="shared" ref="C17:I17" si="7">C12/C7</f>
        <v>153.54047955944756</v>
      </c>
      <c r="D17" s="557">
        <f t="shared" si="7"/>
        <v>144.4522955393706</v>
      </c>
      <c r="E17" s="557">
        <f t="shared" si="7"/>
        <v>155.23442755280504</v>
      </c>
      <c r="F17" s="557">
        <f t="shared" si="7"/>
        <v>194.69887691264009</v>
      </c>
      <c r="G17" s="557">
        <f>G12/G7</f>
        <v>232.01668984701035</v>
      </c>
      <c r="H17" s="557">
        <f t="shared" si="7"/>
        <v>302.20011888250531</v>
      </c>
      <c r="I17" s="557">
        <f t="shared" si="7"/>
        <v>261.61482613679783</v>
      </c>
      <c r="J17" s="557">
        <f>J12/J7</f>
        <v>268.87706809559154</v>
      </c>
      <c r="K17" s="557">
        <f>K12/K7</f>
        <v>288.58242954481318</v>
      </c>
      <c r="L17" s="557">
        <f>L12/L7</f>
        <v>271.33551673944652</v>
      </c>
      <c r="M17" s="557">
        <f>M12/M7</f>
        <v>277.01630457103039</v>
      </c>
      <c r="N17" s="557">
        <f t="shared" ref="N17" si="8">N12/N7</f>
        <v>236.69273498026649</v>
      </c>
      <c r="O17" s="557">
        <v>250.51193894514188</v>
      </c>
      <c r="P17" s="557">
        <f>P12/P7</f>
        <v>232.72507122507071</v>
      </c>
      <c r="Q17" s="490"/>
      <c r="S17" s="837">
        <f>SUM(S14:S16)</f>
        <v>-73.879290995694333</v>
      </c>
    </row>
    <row r="18" spans="1:21" ht="15.75" outlineLevel="1" thickBot="1" x14ac:dyDescent="0.3">
      <c r="A18" s="502" t="s">
        <v>521</v>
      </c>
      <c r="B18" s="501">
        <f>B15+B16+B17</f>
        <v>3965.2674541815481</v>
      </c>
      <c r="C18" s="501">
        <f t="shared" ref="C18:H18" si="9">C15+C16+C17</f>
        <v>3994.532104478184</v>
      </c>
      <c r="D18" s="501">
        <f t="shared" si="9"/>
        <v>3963.244917925857</v>
      </c>
      <c r="E18" s="501">
        <f t="shared" si="9"/>
        <v>3692.491927889143</v>
      </c>
      <c r="F18" s="501">
        <f t="shared" si="9"/>
        <v>3638.1167558604002</v>
      </c>
      <c r="G18" s="501">
        <f t="shared" si="9"/>
        <v>3647.258151753982</v>
      </c>
      <c r="H18" s="501">
        <f t="shared" si="9"/>
        <v>3738.5757875965901</v>
      </c>
      <c r="I18" s="501">
        <f t="shared" ref="I18:N18" si="10">I15+I16+I17</f>
        <v>3680.0859763087515</v>
      </c>
      <c r="J18" s="501">
        <f t="shared" si="10"/>
        <v>3681.6122345210642</v>
      </c>
      <c r="K18" s="501">
        <f t="shared" si="10"/>
        <v>3681.7784139015439</v>
      </c>
      <c r="L18" s="501">
        <f t="shared" si="10"/>
        <v>3609.6199256024556</v>
      </c>
      <c r="M18" s="501">
        <f t="shared" si="10"/>
        <v>3613.9410242720451</v>
      </c>
      <c r="N18" s="501">
        <f t="shared" si="10"/>
        <v>3584.5194416021059</v>
      </c>
      <c r="O18" s="501">
        <v>3571.2161855825907</v>
      </c>
      <c r="P18" s="501">
        <f>P15+P16+P17</f>
        <v>3497.3368945868961</v>
      </c>
    </row>
    <row r="19" spans="1:21" ht="17.25" customHeight="1" x14ac:dyDescent="0.25">
      <c r="A19" s="850" t="s">
        <v>530</v>
      </c>
      <c r="B19" s="851"/>
      <c r="C19" s="851"/>
      <c r="D19" s="851"/>
      <c r="E19" s="851"/>
      <c r="F19" s="851"/>
      <c r="G19" s="851"/>
      <c r="H19" s="851"/>
      <c r="I19" s="851"/>
      <c r="J19" s="512"/>
      <c r="K19" s="512"/>
      <c r="L19" s="512"/>
      <c r="M19" s="512"/>
      <c r="N19" s="512"/>
      <c r="O19" s="512"/>
      <c r="P19" s="512"/>
      <c r="R19" s="855" t="s">
        <v>543</v>
      </c>
      <c r="S19" s="855"/>
      <c r="T19" s="558"/>
      <c r="U19" s="558"/>
    </row>
    <row r="20" spans="1:21" x14ac:dyDescent="0.25">
      <c r="A20" s="513"/>
      <c r="B20" s="563" t="s">
        <v>522</v>
      </c>
      <c r="C20" s="564">
        <v>44562</v>
      </c>
      <c r="D20" s="564">
        <v>44593</v>
      </c>
      <c r="E20" s="564">
        <v>44621</v>
      </c>
      <c r="F20" s="564">
        <v>44652</v>
      </c>
      <c r="G20" s="564">
        <v>44682</v>
      </c>
      <c r="H20" s="564">
        <v>44713</v>
      </c>
      <c r="I20" s="564">
        <v>44743</v>
      </c>
      <c r="J20" s="564">
        <v>44774</v>
      </c>
      <c r="K20" s="564">
        <v>44805</v>
      </c>
      <c r="L20" s="564">
        <v>44835</v>
      </c>
      <c r="M20" s="564">
        <v>44866</v>
      </c>
      <c r="N20" s="564">
        <v>44896</v>
      </c>
      <c r="O20" s="564">
        <v>44927</v>
      </c>
      <c r="P20" s="564">
        <v>44958</v>
      </c>
      <c r="R20" s="551" t="s">
        <v>624</v>
      </c>
      <c r="S20" s="551" t="s">
        <v>621</v>
      </c>
    </row>
    <row r="21" spans="1:21" x14ac:dyDescent="0.25">
      <c r="A21" s="515" t="s">
        <v>149</v>
      </c>
      <c r="B21" s="516" t="s">
        <v>522</v>
      </c>
      <c r="C21" s="517">
        <f>C10-B10</f>
        <v>32.086065274339489</v>
      </c>
      <c r="D21" s="517">
        <f t="shared" ref="D21:H21" si="11">D10-C10</f>
        <v>-23.784328160629684</v>
      </c>
      <c r="E21" s="517">
        <f t="shared" si="11"/>
        <v>-247.24517563504787</v>
      </c>
      <c r="F21" s="517">
        <f t="shared" si="11"/>
        <v>-71.258148254002208</v>
      </c>
      <c r="G21" s="517">
        <f t="shared" si="11"/>
        <v>-27.989724511099666</v>
      </c>
      <c r="H21" s="517">
        <f t="shared" si="11"/>
        <v>10.055990717079567</v>
      </c>
      <c r="I21" s="517">
        <f t="shared" ref="I21:L21" si="12">I10-H10</f>
        <v>-7.3410150167296706</v>
      </c>
      <c r="J21" s="518">
        <f t="shared" si="12"/>
        <v>-2.4682305875899146</v>
      </c>
      <c r="K21" s="518">
        <f t="shared" si="12"/>
        <v>-8.0204125377404125</v>
      </c>
      <c r="L21" s="518">
        <f t="shared" si="12"/>
        <v>-53.669881972549774</v>
      </c>
      <c r="M21" s="518">
        <f>M10-L10</f>
        <v>-9.3073456019697005</v>
      </c>
      <c r="N21" s="518">
        <f>N10-M10</f>
        <v>1.3326215949696234</v>
      </c>
      <c r="O21" s="518">
        <v>-29.18875624498969</v>
      </c>
      <c r="P21" s="518">
        <f>P10-O10</f>
        <v>-37.782289165390466</v>
      </c>
      <c r="Q21" s="311" t="s">
        <v>149</v>
      </c>
      <c r="R21" s="490">
        <f>'По видам валют'!C101</f>
        <v>1.3326215949696234</v>
      </c>
      <c r="S21" s="490">
        <f>P15-O15</f>
        <v>-37.782289165390466</v>
      </c>
      <c r="T21" s="490"/>
    </row>
    <row r="22" spans="1:21" x14ac:dyDescent="0.25">
      <c r="A22" s="515" t="s">
        <v>148</v>
      </c>
      <c r="B22" s="516" t="s">
        <v>522</v>
      </c>
      <c r="C22" s="517">
        <f>C11-B11</f>
        <v>6.2063271838205196</v>
      </c>
      <c r="D22" s="517">
        <f t="shared" ref="D22:H23" si="13">D11-C11</f>
        <v>-0.44559826748496789</v>
      </c>
      <c r="E22" s="517">
        <f t="shared" si="13"/>
        <v>-28.732286221174832</v>
      </c>
      <c r="F22" s="517">
        <f t="shared" si="13"/>
        <v>-0.46649971323819273</v>
      </c>
      <c r="G22" s="517">
        <f t="shared" si="13"/>
        <v>4.4825562845269928</v>
      </c>
      <c r="H22" s="517">
        <f t="shared" si="13"/>
        <v>4.493670849979992</v>
      </c>
      <c r="I22" s="517">
        <f t="shared" ref="I22:I23" si="14">I11-H11</f>
        <v>3.0955307241619607</v>
      </c>
      <c r="J22" s="518">
        <f t="shared" ref="J22:K23" si="15">J11-I11</f>
        <v>2.7565471414440594</v>
      </c>
      <c r="K22" s="518">
        <f t="shared" si="15"/>
        <v>1.9973807770289795</v>
      </c>
      <c r="L22" s="518">
        <f t="shared" ref="L22:M23" si="16">L11-K11</f>
        <v>-11.549574600122014</v>
      </c>
      <c r="M22" s="518">
        <f t="shared" si="16"/>
        <v>-5.4133852807379981</v>
      </c>
      <c r="N22" s="518">
        <f t="shared" ref="N22:N23" si="17">N11-M11</f>
        <v>-2.9310943532470333</v>
      </c>
      <c r="O22" s="518">
        <v>-6.3193181902269657</v>
      </c>
      <c r="P22" s="518">
        <f>P11-O11</f>
        <v>-5.5321899346350278</v>
      </c>
      <c r="Q22" s="311" t="s">
        <v>148</v>
      </c>
      <c r="R22" s="490">
        <f>'По видам валют'!C102</f>
        <v>9.5693653258555855</v>
      </c>
      <c r="S22" s="490">
        <f>P16-O16</f>
        <v>-18.310134110232696</v>
      </c>
      <c r="T22" s="490"/>
    </row>
    <row r="23" spans="1:21" ht="15.75" thickBot="1" x14ac:dyDescent="0.3">
      <c r="A23" s="526" t="s">
        <v>150</v>
      </c>
      <c r="B23" s="527" t="s">
        <v>522</v>
      </c>
      <c r="C23" s="528">
        <f>C12-B12</f>
        <v>349.09803900108091</v>
      </c>
      <c r="D23" s="528">
        <f t="shared" si="13"/>
        <v>126.91019690630128</v>
      </c>
      <c r="E23" s="528">
        <f t="shared" si="13"/>
        <v>1032.0068591598902</v>
      </c>
      <c r="F23" s="528">
        <f t="shared" si="13"/>
        <v>958.76030831500975</v>
      </c>
      <c r="G23" s="528">
        <f t="shared" si="13"/>
        <v>705.66061979799997</v>
      </c>
      <c r="H23" s="528">
        <f t="shared" si="13"/>
        <v>557.92300124649955</v>
      </c>
      <c r="I23" s="528">
        <f t="shared" si="14"/>
        <v>407.28936103729939</v>
      </c>
      <c r="J23" s="529">
        <f t="shared" si="15"/>
        <v>491.6559310943012</v>
      </c>
      <c r="K23" s="529">
        <f t="shared" si="15"/>
        <v>477.03703038549975</v>
      </c>
      <c r="L23" s="529">
        <f t="shared" si="16"/>
        <v>-27.41048940570181</v>
      </c>
      <c r="M23" s="529">
        <f t="shared" si="16"/>
        <v>269.48965182530083</v>
      </c>
      <c r="N23" s="529">
        <f t="shared" si="17"/>
        <v>158.07702126800359</v>
      </c>
      <c r="O23" s="529">
        <v>275.18810622309684</v>
      </c>
      <c r="P23" s="529">
        <f>P12-O12</f>
        <v>60.492618900199886</v>
      </c>
      <c r="Q23" s="311" t="s">
        <v>150</v>
      </c>
      <c r="R23" s="490">
        <f>'По видам валют'!C103</f>
        <v>-40.323569590763896</v>
      </c>
      <c r="S23" s="490">
        <f>P17-O17</f>
        <v>-17.786867720071172</v>
      </c>
      <c r="T23" s="490"/>
    </row>
    <row r="24" spans="1:21" x14ac:dyDescent="0.25">
      <c r="A24" s="850" t="s">
        <v>531</v>
      </c>
      <c r="B24" s="851"/>
      <c r="C24" s="851"/>
      <c r="D24" s="851"/>
      <c r="E24" s="851"/>
      <c r="F24" s="851"/>
      <c r="G24" s="851"/>
      <c r="H24" s="851"/>
      <c r="I24" s="851"/>
      <c r="J24" s="525">
        <f>J21+J22+J23</f>
        <v>491.94424764815534</v>
      </c>
      <c r="K24" s="525">
        <f>K21+K22+K23</f>
        <v>471.01399862478831</v>
      </c>
      <c r="L24" s="525">
        <f>L21+L22+L23</f>
        <v>-92.629945978373598</v>
      </c>
      <c r="M24" s="525">
        <f>M21+M22+M23</f>
        <v>254.76892094259313</v>
      </c>
      <c r="N24" s="525">
        <f t="shared" ref="N24" si="18">N21+N22+N23</f>
        <v>156.47854850972618</v>
      </c>
      <c r="O24" s="525">
        <v>239.68003178788018</v>
      </c>
      <c r="P24" s="525">
        <f>P21+P22+P23</f>
        <v>17.178139800174392</v>
      </c>
      <c r="Q24" s="549" t="s">
        <v>542</v>
      </c>
      <c r="R24" s="490">
        <f>R21+R22+R23</f>
        <v>-29.421582669938687</v>
      </c>
      <c r="S24" s="490">
        <f>S21+S22+S23</f>
        <v>-73.879290995694333</v>
      </c>
      <c r="T24" s="490"/>
    </row>
    <row r="25" spans="1:21" x14ac:dyDescent="0.25">
      <c r="A25" s="515" t="s">
        <v>149</v>
      </c>
      <c r="B25" s="516" t="s">
        <v>522</v>
      </c>
      <c r="C25" s="517">
        <f>C21/B10*100</f>
        <v>0.95044044613794465</v>
      </c>
      <c r="D25" s="517">
        <f t="shared" ref="D25:I25" si="19">D21/C10*100</f>
        <v>-0.6978966554789483</v>
      </c>
      <c r="E25" s="517">
        <f t="shared" si="19"/>
        <v>-7.305830757871604</v>
      </c>
      <c r="F25" s="517">
        <f t="shared" si="19"/>
        <v>-2.2715583499972323</v>
      </c>
      <c r="G25" s="517">
        <f t="shared" si="19"/>
        <v>-0.91299209014559446</v>
      </c>
      <c r="H25" s="517">
        <f t="shared" si="19"/>
        <v>0.33103700215492904</v>
      </c>
      <c r="I25" s="517">
        <f t="shared" si="19"/>
        <v>-0.24086432926481571</v>
      </c>
      <c r="J25" s="518">
        <f t="shared" ref="J25:J27" si="20">J21/I10*100</f>
        <v>-8.1180071203274626E-2</v>
      </c>
      <c r="K25" s="518">
        <f t="shared" ref="K25:K27" si="21">K21/J10*100</f>
        <v>-0.26400558162989524</v>
      </c>
      <c r="L25" s="518">
        <f t="shared" ref="L25:M27" si="22">L21/K10*100</f>
        <v>-1.7713122237628616</v>
      </c>
      <c r="M25" s="518">
        <f t="shared" si="22"/>
        <v>-0.3127173502883055</v>
      </c>
      <c r="N25" s="518">
        <f t="shared" ref="N25:N27" si="23">N21/M10*100</f>
        <v>4.4915188422041827E-2</v>
      </c>
      <c r="O25" s="518">
        <v>-0.98334734288760584</v>
      </c>
      <c r="P25" s="518">
        <f>P21/O10*100</f>
        <v>-1.2854979424502155</v>
      </c>
    </row>
    <row r="26" spans="1:21" x14ac:dyDescent="0.25">
      <c r="A26" s="515" t="s">
        <v>148</v>
      </c>
      <c r="B26" s="516" t="s">
        <v>522</v>
      </c>
      <c r="C26" s="517">
        <f>C22/B11*100</f>
        <v>1.6217168588165631</v>
      </c>
      <c r="D26" s="517">
        <f t="shared" ref="D26:I27" si="24">D22/C11*100</f>
        <v>-0.11457696927371286</v>
      </c>
      <c r="E26" s="517">
        <f t="shared" si="24"/>
        <v>-7.3964258466730657</v>
      </c>
      <c r="F26" s="517">
        <f t="shared" si="24"/>
        <v>-0.12968070278744878</v>
      </c>
      <c r="G26" s="517">
        <f t="shared" si="24"/>
        <v>1.2477089414604374</v>
      </c>
      <c r="H26" s="517">
        <f t="shared" si="24"/>
        <v>1.2353886004410974</v>
      </c>
      <c r="I26" s="517">
        <f t="shared" si="24"/>
        <v>0.84063040853125715</v>
      </c>
      <c r="J26" s="518">
        <f t="shared" si="20"/>
        <v>0.74233484895889756</v>
      </c>
      <c r="K26" s="518">
        <f t="shared" si="21"/>
        <v>0.5339287158934124</v>
      </c>
      <c r="L26" s="518">
        <f t="shared" si="22"/>
        <v>-3.0709712230816835</v>
      </c>
      <c r="M26" s="518">
        <f>M22/L11*100</f>
        <v>-1.4849944655350464</v>
      </c>
      <c r="N26" s="518">
        <f t="shared" si="23"/>
        <v>-0.816175041629842</v>
      </c>
      <c r="O26" s="518">
        <v>-1.7741195522695954</v>
      </c>
      <c r="P26" s="518">
        <f>P22/O11*100</f>
        <v>-1.5811890953143777</v>
      </c>
    </row>
    <row r="27" spans="1:21" ht="15.75" thickBot="1" x14ac:dyDescent="0.3">
      <c r="A27" s="526" t="s">
        <v>150</v>
      </c>
      <c r="B27" s="527" t="s">
        <v>522</v>
      </c>
      <c r="C27" s="528">
        <f>C23/B12*100</f>
        <v>3.0063035108404628</v>
      </c>
      <c r="D27" s="528">
        <f t="shared" si="24"/>
        <v>1.0610067097949192</v>
      </c>
      <c r="E27" s="528">
        <f t="shared" si="24"/>
        <v>8.5373006563169671</v>
      </c>
      <c r="F27" s="528">
        <f t="shared" si="24"/>
        <v>7.3075033368300275</v>
      </c>
      <c r="G27" s="528">
        <f t="shared" si="24"/>
        <v>5.0121581650647968</v>
      </c>
      <c r="H27" s="528">
        <f t="shared" si="24"/>
        <v>3.7736669448495306</v>
      </c>
      <c r="I27" s="528">
        <f t="shared" si="24"/>
        <v>2.6546373718347067</v>
      </c>
      <c r="J27" s="529">
        <f t="shared" si="20"/>
        <v>3.1216545959034709</v>
      </c>
      <c r="K27" s="529">
        <f t="shared" si="21"/>
        <v>2.9371476915877066</v>
      </c>
      <c r="L27" s="529">
        <f t="shared" si="22"/>
        <v>-0.16395261653885268</v>
      </c>
      <c r="M27" s="529">
        <f t="shared" si="22"/>
        <v>1.6145677632242734</v>
      </c>
      <c r="N27" s="529">
        <f t="shared" si="23"/>
        <v>0.93202369416584496</v>
      </c>
      <c r="O27" s="529">
        <v>1.607529265562456</v>
      </c>
      <c r="P27" s="529">
        <f>P23/O12*100</f>
        <v>0.34778089788563765</v>
      </c>
    </row>
    <row r="28" spans="1:21" ht="15.75" thickBot="1" x14ac:dyDescent="0.3">
      <c r="J28" s="490">
        <f>J25+J26+J27</f>
        <v>3.7828093736590938</v>
      </c>
      <c r="K28" s="490">
        <f>K25+K26+K27</f>
        <v>3.2070708258512237</v>
      </c>
      <c r="L28" s="490">
        <f>L25+L26+L27</f>
        <v>-5.0062360633833984</v>
      </c>
      <c r="M28" s="490">
        <f>M25+M26+M27</f>
        <v>-0.18314405259907862</v>
      </c>
      <c r="N28" s="490">
        <f t="shared" ref="N28" si="25">N25+N26+N27</f>
        <v>0.16076384095804475</v>
      </c>
      <c r="O28" s="490">
        <v>-1.1499376295947452</v>
      </c>
      <c r="P28" s="490">
        <f>P25+P26+P27</f>
        <v>-2.5189061398789554</v>
      </c>
    </row>
    <row r="29" spans="1:21" x14ac:dyDescent="0.25">
      <c r="A29" s="850" t="s">
        <v>523</v>
      </c>
      <c r="B29" s="851"/>
      <c r="C29" s="851"/>
      <c r="D29" s="851"/>
      <c r="E29" s="851"/>
      <c r="F29" s="851"/>
      <c r="G29" s="851"/>
      <c r="H29" s="851"/>
      <c r="I29" s="851"/>
      <c r="J29" s="512"/>
      <c r="K29" s="512"/>
      <c r="L29" s="512"/>
      <c r="M29" s="512"/>
      <c r="N29" s="512"/>
      <c r="O29" s="512"/>
      <c r="P29" s="512"/>
    </row>
    <row r="30" spans="1:21" x14ac:dyDescent="0.25">
      <c r="A30" s="513"/>
      <c r="B30" s="514" t="str">
        <f>B20</f>
        <v>-</v>
      </c>
      <c r="C30" s="564">
        <f>C20</f>
        <v>44562</v>
      </c>
      <c r="D30" s="564">
        <f t="shared" ref="D30:P30" si="26">D20</f>
        <v>44593</v>
      </c>
      <c r="E30" s="564">
        <f t="shared" si="26"/>
        <v>44621</v>
      </c>
      <c r="F30" s="564">
        <f t="shared" si="26"/>
        <v>44652</v>
      </c>
      <c r="G30" s="564">
        <f t="shared" si="26"/>
        <v>44682</v>
      </c>
      <c r="H30" s="564">
        <f t="shared" si="26"/>
        <v>44713</v>
      </c>
      <c r="I30" s="564">
        <f t="shared" si="26"/>
        <v>44743</v>
      </c>
      <c r="J30" s="564">
        <f t="shared" si="26"/>
        <v>44774</v>
      </c>
      <c r="K30" s="564">
        <f t="shared" si="26"/>
        <v>44805</v>
      </c>
      <c r="L30" s="564">
        <f t="shared" si="26"/>
        <v>44835</v>
      </c>
      <c r="M30" s="564">
        <f t="shared" si="26"/>
        <v>44866</v>
      </c>
      <c r="N30" s="564">
        <v>44896</v>
      </c>
      <c r="O30" s="564">
        <v>44927</v>
      </c>
      <c r="P30" s="564">
        <f t="shared" si="26"/>
        <v>44958</v>
      </c>
      <c r="S30" s="490"/>
    </row>
    <row r="31" spans="1:21" x14ac:dyDescent="0.25">
      <c r="A31" s="515" t="s">
        <v>149</v>
      </c>
      <c r="B31" s="516" t="s">
        <v>522</v>
      </c>
      <c r="C31" s="517">
        <f>C21</f>
        <v>32.086065274339489</v>
      </c>
      <c r="D31" s="517">
        <f t="shared" ref="D31:I31" si="27">D21</f>
        <v>-23.784328160629684</v>
      </c>
      <c r="E31" s="517">
        <f t="shared" si="27"/>
        <v>-247.24517563504787</v>
      </c>
      <c r="F31" s="517">
        <f t="shared" si="27"/>
        <v>-71.258148254002208</v>
      </c>
      <c r="G31" s="517">
        <f t="shared" si="27"/>
        <v>-27.989724511099666</v>
      </c>
      <c r="H31" s="517">
        <f t="shared" si="27"/>
        <v>10.055990717079567</v>
      </c>
      <c r="I31" s="517">
        <f t="shared" si="27"/>
        <v>-7.3410150167296706</v>
      </c>
      <c r="J31" s="518">
        <f>J21</f>
        <v>-2.4682305875899146</v>
      </c>
      <c r="K31" s="518">
        <f>K21</f>
        <v>-8.0204125377404125</v>
      </c>
      <c r="L31" s="518">
        <f>L21</f>
        <v>-53.669881972549774</v>
      </c>
      <c r="M31" s="518">
        <f>M21</f>
        <v>-9.3073456019697005</v>
      </c>
      <c r="N31" s="518">
        <f t="shared" ref="N31" si="28">N21</f>
        <v>1.3326215949696234</v>
      </c>
      <c r="O31" s="518">
        <v>-29.18875624498969</v>
      </c>
      <c r="P31" s="518">
        <f>P21</f>
        <v>-37.782289165390466</v>
      </c>
      <c r="S31" s="490"/>
    </row>
    <row r="32" spans="1:21" x14ac:dyDescent="0.25">
      <c r="A32" s="515" t="s">
        <v>148</v>
      </c>
      <c r="B32" s="516" t="s">
        <v>522</v>
      </c>
      <c r="C32" s="517">
        <f t="shared" ref="C32:H32" si="29">C22*B6</f>
        <v>7.0210583336921752</v>
      </c>
      <c r="D32" s="517">
        <f t="shared" si="29"/>
        <v>-0.49610701599640022</v>
      </c>
      <c r="E32" s="517">
        <f t="shared" si="29"/>
        <v>-32.143054408317226</v>
      </c>
      <c r="F32" s="517">
        <f t="shared" si="29"/>
        <v>-0.51909311559169813</v>
      </c>
      <c r="G32" s="517">
        <f t="shared" si="29"/>
        <v>4.7126475508089616</v>
      </c>
      <c r="H32" s="517">
        <f t="shared" si="29"/>
        <v>4.6638067421520057</v>
      </c>
      <c r="I32" s="517">
        <f t="shared" ref="I32:M32" si="30">I22*H6</f>
        <v>3.2666527911405985</v>
      </c>
      <c r="J32" s="518">
        <f t="shared" si="30"/>
        <v>2.8062640023826</v>
      </c>
      <c r="K32" s="518">
        <f t="shared" si="30"/>
        <v>2.0009744530857456</v>
      </c>
      <c r="L32" s="518">
        <f t="shared" si="30"/>
        <v>-11.155167081422526</v>
      </c>
      <c r="M32" s="518">
        <f t="shared" si="30"/>
        <v>-5.375737606943443</v>
      </c>
      <c r="N32" s="518">
        <f t="shared" ref="N32" si="31">N22*M6</f>
        <v>-3.0194521196967163</v>
      </c>
      <c r="O32" s="518">
        <v>-6.7331545517562263</v>
      </c>
      <c r="P32" s="518">
        <f>P22*O6</f>
        <v>-6.0336151897804653</v>
      </c>
      <c r="Q32" s="490"/>
      <c r="S32" s="490"/>
    </row>
    <row r="33" spans="1:19" x14ac:dyDescent="0.25">
      <c r="A33" s="515" t="s">
        <v>150</v>
      </c>
      <c r="B33" s="516" t="s">
        <v>522</v>
      </c>
      <c r="C33" s="517">
        <f>C23/B7</f>
        <v>4.70222632337628</v>
      </c>
      <c r="D33" s="517">
        <f t="shared" ref="D33:I33" si="32">D23/C7</f>
        <v>1.6290747903770348</v>
      </c>
      <c r="E33" s="517">
        <f t="shared" si="32"/>
        <v>12.33232677514761</v>
      </c>
      <c r="F33" s="517">
        <f t="shared" si="32"/>
        <v>11.34376097333022</v>
      </c>
      <c r="G33" s="517">
        <f t="shared" si="32"/>
        <v>9.7586156564663487</v>
      </c>
      <c r="H33" s="517">
        <f t="shared" si="32"/>
        <v>8.7555371312906853</v>
      </c>
      <c r="I33" s="517">
        <f t="shared" si="32"/>
        <v>8.0223172935838978</v>
      </c>
      <c r="J33" s="518">
        <f>J23/I7</f>
        <v>8.1667112436642242</v>
      </c>
      <c r="K33" s="518">
        <f>K23/J7</f>
        <v>7.8973165987783718</v>
      </c>
      <c r="L33" s="518">
        <f>L23/K7</f>
        <v>-0.47313844411011224</v>
      </c>
      <c r="M33" s="518">
        <f>M23/L7</f>
        <v>4.3808957834531066</v>
      </c>
      <c r="N33" s="518">
        <f t="shared" ref="N33" si="33">N23/M7</f>
        <v>2.5818575953046263</v>
      </c>
      <c r="O33" s="518">
        <v>3.8049049842679685</v>
      </c>
      <c r="P33" s="518">
        <f>P23/O7</f>
        <v>0.87123267057413489</v>
      </c>
      <c r="S33" s="490"/>
    </row>
    <row r="34" spans="1:19" ht="33" customHeight="1" thickBot="1" x14ac:dyDescent="0.3">
      <c r="A34" s="519" t="s">
        <v>525</v>
      </c>
      <c r="B34" s="520" t="s">
        <v>522</v>
      </c>
      <c r="C34" s="521">
        <f>C31+C32+C33</f>
        <v>43.809349931407944</v>
      </c>
      <c r="D34" s="521">
        <f t="shared" ref="D34:H34" si="34">D31+D32+D33</f>
        <v>-22.651360386249049</v>
      </c>
      <c r="E34" s="521">
        <f t="shared" si="34"/>
        <v>-267.05590326821743</v>
      </c>
      <c r="F34" s="521">
        <f t="shared" si="34"/>
        <v>-60.43348039626369</v>
      </c>
      <c r="G34" s="521">
        <f t="shared" si="34"/>
        <v>-13.518461303824358</v>
      </c>
      <c r="H34" s="521">
        <f t="shared" si="34"/>
        <v>23.475334590522259</v>
      </c>
      <c r="I34" s="521">
        <f t="shared" ref="I34:N34" si="35">I31+I32+I33</f>
        <v>3.9479550679948261</v>
      </c>
      <c r="J34" s="537">
        <f t="shared" si="35"/>
        <v>8.5047446584569091</v>
      </c>
      <c r="K34" s="617">
        <f t="shared" si="35"/>
        <v>1.8778785141237053</v>
      </c>
      <c r="L34" s="617">
        <f t="shared" si="35"/>
        <v>-65.298187498082399</v>
      </c>
      <c r="M34" s="617">
        <f t="shared" si="35"/>
        <v>-10.302187425460037</v>
      </c>
      <c r="N34" s="617">
        <f t="shared" si="35"/>
        <v>0.89502707057753339</v>
      </c>
      <c r="O34" s="617">
        <v>-32.117005812477949</v>
      </c>
      <c r="P34" s="617">
        <f>P31+P32+P33</f>
        <v>-42.944671684596791</v>
      </c>
    </row>
    <row r="35" spans="1:19" x14ac:dyDescent="0.25">
      <c r="A35" s="850" t="s">
        <v>524</v>
      </c>
      <c r="B35" s="851"/>
      <c r="C35" s="851"/>
      <c r="D35" s="851"/>
      <c r="E35" s="851"/>
      <c r="F35" s="851"/>
      <c r="G35" s="851"/>
      <c r="H35" s="851"/>
      <c r="I35" s="851"/>
      <c r="J35" s="512"/>
      <c r="K35" s="512"/>
      <c r="L35" s="512"/>
      <c r="M35" s="512"/>
      <c r="N35" s="512"/>
      <c r="O35" s="512"/>
      <c r="P35" s="512"/>
    </row>
    <row r="36" spans="1:19" x14ac:dyDescent="0.25">
      <c r="A36" s="515" t="s">
        <v>149</v>
      </c>
      <c r="B36" s="516" t="s">
        <v>522</v>
      </c>
      <c r="C36" s="517">
        <f>C31/B15*100</f>
        <v>0.95044044613794465</v>
      </c>
      <c r="D36" s="517">
        <f t="shared" ref="D36:I36" si="36">D31/C15*100</f>
        <v>-0.6978966554789483</v>
      </c>
      <c r="E36" s="517">
        <f t="shared" si="36"/>
        <v>-7.305830757871604</v>
      </c>
      <c r="F36" s="517">
        <f t="shared" si="36"/>
        <v>-2.2715583499972323</v>
      </c>
      <c r="G36" s="517">
        <f t="shared" si="36"/>
        <v>-0.91299209014559446</v>
      </c>
      <c r="H36" s="517">
        <f t="shared" si="36"/>
        <v>0.33103700215492904</v>
      </c>
      <c r="I36" s="517">
        <f t="shared" si="36"/>
        <v>-0.24086432926481571</v>
      </c>
      <c r="J36" s="518">
        <f>J31/I15*100</f>
        <v>-8.1180071203274626E-2</v>
      </c>
      <c r="K36" s="518">
        <f>K31/J15*100</f>
        <v>-0.26400558162989524</v>
      </c>
      <c r="L36" s="518">
        <f>L31/K15*100</f>
        <v>-1.7713122237628616</v>
      </c>
      <c r="M36" s="518">
        <f>M31/L15*100</f>
        <v>-0.3127173502883055</v>
      </c>
      <c r="N36" s="518">
        <f t="shared" ref="N36:N38" si="37">N31/M15*100</f>
        <v>4.4915188422041827E-2</v>
      </c>
      <c r="O36" s="518">
        <v>-0.98334734288760584</v>
      </c>
      <c r="P36" s="518">
        <f>P31/O15*100</f>
        <v>-1.2854979424502155</v>
      </c>
    </row>
    <row r="37" spans="1:19" x14ac:dyDescent="0.25">
      <c r="A37" s="515" t="s">
        <v>148</v>
      </c>
      <c r="B37" s="516" t="s">
        <v>522</v>
      </c>
      <c r="C37" s="517">
        <f>C32/B16*100</f>
        <v>1.6217168588165631</v>
      </c>
      <c r="D37" s="517">
        <f t="shared" ref="D37:I37" si="38">D32/C16*100</f>
        <v>-0.11457696927371286</v>
      </c>
      <c r="E37" s="517">
        <f t="shared" si="38"/>
        <v>-7.3964258466730657</v>
      </c>
      <c r="F37" s="517">
        <f t="shared" si="38"/>
        <v>-0.12968070278744878</v>
      </c>
      <c r="G37" s="517">
        <f t="shared" si="38"/>
        <v>1.2477089414604374</v>
      </c>
      <c r="H37" s="517">
        <f t="shared" si="38"/>
        <v>1.2353886004410974</v>
      </c>
      <c r="I37" s="517">
        <f t="shared" si="38"/>
        <v>0.84063040853125692</v>
      </c>
      <c r="J37" s="518">
        <f t="shared" ref="J37:J38" si="39">J32/I16*100</f>
        <v>0.74233484895889768</v>
      </c>
      <c r="K37" s="518">
        <f t="shared" ref="K37:M39" si="40">K32/J16*100</f>
        <v>0.53392871589341251</v>
      </c>
      <c r="L37" s="518">
        <f t="shared" si="40"/>
        <v>-3.070971223081683</v>
      </c>
      <c r="M37" s="518">
        <f t="shared" si="40"/>
        <v>-1.4849944655350464</v>
      </c>
      <c r="N37" s="518">
        <f t="shared" si="37"/>
        <v>-0.816175041629842</v>
      </c>
      <c r="O37" s="518">
        <v>-1.7741195522695954</v>
      </c>
      <c r="P37" s="518">
        <f>P32/O16*100</f>
        <v>-1.5811890953143777</v>
      </c>
    </row>
    <row r="38" spans="1:19" x14ac:dyDescent="0.25">
      <c r="A38" s="515" t="s">
        <v>150</v>
      </c>
      <c r="B38" s="516" t="s">
        <v>522</v>
      </c>
      <c r="C38" s="517">
        <f>C33/B17*100</f>
        <v>3.0063035108404623</v>
      </c>
      <c r="D38" s="517">
        <f t="shared" ref="D38:I38" si="41">D33/C17*100</f>
        <v>1.0610067097949192</v>
      </c>
      <c r="E38" s="517">
        <f t="shared" si="41"/>
        <v>8.5373006563169671</v>
      </c>
      <c r="F38" s="517">
        <f t="shared" si="41"/>
        <v>7.3075033368300275</v>
      </c>
      <c r="G38" s="517">
        <f t="shared" si="41"/>
        <v>5.0121581650647968</v>
      </c>
      <c r="H38" s="517">
        <f t="shared" si="41"/>
        <v>3.7736669448495297</v>
      </c>
      <c r="I38" s="517">
        <f t="shared" si="41"/>
        <v>2.6546373718347067</v>
      </c>
      <c r="J38" s="518">
        <f t="shared" si="39"/>
        <v>3.1216545959034709</v>
      </c>
      <c r="K38" s="518">
        <f t="shared" si="40"/>
        <v>2.9371476915877062</v>
      </c>
      <c r="L38" s="518">
        <f t="shared" si="40"/>
        <v>-0.16395261653885268</v>
      </c>
      <c r="M38" s="518">
        <f t="shared" si="40"/>
        <v>1.6145677632242739</v>
      </c>
      <c r="N38" s="518">
        <f t="shared" si="37"/>
        <v>0.93202369416584518</v>
      </c>
      <c r="O38" s="518">
        <v>1.607529265562456</v>
      </c>
      <c r="P38" s="518">
        <f>P33/O17*100</f>
        <v>0.34778089788563771</v>
      </c>
    </row>
    <row r="39" spans="1:19" ht="39.75" customHeight="1" thickBot="1" x14ac:dyDescent="0.35">
      <c r="A39" s="519" t="s">
        <v>526</v>
      </c>
      <c r="B39" s="522" t="s">
        <v>522</v>
      </c>
      <c r="C39" s="523">
        <f>C34/B18*100</f>
        <v>1.1048271128649612</v>
      </c>
      <c r="D39" s="523">
        <f t="shared" ref="D39:H39" si="42">D34/C18*100</f>
        <v>-0.56705916472307472</v>
      </c>
      <c r="E39" s="523">
        <f>E34/D18*100</f>
        <v>-6.7383144064682154</v>
      </c>
      <c r="F39" s="523">
        <f>F34/E18*100</f>
        <v>-1.6366584294961806</v>
      </c>
      <c r="G39" s="523">
        <f>G34/F18*100</f>
        <v>-0.37157854491745951</v>
      </c>
      <c r="H39" s="523">
        <f t="shared" si="42"/>
        <v>0.64364335108094473</v>
      </c>
      <c r="I39" s="523">
        <f>I34/H18*100</f>
        <v>0.1056005091856875</v>
      </c>
      <c r="J39" s="524">
        <f>J34/I18*100</f>
        <v>0.23110179254527771</v>
      </c>
      <c r="K39" s="524">
        <f t="shared" si="40"/>
        <v>5.100696093183197E-2</v>
      </c>
      <c r="L39" s="524">
        <f t="shared" si="40"/>
        <v>-1.7735501748701537</v>
      </c>
      <c r="M39" s="524">
        <f>M34/L18*100</f>
        <v>-0.28540920201565467</v>
      </c>
      <c r="N39" s="524">
        <f t="shared" ref="N39" si="43">N34/M18*100</f>
        <v>2.476595673715562E-2</v>
      </c>
      <c r="O39" s="524">
        <v>-0.89599195472973103</v>
      </c>
      <c r="P39" s="524">
        <f>P34/O18*100</f>
        <v>-1.2025223188103076</v>
      </c>
    </row>
  </sheetData>
  <mergeCells count="8">
    <mergeCell ref="R19:S19"/>
    <mergeCell ref="A19:I19"/>
    <mergeCell ref="A24:I24"/>
    <mergeCell ref="A29:I29"/>
    <mergeCell ref="A35:I35"/>
    <mergeCell ref="A1:I1"/>
    <mergeCell ref="A8:I8"/>
    <mergeCell ref="A13:I13"/>
  </mergeCells>
  <pageMargins left="0.7" right="0.7" top="0.75" bottom="0.75" header="0.3" footer="0.3"/>
  <pageSetup paperSize="9" scale="2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36F23-AADF-42A4-A273-2C8D3D5AB3CF}">
  <dimension ref="A1:N29"/>
  <sheetViews>
    <sheetView zoomScale="110" zoomScaleNormal="110" workbookViewId="0">
      <selection sqref="A1:N1"/>
    </sheetView>
  </sheetViews>
  <sheetFormatPr defaultRowHeight="15" x14ac:dyDescent="0.25"/>
  <cols>
    <col min="1" max="6" width="13.140625" customWidth="1"/>
    <col min="7" max="7" width="26" customWidth="1"/>
    <col min="8" max="8" width="25.85546875" customWidth="1"/>
    <col min="9" max="14" width="13.140625" customWidth="1"/>
  </cols>
  <sheetData>
    <row r="1" spans="1:14" ht="68.25" customHeight="1" x14ac:dyDescent="0.55000000000000004">
      <c r="A1" s="857" t="s">
        <v>620</v>
      </c>
      <c r="B1" s="857"/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</row>
    <row r="2" spans="1:14" x14ac:dyDescent="0.25">
      <c r="A2" s="530"/>
      <c r="B2" s="530"/>
      <c r="C2" s="530"/>
      <c r="D2" s="530"/>
      <c r="E2" s="530"/>
      <c r="F2" s="530"/>
      <c r="G2" s="530"/>
      <c r="H2" s="530"/>
      <c r="I2" s="530"/>
      <c r="J2" s="530"/>
      <c r="K2" s="530"/>
      <c r="L2" s="530"/>
      <c r="M2" s="530"/>
      <c r="N2" s="530"/>
    </row>
    <row r="3" spans="1:14" x14ac:dyDescent="0.25">
      <c r="A3" s="530"/>
      <c r="B3" s="530"/>
      <c r="C3" s="530"/>
      <c r="D3" s="530"/>
      <c r="E3" s="530"/>
      <c r="F3" s="530"/>
      <c r="G3" s="530"/>
      <c r="H3" s="530"/>
      <c r="I3" s="530"/>
      <c r="J3" s="530"/>
      <c r="K3" s="530"/>
      <c r="L3" s="530"/>
      <c r="M3" s="530"/>
      <c r="N3" s="530"/>
    </row>
    <row r="4" spans="1:14" x14ac:dyDescent="0.25">
      <c r="A4" s="530"/>
      <c r="B4" s="530"/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</row>
    <row r="5" spans="1:14" x14ac:dyDescent="0.25">
      <c r="A5" s="530"/>
      <c r="B5" s="530"/>
      <c r="C5" s="530"/>
      <c r="D5" s="530"/>
      <c r="E5" s="530"/>
      <c r="F5" s="530"/>
      <c r="G5" s="530"/>
      <c r="H5" s="530"/>
      <c r="I5" s="530"/>
      <c r="J5" s="530"/>
      <c r="K5" s="530"/>
      <c r="L5" s="530"/>
      <c r="M5" s="530"/>
      <c r="N5" s="530"/>
    </row>
    <row r="6" spans="1:14" x14ac:dyDescent="0.25">
      <c r="A6" s="530"/>
      <c r="B6" s="530"/>
      <c r="C6" s="530"/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</row>
    <row r="7" spans="1:14" x14ac:dyDescent="0.25">
      <c r="A7" s="530"/>
      <c r="B7" s="530"/>
      <c r="C7" s="530"/>
      <c r="D7" s="530"/>
      <c r="E7" s="530"/>
      <c r="F7" s="530"/>
      <c r="G7" s="530"/>
      <c r="H7" s="530"/>
      <c r="I7" s="530"/>
      <c r="J7" s="530"/>
      <c r="K7" s="530"/>
      <c r="L7" s="530"/>
      <c r="M7" s="530"/>
      <c r="N7" s="530"/>
    </row>
    <row r="8" spans="1:14" x14ac:dyDescent="0.25">
      <c r="A8" s="530"/>
      <c r="B8" s="530"/>
      <c r="C8" s="530"/>
      <c r="D8" s="530"/>
      <c r="E8" s="530"/>
      <c r="F8" s="530"/>
      <c r="G8" s="530"/>
      <c r="H8" s="530"/>
      <c r="I8" s="530"/>
      <c r="J8" s="530"/>
      <c r="K8" s="530"/>
      <c r="L8" s="530"/>
      <c r="M8" s="530"/>
      <c r="N8" s="530"/>
    </row>
    <row r="9" spans="1:14" x14ac:dyDescent="0.25">
      <c r="A9" s="530"/>
      <c r="B9" s="530"/>
      <c r="C9" s="530"/>
      <c r="D9" s="530"/>
      <c r="E9" s="530"/>
      <c r="F9" s="530"/>
      <c r="G9" s="530"/>
      <c r="H9" s="530"/>
      <c r="I9" s="530"/>
      <c r="J9" s="530"/>
      <c r="K9" s="530"/>
      <c r="L9" s="530"/>
      <c r="M9" s="530"/>
      <c r="N9" s="530"/>
    </row>
    <row r="10" spans="1:14" x14ac:dyDescent="0.25">
      <c r="A10" s="530"/>
      <c r="B10" s="530"/>
      <c r="C10" s="530"/>
      <c r="D10" s="530"/>
      <c r="E10" s="530"/>
      <c r="F10" s="530"/>
      <c r="G10" s="530"/>
      <c r="H10" s="531">
        <f>H14+H15+H16</f>
        <v>-73.879290995694333</v>
      </c>
      <c r="I10" s="531">
        <f>I14+I15+I16</f>
        <v>-42.944671684596791</v>
      </c>
      <c r="J10" s="530"/>
      <c r="K10" s="530"/>
      <c r="L10" s="530"/>
      <c r="M10" s="530"/>
      <c r="N10" s="530"/>
    </row>
    <row r="11" spans="1:14" x14ac:dyDescent="0.25">
      <c r="A11" s="530"/>
      <c r="B11" s="530"/>
      <c r="C11" s="530"/>
      <c r="D11" s="530"/>
      <c r="E11" s="530"/>
      <c r="F11" s="530"/>
      <c r="G11" s="530"/>
      <c r="H11" s="530"/>
      <c r="I11" s="530"/>
      <c r="J11" s="530"/>
      <c r="K11" s="530"/>
      <c r="L11" s="530"/>
      <c r="M11" s="530"/>
      <c r="N11" s="530"/>
    </row>
    <row r="12" spans="1:14" x14ac:dyDescent="0.25">
      <c r="A12" s="530"/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0"/>
      <c r="N12" s="530"/>
    </row>
    <row r="13" spans="1:14" x14ac:dyDescent="0.25">
      <c r="A13" s="530"/>
      <c r="B13" s="856" t="s">
        <v>534</v>
      </c>
      <c r="C13" s="856"/>
      <c r="D13" s="856"/>
      <c r="E13" s="530"/>
      <c r="F13" s="530"/>
      <c r="G13" s="530"/>
      <c r="H13" s="530" t="s">
        <v>535</v>
      </c>
      <c r="I13" s="530" t="s">
        <v>536</v>
      </c>
      <c r="J13" s="530"/>
      <c r="K13" s="530"/>
      <c r="L13" s="530"/>
      <c r="M13" s="530"/>
      <c r="N13" s="530"/>
    </row>
    <row r="14" spans="1:14" x14ac:dyDescent="0.25">
      <c r="A14" s="530"/>
      <c r="B14" s="831" t="s">
        <v>358</v>
      </c>
      <c r="C14" s="831" t="s">
        <v>399</v>
      </c>
      <c r="D14" s="831" t="s">
        <v>533</v>
      </c>
      <c r="E14" s="530"/>
      <c r="F14" s="530"/>
      <c r="G14" s="530" t="s">
        <v>358</v>
      </c>
      <c r="H14" s="531">
        <f>'ФЛ ИВ в USD без курса'!P15-'ФЛ ИВ в USD без курса'!O15</f>
        <v>-37.782289165390466</v>
      </c>
      <c r="I14" s="624">
        <f>'ФЛ ИВ в USD без курса'!P31</f>
        <v>-37.782289165390466</v>
      </c>
      <c r="J14" s="530"/>
      <c r="K14" s="530"/>
      <c r="L14" s="530"/>
      <c r="M14" s="530"/>
      <c r="N14" s="530"/>
    </row>
    <row r="15" spans="1:14" x14ac:dyDescent="0.25">
      <c r="A15" s="530"/>
      <c r="B15" s="531">
        <f>'ФЛ ИВ в USD без курса'!P21</f>
        <v>-37.782289165390466</v>
      </c>
      <c r="C15" s="531">
        <f>'ФЛ ИВ в USD без курса'!P22</f>
        <v>-5.5321899346350278</v>
      </c>
      <c r="D15" s="531">
        <f>'ФЛ ИВ в USD без курса'!P23</f>
        <v>60.492618900199886</v>
      </c>
      <c r="E15" s="530"/>
      <c r="F15" s="530"/>
      <c r="G15" s="530" t="s">
        <v>399</v>
      </c>
      <c r="H15" s="531">
        <f>'ФЛ ИВ в USD без курса'!P16-'ФЛ ИВ в USD без курса'!O16</f>
        <v>-18.310134110232696</v>
      </c>
      <c r="I15" s="624">
        <f>'ФЛ ИВ в USD без курса'!P32</f>
        <v>-6.0336151897804653</v>
      </c>
      <c r="J15" s="530"/>
      <c r="K15" s="530"/>
      <c r="L15" s="530"/>
      <c r="M15" s="530"/>
      <c r="N15" s="530"/>
    </row>
    <row r="16" spans="1:14" x14ac:dyDescent="0.25">
      <c r="A16" s="530"/>
      <c r="B16" s="530"/>
      <c r="C16" s="530"/>
      <c r="D16" s="530"/>
      <c r="E16" s="530"/>
      <c r="F16" s="530"/>
      <c r="G16" s="530" t="s">
        <v>533</v>
      </c>
      <c r="H16" s="531">
        <f>'ФЛ ИВ в USD без курса'!P17-'ФЛ ИВ в USD без курса'!O17</f>
        <v>-17.786867720071172</v>
      </c>
      <c r="I16" s="624">
        <f>'ФЛ ИВ в USD без курса'!P33</f>
        <v>0.87123267057413489</v>
      </c>
      <c r="J16" s="530"/>
      <c r="K16" s="530"/>
      <c r="L16" s="530"/>
      <c r="M16" s="530"/>
      <c r="N16" s="530"/>
    </row>
    <row r="17" spans="1:14" x14ac:dyDescent="0.25">
      <c r="A17" s="530"/>
      <c r="B17" s="530"/>
      <c r="C17" s="530"/>
      <c r="D17" s="530"/>
      <c r="E17" s="530"/>
      <c r="F17" s="530"/>
      <c r="G17" s="530"/>
      <c r="H17" s="530"/>
      <c r="I17" s="530"/>
      <c r="J17" s="530"/>
      <c r="K17" s="530"/>
      <c r="L17" s="530"/>
      <c r="M17" s="530"/>
      <c r="N17" s="530"/>
    </row>
    <row r="18" spans="1:14" x14ac:dyDescent="0.25">
      <c r="A18" s="530"/>
      <c r="B18" s="530"/>
      <c r="C18" s="530"/>
      <c r="D18" s="530"/>
      <c r="E18" s="530"/>
      <c r="F18" s="530"/>
      <c r="G18" s="530"/>
      <c r="H18" s="530"/>
      <c r="I18" s="530"/>
      <c r="J18" s="530"/>
      <c r="K18" s="530"/>
      <c r="L18" s="530"/>
      <c r="M18" s="530"/>
      <c r="N18" s="530"/>
    </row>
    <row r="19" spans="1:14" x14ac:dyDescent="0.25">
      <c r="A19" s="530"/>
      <c r="B19" s="530"/>
      <c r="C19" s="530"/>
      <c r="D19" s="530"/>
      <c r="E19" s="530"/>
      <c r="F19" s="530"/>
      <c r="G19" s="530"/>
      <c r="H19" s="530"/>
      <c r="I19" s="530"/>
      <c r="J19" s="530"/>
      <c r="K19" s="530"/>
      <c r="L19" s="530"/>
      <c r="M19" s="530"/>
      <c r="N19" s="530"/>
    </row>
    <row r="20" spans="1:14" x14ac:dyDescent="0.25">
      <c r="A20" s="530"/>
      <c r="B20" s="530"/>
      <c r="C20" s="530"/>
      <c r="D20" s="530"/>
      <c r="E20" s="530"/>
      <c r="F20" s="530"/>
      <c r="G20" s="530"/>
      <c r="H20" s="530"/>
      <c r="I20" s="530"/>
      <c r="J20" s="530"/>
      <c r="K20" s="530"/>
      <c r="L20" s="530"/>
      <c r="M20" s="530"/>
      <c r="N20" s="530"/>
    </row>
    <row r="21" spans="1:14" x14ac:dyDescent="0.25">
      <c r="A21" s="530"/>
      <c r="B21" s="530"/>
      <c r="C21" s="530"/>
      <c r="D21" s="530"/>
      <c r="E21" s="530"/>
      <c r="F21" s="530"/>
      <c r="G21" s="530"/>
      <c r="H21" s="530"/>
      <c r="I21" s="530"/>
      <c r="J21" s="530"/>
      <c r="K21" s="530"/>
      <c r="L21" s="530"/>
      <c r="M21" s="530"/>
      <c r="N21" s="530"/>
    </row>
    <row r="22" spans="1:14" x14ac:dyDescent="0.25">
      <c r="A22" s="530"/>
      <c r="B22" s="530"/>
      <c r="C22" s="530"/>
      <c r="D22" s="530"/>
      <c r="E22" s="530"/>
      <c r="F22" s="530"/>
      <c r="G22" s="530"/>
      <c r="H22" s="530"/>
      <c r="I22" s="530"/>
      <c r="J22" s="530"/>
      <c r="K22" s="530"/>
      <c r="L22" s="530"/>
      <c r="M22" s="530"/>
      <c r="N22" s="530"/>
    </row>
    <row r="23" spans="1:14" x14ac:dyDescent="0.25">
      <c r="A23" s="530"/>
      <c r="B23" s="530"/>
      <c r="C23" s="530"/>
      <c r="D23" s="530"/>
      <c r="E23" s="530"/>
      <c r="F23" s="530"/>
      <c r="G23" s="530"/>
      <c r="H23" s="530"/>
      <c r="I23" s="530"/>
      <c r="J23" s="530"/>
      <c r="K23" s="530"/>
      <c r="L23" s="530"/>
      <c r="M23" s="530"/>
      <c r="N23" s="530"/>
    </row>
    <row r="24" spans="1:14" x14ac:dyDescent="0.25">
      <c r="A24" s="530"/>
      <c r="B24" s="530"/>
      <c r="C24" s="530"/>
      <c r="D24" s="530"/>
      <c r="E24" s="530"/>
      <c r="F24" s="530"/>
      <c r="G24" s="530"/>
      <c r="H24" s="530"/>
      <c r="I24" s="530"/>
      <c r="J24" s="530"/>
      <c r="K24" s="530"/>
      <c r="L24" s="530"/>
      <c r="M24" s="530"/>
      <c r="N24" s="530"/>
    </row>
    <row r="25" spans="1:14" x14ac:dyDescent="0.25">
      <c r="A25" s="530"/>
      <c r="B25" s="530"/>
      <c r="C25" s="530"/>
      <c r="D25" s="530"/>
      <c r="E25" s="530"/>
      <c r="F25" s="530"/>
      <c r="G25" s="530"/>
      <c r="H25" s="530"/>
      <c r="I25" s="530"/>
      <c r="J25" s="530"/>
      <c r="K25" s="530"/>
      <c r="L25" s="530"/>
      <c r="M25" s="530"/>
      <c r="N25" s="530"/>
    </row>
    <row r="26" spans="1:14" x14ac:dyDescent="0.25">
      <c r="A26" s="530"/>
      <c r="B26" s="530"/>
      <c r="C26" s="530"/>
      <c r="D26" s="530"/>
      <c r="E26" s="530"/>
      <c r="F26" s="530"/>
      <c r="G26" s="530"/>
      <c r="H26" s="530"/>
      <c r="I26" s="530"/>
      <c r="J26" s="530"/>
      <c r="K26" s="530"/>
      <c r="L26" s="530"/>
      <c r="M26" s="530"/>
      <c r="N26" s="530"/>
    </row>
    <row r="27" spans="1:14" x14ac:dyDescent="0.25">
      <c r="A27" s="530"/>
      <c r="B27" s="530"/>
      <c r="C27" s="530"/>
      <c r="D27" s="530"/>
      <c r="E27" s="530"/>
      <c r="F27" s="530"/>
      <c r="G27" s="530"/>
      <c r="H27" s="530"/>
      <c r="I27" s="530"/>
      <c r="J27" s="530"/>
      <c r="K27" s="530"/>
      <c r="L27" s="530"/>
      <c r="M27" s="530"/>
      <c r="N27" s="530"/>
    </row>
    <row r="28" spans="1:14" x14ac:dyDescent="0.25">
      <c r="A28" s="530"/>
      <c r="B28" s="530"/>
      <c r="C28" s="530"/>
      <c r="D28" s="530"/>
      <c r="E28" s="530"/>
      <c r="F28" s="530"/>
      <c r="G28" s="530"/>
      <c r="H28" s="530"/>
      <c r="I28" s="530"/>
      <c r="J28" s="530"/>
      <c r="K28" s="530"/>
      <c r="L28" s="530"/>
      <c r="M28" s="530"/>
      <c r="N28" s="530"/>
    </row>
    <row r="29" spans="1:14" x14ac:dyDescent="0.25">
      <c r="A29" s="530"/>
      <c r="B29" s="530"/>
      <c r="C29" s="530"/>
      <c r="D29" s="530"/>
      <c r="E29" s="530"/>
      <c r="F29" s="530"/>
      <c r="G29" s="530"/>
      <c r="H29" s="530"/>
      <c r="I29" s="530"/>
      <c r="J29" s="530"/>
      <c r="K29" s="530"/>
      <c r="L29" s="530"/>
      <c r="M29" s="530"/>
      <c r="N29" s="530"/>
    </row>
  </sheetData>
  <mergeCells count="2">
    <mergeCell ref="B13:D13"/>
    <mergeCell ref="A1:N1"/>
  </mergeCells>
  <pageMargins left="0.70866141732283472" right="0.70866141732283472" top="0.74803149606299213" bottom="0.74803149606299213" header="0.31496062992125984" footer="0.31496062992125984"/>
  <pageSetup paperSize="9" scale="6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765"/>
  <sheetViews>
    <sheetView topLeftCell="A626" zoomScale="80" zoomScaleNormal="80" workbookViewId="0">
      <selection activeCell="AC37" sqref="AC37"/>
    </sheetView>
  </sheetViews>
  <sheetFormatPr defaultColWidth="8.85546875" defaultRowHeight="12.75" outlineLevelRow="1" x14ac:dyDescent="0.2"/>
  <cols>
    <col min="1" max="1" width="32" style="158" customWidth="1"/>
    <col min="2" max="5" width="12.140625" style="158" customWidth="1"/>
    <col min="6" max="6" width="14.7109375" style="158" customWidth="1"/>
    <col min="7" max="7" width="14.85546875" style="158" customWidth="1"/>
    <col min="8" max="28" width="12.140625" style="158" customWidth="1"/>
    <col min="29" max="29" width="14" style="158" customWidth="1"/>
    <col min="30" max="52" width="12.140625" style="158" customWidth="1"/>
    <col min="53" max="53" width="10.28515625" style="158" bestFit="1" customWidth="1"/>
    <col min="54" max="54" width="9" style="158" bestFit="1" customWidth="1"/>
    <col min="55" max="58" width="10.28515625" style="158" bestFit="1" customWidth="1"/>
    <col min="59" max="59" width="9" style="158" bestFit="1" customWidth="1"/>
    <col min="60" max="60" width="10.28515625" style="158" bestFit="1" customWidth="1"/>
    <col min="61" max="61" width="9" style="158" bestFit="1" customWidth="1"/>
    <col min="62" max="62" width="10.28515625" style="158" bestFit="1" customWidth="1"/>
    <col min="63" max="64" width="9" style="158" bestFit="1" customWidth="1"/>
    <col min="65" max="68" width="10.28515625" style="158" bestFit="1" customWidth="1"/>
    <col min="69" max="84" width="9" style="158" bestFit="1" customWidth="1"/>
    <col min="85" max="16384" width="8.85546875" style="158"/>
  </cols>
  <sheetData>
    <row r="1" spans="1:9" ht="18.600000000000001" customHeight="1" x14ac:dyDescent="0.25">
      <c r="A1" s="860" t="s">
        <v>264</v>
      </c>
      <c r="B1" s="860"/>
      <c r="C1" s="860"/>
      <c r="D1" s="860"/>
      <c r="E1" s="860"/>
      <c r="F1" s="208"/>
      <c r="G1" s="208"/>
      <c r="H1" s="208"/>
      <c r="I1" s="208"/>
    </row>
    <row r="2" spans="1:9" x14ac:dyDescent="0.2">
      <c r="A2" s="209"/>
      <c r="B2" s="210" t="s">
        <v>224</v>
      </c>
      <c r="C2" s="210" t="s">
        <v>129</v>
      </c>
      <c r="D2" s="210" t="s">
        <v>147</v>
      </c>
      <c r="E2" s="210" t="s">
        <v>228</v>
      </c>
    </row>
    <row r="3" spans="1:9" ht="13.9" customHeight="1" outlineLevel="1" x14ac:dyDescent="0.2">
      <c r="A3" s="379" t="s">
        <v>229</v>
      </c>
      <c r="B3" s="211">
        <f>'Остатки ЮЛ'!R663+'Остатки ЮЛ'!S663+'Остатки ЮЛ'!U663+'Остатки ЮЛ'!AH663+'Остатки ЮЛ'!AI663+'Остатки ЮЛ'!AK663</f>
        <v>326073</v>
      </c>
      <c r="C3" s="212">
        <f>'Остатки ЮЛ'!R663+'Остатки ЮЛ'!S663+'Остатки ЮЛ'!U663</f>
        <v>173492</v>
      </c>
      <c r="D3" s="212">
        <f>'Остатки ЮЛ'!AH663+'Остатки ЮЛ'!AI663+'Остатки ЮЛ'!AK663</f>
        <v>152581</v>
      </c>
      <c r="E3" s="212">
        <f>'Остатки ЮЛ'!AW663+'Остатки ЮЛ'!AX663+'Остатки ЮЛ'!AZ663</f>
        <v>54.337962962962983</v>
      </c>
      <c r="F3" s="618"/>
      <c r="G3" s="619"/>
    </row>
    <row r="4" spans="1:9" ht="13.9" customHeight="1" outlineLevel="1" x14ac:dyDescent="0.2">
      <c r="A4" s="379" t="s">
        <v>7</v>
      </c>
      <c r="B4" s="211">
        <f>'Остатки ЮЛ'!R664+'Остатки ЮЛ'!S664+'Остатки ЮЛ'!U664+'Остатки ЮЛ'!AH664+'Остатки ЮЛ'!AI664+'Остатки ЮЛ'!AK664</f>
        <v>108648</v>
      </c>
      <c r="C4" s="212">
        <f>'Остатки ЮЛ'!R664+'Остатки ЮЛ'!S664+'Остатки ЮЛ'!U664</f>
        <v>53007</v>
      </c>
      <c r="D4" s="212">
        <f>'Остатки ЮЛ'!AH664+'Остатки ЮЛ'!AI664+'Остатки ЮЛ'!AK664</f>
        <v>55641</v>
      </c>
      <c r="E4" s="212">
        <f>'Остатки ЮЛ'!AW664+'Остатки ЮЛ'!AX664+'Остатки ЮЛ'!AZ664</f>
        <v>19.815170940170987</v>
      </c>
      <c r="F4" s="618"/>
      <c r="G4" s="619"/>
    </row>
    <row r="5" spans="1:9" ht="13.9" customHeight="1" outlineLevel="1" x14ac:dyDescent="0.2">
      <c r="A5" s="379" t="s">
        <v>8</v>
      </c>
      <c r="B5" s="211">
        <f>'Остатки ЮЛ'!R665+'Остатки ЮЛ'!S665+'Остатки ЮЛ'!U665+'Остатки ЮЛ'!AH665+'Остатки ЮЛ'!AI665+'Остатки ЮЛ'!AK665</f>
        <v>564433</v>
      </c>
      <c r="C5" s="212">
        <f>'Остатки ЮЛ'!R665+'Остатки ЮЛ'!S665+'Остатки ЮЛ'!U665</f>
        <v>274139</v>
      </c>
      <c r="D5" s="212">
        <f>'Остатки ЮЛ'!AH665+'Остатки ЮЛ'!AI665+'Остатки ЮЛ'!AK665</f>
        <v>290294</v>
      </c>
      <c r="E5" s="212">
        <f>'Остатки ЮЛ'!AW665+'Остатки ЮЛ'!AX665+'Остатки ЮЛ'!AZ665</f>
        <v>103.38105413105411</v>
      </c>
      <c r="F5" s="618"/>
      <c r="G5" s="619"/>
    </row>
    <row r="6" spans="1:9" ht="13.9" customHeight="1" outlineLevel="1" x14ac:dyDescent="0.2">
      <c r="A6" s="379" t="s">
        <v>9</v>
      </c>
      <c r="B6" s="211">
        <f>'Остатки ЮЛ'!R666+'Остатки ЮЛ'!S666+'Остатки ЮЛ'!U666+'Остатки ЮЛ'!AH666+'Остатки ЮЛ'!AI666+'Остатки ЮЛ'!AK666</f>
        <v>18648</v>
      </c>
      <c r="C6" s="212">
        <f>'Остатки ЮЛ'!R666+'Остатки ЮЛ'!S666+'Остатки ЮЛ'!U666</f>
        <v>15543</v>
      </c>
      <c r="D6" s="212">
        <f>'Остатки ЮЛ'!AH666+'Остатки ЮЛ'!AI666+'Остатки ЮЛ'!AK666</f>
        <v>3105</v>
      </c>
      <c r="E6" s="212">
        <f>'Остатки ЮЛ'!AW666+'Остатки ЮЛ'!AX666+'Остатки ЮЛ'!AZ666</f>
        <v>1.1057692307692299</v>
      </c>
      <c r="F6" s="618"/>
      <c r="G6" s="619"/>
    </row>
    <row r="7" spans="1:9" ht="13.9" customHeight="1" outlineLevel="1" x14ac:dyDescent="0.2">
      <c r="A7" s="379" t="s">
        <v>10</v>
      </c>
      <c r="B7" s="211">
        <f>'Остатки ЮЛ'!R667+'Остатки ЮЛ'!S667+'Остатки ЮЛ'!U667+'Остатки ЮЛ'!AH667+'Остатки ЮЛ'!AI667+'Остатки ЮЛ'!AK667</f>
        <v>256469</v>
      </c>
      <c r="C7" s="212">
        <f>'Остатки ЮЛ'!R667+'Остатки ЮЛ'!S667+'Остатки ЮЛ'!U667</f>
        <v>83173</v>
      </c>
      <c r="D7" s="212">
        <f>'Остатки ЮЛ'!AH667+'Остатки ЮЛ'!AI667+'Остатки ЮЛ'!AK667</f>
        <v>173296</v>
      </c>
      <c r="E7" s="212">
        <f>'Остатки ЮЛ'!AW667+'Остатки ЮЛ'!AX667+'Остатки ЮЛ'!AZ667</f>
        <v>61.71509971509974</v>
      </c>
      <c r="F7" s="618"/>
      <c r="G7" s="619"/>
    </row>
    <row r="8" spans="1:9" ht="13.9" customHeight="1" outlineLevel="1" x14ac:dyDescent="0.2">
      <c r="A8" s="379" t="s">
        <v>11</v>
      </c>
      <c r="B8" s="211">
        <f>'Остатки ЮЛ'!R668+'Остатки ЮЛ'!S668+'Остатки ЮЛ'!U668+'Остатки ЮЛ'!AH668+'Остатки ЮЛ'!AI668+'Остатки ЮЛ'!AK668</f>
        <v>1129034</v>
      </c>
      <c r="C8" s="212">
        <f>'Остатки ЮЛ'!R668+'Остатки ЮЛ'!S668+'Остатки ЮЛ'!U668</f>
        <v>411405</v>
      </c>
      <c r="D8" s="212">
        <f>'Остатки ЮЛ'!AH668+'Остатки ЮЛ'!AI668+'Остатки ЮЛ'!AK668</f>
        <v>717629</v>
      </c>
      <c r="E8" s="212">
        <f>'Остатки ЮЛ'!AW668+'Остатки ЮЛ'!AX668+'Остатки ЮЛ'!AZ668</f>
        <v>255.5658831908828</v>
      </c>
      <c r="F8" s="618"/>
      <c r="G8" s="619"/>
    </row>
    <row r="9" spans="1:9" ht="13.9" customHeight="1" outlineLevel="1" x14ac:dyDescent="0.2">
      <c r="A9" s="379" t="s">
        <v>12</v>
      </c>
      <c r="B9" s="211">
        <f>'Остатки ЮЛ'!R669+'Остатки ЮЛ'!S669+'Остатки ЮЛ'!U669+'Остатки ЮЛ'!AH669+'Остатки ЮЛ'!AI669+'Остатки ЮЛ'!AK669</f>
        <v>430517</v>
      </c>
      <c r="C9" s="212">
        <f>'Остатки ЮЛ'!R669+'Остатки ЮЛ'!S669+'Остатки ЮЛ'!U669</f>
        <v>219774</v>
      </c>
      <c r="D9" s="212">
        <f>'Остатки ЮЛ'!AH669+'Остатки ЮЛ'!AI669+'Остатки ЮЛ'!AK669</f>
        <v>210743</v>
      </c>
      <c r="E9" s="212">
        <f>'Остатки ЮЛ'!AW669+'Остатки ЮЛ'!AX669+'Остатки ЮЛ'!AZ669</f>
        <v>75.050925925925895</v>
      </c>
      <c r="F9" s="618"/>
      <c r="G9" s="619"/>
    </row>
    <row r="10" spans="1:9" ht="13.9" customHeight="1" outlineLevel="1" x14ac:dyDescent="0.2">
      <c r="A10" s="379" t="s">
        <v>13</v>
      </c>
      <c r="B10" s="211">
        <f>'Остатки ЮЛ'!R670+'Остатки ЮЛ'!S670+'Остатки ЮЛ'!U670+'Остатки ЮЛ'!AH670+'Остатки ЮЛ'!AI670+'Остатки ЮЛ'!AK670</f>
        <v>281197</v>
      </c>
      <c r="C10" s="212">
        <f>'Остатки ЮЛ'!R670+'Остатки ЮЛ'!S670+'Остатки ЮЛ'!U670</f>
        <v>205630</v>
      </c>
      <c r="D10" s="212">
        <f>'Остатки ЮЛ'!AH670+'Остатки ЮЛ'!AI670+'Остатки ЮЛ'!AK670</f>
        <v>75567</v>
      </c>
      <c r="E10" s="212">
        <f>'Остатки ЮЛ'!AW670+'Остатки ЮЛ'!AX670+'Остатки ЮЛ'!AZ670</f>
        <v>26.911324786324762</v>
      </c>
      <c r="F10" s="618"/>
      <c r="G10" s="619"/>
    </row>
    <row r="11" spans="1:9" ht="13.9" customHeight="1" outlineLevel="1" x14ac:dyDescent="0.2">
      <c r="A11" s="379" t="s">
        <v>14</v>
      </c>
      <c r="B11" s="211">
        <f>'Остатки ЮЛ'!R671+'Остатки ЮЛ'!S671+'Остатки ЮЛ'!U671+'Остатки ЮЛ'!AH671+'Остатки ЮЛ'!AI671+'Остатки ЮЛ'!AK671</f>
        <v>40524</v>
      </c>
      <c r="C11" s="212">
        <f>'Остатки ЮЛ'!R671+'Остатки ЮЛ'!S671+'Остатки ЮЛ'!U671</f>
        <v>20269</v>
      </c>
      <c r="D11" s="212">
        <f>'Остатки ЮЛ'!AH671+'Остатки ЮЛ'!AI671+'Остатки ЮЛ'!AK671</f>
        <v>20255</v>
      </c>
      <c r="E11" s="212">
        <f>'Остатки ЮЛ'!AW671+'Остатки ЮЛ'!AX671+'Остатки ЮЛ'!AZ671</f>
        <v>7.2133190883190901</v>
      </c>
      <c r="F11" s="618"/>
      <c r="G11" s="619"/>
    </row>
    <row r="12" spans="1:9" ht="13.9" customHeight="1" outlineLevel="1" x14ac:dyDescent="0.2">
      <c r="A12" s="380" t="s">
        <v>15</v>
      </c>
      <c r="B12" s="211">
        <f>'Остатки ЮЛ'!R672+'Остатки ЮЛ'!S672+'Остатки ЮЛ'!U672+'Остатки ЮЛ'!AH672+'Остатки ЮЛ'!AI672+'Остатки ЮЛ'!AK672</f>
        <v>925</v>
      </c>
      <c r="C12" s="212">
        <f>'Остатки ЮЛ'!R672+'Остатки ЮЛ'!S672+'Остатки ЮЛ'!U672</f>
        <v>925</v>
      </c>
      <c r="D12" s="212">
        <f>'Остатки ЮЛ'!AH672+'Остатки ЮЛ'!AI672+'Остатки ЮЛ'!AK672</f>
        <v>0</v>
      </c>
      <c r="E12" s="212">
        <f>'Остатки ЮЛ'!AW672+'Остатки ЮЛ'!AX672+'Остатки ЮЛ'!AZ672</f>
        <v>0</v>
      </c>
      <c r="F12" s="618"/>
      <c r="G12" s="619"/>
    </row>
    <row r="13" spans="1:9" ht="13.9" customHeight="1" outlineLevel="1" x14ac:dyDescent="0.2">
      <c r="A13" s="380" t="s">
        <v>16</v>
      </c>
      <c r="B13" s="211">
        <f>'Остатки ЮЛ'!R673+'Остатки ЮЛ'!S673+'Остатки ЮЛ'!U673+'Остатки ЮЛ'!AH673+'Остатки ЮЛ'!AI673+'Остатки ЮЛ'!AK673</f>
        <v>603082</v>
      </c>
      <c r="C13" s="212">
        <f>'Остатки ЮЛ'!R673+'Остатки ЮЛ'!S673+'Остатки ЮЛ'!U673</f>
        <v>191633</v>
      </c>
      <c r="D13" s="212">
        <f>'Остатки ЮЛ'!AH673+'Остатки ЮЛ'!AI673+'Остатки ЮЛ'!AK673</f>
        <v>411449</v>
      </c>
      <c r="E13" s="212">
        <f>'Остатки ЮЛ'!AW673+'Остатки ЮЛ'!AX673+'Остатки ЮЛ'!AZ673</f>
        <v>146.52742165242117</v>
      </c>
      <c r="F13" s="618"/>
      <c r="G13" s="619"/>
    </row>
    <row r="14" spans="1:9" ht="13.9" customHeight="1" outlineLevel="1" x14ac:dyDescent="0.2">
      <c r="A14" s="379" t="s">
        <v>17</v>
      </c>
      <c r="B14" s="211">
        <f>'Остатки ЮЛ'!R674+'Остатки ЮЛ'!S674+'Остатки ЮЛ'!U674+'Остатки ЮЛ'!AH674+'Остатки ЮЛ'!AI674+'Остатки ЮЛ'!AK674</f>
        <v>154540</v>
      </c>
      <c r="C14" s="212">
        <f>'Остатки ЮЛ'!R674+'Остатки ЮЛ'!S674+'Остатки ЮЛ'!U674</f>
        <v>59083</v>
      </c>
      <c r="D14" s="212">
        <f>'Остатки ЮЛ'!AH674+'Остатки ЮЛ'!AI674+'Остатки ЮЛ'!AK674</f>
        <v>95457</v>
      </c>
      <c r="E14" s="212">
        <f>'Остатки ЮЛ'!AW674+'Остатки ЮЛ'!AX674+'Остатки ЮЛ'!AZ674</f>
        <v>33.994658119658112</v>
      </c>
      <c r="F14" s="618"/>
      <c r="G14" s="619"/>
    </row>
    <row r="15" spans="1:9" ht="13.9" customHeight="1" outlineLevel="1" x14ac:dyDescent="0.2">
      <c r="A15" s="379" t="s">
        <v>18</v>
      </c>
      <c r="B15" s="211">
        <f>'Остатки ЮЛ'!R675+'Остатки ЮЛ'!S675+'Остатки ЮЛ'!U675+'Остатки ЮЛ'!AH675+'Остатки ЮЛ'!AI675+'Остатки ЮЛ'!AK675</f>
        <v>53679</v>
      </c>
      <c r="C15" s="212">
        <f>'Остатки ЮЛ'!R675+'Остатки ЮЛ'!S675+'Остатки ЮЛ'!U675</f>
        <v>47732</v>
      </c>
      <c r="D15" s="212">
        <f>'Остатки ЮЛ'!AH675+'Остатки ЮЛ'!AI675+'Остатки ЮЛ'!AK675</f>
        <v>5947</v>
      </c>
      <c r="E15" s="212">
        <f>'Остатки ЮЛ'!AW675+'Остатки ЮЛ'!AX675+'Остатки ЮЛ'!AZ675</f>
        <v>2.1178774928774962</v>
      </c>
      <c r="F15" s="618"/>
      <c r="G15" s="619"/>
    </row>
    <row r="16" spans="1:9" ht="13.9" customHeight="1" outlineLevel="1" x14ac:dyDescent="0.2">
      <c r="A16" s="379" t="s">
        <v>19</v>
      </c>
      <c r="B16" s="211">
        <f>'Остатки ЮЛ'!R676+'Остатки ЮЛ'!S676+'Остатки ЮЛ'!U676+'Остатки ЮЛ'!AH676+'Остатки ЮЛ'!AI676+'Остатки ЮЛ'!AK676</f>
        <v>1115824</v>
      </c>
      <c r="C16" s="212">
        <f>'Остатки ЮЛ'!R676+'Остатки ЮЛ'!S676+'Остатки ЮЛ'!U676</f>
        <v>562247</v>
      </c>
      <c r="D16" s="212">
        <f>'Остатки ЮЛ'!AH676+'Остатки ЮЛ'!AI676+'Остатки ЮЛ'!AK676</f>
        <v>553577</v>
      </c>
      <c r="E16" s="212">
        <f>'Остатки ЮЛ'!AW676+'Остатки ЮЛ'!AX676+'Остатки ЮЛ'!AZ676</f>
        <v>197.14280626780641</v>
      </c>
      <c r="F16" s="618"/>
      <c r="G16" s="619"/>
    </row>
    <row r="17" spans="1:41" ht="13.9" customHeight="1" outlineLevel="1" x14ac:dyDescent="0.2">
      <c r="A17" s="379" t="s">
        <v>20</v>
      </c>
      <c r="B17" s="211">
        <f>'Остатки ЮЛ'!R677+'Остатки ЮЛ'!S677+'Остатки ЮЛ'!U677+'Остатки ЮЛ'!AH677+'Остатки ЮЛ'!AI677+'Остатки ЮЛ'!AK677</f>
        <v>491910</v>
      </c>
      <c r="C17" s="212">
        <f>'Остатки ЮЛ'!R677+'Остатки ЮЛ'!S677+'Остатки ЮЛ'!U677</f>
        <v>182400</v>
      </c>
      <c r="D17" s="212">
        <f>'Остатки ЮЛ'!AH677+'Остатки ЮЛ'!AI677+'Остатки ЮЛ'!AK677</f>
        <v>309510</v>
      </c>
      <c r="E17" s="212">
        <f>'Остатки ЮЛ'!AW677+'Остатки ЮЛ'!AX677+'Остатки ЮЛ'!AZ677</f>
        <v>110.22435897435892</v>
      </c>
      <c r="F17" s="618"/>
      <c r="G17" s="619"/>
    </row>
    <row r="18" spans="1:41" ht="13.9" customHeight="1" outlineLevel="1" x14ac:dyDescent="0.2">
      <c r="A18" s="379" t="s">
        <v>21</v>
      </c>
      <c r="B18" s="211">
        <f>'Остатки ЮЛ'!R678+'Остатки ЮЛ'!S678+'Остатки ЮЛ'!U678+'Остатки ЮЛ'!AH678+'Остатки ЮЛ'!AI678+'Остатки ЮЛ'!AK678</f>
        <v>286379</v>
      </c>
      <c r="C18" s="212">
        <f>'Остатки ЮЛ'!R678+'Остатки ЮЛ'!S678+'Остатки ЮЛ'!U678</f>
        <v>120648</v>
      </c>
      <c r="D18" s="212">
        <f>'Остатки ЮЛ'!AH678+'Остатки ЮЛ'!AI678+'Остатки ЮЛ'!AK678</f>
        <v>165731</v>
      </c>
      <c r="E18" s="212">
        <f>'Остатки ЮЛ'!AW678+'Остатки ЮЛ'!AX678+'Остатки ЮЛ'!AZ678</f>
        <v>59.021011396011417</v>
      </c>
      <c r="F18" s="618"/>
      <c r="G18" s="619"/>
    </row>
    <row r="19" spans="1:41" ht="13.9" customHeight="1" outlineLevel="1" x14ac:dyDescent="0.2">
      <c r="A19" s="379" t="s">
        <v>22</v>
      </c>
      <c r="B19" s="211">
        <f>'Остатки ЮЛ'!R679+'Остатки ЮЛ'!S679+'Остатки ЮЛ'!U679+'Остатки ЮЛ'!AH679+'Остатки ЮЛ'!AI679+'Остатки ЮЛ'!AK679</f>
        <v>148905</v>
      </c>
      <c r="C19" s="212">
        <f>'Остатки ЮЛ'!R679+'Остатки ЮЛ'!S679+'Остатки ЮЛ'!U679</f>
        <v>54308</v>
      </c>
      <c r="D19" s="212">
        <f>'Остатки ЮЛ'!AH679+'Остатки ЮЛ'!AI679+'Остатки ЮЛ'!AK679</f>
        <v>94597</v>
      </c>
      <c r="E19" s="212">
        <f>'Остатки ЮЛ'!AW679+'Остатки ЮЛ'!AX679+'Остатки ЮЛ'!AZ679</f>
        <v>33.688390313390322</v>
      </c>
      <c r="F19" s="618"/>
      <c r="G19" s="619"/>
    </row>
    <row r="20" spans="1:41" ht="13.9" customHeight="1" outlineLevel="1" x14ac:dyDescent="0.2">
      <c r="A20" s="379" t="s">
        <v>23</v>
      </c>
      <c r="B20" s="211">
        <f>'Остатки ЮЛ'!R680+'Остатки ЮЛ'!S680+'Остатки ЮЛ'!U680+'Остатки ЮЛ'!AH680+'Остатки ЮЛ'!AI680+'Остатки ЮЛ'!AK680</f>
        <v>171713</v>
      </c>
      <c r="C20" s="212">
        <f>'Остатки ЮЛ'!R680+'Остатки ЮЛ'!S680+'Остатки ЮЛ'!U680</f>
        <v>50887</v>
      </c>
      <c r="D20" s="212">
        <f>'Остатки ЮЛ'!AH680+'Остатки ЮЛ'!AI680+'Остатки ЮЛ'!AK680</f>
        <v>120826</v>
      </c>
      <c r="E20" s="212">
        <f>'Остатки ЮЛ'!AW680+'Остатки ЮЛ'!AX680+'Остатки ЮЛ'!AZ680</f>
        <v>43.029202279202302</v>
      </c>
      <c r="F20" s="618"/>
      <c r="G20" s="619"/>
    </row>
    <row r="21" spans="1:41" ht="13.9" customHeight="1" outlineLevel="1" x14ac:dyDescent="0.2">
      <c r="A21" s="379" t="s">
        <v>24</v>
      </c>
      <c r="B21" s="211">
        <f>'Остатки ЮЛ'!R681+'Остатки ЮЛ'!S681+'Остатки ЮЛ'!U681+'Остатки ЮЛ'!AH681+'Остатки ЮЛ'!AI681+'Остатки ЮЛ'!AK681</f>
        <v>3849675</v>
      </c>
      <c r="C21" s="212">
        <f>'Остатки ЮЛ'!R681+'Остатки ЮЛ'!S681+'Остатки ЮЛ'!U681</f>
        <v>1263073</v>
      </c>
      <c r="D21" s="212">
        <f>'Остатки ЮЛ'!AH681+'Остатки ЮЛ'!AI681+'Остатки ЮЛ'!AK681</f>
        <v>2586602</v>
      </c>
      <c r="E21" s="212">
        <f>'Остатки ЮЛ'!AW681+'Остатки ЮЛ'!AX681+'Остатки ЮЛ'!AZ681</f>
        <v>921.154558404559</v>
      </c>
      <c r="F21" s="618"/>
      <c r="G21" s="619"/>
    </row>
    <row r="22" spans="1:41" ht="13.9" customHeight="1" outlineLevel="1" x14ac:dyDescent="0.2">
      <c r="A22" s="379" t="s">
        <v>25</v>
      </c>
      <c r="B22" s="211">
        <f>'Остатки ЮЛ'!R682+'Остатки ЮЛ'!S682+'Остатки ЮЛ'!U682+'Остатки ЮЛ'!AH682+'Остатки ЮЛ'!AI682+'Остатки ЮЛ'!AK682</f>
        <v>12971</v>
      </c>
      <c r="C22" s="212">
        <f>'Остатки ЮЛ'!R682+'Остатки ЮЛ'!S682+'Остатки ЮЛ'!U682</f>
        <v>1183</v>
      </c>
      <c r="D22" s="212">
        <f>'Остатки ЮЛ'!AH682+'Остатки ЮЛ'!AI682+'Остатки ЮЛ'!AK682</f>
        <v>11788</v>
      </c>
      <c r="E22" s="212">
        <f>'Остатки ЮЛ'!AW682+'Остатки ЮЛ'!AX682+'Остатки ЮЛ'!AZ682</f>
        <v>4.198005698005697</v>
      </c>
      <c r="F22" s="618"/>
      <c r="G22" s="619"/>
    </row>
    <row r="23" spans="1:41" ht="13.9" customHeight="1" outlineLevel="1" x14ac:dyDescent="0.2">
      <c r="A23" s="379" t="s">
        <v>26</v>
      </c>
      <c r="B23" s="211">
        <f>'Остатки ЮЛ'!R683+'Остатки ЮЛ'!S683+'Остатки ЮЛ'!U683+'Остатки ЮЛ'!AH683+'Остатки ЮЛ'!AI683+'Остатки ЮЛ'!AK683</f>
        <v>2885560</v>
      </c>
      <c r="C23" s="212">
        <f>'Остатки ЮЛ'!R683+'Остатки ЮЛ'!S683+'Остатки ЮЛ'!U683</f>
        <v>1503099</v>
      </c>
      <c r="D23" s="212">
        <f>'Остатки ЮЛ'!AH683+'Остатки ЮЛ'!AI683+'Остатки ЮЛ'!AK683</f>
        <v>1382461</v>
      </c>
      <c r="E23" s="212">
        <f>'Остатки ЮЛ'!AW683+'Остатки ЮЛ'!AX683+'Остатки ЮЛ'!AZ683</f>
        <v>492.32941595441605</v>
      </c>
      <c r="F23" s="618"/>
      <c r="G23" s="619"/>
    </row>
    <row r="24" spans="1:41" ht="13.9" customHeight="1" outlineLevel="1" x14ac:dyDescent="0.2">
      <c r="A24" s="380" t="s">
        <v>27</v>
      </c>
      <c r="B24" s="211">
        <f>'Остатки ЮЛ'!R684+'Остатки ЮЛ'!S684+'Остатки ЮЛ'!U684+'Остатки ЮЛ'!AH684+'Остатки ЮЛ'!AI684+'Остатки ЮЛ'!AK684</f>
        <v>4875</v>
      </c>
      <c r="C24" s="212">
        <f>'Остатки ЮЛ'!R684+'Остатки ЮЛ'!S684+'Остатки ЮЛ'!U684</f>
        <v>4431</v>
      </c>
      <c r="D24" s="212">
        <f>'Остатки ЮЛ'!AH684+'Остатки ЮЛ'!AI684+'Остатки ЮЛ'!AK684</f>
        <v>444</v>
      </c>
      <c r="E24" s="212">
        <f>'Остатки ЮЛ'!AW684+'Остатки ЮЛ'!AX684+'Остатки ЮЛ'!AZ684</f>
        <v>0.158119658119658</v>
      </c>
      <c r="F24" s="618"/>
      <c r="G24" s="619"/>
    </row>
    <row r="25" spans="1:41" ht="28.5" customHeight="1" x14ac:dyDescent="0.2">
      <c r="A25" s="765">
        <v>44986</v>
      </c>
      <c r="B25" s="225">
        <f>SUM(B3:B24)</f>
        <v>12935581</v>
      </c>
      <c r="C25" s="225">
        <f>SUM(C3:C24)</f>
        <v>5498081</v>
      </c>
      <c r="D25" s="225">
        <f>SUM(D3:D24)</f>
        <v>7437500</v>
      </c>
      <c r="E25" s="225">
        <f>SUM(E3:E24)</f>
        <v>2648.6823361823358</v>
      </c>
      <c r="F25" s="618"/>
      <c r="G25" s="619"/>
      <c r="J25" s="165"/>
    </row>
    <row r="26" spans="1:41" ht="15.6" customHeight="1" x14ac:dyDescent="0.2">
      <c r="A26" s="235">
        <v>44927</v>
      </c>
      <c r="B26" s="236">
        <v>13610887</v>
      </c>
      <c r="C26" s="236">
        <v>6113743</v>
      </c>
      <c r="D26" s="236">
        <v>7497144</v>
      </c>
      <c r="E26" s="236">
        <v>2739.7836573600366</v>
      </c>
      <c r="J26" s="165"/>
    </row>
    <row r="27" spans="1:41" ht="15.6" customHeight="1" x14ac:dyDescent="0.2">
      <c r="C27" s="872"/>
      <c r="D27" s="872"/>
      <c r="E27" s="872"/>
      <c r="F27" s="872"/>
      <c r="G27" s="872"/>
      <c r="H27" s="872"/>
      <c r="I27" s="872"/>
      <c r="J27" s="872"/>
      <c r="K27" s="872"/>
      <c r="L27" s="872"/>
      <c r="M27" s="872"/>
      <c r="N27" s="872"/>
      <c r="O27" s="872"/>
      <c r="P27" s="872"/>
      <c r="Q27" s="872"/>
      <c r="R27" s="872"/>
      <c r="S27" s="872"/>
      <c r="T27" s="872"/>
      <c r="U27" s="872"/>
      <c r="V27" s="872"/>
      <c r="W27" s="872"/>
      <c r="X27" s="872"/>
      <c r="Y27" s="872"/>
      <c r="Z27" s="872"/>
      <c r="AA27" s="771"/>
    </row>
    <row r="28" spans="1:41" ht="15.6" customHeight="1" x14ac:dyDescent="0.2">
      <c r="A28" s="373" t="s">
        <v>265</v>
      </c>
      <c r="B28" s="374">
        <v>44166</v>
      </c>
      <c r="C28" s="374">
        <v>44197</v>
      </c>
      <c r="D28" s="374">
        <v>43862</v>
      </c>
      <c r="E28" s="374">
        <v>44256</v>
      </c>
      <c r="F28" s="374">
        <v>44287</v>
      </c>
      <c r="G28" s="374">
        <v>44317</v>
      </c>
      <c r="H28" s="374">
        <v>44348</v>
      </c>
      <c r="I28" s="374">
        <v>44378</v>
      </c>
      <c r="J28" s="374">
        <v>44409</v>
      </c>
      <c r="K28" s="374">
        <v>44440</v>
      </c>
      <c r="L28" s="374">
        <v>44470</v>
      </c>
      <c r="M28" s="374">
        <v>44501</v>
      </c>
      <c r="N28" s="374">
        <v>44531</v>
      </c>
      <c r="O28" s="374">
        <v>44562</v>
      </c>
      <c r="P28" s="374">
        <v>44593</v>
      </c>
      <c r="Q28" s="374">
        <v>44621</v>
      </c>
      <c r="R28" s="374">
        <v>44652</v>
      </c>
      <c r="S28" s="374">
        <v>44682</v>
      </c>
      <c r="T28" s="374">
        <v>44713</v>
      </c>
      <c r="U28" s="374">
        <v>44743</v>
      </c>
      <c r="V28" s="374">
        <v>44774</v>
      </c>
      <c r="W28" s="565">
        <v>44805</v>
      </c>
      <c r="X28" s="565">
        <v>44835</v>
      </c>
      <c r="Y28" s="565">
        <v>44866</v>
      </c>
      <c r="Z28" s="565">
        <v>44896</v>
      </c>
      <c r="AA28" s="565">
        <v>44927</v>
      </c>
      <c r="AB28" s="565">
        <v>44958</v>
      </c>
      <c r="AC28" s="766">
        <f>A25</f>
        <v>44986</v>
      </c>
      <c r="AD28" s="180" t="s">
        <v>244</v>
      </c>
      <c r="AE28" s="180" t="s">
        <v>3</v>
      </c>
    </row>
    <row r="29" spans="1:41" ht="15.6" customHeight="1" x14ac:dyDescent="0.2">
      <c r="A29" s="373" t="s">
        <v>232</v>
      </c>
      <c r="B29" s="375">
        <v>4.5873150000000003</v>
      </c>
      <c r="C29" s="376">
        <v>5.0409800000000002</v>
      </c>
      <c r="D29" s="377">
        <v>4.7754050000000001</v>
      </c>
      <c r="E29" s="377">
        <v>4.9834930000000002</v>
      </c>
      <c r="F29" s="377">
        <v>5.1646539999999996</v>
      </c>
      <c r="G29" s="377">
        <v>4.7481330000000002</v>
      </c>
      <c r="H29" s="377">
        <v>5.4074299999999997</v>
      </c>
      <c r="I29" s="377">
        <v>5.4034259999999996</v>
      </c>
      <c r="J29" s="377">
        <v>4.9930300000000001</v>
      </c>
      <c r="K29" s="377">
        <v>5.6975639999999999</v>
      </c>
      <c r="L29" s="377">
        <v>5.9805989999999998</v>
      </c>
      <c r="M29" s="377">
        <v>5.4341699999999999</v>
      </c>
      <c r="N29" s="377">
        <v>5.7545479999999998</v>
      </c>
      <c r="O29" s="377">
        <v>5.8878440000000003</v>
      </c>
      <c r="P29" s="377">
        <v>5.2684110000000004</v>
      </c>
      <c r="Q29" s="377">
        <v>5.2413999999999996</v>
      </c>
      <c r="R29" s="377">
        <v>5.7491300000000001</v>
      </c>
      <c r="S29" s="377">
        <v>6.23</v>
      </c>
      <c r="T29" s="377">
        <v>6.2975669999999999</v>
      </c>
      <c r="U29" s="377">
        <v>6.3053629999999998</v>
      </c>
      <c r="V29" s="377">
        <v>5.7412580000000002</v>
      </c>
      <c r="W29" s="566">
        <v>5.7275450000000001</v>
      </c>
      <c r="X29" s="566">
        <v>5.8813500000000003</v>
      </c>
      <c r="Y29" s="566">
        <v>5.4201290000000002</v>
      </c>
      <c r="Z29" s="566">
        <v>5.5837370000000002</v>
      </c>
      <c r="AA29" s="566">
        <v>6.1137430000000004</v>
      </c>
      <c r="AB29" s="566">
        <v>5.5080799999999996</v>
      </c>
      <c r="AC29" s="378">
        <f>C25/1000000</f>
        <v>5.498081</v>
      </c>
      <c r="AD29" s="166">
        <f>(AC29-AA29)*1000</f>
        <v>-615.66200000000038</v>
      </c>
      <c r="AE29" s="166">
        <f>AC29/AA29*100-100</f>
        <v>-10.070132159627903</v>
      </c>
    </row>
    <row r="30" spans="1:41" s="273" customFormat="1" ht="15.6" customHeight="1" x14ac:dyDescent="0.2">
      <c r="A30" s="373" t="s">
        <v>233</v>
      </c>
      <c r="B30" s="375">
        <v>2.6230123561994034</v>
      </c>
      <c r="C30" s="376">
        <v>2.7563647291480864</v>
      </c>
      <c r="D30" s="377">
        <v>2.8582053530578002</v>
      </c>
      <c r="E30" s="377">
        <v>2.8300153727901618</v>
      </c>
      <c r="F30" s="377">
        <v>2.8037786754058369</v>
      </c>
      <c r="G30" s="377">
        <v>3.0612297001873836</v>
      </c>
      <c r="H30" s="377">
        <v>2.9413439140905671</v>
      </c>
      <c r="I30" s="377">
        <v>2.8651726453855879</v>
      </c>
      <c r="J30" s="377">
        <v>2.9483174666401104</v>
      </c>
      <c r="K30" s="377">
        <v>2.9116035741353867</v>
      </c>
      <c r="L30" s="377">
        <v>2.9968229478132593</v>
      </c>
      <c r="M30" s="377">
        <v>3.0630125884482466</v>
      </c>
      <c r="N30" s="377">
        <v>3.3769487279843435</v>
      </c>
      <c r="O30" s="377">
        <v>3.2991911620423062</v>
      </c>
      <c r="P30" s="377">
        <v>3.1113518681402699</v>
      </c>
      <c r="Q30" s="377">
        <v>2.9130224299742742</v>
      </c>
      <c r="R30" s="377">
        <v>2.7617395398896809</v>
      </c>
      <c r="S30" s="377">
        <v>3.03</v>
      </c>
      <c r="T30" s="377">
        <v>3.0050251120383256</v>
      </c>
      <c r="U30" s="377">
        <v>3.1749999999999998</v>
      </c>
      <c r="V30" s="377">
        <v>2.9302193351165502</v>
      </c>
      <c r="W30" s="566">
        <v>2.9012688230922699</v>
      </c>
      <c r="X30" s="566">
        <v>2.9122077974438576</v>
      </c>
      <c r="Y30" s="566">
        <v>2.8902082322497162</v>
      </c>
      <c r="Z30" s="566">
        <v>2.9068836502525772</v>
      </c>
      <c r="AA30" s="566">
        <v>2.7397836573600367</v>
      </c>
      <c r="AB30" s="566">
        <v>2.8134509596493862</v>
      </c>
      <c r="AC30" s="378">
        <f>E25/1000</f>
        <v>2.6486823361823357</v>
      </c>
      <c r="AD30" s="166">
        <f>(AC30-AA30)*1000</f>
        <v>-91.101321177700981</v>
      </c>
      <c r="AE30" s="166">
        <f>AC30/AA30*100-100</f>
        <v>-3.3251282791241721</v>
      </c>
      <c r="AF30" s="747"/>
    </row>
    <row r="31" spans="1:41" ht="15.6" customHeight="1" x14ac:dyDescent="0.2">
      <c r="D31" s="165"/>
    </row>
    <row r="32" spans="1:41" ht="15.6" customHeight="1" x14ac:dyDescent="0.2">
      <c r="A32" s="213"/>
      <c r="B32" s="214"/>
      <c r="C32" s="403">
        <v>44531</v>
      </c>
      <c r="D32" s="403">
        <v>44197</v>
      </c>
      <c r="E32" s="403">
        <v>44228</v>
      </c>
      <c r="F32" s="403">
        <v>44256</v>
      </c>
      <c r="G32" s="403">
        <v>44287</v>
      </c>
      <c r="H32" s="403">
        <v>44317</v>
      </c>
      <c r="I32" s="403">
        <v>44348</v>
      </c>
      <c r="J32" s="214" t="s">
        <v>439</v>
      </c>
      <c r="K32" s="403">
        <v>44409</v>
      </c>
      <c r="L32" s="403">
        <v>44440</v>
      </c>
      <c r="M32" s="403">
        <v>44470</v>
      </c>
      <c r="N32" s="403">
        <v>44501</v>
      </c>
      <c r="O32" s="403">
        <v>44531</v>
      </c>
      <c r="P32" s="214" t="s">
        <v>440</v>
      </c>
      <c r="Q32" s="403">
        <v>44593</v>
      </c>
      <c r="R32" s="403">
        <v>44621</v>
      </c>
      <c r="S32" s="403">
        <v>44652</v>
      </c>
      <c r="T32" s="403">
        <v>44682</v>
      </c>
      <c r="U32" s="403">
        <v>44713</v>
      </c>
      <c r="V32" s="403">
        <v>44743</v>
      </c>
      <c r="W32" s="403">
        <v>44774</v>
      </c>
      <c r="X32" s="403">
        <v>44805</v>
      </c>
      <c r="Y32" s="403">
        <v>44835</v>
      </c>
      <c r="Z32" s="403">
        <v>44866</v>
      </c>
      <c r="AA32" s="403">
        <v>44896</v>
      </c>
      <c r="AB32" s="403">
        <v>44927</v>
      </c>
      <c r="AC32" s="403" t="s">
        <v>619</v>
      </c>
      <c r="AH32" s="273"/>
      <c r="AL32" s="273"/>
      <c r="AM32" s="273"/>
      <c r="AN32" s="273"/>
      <c r="AO32" s="273"/>
    </row>
    <row r="33" spans="1:43" ht="15.6" customHeight="1" x14ac:dyDescent="0.2">
      <c r="A33" s="870" t="s">
        <v>266</v>
      </c>
      <c r="B33" s="215" t="s">
        <v>230</v>
      </c>
      <c r="C33" s="216">
        <f t="shared" ref="C33:I33" si="0">C29/B29*100-100</f>
        <v>9.8895541291583555</v>
      </c>
      <c r="D33" s="216">
        <f t="shared" si="0"/>
        <v>-5.2683208423758856</v>
      </c>
      <c r="E33" s="216">
        <f t="shared" si="0"/>
        <v>4.3574942858249699</v>
      </c>
      <c r="F33" s="216">
        <f t="shared" si="0"/>
        <v>3.6352213196647369</v>
      </c>
      <c r="G33" s="216">
        <f t="shared" si="0"/>
        <v>-8.0648384189918545</v>
      </c>
      <c r="H33" s="216">
        <f t="shared" si="0"/>
        <v>13.885394532966956</v>
      </c>
      <c r="I33" s="216">
        <f t="shared" si="0"/>
        <v>-7.4046265971077219E-2</v>
      </c>
      <c r="J33" s="216">
        <f t="shared" ref="J33:J34" si="1">J29/I29*100-100</f>
        <v>-7.5951072523247234</v>
      </c>
      <c r="K33" s="216">
        <f t="shared" ref="K33:K34" si="2">K29/J29*100-100</f>
        <v>14.110349827659746</v>
      </c>
      <c r="L33" s="216">
        <f t="shared" ref="L33:L34" si="3">L29/K29*100-100</f>
        <v>4.9676493322409385</v>
      </c>
      <c r="M33" s="216">
        <f t="shared" ref="M33:M34" si="4">M29/L29*100-100</f>
        <v>-9.1366934984271637</v>
      </c>
      <c r="N33" s="216">
        <f t="shared" ref="N33:N34" si="5">N29/M29*100-100</f>
        <v>5.8956197542586892</v>
      </c>
      <c r="O33" s="216">
        <f t="shared" ref="O33:O34" si="6">O29/N29*100-100</f>
        <v>2.3163591649596214</v>
      </c>
      <c r="P33" s="216">
        <f t="shared" ref="P33:P34" si="7">P29/O29*100-100</f>
        <v>-10.520540286053773</v>
      </c>
      <c r="Q33" s="216">
        <v>-0.51269728196984943</v>
      </c>
      <c r="R33" s="216">
        <v>9.686915709543257</v>
      </c>
      <c r="S33" s="216">
        <v>-2.4478138431380074</v>
      </c>
      <c r="T33" s="216">
        <v>12.288081346522588</v>
      </c>
      <c r="U33" s="216">
        <v>0.12379383974794678</v>
      </c>
      <c r="V33" s="216">
        <v>-8.9464317914765559</v>
      </c>
      <c r="W33" s="216">
        <v>-0.23885009173947935</v>
      </c>
      <c r="X33" s="216">
        <v>2.6853564659902389</v>
      </c>
      <c r="Y33" s="216">
        <v>-7.8420940770401444</v>
      </c>
      <c r="Z33" s="216">
        <v>3.0185259428327242</v>
      </c>
      <c r="AA33" s="216">
        <v>9.4919585216853903</v>
      </c>
      <c r="AB33" s="216">
        <v>-9.9065825959645366</v>
      </c>
      <c r="AC33" s="240">
        <f>AC29/AB29*100-100</f>
        <v>-0.18153331106300641</v>
      </c>
    </row>
    <row r="34" spans="1:43" ht="15.6" customHeight="1" x14ac:dyDescent="0.2">
      <c r="A34" s="871"/>
      <c r="B34" s="217" t="s">
        <v>231</v>
      </c>
      <c r="C34" s="218">
        <f t="shared" ref="C34:I34" si="8">C30/B30*100-100</f>
        <v>5.0839399453650742</v>
      </c>
      <c r="D34" s="218">
        <f t="shared" si="8"/>
        <v>3.6947441255783957</v>
      </c>
      <c r="E34" s="218">
        <f t="shared" si="8"/>
        <v>-0.98628253695906665</v>
      </c>
      <c r="F34" s="218">
        <f t="shared" si="8"/>
        <v>-0.92708674435424143</v>
      </c>
      <c r="G34" s="218">
        <f t="shared" si="8"/>
        <v>9.1822877119315223</v>
      </c>
      <c r="H34" s="218">
        <f t="shared" si="8"/>
        <v>-3.9162623467777706</v>
      </c>
      <c r="I34" s="218">
        <f t="shared" si="8"/>
        <v>-2.5896757036835822</v>
      </c>
      <c r="J34" s="218">
        <f t="shared" si="1"/>
        <v>2.9019131321258698</v>
      </c>
      <c r="K34" s="218">
        <f t="shared" si="2"/>
        <v>-1.2452489570793261</v>
      </c>
      <c r="L34" s="218">
        <f t="shared" si="3"/>
        <v>2.9268879333334041</v>
      </c>
      <c r="M34" s="218">
        <f t="shared" si="4"/>
        <v>2.2086603642462563</v>
      </c>
      <c r="N34" s="218">
        <f t="shared" si="5"/>
        <v>10.249260506472169</v>
      </c>
      <c r="O34" s="218">
        <f t="shared" si="6"/>
        <v>-2.3025983574364091</v>
      </c>
      <c r="P34" s="218">
        <f t="shared" si="7"/>
        <v>-5.6934953046418144</v>
      </c>
      <c r="Q34" s="218">
        <v>-6.3743815091072236</v>
      </c>
      <c r="R34" s="218">
        <v>-5.1933307662834949</v>
      </c>
      <c r="S34" s="218">
        <v>0.79233497915129192</v>
      </c>
      <c r="T34" s="218">
        <v>7.953786906777836</v>
      </c>
      <c r="U34" s="218">
        <v>5.6658035344781865</v>
      </c>
      <c r="V34" s="218">
        <v>-7.7096272404236146</v>
      </c>
      <c r="W34" s="218">
        <v>-0.98799812277972876</v>
      </c>
      <c r="X34" s="218">
        <v>0.37704104716256381</v>
      </c>
      <c r="Y34" s="218">
        <v>-0.75542566754511142</v>
      </c>
      <c r="Z34" s="218">
        <v>0.57696251144787425</v>
      </c>
      <c r="AA34" s="218">
        <v>-5.7484238448285083</v>
      </c>
      <c r="AB34" s="218">
        <v>2.6887999748247609</v>
      </c>
      <c r="AC34" s="240">
        <f>AC30/AB30*100-100</f>
        <v>-5.8564597652551242</v>
      </c>
      <c r="AQ34" s="301"/>
    </row>
    <row r="35" spans="1:43" ht="15.6" customHeight="1" x14ac:dyDescent="0.2">
      <c r="A35" s="371"/>
      <c r="D35" s="219"/>
      <c r="E35" s="219"/>
      <c r="F35" s="219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37"/>
      <c r="W35" s="237"/>
      <c r="X35" s="237"/>
      <c r="Y35" s="237"/>
      <c r="Z35" s="237"/>
      <c r="AA35" s="237"/>
      <c r="AB35" s="237"/>
    </row>
    <row r="36" spans="1:43" ht="15.6" customHeight="1" x14ac:dyDescent="0.2">
      <c r="A36" s="870" t="s">
        <v>267</v>
      </c>
      <c r="B36" s="215" t="s">
        <v>225</v>
      </c>
      <c r="C36" s="216">
        <f t="shared" ref="C36:J36" si="9">(C29-B29)*1000</f>
        <v>453.66499999999996</v>
      </c>
      <c r="D36" s="216">
        <f t="shared" si="9"/>
        <v>-265.5750000000001</v>
      </c>
      <c r="E36" s="216">
        <f t="shared" si="9"/>
        <v>208.08800000000005</v>
      </c>
      <c r="F36" s="216">
        <f t="shared" si="9"/>
        <v>181.16099999999946</v>
      </c>
      <c r="G36" s="216">
        <f t="shared" si="9"/>
        <v>-416.5209999999995</v>
      </c>
      <c r="H36" s="216">
        <f t="shared" si="9"/>
        <v>659.29699999999957</v>
      </c>
      <c r="I36" s="216">
        <f t="shared" si="9"/>
        <v>-4.0040000000001186</v>
      </c>
      <c r="J36" s="216">
        <f t="shared" si="9"/>
        <v>-410.39599999999956</v>
      </c>
      <c r="K36" s="216">
        <f t="shared" ref="K36:K37" si="10">(K29-J29)*1000</f>
        <v>704.53399999999976</v>
      </c>
      <c r="L36" s="216">
        <f t="shared" ref="L36:L37" si="11">(L29-K29)*1000</f>
        <v>283.03499999999991</v>
      </c>
      <c r="M36" s="216">
        <f t="shared" ref="M36:M37" si="12">(M29-L29)*1000</f>
        <v>-546.42899999999986</v>
      </c>
      <c r="N36" s="216">
        <f t="shared" ref="N36:N37" si="13">(N29-M29)*1000</f>
        <v>320.37799999999982</v>
      </c>
      <c r="O36" s="216">
        <f t="shared" ref="O36:O37" si="14">(O29-N29)*1000</f>
        <v>133.29600000000053</v>
      </c>
      <c r="P36" s="216">
        <f t="shared" ref="P36:P37" si="15">(P29-O29)*1000</f>
        <v>-619.43299999999988</v>
      </c>
      <c r="Q36" s="216">
        <v>-27.011000000000784</v>
      </c>
      <c r="R36" s="216">
        <v>507.73000000000047</v>
      </c>
      <c r="S36" s="216">
        <v>-140.72800000000018</v>
      </c>
      <c r="T36" s="216">
        <v>689.16500000000008</v>
      </c>
      <c r="U36" s="216">
        <v>7.7959999999999141</v>
      </c>
      <c r="V36" s="216">
        <v>-564.10499999999968</v>
      </c>
      <c r="W36" s="216">
        <v>-13.713000000000086</v>
      </c>
      <c r="X36" s="216">
        <v>153.80500000000018</v>
      </c>
      <c r="Y36" s="216">
        <v>-461.22100000000012</v>
      </c>
      <c r="Z36" s="216">
        <v>163.60799999999998</v>
      </c>
      <c r="AA36" s="216">
        <v>530.0060000000002</v>
      </c>
      <c r="AB36" s="216">
        <v>-605.66300000000069</v>
      </c>
      <c r="AC36" s="240">
        <f>(AC29-AB29)*1000</f>
        <v>-9.9989999999996471</v>
      </c>
    </row>
    <row r="37" spans="1:43" ht="15.6" customHeight="1" x14ac:dyDescent="0.2">
      <c r="A37" s="871"/>
      <c r="B37" s="220" t="s">
        <v>268</v>
      </c>
      <c r="C37" s="218">
        <f t="shared" ref="C37:J37" si="16">(C30-B30)*1000</f>
        <v>133.35237294868296</v>
      </c>
      <c r="D37" s="218">
        <f t="shared" si="16"/>
        <v>101.84062390971383</v>
      </c>
      <c r="E37" s="218">
        <f t="shared" si="16"/>
        <v>-28.189980267638415</v>
      </c>
      <c r="F37" s="218">
        <f t="shared" si="16"/>
        <v>-26.236697384324881</v>
      </c>
      <c r="G37" s="218">
        <f t="shared" si="16"/>
        <v>257.45102478154666</v>
      </c>
      <c r="H37" s="218">
        <f t="shared" si="16"/>
        <v>-119.88578609681655</v>
      </c>
      <c r="I37" s="218">
        <f t="shared" si="16"/>
        <v>-76.171268704979141</v>
      </c>
      <c r="J37" s="218">
        <f t="shared" si="16"/>
        <v>83.144821254522498</v>
      </c>
      <c r="K37" s="218">
        <f t="shared" si="10"/>
        <v>-36.713892504723674</v>
      </c>
      <c r="L37" s="218">
        <f t="shared" si="11"/>
        <v>85.219373677872582</v>
      </c>
      <c r="M37" s="218">
        <f t="shared" si="12"/>
        <v>66.189640634987342</v>
      </c>
      <c r="N37" s="218">
        <f t="shared" si="13"/>
        <v>313.9361395360969</v>
      </c>
      <c r="O37" s="218">
        <f t="shared" si="14"/>
        <v>-77.757565942037303</v>
      </c>
      <c r="P37" s="218">
        <f t="shared" si="15"/>
        <v>-187.83929390203636</v>
      </c>
      <c r="Q37" s="218">
        <v>-198.3294381659957</v>
      </c>
      <c r="R37" s="218">
        <v>-151.28289008459328</v>
      </c>
      <c r="S37" s="218">
        <v>21.882228407597903</v>
      </c>
      <c r="T37" s="218">
        <v>221.40334374104674</v>
      </c>
      <c r="U37" s="218">
        <v>170.25881900982444</v>
      </c>
      <c r="V37" s="218">
        <v>-244.78066488344962</v>
      </c>
      <c r="W37" s="218">
        <v>-28.950512024280339</v>
      </c>
      <c r="X37" s="218">
        <v>10.938974351587749</v>
      </c>
      <c r="Y37" s="218">
        <v>-21.999565194141368</v>
      </c>
      <c r="Z37" s="218">
        <v>16.675418002860987</v>
      </c>
      <c r="AA37" s="218">
        <v>-167.09999289254051</v>
      </c>
      <c r="AB37" s="218">
        <v>73.667302289349479</v>
      </c>
      <c r="AC37" s="240">
        <f>(AC30-AB30)*1000</f>
        <v>-164.76862346705045</v>
      </c>
    </row>
    <row r="38" spans="1:43" ht="15.6" customHeight="1" x14ac:dyDescent="0.2"/>
    <row r="39" spans="1:43" ht="14.25" x14ac:dyDescent="0.2">
      <c r="A39" s="861" t="s">
        <v>415</v>
      </c>
      <c r="B39" s="861"/>
      <c r="C39" s="861"/>
      <c r="D39" s="861"/>
      <c r="E39" s="861"/>
      <c r="F39" s="861"/>
      <c r="G39" s="861"/>
      <c r="H39" s="221"/>
      <c r="I39" s="221"/>
      <c r="V39" s="301"/>
    </row>
    <row r="40" spans="1:43" x14ac:dyDescent="0.2">
      <c r="A40" s="862" t="s">
        <v>234</v>
      </c>
      <c r="B40" s="864" t="s">
        <v>225</v>
      </c>
      <c r="C40" s="865"/>
      <c r="D40" s="866"/>
      <c r="E40" s="867" t="s">
        <v>226</v>
      </c>
      <c r="F40" s="868"/>
      <c r="G40" s="869"/>
      <c r="H40" s="206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01"/>
    </row>
    <row r="41" spans="1:43" x14ac:dyDescent="0.2">
      <c r="A41" s="863"/>
      <c r="B41" s="582">
        <v>44958</v>
      </c>
      <c r="C41" s="372">
        <f>A25</f>
        <v>44986</v>
      </c>
      <c r="D41" s="169" t="s">
        <v>235</v>
      </c>
      <c r="E41" s="582">
        <v>44958</v>
      </c>
      <c r="F41" s="372">
        <f>C41</f>
        <v>44986</v>
      </c>
      <c r="G41" s="170" t="s">
        <v>246</v>
      </c>
      <c r="H41" s="206"/>
      <c r="I41" s="388"/>
      <c r="J41" s="388"/>
      <c r="K41" s="388"/>
      <c r="L41" s="388"/>
      <c r="M41" s="388"/>
      <c r="N41" s="388"/>
      <c r="O41" s="388"/>
      <c r="P41" s="388"/>
      <c r="Q41" s="388"/>
      <c r="R41" s="388"/>
      <c r="S41" s="388"/>
      <c r="T41" s="388"/>
      <c r="U41" s="460"/>
      <c r="V41" s="591"/>
    </row>
    <row r="42" spans="1:43" ht="15" outlineLevel="1" x14ac:dyDescent="0.25">
      <c r="A42" s="164" t="s">
        <v>229</v>
      </c>
      <c r="B42" s="579">
        <v>162854</v>
      </c>
      <c r="C42" s="579">
        <f>'Остатки ЮЛ'!C3</f>
        <v>173492</v>
      </c>
      <c r="D42" s="172">
        <f>(C42-B42)/1000</f>
        <v>10.638</v>
      </c>
      <c r="E42" s="579">
        <v>46.335952848722961</v>
      </c>
      <c r="F42" s="579">
        <f t="shared" ref="F42:F62" si="17">E3</f>
        <v>54.337962962962983</v>
      </c>
      <c r="G42" s="173">
        <f>F42-E42</f>
        <v>8.0020101142400222</v>
      </c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  <c r="AA42" s="146"/>
      <c r="AB42" s="146"/>
      <c r="AC42" s="146"/>
      <c r="AD42" s="146"/>
      <c r="AE42" s="146"/>
      <c r="AF42" s="146"/>
      <c r="AG42" s="146"/>
      <c r="AH42" s="146"/>
      <c r="AI42" s="146"/>
    </row>
    <row r="43" spans="1:43" outlineLevel="1" x14ac:dyDescent="0.2">
      <c r="A43" s="164" t="s">
        <v>7</v>
      </c>
      <c r="B43" s="579">
        <v>53609</v>
      </c>
      <c r="C43" s="579">
        <f>'Остатки ЮЛ'!C4</f>
        <v>53007</v>
      </c>
      <c r="D43" s="172">
        <f t="shared" ref="D43:D61" si="18">(C43-B43)/1000</f>
        <v>-0.60199999999999998</v>
      </c>
      <c r="E43" s="579">
        <v>28.94287441438723</v>
      </c>
      <c r="F43" s="579">
        <f t="shared" si="17"/>
        <v>19.815170940170987</v>
      </c>
      <c r="G43" s="173">
        <f>F43-E43</f>
        <v>-9.1277034742162435</v>
      </c>
      <c r="H43" s="206"/>
      <c r="I43" s="388"/>
      <c r="J43" s="388"/>
      <c r="K43" s="388"/>
      <c r="L43" s="388"/>
      <c r="M43" s="388"/>
      <c r="N43" s="388"/>
      <c r="O43" s="388"/>
      <c r="P43" s="388"/>
      <c r="Q43" s="388"/>
      <c r="R43" s="388"/>
      <c r="S43" s="388"/>
      <c r="T43" s="388"/>
      <c r="U43" s="460"/>
      <c r="V43" s="388"/>
    </row>
    <row r="44" spans="1:43" outlineLevel="1" x14ac:dyDescent="0.2">
      <c r="A44" s="164" t="s">
        <v>8</v>
      </c>
      <c r="B44" s="579">
        <v>265305</v>
      </c>
      <c r="C44" s="579">
        <f>'Остатки ЮЛ'!C5</f>
        <v>274139</v>
      </c>
      <c r="D44" s="172">
        <f t="shared" si="18"/>
        <v>8.8339999999999996</v>
      </c>
      <c r="E44" s="579">
        <v>105.6634426477256</v>
      </c>
      <c r="F44" s="579">
        <f t="shared" si="17"/>
        <v>103.38105413105411</v>
      </c>
      <c r="G44" s="173">
        <f t="shared" ref="G44:G62" si="19">F44-E44</f>
        <v>-2.2823885166714888</v>
      </c>
      <c r="H44" s="206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460"/>
      <c r="V44" s="388"/>
    </row>
    <row r="45" spans="1:43" ht="15" outlineLevel="1" x14ac:dyDescent="0.25">
      <c r="A45" s="164" t="s">
        <v>9</v>
      </c>
      <c r="B45" s="579">
        <v>16663</v>
      </c>
      <c r="C45" s="579">
        <f>'Остатки ЮЛ'!C6</f>
        <v>15543</v>
      </c>
      <c r="D45" s="172">
        <f t="shared" si="18"/>
        <v>-1.1200000000000001</v>
      </c>
      <c r="E45" s="579">
        <v>1.08206135711047</v>
      </c>
      <c r="F45" s="579">
        <f t="shared" si="17"/>
        <v>1.1057692307692299</v>
      </c>
      <c r="G45" s="173">
        <f t="shared" si="19"/>
        <v>2.3707873658759926E-2</v>
      </c>
      <c r="H45" s="20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</row>
    <row r="46" spans="1:43" outlineLevel="1" x14ac:dyDescent="0.2">
      <c r="A46" s="164" t="s">
        <v>10</v>
      </c>
      <c r="B46" s="579">
        <v>95888</v>
      </c>
      <c r="C46" s="579">
        <f>'Остатки ЮЛ'!C7</f>
        <v>83173</v>
      </c>
      <c r="D46" s="172">
        <f t="shared" si="18"/>
        <v>-12.715</v>
      </c>
      <c r="E46" s="579">
        <v>68.956097929575378</v>
      </c>
      <c r="F46" s="579">
        <f t="shared" si="17"/>
        <v>61.71509971509974</v>
      </c>
      <c r="G46" s="173">
        <f t="shared" si="19"/>
        <v>-7.2409982144756384</v>
      </c>
      <c r="H46" s="206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460"/>
      <c r="V46" s="858"/>
      <c r="W46" s="858"/>
    </row>
    <row r="47" spans="1:43" outlineLevel="1" x14ac:dyDescent="0.2">
      <c r="A47" s="164" t="s">
        <v>11</v>
      </c>
      <c r="B47" s="579">
        <v>465912</v>
      </c>
      <c r="C47" s="579">
        <f>'Остатки ЮЛ'!C8</f>
        <v>411405</v>
      </c>
      <c r="D47" s="172">
        <f t="shared" si="18"/>
        <v>-54.506999999999998</v>
      </c>
      <c r="E47" s="579">
        <v>325.17228351216545</v>
      </c>
      <c r="F47" s="579">
        <f t="shared" si="17"/>
        <v>255.5658831908828</v>
      </c>
      <c r="G47" s="173">
        <f t="shared" si="19"/>
        <v>-69.606400321282649</v>
      </c>
      <c r="H47" s="206"/>
      <c r="I47" s="388"/>
      <c r="J47" s="388"/>
      <c r="K47" s="388"/>
      <c r="L47" s="388"/>
      <c r="M47" s="460"/>
      <c r="N47" s="388"/>
      <c r="O47" s="388"/>
      <c r="P47" s="388"/>
      <c r="Q47" s="388"/>
      <c r="R47" s="388"/>
      <c r="S47" s="388"/>
      <c r="T47" s="388"/>
      <c r="U47" s="460"/>
      <c r="V47" s="388"/>
      <c r="W47" s="388"/>
    </row>
    <row r="48" spans="1:43" outlineLevel="1" x14ac:dyDescent="0.2">
      <c r="A48" s="164" t="s">
        <v>12</v>
      </c>
      <c r="B48" s="579">
        <v>250791</v>
      </c>
      <c r="C48" s="579">
        <f>'Остатки ЮЛ'!C9</f>
        <v>219774</v>
      </c>
      <c r="D48" s="172">
        <f t="shared" si="18"/>
        <v>-31.016999999999999</v>
      </c>
      <c r="E48" s="579">
        <v>76.337841922321246</v>
      </c>
      <c r="F48" s="579">
        <f t="shared" si="17"/>
        <v>75.050925925925895</v>
      </c>
      <c r="G48" s="173">
        <f t="shared" si="19"/>
        <v>-1.2869159963953507</v>
      </c>
      <c r="H48" s="206"/>
      <c r="I48" s="388"/>
      <c r="J48" s="388"/>
      <c r="K48" s="388"/>
      <c r="L48" s="388"/>
      <c r="M48" s="388"/>
      <c r="N48" s="388"/>
      <c r="O48" s="388"/>
      <c r="P48" s="388"/>
      <c r="Q48" s="388"/>
      <c r="R48" s="388"/>
      <c r="S48" s="388"/>
      <c r="T48" s="388"/>
      <c r="U48" s="460"/>
      <c r="V48" s="594"/>
      <c r="W48" s="593"/>
    </row>
    <row r="49" spans="1:39" ht="15" outlineLevel="1" x14ac:dyDescent="0.25">
      <c r="A49" s="164" t="s">
        <v>13</v>
      </c>
      <c r="B49" s="579">
        <v>232207</v>
      </c>
      <c r="C49" s="579">
        <f>'Остатки ЮЛ'!C10</f>
        <v>205630</v>
      </c>
      <c r="D49" s="172">
        <f t="shared" si="18"/>
        <v>-26.577000000000002</v>
      </c>
      <c r="E49" s="579">
        <v>33.879779356203755</v>
      </c>
      <c r="F49" s="579">
        <f t="shared" si="17"/>
        <v>26.911324786324762</v>
      </c>
      <c r="G49" s="173">
        <f t="shared" si="19"/>
        <v>-6.9684545698789933</v>
      </c>
      <c r="H49" s="20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76"/>
      <c r="W49" s="7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</row>
    <row r="50" spans="1:39" outlineLevel="1" x14ac:dyDescent="0.2">
      <c r="A50" s="164" t="s">
        <v>14</v>
      </c>
      <c r="B50" s="579">
        <v>18420</v>
      </c>
      <c r="C50" s="579">
        <f>'Остатки ЮЛ'!C11</f>
        <v>20269</v>
      </c>
      <c r="D50" s="172">
        <f t="shared" si="18"/>
        <v>1.849</v>
      </c>
      <c r="E50" s="579">
        <v>7.6507480731449302</v>
      </c>
      <c r="F50" s="579">
        <f t="shared" si="17"/>
        <v>7.2133190883190901</v>
      </c>
      <c r="G50" s="173">
        <f>F50-E50</f>
        <v>-0.43742898482584014</v>
      </c>
      <c r="H50" s="206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460"/>
      <c r="V50" s="388"/>
    </row>
    <row r="51" spans="1:39" outlineLevel="1" x14ac:dyDescent="0.2">
      <c r="A51" s="636" t="s">
        <v>15</v>
      </c>
      <c r="B51" s="808">
        <v>686</v>
      </c>
      <c r="C51" s="808">
        <f>'Остатки ЮЛ'!C12</f>
        <v>925</v>
      </c>
      <c r="D51" s="172">
        <f>(C51-B51)/1000</f>
        <v>0.23899999999999999</v>
      </c>
      <c r="E51" s="579">
        <v>0</v>
      </c>
      <c r="F51" s="579">
        <f t="shared" si="17"/>
        <v>0</v>
      </c>
      <c r="G51" s="173">
        <f>F51-E51</f>
        <v>0</v>
      </c>
      <c r="H51" s="206"/>
      <c r="I51" s="388"/>
      <c r="J51" s="388"/>
      <c r="K51" s="388"/>
      <c r="L51" s="388"/>
      <c r="M51" s="388"/>
      <c r="N51" s="388"/>
      <c r="O51" s="388"/>
      <c r="P51" s="388"/>
      <c r="Q51" s="388"/>
      <c r="R51" s="388"/>
      <c r="S51" s="388"/>
      <c r="T51" s="388"/>
      <c r="U51" s="460"/>
      <c r="V51" s="388"/>
    </row>
    <row r="52" spans="1:39" ht="18.75" customHeight="1" outlineLevel="1" x14ac:dyDescent="0.2">
      <c r="A52" s="164" t="s">
        <v>364</v>
      </c>
      <c r="B52" s="579">
        <v>203452</v>
      </c>
      <c r="C52" s="579">
        <f>'Остатки ЮЛ'!C13</f>
        <v>191633</v>
      </c>
      <c r="D52" s="172">
        <f t="shared" si="18"/>
        <v>-11.819000000000001</v>
      </c>
      <c r="E52" s="579">
        <v>144.21603445670252</v>
      </c>
      <c r="F52" s="579">
        <f t="shared" si="17"/>
        <v>146.52742165242117</v>
      </c>
      <c r="G52" s="173">
        <f t="shared" si="19"/>
        <v>2.3113871957186518</v>
      </c>
      <c r="H52" s="773" t="s">
        <v>548</v>
      </c>
      <c r="I52" s="388"/>
      <c r="J52" s="388"/>
      <c r="K52" s="388"/>
      <c r="L52" s="388"/>
      <c r="M52" s="388"/>
      <c r="N52" s="388"/>
      <c r="O52" s="388"/>
      <c r="P52" s="388"/>
      <c r="Q52" s="388"/>
      <c r="R52" s="388"/>
      <c r="S52" s="388"/>
      <c r="T52" s="388"/>
      <c r="U52" s="460"/>
      <c r="V52" s="388"/>
    </row>
    <row r="53" spans="1:39" outlineLevel="1" x14ac:dyDescent="0.2">
      <c r="A53" s="164" t="s">
        <v>17</v>
      </c>
      <c r="B53" s="579">
        <v>49186</v>
      </c>
      <c r="C53" s="579">
        <f>'Остатки ЮЛ'!C14</f>
        <v>59083</v>
      </c>
      <c r="D53" s="172">
        <f t="shared" si="18"/>
        <v>9.8970000000000002</v>
      </c>
      <c r="E53" s="579">
        <v>34.694347891793861</v>
      </c>
      <c r="F53" s="579">
        <f t="shared" si="17"/>
        <v>33.994658119658112</v>
      </c>
      <c r="G53" s="173">
        <f t="shared" si="19"/>
        <v>-0.69968977213574846</v>
      </c>
      <c r="H53" s="206"/>
      <c r="I53" s="388"/>
      <c r="J53" s="388"/>
      <c r="K53" s="460"/>
      <c r="L53" s="388"/>
      <c r="M53" s="388"/>
      <c r="N53" s="388"/>
      <c r="O53" s="388"/>
      <c r="P53" s="388"/>
      <c r="Q53" s="388"/>
      <c r="R53" s="388"/>
      <c r="S53" s="388"/>
      <c r="T53" s="388"/>
      <c r="U53" s="460"/>
      <c r="V53" s="388"/>
    </row>
    <row r="54" spans="1:39" outlineLevel="1" x14ac:dyDescent="0.2">
      <c r="A54" s="164" t="s">
        <v>18</v>
      </c>
      <c r="B54" s="579">
        <v>29851</v>
      </c>
      <c r="C54" s="579">
        <f>'Остатки ЮЛ'!C15</f>
        <v>47732</v>
      </c>
      <c r="D54" s="172">
        <f>(C54-B54)/1000</f>
        <v>17.881</v>
      </c>
      <c r="E54" s="579">
        <v>0.98118482696085818</v>
      </c>
      <c r="F54" s="579">
        <f t="shared" si="17"/>
        <v>2.1178774928774962</v>
      </c>
      <c r="G54" s="173">
        <f t="shared" si="19"/>
        <v>1.1366926659166379</v>
      </c>
      <c r="H54" s="206"/>
      <c r="I54" s="388"/>
      <c r="J54" s="388"/>
      <c r="K54" s="388"/>
      <c r="L54" s="388"/>
      <c r="M54" s="388"/>
      <c r="N54" s="388"/>
      <c r="O54" s="388"/>
      <c r="P54" s="388"/>
      <c r="Q54" s="388"/>
      <c r="R54" s="388"/>
      <c r="S54" s="388"/>
      <c r="T54" s="388"/>
      <c r="U54" s="460"/>
      <c r="V54" s="595"/>
      <c r="W54" s="595"/>
    </row>
    <row r="55" spans="1:39" outlineLevel="1" x14ac:dyDescent="0.2">
      <c r="A55" s="164" t="s">
        <v>19</v>
      </c>
      <c r="B55" s="579">
        <v>555889</v>
      </c>
      <c r="C55" s="579">
        <f>'Остатки ЮЛ'!C16</f>
        <v>562247</v>
      </c>
      <c r="D55" s="172">
        <f t="shared" si="18"/>
        <v>6.3579999999999997</v>
      </c>
      <c r="E55" s="579">
        <v>188.27867613722231</v>
      </c>
      <c r="F55" s="579">
        <f t="shared" si="17"/>
        <v>197.14280626780641</v>
      </c>
      <c r="G55" s="173">
        <f t="shared" si="19"/>
        <v>8.8641301305841012</v>
      </c>
      <c r="H55" s="206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460"/>
      <c r="V55" s="595"/>
      <c r="W55" s="595"/>
    </row>
    <row r="56" spans="1:39" outlineLevel="1" x14ac:dyDescent="0.2">
      <c r="A56" s="164" t="s">
        <v>20</v>
      </c>
      <c r="B56" s="579">
        <v>93876</v>
      </c>
      <c r="C56" s="579">
        <f>'Остатки ЮЛ'!C17</f>
        <v>182400</v>
      </c>
      <c r="D56" s="172">
        <f t="shared" si="18"/>
        <v>88.524000000000001</v>
      </c>
      <c r="E56" s="579">
        <v>108.1373734320689</v>
      </c>
      <c r="F56" s="579">
        <f t="shared" si="17"/>
        <v>110.22435897435892</v>
      </c>
      <c r="G56" s="173">
        <f t="shared" si="19"/>
        <v>2.086985542290023</v>
      </c>
      <c r="H56" s="206"/>
      <c r="I56" s="388"/>
      <c r="J56" s="388"/>
      <c r="K56" s="388"/>
      <c r="L56" s="388"/>
      <c r="M56" s="388"/>
      <c r="N56" s="388"/>
      <c r="O56" s="388"/>
      <c r="P56" s="463"/>
      <c r="Q56" s="388"/>
      <c r="R56" s="388"/>
      <c r="S56" s="388"/>
      <c r="T56" s="388"/>
      <c r="U56" s="460"/>
      <c r="V56" s="858"/>
      <c r="W56" s="858"/>
    </row>
    <row r="57" spans="1:39" outlineLevel="1" x14ac:dyDescent="0.2">
      <c r="A57" s="164" t="s">
        <v>21</v>
      </c>
      <c r="B57" s="579">
        <v>133760</v>
      </c>
      <c r="C57" s="579">
        <f>'Остатки ЮЛ'!C18</f>
        <v>120648</v>
      </c>
      <c r="D57" s="172">
        <f t="shared" si="18"/>
        <v>-13.112</v>
      </c>
      <c r="E57" s="579">
        <v>57.540048360284104</v>
      </c>
      <c r="F57" s="579">
        <f t="shared" si="17"/>
        <v>59.021011396011417</v>
      </c>
      <c r="G57" s="173">
        <f t="shared" si="19"/>
        <v>1.4809630357273136</v>
      </c>
      <c r="H57" s="206"/>
      <c r="I57" s="461"/>
      <c r="J57" s="461"/>
      <c r="K57" s="388"/>
      <c r="L57" s="388"/>
      <c r="M57" s="388"/>
      <c r="N57" s="388"/>
      <c r="O57" s="388"/>
      <c r="P57" s="388"/>
      <c r="Q57" s="388"/>
      <c r="R57" s="388"/>
      <c r="S57" s="388"/>
      <c r="T57" s="388"/>
      <c r="U57" s="460"/>
      <c r="V57" s="594"/>
      <c r="W57" s="594"/>
    </row>
    <row r="58" spans="1:39" outlineLevel="1" x14ac:dyDescent="0.2">
      <c r="A58" s="164" t="s">
        <v>22</v>
      </c>
      <c r="B58" s="579">
        <v>55929</v>
      </c>
      <c r="C58" s="579">
        <f>'Остатки ЮЛ'!C19</f>
        <v>54308</v>
      </c>
      <c r="D58" s="172">
        <f t="shared" si="18"/>
        <v>-1.621</v>
      </c>
      <c r="E58" s="579">
        <v>35.658531056369974</v>
      </c>
      <c r="F58" s="579">
        <f t="shared" si="17"/>
        <v>33.688390313390322</v>
      </c>
      <c r="G58" s="173">
        <f t="shared" si="19"/>
        <v>-1.9701407429796518</v>
      </c>
      <c r="H58" s="206"/>
      <c r="I58" s="388"/>
      <c r="J58" s="388"/>
      <c r="K58" s="388"/>
      <c r="L58" s="388"/>
      <c r="M58" s="388"/>
      <c r="N58" s="388"/>
      <c r="O58" s="388"/>
      <c r="P58" s="388"/>
      <c r="Q58" s="388"/>
      <c r="R58" s="388"/>
      <c r="S58" s="388"/>
      <c r="T58" s="388"/>
      <c r="U58" s="460"/>
      <c r="V58" s="594"/>
      <c r="W58" s="594"/>
    </row>
    <row r="59" spans="1:39" outlineLevel="1" x14ac:dyDescent="0.2">
      <c r="A59" s="164" t="s">
        <v>23</v>
      </c>
      <c r="B59" s="579">
        <v>37816</v>
      </c>
      <c r="C59" s="579">
        <f>'Остатки ЮЛ'!C20</f>
        <v>50887</v>
      </c>
      <c r="D59" s="172">
        <f t="shared" si="18"/>
        <v>13.071</v>
      </c>
      <c r="E59" s="579">
        <v>45.027202659815586</v>
      </c>
      <c r="F59" s="579">
        <f t="shared" si="17"/>
        <v>43.029202279202302</v>
      </c>
      <c r="G59" s="173">
        <f>F59-E59</f>
        <v>-1.9980003806132842</v>
      </c>
      <c r="H59" s="206"/>
      <c r="I59" s="388"/>
      <c r="J59" s="388"/>
      <c r="K59" s="388"/>
      <c r="L59" s="388"/>
      <c r="M59" s="388"/>
      <c r="N59" s="388"/>
      <c r="O59" s="388"/>
      <c r="P59" s="388"/>
      <c r="Q59" s="388"/>
      <c r="R59" s="388"/>
      <c r="S59" s="388"/>
      <c r="T59" s="388"/>
      <c r="U59" s="460"/>
      <c r="V59" s="388"/>
    </row>
    <row r="60" spans="1:39" outlineLevel="1" x14ac:dyDescent="0.2">
      <c r="A60" s="164" t="s">
        <v>24</v>
      </c>
      <c r="B60" s="579">
        <v>1257110</v>
      </c>
      <c r="C60" s="579">
        <f>'Остатки ЮЛ'!C21</f>
        <v>1263073</v>
      </c>
      <c r="D60" s="172">
        <f t="shared" si="18"/>
        <v>5.9630000000000001</v>
      </c>
      <c r="E60" s="579">
        <v>959.84434033549906</v>
      </c>
      <c r="F60" s="579">
        <f t="shared" si="17"/>
        <v>921.154558404559</v>
      </c>
      <c r="G60" s="173">
        <f t="shared" si="19"/>
        <v>-38.689781930940057</v>
      </c>
      <c r="H60" s="206"/>
      <c r="I60" s="388"/>
      <c r="J60" s="388"/>
      <c r="K60" s="388"/>
      <c r="L60" s="388"/>
      <c r="M60" s="460"/>
      <c r="N60" s="388"/>
      <c r="O60" s="388"/>
      <c r="P60" s="388"/>
      <c r="Q60" s="388"/>
      <c r="R60" s="388"/>
      <c r="S60" s="388"/>
      <c r="T60" s="388"/>
      <c r="U60" s="460"/>
      <c r="V60" s="388"/>
    </row>
    <row r="61" spans="1:39" outlineLevel="1" x14ac:dyDescent="0.2">
      <c r="A61" s="164" t="s">
        <v>25</v>
      </c>
      <c r="B61" s="579">
        <v>1008</v>
      </c>
      <c r="C61" s="579">
        <f>'Остатки ЮЛ'!C22</f>
        <v>1183</v>
      </c>
      <c r="D61" s="172">
        <f t="shared" si="18"/>
        <v>0.17499999999999999</v>
      </c>
      <c r="E61" s="579">
        <v>4.6928366329152151</v>
      </c>
      <c r="F61" s="579">
        <f t="shared" si="17"/>
        <v>4.198005698005697</v>
      </c>
      <c r="G61" s="173">
        <f t="shared" si="19"/>
        <v>-0.49483093490951813</v>
      </c>
      <c r="H61" s="206"/>
      <c r="I61" s="388"/>
      <c r="J61" s="388"/>
      <c r="K61" s="388"/>
      <c r="L61" s="388"/>
      <c r="M61" s="388"/>
      <c r="N61" s="388"/>
      <c r="O61" s="388"/>
      <c r="P61" s="388"/>
      <c r="Q61" s="388"/>
      <c r="R61" s="388"/>
      <c r="S61" s="388"/>
      <c r="T61" s="388"/>
      <c r="U61" s="460"/>
      <c r="V61" s="388"/>
    </row>
    <row r="62" spans="1:39" outlineLevel="1" x14ac:dyDescent="0.2">
      <c r="A62" s="164" t="s">
        <v>26</v>
      </c>
      <c r="B62" s="579">
        <v>1523437</v>
      </c>
      <c r="C62" s="579">
        <f>'Остатки ЮЛ'!C23</f>
        <v>1503099</v>
      </c>
      <c r="D62" s="172">
        <f>(C62-B62)/1000</f>
        <v>-20.338000000000001</v>
      </c>
      <c r="E62" s="579">
        <v>540.20099743085905</v>
      </c>
      <c r="F62" s="579">
        <f t="shared" si="17"/>
        <v>492.32941595441605</v>
      </c>
      <c r="G62" s="173">
        <f t="shared" si="19"/>
        <v>-47.871581476442998</v>
      </c>
      <c r="H62" s="206"/>
      <c r="I62" s="462"/>
      <c r="J62" s="388"/>
      <c r="K62" s="388"/>
      <c r="L62" s="388"/>
      <c r="M62" s="388"/>
      <c r="N62" s="388"/>
      <c r="O62" s="388"/>
      <c r="P62" s="388"/>
      <c r="Q62" s="388"/>
      <c r="R62" s="388"/>
      <c r="S62" s="388"/>
      <c r="T62" s="388"/>
      <c r="U62" s="463"/>
      <c r="V62" s="388"/>
    </row>
    <row r="63" spans="1:39" x14ac:dyDescent="0.2">
      <c r="A63" s="174"/>
      <c r="B63" s="580">
        <v>5508080</v>
      </c>
      <c r="C63" s="580">
        <f>'Остатки ЮЛ'!C25</f>
        <v>5498081</v>
      </c>
      <c r="D63" s="176">
        <f>(C63-B63)/1000</f>
        <v>-9.9990000000000006</v>
      </c>
      <c r="E63" s="580">
        <v>2813.4509596493863</v>
      </c>
      <c r="F63" s="580">
        <f>E25</f>
        <v>2648.6823361823358</v>
      </c>
      <c r="G63" s="177">
        <f>F63-E63</f>
        <v>-164.76862346705047</v>
      </c>
      <c r="H63" s="581"/>
      <c r="I63" s="591">
        <f>SUM(C42:C62)+C24</f>
        <v>5498081</v>
      </c>
      <c r="J63" s="591">
        <f>SUM(F42:F62)+E24</f>
        <v>2648.6823361823358</v>
      </c>
      <c r="K63" s="388"/>
      <c r="L63" s="463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</row>
    <row r="64" spans="1:39" x14ac:dyDescent="0.2">
      <c r="A64" s="859" t="s">
        <v>243</v>
      </c>
      <c r="B64" s="859"/>
      <c r="C64" s="859"/>
      <c r="D64" s="859"/>
      <c r="E64" s="859"/>
      <c r="F64" s="859"/>
      <c r="G64" s="859"/>
      <c r="H64" s="206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</row>
    <row r="65" spans="1:23" x14ac:dyDescent="0.2">
      <c r="A65" s="178"/>
      <c r="B65" s="167"/>
      <c r="C65" s="168" t="s">
        <v>225</v>
      </c>
      <c r="D65" s="169" t="s">
        <v>151</v>
      </c>
      <c r="E65" s="167"/>
      <c r="F65" s="168" t="s">
        <v>226</v>
      </c>
      <c r="G65" s="170" t="s">
        <v>151</v>
      </c>
      <c r="H65" s="206"/>
      <c r="I65" s="388"/>
      <c r="J65" s="388"/>
      <c r="K65" s="388"/>
      <c r="L65" s="388"/>
      <c r="M65" s="388"/>
      <c r="N65" s="388"/>
      <c r="O65" s="388"/>
      <c r="P65" s="388"/>
      <c r="Q65" s="388"/>
      <c r="R65" s="388"/>
      <c r="S65" s="388"/>
      <c r="T65" s="388"/>
      <c r="U65" s="388"/>
      <c r="V65" s="388"/>
      <c r="W65" s="388"/>
    </row>
    <row r="66" spans="1:23" ht="13.15" hidden="1" customHeight="1" outlineLevel="1" x14ac:dyDescent="0.2">
      <c r="A66" s="174" t="s">
        <v>239</v>
      </c>
      <c r="B66" s="175"/>
      <c r="C66" s="175">
        <v>4296575</v>
      </c>
      <c r="D66" s="176">
        <f t="shared" ref="D66:D130" si="20">(C67-C66)/1000</f>
        <v>131.22332075737043</v>
      </c>
      <c r="E66" s="175"/>
      <c r="F66" s="175">
        <v>2781.9361102650018</v>
      </c>
      <c r="G66" s="177">
        <f t="shared" ref="G66:G130" si="21">F67-F66</f>
        <v>-9.3638870358427084</v>
      </c>
      <c r="H66" s="206"/>
      <c r="I66" s="388"/>
      <c r="J66" s="388"/>
      <c r="K66" s="388"/>
      <c r="L66" s="388"/>
      <c r="M66" s="388"/>
      <c r="N66" s="388"/>
      <c r="O66" s="388"/>
      <c r="P66" s="388"/>
      <c r="Q66" s="388"/>
      <c r="R66" s="388"/>
      <c r="S66" s="388"/>
      <c r="T66" s="388"/>
      <c r="U66" s="388"/>
      <c r="V66" s="388"/>
      <c r="W66" s="388"/>
    </row>
    <row r="67" spans="1:23" ht="13.15" hidden="1" customHeight="1" outlineLevel="1" x14ac:dyDescent="0.2">
      <c r="A67" s="179">
        <v>44138</v>
      </c>
      <c r="B67" s="175"/>
      <c r="C67" s="175">
        <v>4427798.3207573704</v>
      </c>
      <c r="D67" s="176">
        <f t="shared" si="20"/>
        <v>111.64246208377928</v>
      </c>
      <c r="E67" s="175"/>
      <c r="F67" s="175">
        <v>2772.5722232291591</v>
      </c>
      <c r="G67" s="177">
        <f t="shared" si="21"/>
        <v>-89.885308561384591</v>
      </c>
      <c r="H67" s="206"/>
      <c r="I67" s="388"/>
      <c r="J67" s="388"/>
      <c r="K67" s="388"/>
      <c r="L67" s="388"/>
      <c r="M67" s="388"/>
      <c r="N67" s="388"/>
      <c r="O67" s="388"/>
      <c r="P67" s="388"/>
      <c r="Q67" s="388"/>
      <c r="R67" s="388"/>
      <c r="S67" s="388"/>
      <c r="T67" s="388"/>
      <c r="U67" s="388"/>
      <c r="V67" s="388"/>
      <c r="W67" s="388"/>
    </row>
    <row r="68" spans="1:23" ht="13.15" hidden="1" customHeight="1" outlineLevel="1" x14ac:dyDescent="0.2">
      <c r="A68" s="179">
        <v>44139</v>
      </c>
      <c r="B68" s="175"/>
      <c r="C68" s="175">
        <v>4539440.7828411497</v>
      </c>
      <c r="D68" s="176">
        <f t="shared" si="20"/>
        <v>11.07277935587056</v>
      </c>
      <c r="E68" s="175"/>
      <c r="F68" s="175">
        <v>2682.6869146677745</v>
      </c>
      <c r="G68" s="177">
        <f t="shared" si="21"/>
        <v>24.375321310371874</v>
      </c>
      <c r="H68" s="206"/>
      <c r="I68" s="388"/>
      <c r="J68" s="388"/>
      <c r="K68" s="388"/>
      <c r="L68" s="388"/>
      <c r="M68" s="388"/>
      <c r="N68" s="388"/>
      <c r="O68" s="388"/>
      <c r="P68" s="388"/>
      <c r="Q68" s="388"/>
      <c r="R68" s="388"/>
      <c r="S68" s="388"/>
      <c r="T68" s="388"/>
      <c r="U68" s="388"/>
      <c r="V68" s="388"/>
      <c r="W68" s="388"/>
    </row>
    <row r="69" spans="1:23" ht="13.15" hidden="1" customHeight="1" outlineLevel="1" x14ac:dyDescent="0.2">
      <c r="A69" s="179">
        <v>44140</v>
      </c>
      <c r="B69" s="175"/>
      <c r="C69" s="175">
        <v>4550513.5621970203</v>
      </c>
      <c r="D69" s="176">
        <f t="shared" si="20"/>
        <v>-9.0943786838101222</v>
      </c>
      <c r="E69" s="175"/>
      <c r="F69" s="175">
        <v>2707.0622359781464</v>
      </c>
      <c r="G69" s="177">
        <f t="shared" si="21"/>
        <v>13.952077951818865</v>
      </c>
      <c r="H69" s="206"/>
      <c r="I69" s="388"/>
      <c r="J69" s="388"/>
      <c r="K69" s="388"/>
      <c r="L69" s="388"/>
      <c r="M69" s="388"/>
      <c r="N69" s="388"/>
      <c r="O69" s="388"/>
      <c r="P69" s="388"/>
      <c r="Q69" s="388"/>
      <c r="R69" s="388"/>
      <c r="S69" s="388"/>
      <c r="T69" s="388"/>
      <c r="U69" s="388"/>
      <c r="V69" s="388"/>
      <c r="W69" s="388"/>
    </row>
    <row r="70" spans="1:23" ht="13.15" hidden="1" customHeight="1" outlineLevel="1" x14ac:dyDescent="0.2">
      <c r="A70" s="179">
        <v>44141</v>
      </c>
      <c r="B70" s="175"/>
      <c r="C70" s="175">
        <v>4541419.1835132102</v>
      </c>
      <c r="D70" s="176">
        <f t="shared" si="20"/>
        <v>-3.5053196679605172</v>
      </c>
      <c r="E70" s="175"/>
      <c r="F70" s="175">
        <v>2721.0143139299653</v>
      </c>
      <c r="G70" s="177">
        <f t="shared" si="21"/>
        <v>13.106577385527999</v>
      </c>
      <c r="H70" s="206"/>
      <c r="I70" s="388"/>
      <c r="J70" s="388"/>
      <c r="K70" s="388"/>
      <c r="L70" s="388"/>
      <c r="M70" s="388"/>
      <c r="N70" s="388"/>
      <c r="O70" s="388"/>
      <c r="P70" s="388"/>
      <c r="Q70" s="388"/>
      <c r="R70" s="388"/>
      <c r="S70" s="388"/>
      <c r="T70" s="388"/>
      <c r="U70" s="388"/>
      <c r="V70" s="388"/>
      <c r="W70" s="388"/>
    </row>
    <row r="71" spans="1:23" ht="13.15" hidden="1" customHeight="1" outlineLevel="1" x14ac:dyDescent="0.2">
      <c r="A71" s="174" t="s">
        <v>240</v>
      </c>
      <c r="B71" s="175"/>
      <c r="C71" s="175">
        <v>4537913.8638452496</v>
      </c>
      <c r="D71" s="176">
        <f t="shared" si="20"/>
        <v>153.84589730099961</v>
      </c>
      <c r="E71" s="175"/>
      <c r="F71" s="175">
        <v>2734.1208913154933</v>
      </c>
      <c r="G71" s="177">
        <f t="shared" si="21"/>
        <v>-33.702752398301527</v>
      </c>
      <c r="H71" s="206"/>
      <c r="I71" s="388"/>
      <c r="J71" s="388"/>
      <c r="K71" s="388"/>
      <c r="L71" s="388"/>
      <c r="M71" s="388"/>
      <c r="N71" s="388"/>
      <c r="O71" s="388"/>
      <c r="P71" s="388"/>
      <c r="Q71" s="388"/>
      <c r="R71" s="388"/>
      <c r="S71" s="388"/>
      <c r="T71" s="388"/>
      <c r="U71" s="388"/>
      <c r="V71" s="388"/>
      <c r="W71" s="388"/>
    </row>
    <row r="72" spans="1:23" ht="13.15" hidden="1" customHeight="1" outlineLevel="1" x14ac:dyDescent="0.2">
      <c r="A72" s="179">
        <v>44145</v>
      </c>
      <c r="B72" s="175"/>
      <c r="C72" s="175">
        <v>4691759.7611462492</v>
      </c>
      <c r="D72" s="176">
        <f t="shared" si="20"/>
        <v>-123.28310135037917</v>
      </c>
      <c r="E72" s="175"/>
      <c r="F72" s="175">
        <v>2700.4181389171918</v>
      </c>
      <c r="G72" s="177">
        <f t="shared" si="21"/>
        <v>18.818411511997056</v>
      </c>
      <c r="H72" s="206"/>
      <c r="I72" s="388"/>
      <c r="J72" s="388"/>
      <c r="K72" s="388"/>
      <c r="L72" s="388"/>
      <c r="M72" s="388"/>
      <c r="N72" s="388"/>
      <c r="O72" s="388"/>
      <c r="P72" s="388"/>
      <c r="Q72" s="388"/>
      <c r="R72" s="388"/>
      <c r="S72" s="388"/>
      <c r="T72" s="388"/>
      <c r="U72" s="388"/>
      <c r="V72" s="388"/>
      <c r="W72" s="388"/>
    </row>
    <row r="73" spans="1:23" ht="13.15" hidden="1" customHeight="1" outlineLevel="1" x14ac:dyDescent="0.2">
      <c r="A73" s="179">
        <v>44146</v>
      </c>
      <c r="B73" s="175"/>
      <c r="C73" s="175">
        <v>4568476.6597958701</v>
      </c>
      <c r="D73" s="176">
        <f t="shared" si="20"/>
        <v>60.884434780850079</v>
      </c>
      <c r="E73" s="175"/>
      <c r="F73" s="175">
        <v>2719.2365504291888</v>
      </c>
      <c r="G73" s="177">
        <f t="shared" si="21"/>
        <v>-9.4518362163098573</v>
      </c>
      <c r="H73" s="206"/>
      <c r="I73" s="388"/>
      <c r="J73" s="388"/>
      <c r="K73" s="388"/>
      <c r="L73" s="388"/>
      <c r="M73" s="388"/>
      <c r="N73" s="388"/>
      <c r="O73" s="388"/>
      <c r="P73" s="388"/>
      <c r="Q73" s="388"/>
      <c r="R73" s="388"/>
      <c r="S73" s="388"/>
      <c r="T73" s="388"/>
      <c r="U73" s="388"/>
      <c r="V73" s="388"/>
      <c r="W73" s="388"/>
    </row>
    <row r="74" spans="1:23" ht="13.15" hidden="1" customHeight="1" outlineLevel="1" x14ac:dyDescent="0.2">
      <c r="A74" s="179">
        <v>44147</v>
      </c>
      <c r="B74" s="175"/>
      <c r="C74" s="175">
        <v>4629361.0945767201</v>
      </c>
      <c r="D74" s="176">
        <f t="shared" si="20"/>
        <v>-107.34636322989967</v>
      </c>
      <c r="E74" s="175"/>
      <c r="F74" s="175">
        <v>2709.784714212879</v>
      </c>
      <c r="G74" s="177">
        <f t="shared" si="21"/>
        <v>-4.886894715732069</v>
      </c>
      <c r="H74" s="206"/>
      <c r="I74" s="388"/>
      <c r="J74" s="388"/>
      <c r="K74" s="388"/>
      <c r="L74" s="388"/>
      <c r="M74" s="388"/>
      <c r="N74" s="388"/>
      <c r="O74" s="388"/>
      <c r="P74" s="388"/>
      <c r="Q74" s="388"/>
      <c r="R74" s="388"/>
      <c r="S74" s="388"/>
      <c r="T74" s="388"/>
      <c r="U74" s="388"/>
      <c r="V74" s="388"/>
      <c r="W74" s="388"/>
    </row>
    <row r="75" spans="1:23" ht="13.15" hidden="1" customHeight="1" outlineLevel="1" x14ac:dyDescent="0.2">
      <c r="A75" s="179">
        <v>44148</v>
      </c>
      <c r="B75" s="175"/>
      <c r="C75" s="175">
        <v>4522014.7313468205</v>
      </c>
      <c r="D75" s="176">
        <f t="shared" si="20"/>
        <v>-35.922761385850606</v>
      </c>
      <c r="E75" s="175"/>
      <c r="F75" s="175">
        <v>2704.8978194971469</v>
      </c>
      <c r="G75" s="177">
        <f t="shared" si="21"/>
        <v>14.796760981758325</v>
      </c>
      <c r="H75" s="206"/>
      <c r="I75" s="388"/>
      <c r="J75" s="388"/>
      <c r="K75" s="388"/>
      <c r="L75" s="388"/>
      <c r="M75" s="388"/>
      <c r="N75" s="388"/>
      <c r="O75" s="388"/>
      <c r="P75" s="388"/>
      <c r="Q75" s="388"/>
      <c r="R75" s="388"/>
      <c r="S75" s="388"/>
      <c r="T75" s="388"/>
      <c r="U75" s="388"/>
      <c r="V75" s="388"/>
      <c r="W75" s="388"/>
    </row>
    <row r="76" spans="1:23" ht="13.15" hidden="1" customHeight="1" outlineLevel="1" x14ac:dyDescent="0.2">
      <c r="A76" s="174" t="s">
        <v>241</v>
      </c>
      <c r="B76" s="175"/>
      <c r="C76" s="175">
        <v>4486091.9699609699</v>
      </c>
      <c r="D76" s="176">
        <f t="shared" si="20"/>
        <v>159.31855177934003</v>
      </c>
      <c r="E76" s="175"/>
      <c r="F76" s="175">
        <v>2719.6945804789052</v>
      </c>
      <c r="G76" s="177">
        <f t="shared" si="21"/>
        <v>0.59047476799378273</v>
      </c>
      <c r="H76" s="206"/>
      <c r="I76" s="388"/>
      <c r="J76" s="388"/>
      <c r="K76" s="388"/>
      <c r="L76" s="388"/>
      <c r="M76" s="388"/>
      <c r="N76" s="388"/>
      <c r="O76" s="388"/>
      <c r="P76" s="388"/>
      <c r="Q76" s="388"/>
      <c r="R76" s="388"/>
      <c r="S76" s="388"/>
      <c r="T76" s="388"/>
      <c r="U76" s="388"/>
      <c r="V76" s="388"/>
      <c r="W76" s="388"/>
    </row>
    <row r="77" spans="1:23" ht="13.15" hidden="1" customHeight="1" outlineLevel="1" x14ac:dyDescent="0.2">
      <c r="A77" s="179">
        <v>44152</v>
      </c>
      <c r="B77" s="175"/>
      <c r="C77" s="175">
        <v>4645410.5217403099</v>
      </c>
      <c r="D77" s="176">
        <f t="shared" si="20"/>
        <v>-4.4325440878402445</v>
      </c>
      <c r="E77" s="175"/>
      <c r="F77" s="175">
        <v>2720.285055246899</v>
      </c>
      <c r="G77" s="177">
        <f t="shared" si="21"/>
        <v>39.141549583908272</v>
      </c>
      <c r="H77" s="206"/>
      <c r="I77" s="388"/>
      <c r="J77" s="388"/>
      <c r="K77" s="388"/>
      <c r="L77" s="388"/>
      <c r="M77" s="388"/>
      <c r="N77" s="388"/>
      <c r="O77" s="388"/>
      <c r="P77" s="388"/>
      <c r="Q77" s="388"/>
      <c r="R77" s="388"/>
      <c r="S77" s="388"/>
      <c r="T77" s="388"/>
      <c r="U77" s="388"/>
      <c r="V77" s="388"/>
      <c r="W77" s="388"/>
    </row>
    <row r="78" spans="1:23" ht="13.15" hidden="1" customHeight="1" outlineLevel="1" x14ac:dyDescent="0.2">
      <c r="A78" s="179">
        <v>44153</v>
      </c>
      <c r="B78" s="175"/>
      <c r="C78" s="175">
        <v>4640977.9776524696</v>
      </c>
      <c r="D78" s="176">
        <f t="shared" si="20"/>
        <v>9.0891173454206431</v>
      </c>
      <c r="E78" s="175"/>
      <c r="F78" s="175">
        <v>2759.4266048308073</v>
      </c>
      <c r="G78" s="177">
        <f t="shared" si="21"/>
        <v>-25.628918232383967</v>
      </c>
      <c r="H78" s="206"/>
      <c r="I78" s="388"/>
      <c r="J78" s="388"/>
      <c r="K78" s="388"/>
      <c r="L78" s="388"/>
      <c r="M78" s="388"/>
      <c r="N78" s="388"/>
      <c r="O78" s="388"/>
      <c r="P78" s="388"/>
      <c r="Q78" s="388"/>
      <c r="R78" s="388"/>
      <c r="S78" s="388"/>
      <c r="T78" s="388"/>
      <c r="U78" s="388"/>
      <c r="V78" s="388"/>
      <c r="W78" s="388"/>
    </row>
    <row r="79" spans="1:23" ht="13.15" hidden="1" customHeight="1" outlineLevel="1" x14ac:dyDescent="0.2">
      <c r="A79" s="179">
        <v>44154</v>
      </c>
      <c r="B79" s="175"/>
      <c r="C79" s="175">
        <v>4650067.0949978903</v>
      </c>
      <c r="D79" s="176">
        <f t="shared" si="20"/>
        <v>-49.261048582441177</v>
      </c>
      <c r="E79" s="175"/>
      <c r="F79" s="175">
        <v>2733.7976865984233</v>
      </c>
      <c r="G79" s="177">
        <f t="shared" si="21"/>
        <v>-33.831285738254792</v>
      </c>
      <c r="H79" s="206"/>
      <c r="I79" s="388"/>
      <c r="J79" s="388"/>
      <c r="K79" s="388"/>
      <c r="L79" s="388"/>
      <c r="M79" s="388"/>
      <c r="N79" s="388"/>
      <c r="O79" s="388"/>
      <c r="P79" s="388"/>
      <c r="Q79" s="388"/>
      <c r="R79" s="388"/>
      <c r="S79" s="388"/>
      <c r="T79" s="388"/>
      <c r="U79" s="388"/>
      <c r="V79" s="388"/>
      <c r="W79" s="388"/>
    </row>
    <row r="80" spans="1:23" ht="13.15" hidden="1" customHeight="1" outlineLevel="1" x14ac:dyDescent="0.2">
      <c r="A80" s="179">
        <v>44155</v>
      </c>
      <c r="B80" s="175"/>
      <c r="C80" s="175">
        <v>4600806.0464154491</v>
      </c>
      <c r="D80" s="176">
        <f t="shared" si="20"/>
        <v>-193.67988322610967</v>
      </c>
      <c r="E80" s="175"/>
      <c r="F80" s="175">
        <v>2699.9664008601685</v>
      </c>
      <c r="G80" s="177">
        <f t="shared" si="21"/>
        <v>14.44869970577156</v>
      </c>
      <c r="H80" s="206"/>
      <c r="I80" s="388"/>
      <c r="J80" s="388"/>
      <c r="K80" s="388"/>
      <c r="L80" s="388"/>
      <c r="M80" s="388"/>
      <c r="N80" s="388"/>
      <c r="O80" s="388"/>
      <c r="P80" s="388"/>
      <c r="Q80" s="388"/>
      <c r="R80" s="388"/>
      <c r="S80" s="388"/>
      <c r="T80" s="388"/>
      <c r="U80" s="388"/>
      <c r="V80" s="388"/>
      <c r="W80" s="388"/>
    </row>
    <row r="81" spans="1:23" ht="13.15" hidden="1" customHeight="1" outlineLevel="1" x14ac:dyDescent="0.2">
      <c r="A81" s="174" t="s">
        <v>242</v>
      </c>
      <c r="B81" s="175"/>
      <c r="C81" s="175">
        <v>4407126.1631893395</v>
      </c>
      <c r="D81" s="176">
        <f t="shared" si="20"/>
        <v>-161.40180177479888</v>
      </c>
      <c r="E81" s="175"/>
      <c r="F81" s="175">
        <v>2714.4151005659401</v>
      </c>
      <c r="G81" s="177">
        <f t="shared" si="21"/>
        <v>-65.315199426722302</v>
      </c>
      <c r="H81" s="206"/>
      <c r="I81" s="388"/>
      <c r="J81" s="388"/>
      <c r="K81" s="388"/>
      <c r="L81" s="388"/>
      <c r="M81" s="388"/>
      <c r="N81" s="388"/>
      <c r="O81" s="388"/>
      <c r="P81" s="388"/>
      <c r="Q81" s="388"/>
      <c r="R81" s="388"/>
      <c r="S81" s="388"/>
      <c r="T81" s="388"/>
      <c r="U81" s="388"/>
      <c r="V81" s="388"/>
      <c r="W81" s="388"/>
    </row>
    <row r="82" spans="1:23" ht="13.15" hidden="1" customHeight="1" outlineLevel="1" x14ac:dyDescent="0.2">
      <c r="A82" s="179">
        <v>44159</v>
      </c>
      <c r="B82" s="175"/>
      <c r="C82" s="175">
        <v>4245724.3614145406</v>
      </c>
      <c r="D82" s="176">
        <f t="shared" si="20"/>
        <v>114.43541677226965</v>
      </c>
      <c r="E82" s="175"/>
      <c r="F82" s="175">
        <v>2649.0999011392178</v>
      </c>
      <c r="G82" s="177">
        <f t="shared" si="21"/>
        <v>-58.116321158011033</v>
      </c>
      <c r="H82" s="206"/>
      <c r="I82" s="388"/>
      <c r="J82" s="388"/>
      <c r="K82" s="388"/>
      <c r="L82" s="388"/>
      <c r="M82" s="388"/>
      <c r="N82" s="388"/>
      <c r="O82" s="388"/>
      <c r="P82" s="388"/>
      <c r="Q82" s="388"/>
      <c r="R82" s="388"/>
      <c r="S82" s="388"/>
      <c r="T82" s="388"/>
      <c r="U82" s="388"/>
      <c r="V82" s="388"/>
      <c r="W82" s="388"/>
    </row>
    <row r="83" spans="1:23" ht="13.15" hidden="1" customHeight="1" outlineLevel="1" x14ac:dyDescent="0.2">
      <c r="A83" s="179">
        <v>44160</v>
      </c>
      <c r="B83" s="175"/>
      <c r="C83" s="175">
        <v>4360159.7781868102</v>
      </c>
      <c r="D83" s="176">
        <f t="shared" si="20"/>
        <v>2.2844796868404376</v>
      </c>
      <c r="E83" s="175"/>
      <c r="F83" s="175">
        <v>2590.9835799812067</v>
      </c>
      <c r="G83" s="177">
        <f t="shared" si="21"/>
        <v>49.845456658142211</v>
      </c>
      <c r="H83" s="206"/>
      <c r="I83" s="388"/>
      <c r="J83" s="388"/>
      <c r="K83" s="388"/>
      <c r="L83" s="388"/>
      <c r="M83" s="388"/>
      <c r="N83" s="388"/>
      <c r="O83" s="388"/>
      <c r="P83" s="388"/>
      <c r="Q83" s="388"/>
      <c r="R83" s="388"/>
      <c r="S83" s="388"/>
      <c r="T83" s="388"/>
      <c r="U83" s="388"/>
      <c r="V83" s="388"/>
      <c r="W83" s="388"/>
    </row>
    <row r="84" spans="1:23" ht="13.15" hidden="1" customHeight="1" outlineLevel="1" x14ac:dyDescent="0.2">
      <c r="A84" s="179">
        <v>44161</v>
      </c>
      <c r="B84" s="175"/>
      <c r="C84" s="175">
        <v>4362444.2578736506</v>
      </c>
      <c r="D84" s="176">
        <f t="shared" si="20"/>
        <v>4.3550510326894001</v>
      </c>
      <c r="E84" s="175"/>
      <c r="F84" s="175">
        <v>2640.8290366393489</v>
      </c>
      <c r="G84" s="177">
        <f t="shared" si="21"/>
        <v>-46.105699485473451</v>
      </c>
      <c r="H84" s="206"/>
      <c r="I84" s="388"/>
      <c r="J84" s="388"/>
      <c r="K84" s="388"/>
      <c r="L84" s="388"/>
      <c r="M84" s="388"/>
      <c r="N84" s="388"/>
      <c r="O84" s="388"/>
      <c r="P84" s="388"/>
      <c r="Q84" s="388"/>
      <c r="R84" s="388"/>
      <c r="S84" s="388"/>
      <c r="T84" s="388"/>
      <c r="U84" s="388"/>
      <c r="V84" s="388"/>
      <c r="W84" s="388"/>
    </row>
    <row r="85" spans="1:23" ht="13.15" hidden="1" customHeight="1" outlineLevel="1" x14ac:dyDescent="0.2">
      <c r="A85" s="179">
        <v>44162</v>
      </c>
      <c r="B85" s="175"/>
      <c r="C85" s="175">
        <v>4366799.30890634</v>
      </c>
      <c r="D85" s="176">
        <f t="shared" si="20"/>
        <v>113.35744128708076</v>
      </c>
      <c r="E85" s="175"/>
      <c r="F85" s="175">
        <v>2594.7233371538755</v>
      </c>
      <c r="G85" s="177">
        <f t="shared" si="21"/>
        <v>44.932582736669701</v>
      </c>
      <c r="H85" s="206"/>
      <c r="I85" s="388"/>
      <c r="J85" s="388"/>
      <c r="K85" s="388"/>
      <c r="L85" s="388"/>
      <c r="M85" s="388"/>
      <c r="N85" s="388"/>
      <c r="O85" s="388"/>
      <c r="P85" s="388"/>
      <c r="Q85" s="388"/>
      <c r="R85" s="388"/>
      <c r="S85" s="388"/>
      <c r="T85" s="388"/>
      <c r="U85" s="388"/>
      <c r="V85" s="388"/>
      <c r="W85" s="388"/>
    </row>
    <row r="86" spans="1:23" ht="13.15" hidden="1" customHeight="1" outlineLevel="1" x14ac:dyDescent="0.2">
      <c r="A86" s="179" t="s">
        <v>258</v>
      </c>
      <c r="B86" s="175"/>
      <c r="C86" s="175">
        <v>4480156.7501934208</v>
      </c>
      <c r="D86" s="176">
        <f t="shared" si="20"/>
        <v>107.15824980657921</v>
      </c>
      <c r="E86" s="175"/>
      <c r="F86" s="175">
        <v>2639.6559198905452</v>
      </c>
      <c r="G86" s="177">
        <f t="shared" si="21"/>
        <v>-16.643563691141935</v>
      </c>
      <c r="H86" s="206"/>
      <c r="I86" s="388"/>
      <c r="J86" s="388"/>
      <c r="K86" s="388"/>
      <c r="L86" s="388"/>
      <c r="M86" s="388"/>
      <c r="N86" s="388"/>
      <c r="O86" s="388"/>
      <c r="P86" s="388"/>
      <c r="Q86" s="388"/>
      <c r="R86" s="388"/>
      <c r="S86" s="388"/>
      <c r="T86" s="388"/>
      <c r="U86" s="388"/>
      <c r="V86" s="388"/>
      <c r="W86" s="388"/>
    </row>
    <row r="87" spans="1:23" ht="13.15" hidden="1" customHeight="1" outlineLevel="1" collapsed="1" x14ac:dyDescent="0.2">
      <c r="A87" s="179">
        <v>44166</v>
      </c>
      <c r="B87" s="175"/>
      <c r="C87" s="175">
        <v>4587315</v>
      </c>
      <c r="D87" s="176">
        <f t="shared" si="20"/>
        <v>57.744958667169328</v>
      </c>
      <c r="E87" s="175"/>
      <c r="F87" s="175">
        <v>2623.0123561994033</v>
      </c>
      <c r="G87" s="177">
        <f t="shared" si="21"/>
        <v>18.204131019187571</v>
      </c>
      <c r="H87" s="206"/>
      <c r="I87" s="388"/>
      <c r="J87" s="388"/>
      <c r="K87" s="388"/>
      <c r="L87" s="388"/>
      <c r="M87" s="388"/>
      <c r="N87" s="388"/>
      <c r="O87" s="388"/>
      <c r="P87" s="388"/>
      <c r="Q87" s="388"/>
      <c r="R87" s="388"/>
      <c r="S87" s="388"/>
      <c r="T87" s="388"/>
      <c r="U87" s="388"/>
      <c r="V87" s="388"/>
      <c r="W87" s="388"/>
    </row>
    <row r="88" spans="1:23" ht="13.15" hidden="1" customHeight="1" outlineLevel="1" x14ac:dyDescent="0.2">
      <c r="A88" s="179">
        <v>44167</v>
      </c>
      <c r="B88" s="175"/>
      <c r="C88" s="175">
        <v>4645059.9586671693</v>
      </c>
      <c r="D88" s="176">
        <f t="shared" si="20"/>
        <v>84.408026351160373</v>
      </c>
      <c r="E88" s="175"/>
      <c r="F88" s="175">
        <v>2641.2164872185908</v>
      </c>
      <c r="G88" s="177">
        <f t="shared" si="21"/>
        <v>22.376064241505446</v>
      </c>
      <c r="H88" s="206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</row>
    <row r="89" spans="1:23" ht="13.15" hidden="1" customHeight="1" outlineLevel="1" x14ac:dyDescent="0.2">
      <c r="A89" s="179">
        <v>44168</v>
      </c>
      <c r="B89" s="175"/>
      <c r="C89" s="175">
        <v>4729467.9850183297</v>
      </c>
      <c r="D89" s="176">
        <f t="shared" si="20"/>
        <v>38.805138669000009</v>
      </c>
      <c r="E89" s="175"/>
      <c r="F89" s="175">
        <v>2663.5925514600963</v>
      </c>
      <c r="G89" s="177">
        <f t="shared" si="21"/>
        <v>-24.092309279972142</v>
      </c>
      <c r="H89" s="206"/>
      <c r="I89" s="388"/>
      <c r="J89" s="388"/>
      <c r="K89" s="388"/>
      <c r="L89" s="388"/>
      <c r="M89" s="388"/>
      <c r="N89" s="388"/>
      <c r="O89" s="388"/>
      <c r="P89" s="388"/>
      <c r="Q89" s="388"/>
      <c r="R89" s="388"/>
      <c r="S89" s="388"/>
      <c r="T89" s="388"/>
      <c r="U89" s="388"/>
      <c r="V89" s="388"/>
      <c r="W89" s="388"/>
    </row>
    <row r="90" spans="1:23" ht="13.15" hidden="1" customHeight="1" outlineLevel="1" x14ac:dyDescent="0.2">
      <c r="A90" s="179">
        <v>44169</v>
      </c>
      <c r="B90" s="175"/>
      <c r="C90" s="175">
        <v>4768273.1236873297</v>
      </c>
      <c r="D90" s="176">
        <f t="shared" si="20"/>
        <v>-13.786095808219164</v>
      </c>
      <c r="E90" s="175"/>
      <c r="F90" s="175">
        <v>2639.5002421801241</v>
      </c>
      <c r="G90" s="177">
        <f t="shared" si="21"/>
        <v>23.00576325072052</v>
      </c>
      <c r="H90" s="206"/>
      <c r="I90" s="388"/>
      <c r="J90" s="388"/>
      <c r="K90" s="388"/>
      <c r="L90" s="388"/>
      <c r="M90" s="388"/>
      <c r="N90" s="388"/>
      <c r="O90" s="388"/>
      <c r="P90" s="388"/>
      <c r="Q90" s="388"/>
      <c r="R90" s="388"/>
      <c r="S90" s="388"/>
      <c r="T90" s="388"/>
      <c r="U90" s="388"/>
      <c r="V90" s="388"/>
      <c r="W90" s="388"/>
    </row>
    <row r="91" spans="1:23" ht="13.15" hidden="1" customHeight="1" outlineLevel="1" x14ac:dyDescent="0.2">
      <c r="A91" s="179" t="s">
        <v>259</v>
      </c>
      <c r="B91" s="175"/>
      <c r="C91" s="175">
        <v>4754487.0278791105</v>
      </c>
      <c r="D91" s="176">
        <f t="shared" si="20"/>
        <v>132.30036620652956</v>
      </c>
      <c r="E91" s="175"/>
      <c r="F91" s="175">
        <v>2662.5060054308447</v>
      </c>
      <c r="G91" s="177">
        <f t="shared" si="21"/>
        <v>31.780555525157979</v>
      </c>
      <c r="H91" s="206"/>
      <c r="I91" s="388"/>
      <c r="J91" s="388"/>
      <c r="K91" s="388"/>
      <c r="L91" s="388"/>
      <c r="M91" s="388"/>
      <c r="N91" s="388"/>
      <c r="O91" s="388"/>
      <c r="P91" s="388"/>
      <c r="Q91" s="388"/>
      <c r="R91" s="388"/>
      <c r="S91" s="388"/>
      <c r="T91" s="388"/>
      <c r="U91" s="388"/>
      <c r="V91" s="388"/>
      <c r="W91" s="388"/>
    </row>
    <row r="92" spans="1:23" ht="13.15" hidden="1" customHeight="1" outlineLevel="1" x14ac:dyDescent="0.2">
      <c r="A92" s="179">
        <v>44173</v>
      </c>
      <c r="B92" s="175"/>
      <c r="C92" s="175">
        <v>4886787.3940856401</v>
      </c>
      <c r="D92" s="176">
        <f t="shared" si="20"/>
        <v>125.73913185293041</v>
      </c>
      <c r="E92" s="175"/>
      <c r="F92" s="175">
        <v>2694.2865609560026</v>
      </c>
      <c r="G92" s="177">
        <f t="shared" si="21"/>
        <v>12.673579998277546</v>
      </c>
      <c r="H92" s="206"/>
      <c r="I92" s="388"/>
      <c r="J92" s="388"/>
      <c r="K92" s="388"/>
      <c r="L92" s="388"/>
      <c r="M92" s="388"/>
      <c r="N92" s="388"/>
      <c r="O92" s="388"/>
      <c r="P92" s="388"/>
      <c r="Q92" s="388"/>
      <c r="R92" s="388"/>
      <c r="S92" s="388"/>
      <c r="T92" s="388"/>
      <c r="U92" s="388"/>
      <c r="V92" s="388"/>
      <c r="W92" s="388"/>
    </row>
    <row r="93" spans="1:23" ht="13.15" hidden="1" customHeight="1" outlineLevel="1" x14ac:dyDescent="0.2">
      <c r="A93" s="179">
        <v>44174</v>
      </c>
      <c r="B93" s="175"/>
      <c r="C93" s="175">
        <v>5012526.5259385705</v>
      </c>
      <c r="D93" s="176">
        <f t="shared" si="20"/>
        <v>-44.607823152930479</v>
      </c>
      <c r="E93" s="175"/>
      <c r="F93" s="175">
        <v>2706.9601409542802</v>
      </c>
      <c r="G93" s="177">
        <f t="shared" si="21"/>
        <v>1.5327702713725557</v>
      </c>
      <c r="H93" s="206"/>
      <c r="I93" s="388"/>
      <c r="J93" s="388"/>
      <c r="K93" s="388"/>
      <c r="L93" s="388"/>
      <c r="M93" s="388"/>
      <c r="N93" s="388"/>
      <c r="O93" s="388"/>
      <c r="P93" s="388"/>
      <c r="Q93" s="388"/>
      <c r="R93" s="388"/>
      <c r="S93" s="388"/>
      <c r="T93" s="388"/>
      <c r="U93" s="388"/>
      <c r="V93" s="388"/>
      <c r="W93" s="388"/>
    </row>
    <row r="94" spans="1:23" ht="13.15" hidden="1" customHeight="1" outlineLevel="1" x14ac:dyDescent="0.2">
      <c r="A94" s="179">
        <v>44175</v>
      </c>
      <c r="B94" s="175"/>
      <c r="C94" s="175">
        <v>4967918.70278564</v>
      </c>
      <c r="D94" s="176">
        <f t="shared" si="20"/>
        <v>-216.90647235811036</v>
      </c>
      <c r="E94" s="175"/>
      <c r="F94" s="175">
        <v>2708.4929112256527</v>
      </c>
      <c r="G94" s="177">
        <f t="shared" si="21"/>
        <v>-33.381791214048462</v>
      </c>
      <c r="H94" s="206"/>
      <c r="I94" s="388"/>
      <c r="J94" s="388"/>
      <c r="K94" s="388"/>
      <c r="L94" s="388"/>
      <c r="M94" s="388"/>
      <c r="N94" s="388"/>
      <c r="O94" s="388"/>
      <c r="P94" s="388"/>
      <c r="Q94" s="388"/>
      <c r="R94" s="388"/>
      <c r="S94" s="388"/>
      <c r="T94" s="388"/>
      <c r="U94" s="388"/>
      <c r="V94" s="388"/>
      <c r="W94" s="388"/>
    </row>
    <row r="95" spans="1:23" ht="13.15" hidden="1" customHeight="1" outlineLevel="1" collapsed="1" x14ac:dyDescent="0.2">
      <c r="A95" s="179">
        <v>44176</v>
      </c>
      <c r="B95" s="175"/>
      <c r="C95" s="175">
        <v>4751012.2304275297</v>
      </c>
      <c r="D95" s="176">
        <f t="shared" si="20"/>
        <v>-6.9052050961991771</v>
      </c>
      <c r="E95" s="175"/>
      <c r="F95" s="175">
        <v>2675.1111200116043</v>
      </c>
      <c r="G95" s="177">
        <f t="shared" si="21"/>
        <v>10.384612937426482</v>
      </c>
      <c r="H95" s="206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</row>
    <row r="96" spans="1:23" ht="13.15" hidden="1" customHeight="1" outlineLevel="1" x14ac:dyDescent="0.2">
      <c r="A96" s="179" t="s">
        <v>269</v>
      </c>
      <c r="B96" s="175"/>
      <c r="C96" s="175">
        <v>4744107.0253313305</v>
      </c>
      <c r="D96" s="176">
        <f t="shared" si="20"/>
        <v>91.716235377229751</v>
      </c>
      <c r="E96" s="175"/>
      <c r="F96" s="175">
        <v>2685.4957329490308</v>
      </c>
      <c r="G96" s="177">
        <f t="shared" si="21"/>
        <v>-15.009787885913738</v>
      </c>
      <c r="H96" s="206"/>
      <c r="I96" s="388"/>
      <c r="J96" s="388"/>
      <c r="K96" s="388"/>
      <c r="L96" s="388"/>
      <c r="M96" s="388"/>
      <c r="N96" s="388"/>
      <c r="O96" s="388"/>
      <c r="P96" s="388"/>
      <c r="Q96" s="388"/>
      <c r="R96" s="388"/>
      <c r="S96" s="388"/>
      <c r="T96" s="388"/>
      <c r="U96" s="388"/>
      <c r="V96" s="388"/>
      <c r="W96" s="388"/>
    </row>
    <row r="97" spans="1:23" ht="13.15" hidden="1" customHeight="1" outlineLevel="1" x14ac:dyDescent="0.2">
      <c r="A97" s="179">
        <v>44180</v>
      </c>
      <c r="B97" s="175"/>
      <c r="C97" s="175">
        <v>4835823.2607085602</v>
      </c>
      <c r="D97" s="176">
        <f t="shared" si="20"/>
        <v>-93.45407798851933</v>
      </c>
      <c r="E97" s="175"/>
      <c r="F97" s="175">
        <v>2670.485945063117</v>
      </c>
      <c r="G97" s="177">
        <f t="shared" si="21"/>
        <v>1.3038193799798137</v>
      </c>
      <c r="H97" s="206"/>
      <c r="I97" s="388"/>
      <c r="J97" s="388"/>
      <c r="K97" s="388"/>
      <c r="L97" s="388"/>
      <c r="M97" s="388"/>
      <c r="N97" s="388"/>
      <c r="O97" s="388"/>
      <c r="P97" s="388"/>
      <c r="Q97" s="388"/>
      <c r="R97" s="388"/>
      <c r="S97" s="388"/>
      <c r="T97" s="388"/>
      <c r="U97" s="388"/>
      <c r="V97" s="388"/>
      <c r="W97" s="388"/>
    </row>
    <row r="98" spans="1:23" ht="13.15" hidden="1" customHeight="1" outlineLevel="1" x14ac:dyDescent="0.2">
      <c r="A98" s="179">
        <v>44181</v>
      </c>
      <c r="B98" s="175"/>
      <c r="C98" s="175">
        <v>4742369.1827200409</v>
      </c>
      <c r="D98" s="176">
        <f t="shared" si="20"/>
        <v>51.817834612438453</v>
      </c>
      <c r="E98" s="175"/>
      <c r="F98" s="175">
        <v>2671.7897644430968</v>
      </c>
      <c r="G98" s="177">
        <f t="shared" si="21"/>
        <v>-0.81303619386380888</v>
      </c>
      <c r="H98" s="206"/>
      <c r="I98" s="388"/>
      <c r="J98" s="388"/>
      <c r="K98" s="388"/>
      <c r="L98" s="388"/>
      <c r="M98" s="388"/>
      <c r="N98" s="388"/>
      <c r="O98" s="388"/>
      <c r="P98" s="388"/>
      <c r="Q98" s="388"/>
      <c r="R98" s="388"/>
      <c r="S98" s="388"/>
      <c r="T98" s="388"/>
      <c r="U98" s="388"/>
      <c r="V98" s="388"/>
      <c r="W98" s="388"/>
    </row>
    <row r="99" spans="1:23" ht="13.15" hidden="1" customHeight="1" outlineLevel="1" x14ac:dyDescent="0.2">
      <c r="A99" s="179">
        <v>44182</v>
      </c>
      <c r="B99" s="175"/>
      <c r="C99" s="175">
        <v>4794187.0173324794</v>
      </c>
      <c r="D99" s="176">
        <f t="shared" si="20"/>
        <v>-78.279040191398934</v>
      </c>
      <c r="E99" s="175"/>
      <c r="F99" s="175">
        <v>2670.976728249233</v>
      </c>
      <c r="G99" s="177">
        <f t="shared" si="21"/>
        <v>3.3903479936157055</v>
      </c>
      <c r="H99" s="206"/>
      <c r="I99" s="388"/>
      <c r="J99" s="388"/>
      <c r="K99" s="388"/>
      <c r="L99" s="388"/>
      <c r="M99" s="388"/>
      <c r="N99" s="388"/>
      <c r="O99" s="388"/>
      <c r="P99" s="388"/>
      <c r="Q99" s="388"/>
      <c r="R99" s="388"/>
      <c r="S99" s="388"/>
      <c r="T99" s="388"/>
      <c r="U99" s="388"/>
      <c r="V99" s="388"/>
      <c r="W99" s="388"/>
    </row>
    <row r="100" spans="1:23" ht="13.15" hidden="1" customHeight="1" outlineLevel="1" x14ac:dyDescent="0.2">
      <c r="A100" s="179">
        <v>44183</v>
      </c>
      <c r="B100" s="175"/>
      <c r="C100" s="175">
        <v>4715907.9771410804</v>
      </c>
      <c r="D100" s="176">
        <f t="shared" si="20"/>
        <v>-53.55638461486064</v>
      </c>
      <c r="E100" s="175"/>
      <c r="F100" s="175">
        <v>2674.3670762428487</v>
      </c>
      <c r="G100" s="177">
        <f t="shared" si="21"/>
        <v>6.1064414154811857</v>
      </c>
      <c r="H100" s="206"/>
      <c r="I100" s="388"/>
      <c r="J100" s="388"/>
      <c r="K100" s="388"/>
      <c r="L100" s="388"/>
      <c r="M100" s="388"/>
      <c r="N100" s="388"/>
      <c r="O100" s="388"/>
      <c r="P100" s="388"/>
      <c r="Q100" s="388"/>
      <c r="R100" s="388"/>
      <c r="S100" s="388"/>
      <c r="T100" s="388"/>
      <c r="U100" s="388"/>
      <c r="V100" s="388"/>
      <c r="W100" s="388"/>
    </row>
    <row r="101" spans="1:23" ht="13.15" hidden="1" customHeight="1" outlineLevel="1" x14ac:dyDescent="0.2">
      <c r="A101" s="179" t="s">
        <v>260</v>
      </c>
      <c r="B101" s="175"/>
      <c r="C101" s="175">
        <v>4662351.5925262198</v>
      </c>
      <c r="D101" s="176">
        <f t="shared" si="20"/>
        <v>-96.27796861656941</v>
      </c>
      <c r="E101" s="175"/>
      <c r="F101" s="175">
        <v>2680.4735176583299</v>
      </c>
      <c r="G101" s="177">
        <f t="shared" si="21"/>
        <v>0.29161874291003187</v>
      </c>
      <c r="H101" s="206"/>
      <c r="I101" s="388"/>
      <c r="J101" s="388"/>
      <c r="K101" s="388"/>
      <c r="L101" s="388"/>
      <c r="M101" s="388"/>
      <c r="N101" s="388"/>
      <c r="O101" s="388"/>
      <c r="P101" s="388"/>
      <c r="Q101" s="388"/>
      <c r="R101" s="388"/>
      <c r="S101" s="388"/>
      <c r="T101" s="388"/>
      <c r="U101" s="388"/>
      <c r="V101" s="388"/>
      <c r="W101" s="388"/>
    </row>
    <row r="102" spans="1:23" ht="13.15" hidden="1" customHeight="1" outlineLevel="1" x14ac:dyDescent="0.2">
      <c r="A102" s="179">
        <v>44187</v>
      </c>
      <c r="B102" s="175"/>
      <c r="C102" s="175">
        <v>4566073.6239096504</v>
      </c>
      <c r="D102" s="176">
        <f t="shared" si="20"/>
        <v>-307.82978995369001</v>
      </c>
      <c r="E102" s="175"/>
      <c r="F102" s="175">
        <v>2680.7651364012399</v>
      </c>
      <c r="G102" s="177">
        <f t="shared" si="21"/>
        <v>40.164667446007115</v>
      </c>
      <c r="H102" s="206"/>
      <c r="I102" s="388"/>
      <c r="J102" s="388"/>
      <c r="K102" s="388"/>
      <c r="L102" s="388"/>
      <c r="M102" s="388"/>
      <c r="N102" s="388"/>
      <c r="O102" s="388"/>
      <c r="P102" s="388"/>
      <c r="Q102" s="388"/>
      <c r="R102" s="388"/>
      <c r="S102" s="388"/>
      <c r="T102" s="388"/>
      <c r="U102" s="388"/>
      <c r="V102" s="388"/>
      <c r="W102" s="388"/>
    </row>
    <row r="103" spans="1:23" ht="13.15" hidden="1" customHeight="1" outlineLevel="1" x14ac:dyDescent="0.2">
      <c r="A103" s="179">
        <v>44188</v>
      </c>
      <c r="B103" s="175"/>
      <c r="C103" s="175">
        <v>4258243.8339559603</v>
      </c>
      <c r="D103" s="176">
        <f t="shared" si="20"/>
        <v>34.269696341939273</v>
      </c>
      <c r="E103" s="175"/>
      <c r="F103" s="175">
        <v>2720.9298038472471</v>
      </c>
      <c r="G103" s="177">
        <f t="shared" si="21"/>
        <v>-1.0980226362134999</v>
      </c>
      <c r="H103" s="206"/>
      <c r="I103" s="388"/>
      <c r="J103" s="388"/>
      <c r="K103" s="388"/>
      <c r="L103" s="388"/>
      <c r="M103" s="388"/>
      <c r="N103" s="388"/>
      <c r="O103" s="388"/>
      <c r="P103" s="388"/>
      <c r="Q103" s="388"/>
      <c r="R103" s="388"/>
      <c r="S103" s="388"/>
      <c r="T103" s="388"/>
      <c r="U103" s="388"/>
      <c r="V103" s="388"/>
      <c r="W103" s="388"/>
    </row>
    <row r="104" spans="1:23" ht="13.15" hidden="1" customHeight="1" outlineLevel="1" x14ac:dyDescent="0.2">
      <c r="A104" s="179">
        <v>44189</v>
      </c>
      <c r="B104" s="175"/>
      <c r="C104" s="175">
        <v>4292513.5302978996</v>
      </c>
      <c r="D104" s="176">
        <f t="shared" si="20"/>
        <v>38.508894732750022</v>
      </c>
      <c r="E104" s="175"/>
      <c r="F104" s="175">
        <v>2719.8317812110336</v>
      </c>
      <c r="G104" s="177">
        <f t="shared" si="21"/>
        <v>25.719676568086015</v>
      </c>
      <c r="H104" s="206"/>
      <c r="I104" s="388"/>
      <c r="J104" s="388"/>
      <c r="K104" s="388"/>
      <c r="L104" s="388"/>
      <c r="M104" s="388"/>
      <c r="N104" s="388"/>
      <c r="O104" s="388"/>
      <c r="P104" s="388"/>
      <c r="Q104" s="388"/>
      <c r="R104" s="388"/>
      <c r="S104" s="388"/>
      <c r="T104" s="388"/>
      <c r="U104" s="388"/>
      <c r="V104" s="388"/>
      <c r="W104" s="388"/>
    </row>
    <row r="105" spans="1:23" ht="13.15" hidden="1" customHeight="1" outlineLevel="1" collapsed="1" x14ac:dyDescent="0.2">
      <c r="A105" s="179" t="s">
        <v>261</v>
      </c>
      <c r="B105" s="175"/>
      <c r="C105" s="175">
        <v>4331022.4250306496</v>
      </c>
      <c r="D105" s="176">
        <f t="shared" si="20"/>
        <v>212.10021914193035</v>
      </c>
      <c r="E105" s="175"/>
      <c r="F105" s="175">
        <v>2745.5514577791196</v>
      </c>
      <c r="G105" s="177">
        <f t="shared" si="21"/>
        <v>-67.289290604112921</v>
      </c>
      <c r="H105" s="206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</row>
    <row r="106" spans="1:23" ht="13.15" hidden="1" customHeight="1" outlineLevel="1" x14ac:dyDescent="0.2">
      <c r="A106" s="179">
        <v>44194</v>
      </c>
      <c r="B106" s="175"/>
      <c r="C106" s="175">
        <v>4543122.64417258</v>
      </c>
      <c r="D106" s="176">
        <f t="shared" si="20"/>
        <v>80.669856242560783</v>
      </c>
      <c r="E106" s="175"/>
      <c r="F106" s="175">
        <v>2678.2621671750067</v>
      </c>
      <c r="G106" s="177">
        <f t="shared" si="21"/>
        <v>21.712823990240395</v>
      </c>
      <c r="H106" s="206"/>
      <c r="I106" s="388"/>
      <c r="J106" s="388"/>
      <c r="K106" s="388"/>
      <c r="L106" s="388"/>
      <c r="M106" s="388"/>
      <c r="N106" s="388"/>
      <c r="O106" s="388"/>
      <c r="P106" s="388"/>
      <c r="Q106" s="388"/>
      <c r="R106" s="388"/>
      <c r="S106" s="388"/>
      <c r="T106" s="388"/>
      <c r="U106" s="388"/>
      <c r="V106" s="388"/>
      <c r="W106" s="388"/>
    </row>
    <row r="107" spans="1:23" ht="13.15" hidden="1" customHeight="1" outlineLevel="1" x14ac:dyDescent="0.2">
      <c r="A107" s="179">
        <v>44195</v>
      </c>
      <c r="B107" s="175"/>
      <c r="C107" s="175">
        <v>4623792.5004151408</v>
      </c>
      <c r="D107" s="176">
        <f t="shared" si="20"/>
        <v>87.470047586459671</v>
      </c>
      <c r="E107" s="175"/>
      <c r="F107" s="175">
        <v>2699.974991165247</v>
      </c>
      <c r="G107" s="177">
        <f t="shared" si="21"/>
        <v>-10.758709220261608</v>
      </c>
      <c r="H107" s="206"/>
      <c r="I107" s="388"/>
      <c r="J107" s="388"/>
      <c r="K107" s="388"/>
      <c r="L107" s="388"/>
      <c r="M107" s="388"/>
      <c r="N107" s="388"/>
      <c r="O107" s="388"/>
      <c r="P107" s="388"/>
      <c r="Q107" s="388"/>
      <c r="R107" s="388"/>
      <c r="S107" s="388"/>
      <c r="T107" s="388"/>
      <c r="U107" s="388"/>
      <c r="V107" s="388"/>
      <c r="W107" s="388"/>
    </row>
    <row r="108" spans="1:23" ht="13.15" hidden="1" customHeight="1" outlineLevel="1" x14ac:dyDescent="0.2">
      <c r="A108" s="179">
        <v>44196</v>
      </c>
      <c r="B108" s="175"/>
      <c r="C108" s="175">
        <v>4711262.5480016004</v>
      </c>
      <c r="D108" s="176">
        <f t="shared" si="20"/>
        <v>329.71745199839955</v>
      </c>
      <c r="E108" s="175"/>
      <c r="F108" s="175">
        <v>2689.2162819449854</v>
      </c>
      <c r="G108" s="177">
        <f t="shared" si="21"/>
        <v>67.148447203101114</v>
      </c>
      <c r="H108" s="206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  <c r="U108" s="388"/>
      <c r="V108" s="388"/>
      <c r="W108" s="388"/>
    </row>
    <row r="109" spans="1:23" ht="13.15" hidden="1" customHeight="1" outlineLevel="1" x14ac:dyDescent="0.2">
      <c r="A109" s="179" t="s">
        <v>270</v>
      </c>
      <c r="B109" s="175"/>
      <c r="C109" s="175">
        <v>5040980</v>
      </c>
      <c r="D109" s="176">
        <f t="shared" si="20"/>
        <v>256.92483135304974</v>
      </c>
      <c r="E109" s="175"/>
      <c r="F109" s="175">
        <v>2756.3647291480866</v>
      </c>
      <c r="G109" s="177">
        <f t="shared" si="21"/>
        <v>-36.613492895203308</v>
      </c>
      <c r="H109" s="206"/>
      <c r="I109" s="388"/>
      <c r="J109" s="388"/>
      <c r="K109" s="388"/>
      <c r="L109" s="388"/>
      <c r="M109" s="388"/>
      <c r="N109" s="388"/>
      <c r="O109" s="388"/>
      <c r="P109" s="388"/>
      <c r="Q109" s="388"/>
      <c r="R109" s="388"/>
      <c r="S109" s="388"/>
      <c r="T109" s="388"/>
      <c r="U109" s="388"/>
      <c r="V109" s="388"/>
      <c r="W109" s="388"/>
    </row>
    <row r="110" spans="1:23" ht="13.15" hidden="1" customHeight="1" outlineLevel="1" x14ac:dyDescent="0.2">
      <c r="A110" s="179">
        <v>44201</v>
      </c>
      <c r="B110" s="175"/>
      <c r="C110" s="175">
        <v>5297904.8313530497</v>
      </c>
      <c r="D110" s="176">
        <f t="shared" si="20"/>
        <v>-55.146743244149725</v>
      </c>
      <c r="E110" s="175"/>
      <c r="F110" s="175">
        <v>2719.7512362528832</v>
      </c>
      <c r="G110" s="177">
        <f t="shared" si="21"/>
        <v>-38.626664767408784</v>
      </c>
      <c r="H110" s="206"/>
      <c r="I110" s="388"/>
      <c r="J110" s="388"/>
      <c r="K110" s="388"/>
      <c r="L110" s="388"/>
      <c r="M110" s="388"/>
      <c r="N110" s="388"/>
      <c r="O110" s="388"/>
      <c r="P110" s="388"/>
      <c r="Q110" s="388"/>
      <c r="R110" s="388"/>
      <c r="S110" s="388"/>
      <c r="T110" s="388"/>
      <c r="U110" s="388"/>
      <c r="V110" s="388"/>
      <c r="W110" s="388"/>
    </row>
    <row r="111" spans="1:23" ht="13.15" hidden="1" customHeight="1" outlineLevel="1" x14ac:dyDescent="0.2">
      <c r="A111" s="179">
        <v>44202</v>
      </c>
      <c r="B111" s="175"/>
      <c r="C111" s="175">
        <v>5242758.0881089</v>
      </c>
      <c r="D111" s="176">
        <f t="shared" si="20"/>
        <v>-233.81578730307984</v>
      </c>
      <c r="E111" s="175"/>
      <c r="F111" s="175">
        <v>2681.1245714854745</v>
      </c>
      <c r="G111" s="177">
        <f t="shared" si="21"/>
        <v>-10.03896459651196</v>
      </c>
      <c r="H111" s="206"/>
      <c r="I111" s="388"/>
      <c r="J111" s="388"/>
      <c r="K111" s="388"/>
      <c r="L111" s="388"/>
      <c r="M111" s="388"/>
      <c r="N111" s="388"/>
      <c r="O111" s="388"/>
      <c r="P111" s="388"/>
      <c r="Q111" s="388"/>
      <c r="R111" s="388"/>
      <c r="S111" s="388"/>
      <c r="T111" s="388"/>
      <c r="U111" s="388"/>
      <c r="V111" s="388"/>
      <c r="W111" s="388"/>
    </row>
    <row r="112" spans="1:23" ht="13.15" hidden="1" customHeight="1" outlineLevel="1" collapsed="1" x14ac:dyDescent="0.2">
      <c r="A112" s="179" t="s">
        <v>279</v>
      </c>
      <c r="B112" s="175"/>
      <c r="C112" s="175">
        <v>5008942.3008058202</v>
      </c>
      <c r="D112" s="176">
        <f t="shared" si="20"/>
        <v>35.764987898769789</v>
      </c>
      <c r="E112" s="175"/>
      <c r="F112" s="175">
        <v>2671.0856068889625</v>
      </c>
      <c r="G112" s="177">
        <f t="shared" si="21"/>
        <v>19.94318302396232</v>
      </c>
      <c r="H112" s="206"/>
      <c r="I112" s="388"/>
      <c r="J112" s="388"/>
      <c r="K112" s="388"/>
      <c r="L112" s="388"/>
      <c r="M112" s="388"/>
      <c r="N112" s="388"/>
      <c r="O112" s="388"/>
      <c r="P112" s="388"/>
      <c r="Q112" s="388"/>
      <c r="R112" s="388"/>
      <c r="S112" s="388"/>
      <c r="T112" s="388"/>
      <c r="U112" s="388"/>
      <c r="V112" s="388"/>
      <c r="W112" s="388"/>
    </row>
    <row r="113" spans="1:23" ht="13.15" hidden="1" customHeight="1" outlineLevel="1" x14ac:dyDescent="0.2">
      <c r="A113" s="179">
        <v>44208</v>
      </c>
      <c r="B113" s="175"/>
      <c r="C113" s="175">
        <v>5044707.2887045899</v>
      </c>
      <c r="D113" s="176">
        <f t="shared" si="20"/>
        <v>133.3485550721297</v>
      </c>
      <c r="E113" s="175"/>
      <c r="F113" s="175">
        <v>2691.0287899129248</v>
      </c>
      <c r="G113" s="177">
        <f t="shared" si="21"/>
        <v>-34.105340489685204</v>
      </c>
      <c r="H113" s="206"/>
      <c r="I113" s="388"/>
      <c r="J113" s="388"/>
      <c r="K113" s="388"/>
      <c r="L113" s="388"/>
      <c r="M113" s="388"/>
      <c r="N113" s="388"/>
      <c r="O113" s="388"/>
      <c r="P113" s="388"/>
      <c r="Q113" s="388"/>
      <c r="R113" s="388"/>
      <c r="S113" s="388"/>
      <c r="T113" s="388"/>
      <c r="U113" s="388"/>
      <c r="V113" s="388"/>
      <c r="W113" s="388"/>
    </row>
    <row r="114" spans="1:23" ht="13.15" hidden="1" customHeight="1" outlineLevel="1" x14ac:dyDescent="0.2">
      <c r="A114" s="179">
        <v>44209</v>
      </c>
      <c r="B114" s="175"/>
      <c r="C114" s="175">
        <v>5178055.8437767196</v>
      </c>
      <c r="D114" s="176">
        <f t="shared" si="20"/>
        <v>7.0076937584504488</v>
      </c>
      <c r="E114" s="175"/>
      <c r="F114" s="175">
        <v>2656.9234494232396</v>
      </c>
      <c r="G114" s="177">
        <f t="shared" si="21"/>
        <v>4.96860212585716</v>
      </c>
      <c r="H114" s="206"/>
      <c r="I114" s="388"/>
      <c r="J114" s="388"/>
      <c r="K114" s="388"/>
      <c r="L114" s="388"/>
      <c r="M114" s="388"/>
      <c r="N114" s="388"/>
      <c r="O114" s="388"/>
      <c r="P114" s="388"/>
      <c r="Q114" s="388"/>
      <c r="R114" s="388"/>
      <c r="S114" s="388"/>
      <c r="T114" s="388"/>
      <c r="U114" s="388"/>
      <c r="V114" s="388"/>
      <c r="W114" s="388"/>
    </row>
    <row r="115" spans="1:23" ht="13.15" hidden="1" customHeight="1" outlineLevel="1" x14ac:dyDescent="0.2">
      <c r="A115" s="179">
        <v>44210</v>
      </c>
      <c r="B115" s="175"/>
      <c r="C115" s="175">
        <v>5185063.5375351701</v>
      </c>
      <c r="D115" s="176">
        <f t="shared" si="20"/>
        <v>50.205120684969238</v>
      </c>
      <c r="E115" s="175"/>
      <c r="F115" s="175">
        <v>2661.8920515490968</v>
      </c>
      <c r="G115" s="177">
        <f t="shared" si="21"/>
        <v>7.5451643710034659</v>
      </c>
      <c r="H115" s="206"/>
      <c r="I115" s="388"/>
      <c r="J115" s="388"/>
      <c r="K115" s="388"/>
      <c r="L115" s="388"/>
      <c r="M115" s="388"/>
      <c r="N115" s="388"/>
      <c r="O115" s="388"/>
      <c r="P115" s="388"/>
      <c r="Q115" s="388"/>
      <c r="R115" s="388"/>
      <c r="S115" s="388"/>
      <c r="T115" s="388"/>
      <c r="U115" s="388"/>
      <c r="V115" s="388"/>
      <c r="W115" s="388"/>
    </row>
    <row r="116" spans="1:23" ht="13.15" hidden="1" customHeight="1" outlineLevel="1" x14ac:dyDescent="0.2">
      <c r="A116" s="179">
        <v>44211</v>
      </c>
      <c r="B116" s="175"/>
      <c r="C116" s="175">
        <v>5235268.6582201393</v>
      </c>
      <c r="D116" s="176">
        <f t="shared" si="20"/>
        <v>-206.54109331937971</v>
      </c>
      <c r="E116" s="175"/>
      <c r="F116" s="175">
        <v>2669.4372159201002</v>
      </c>
      <c r="G116" s="177">
        <f t="shared" si="21"/>
        <v>20.614892688056443</v>
      </c>
      <c r="H116" s="206"/>
      <c r="I116" s="388"/>
      <c r="J116" s="388"/>
      <c r="K116" s="388"/>
      <c r="L116" s="388"/>
      <c r="M116" s="388"/>
      <c r="N116" s="388"/>
      <c r="O116" s="388"/>
      <c r="P116" s="388"/>
      <c r="Q116" s="388"/>
      <c r="R116" s="388"/>
      <c r="S116" s="388"/>
      <c r="T116" s="388"/>
      <c r="U116" s="388"/>
      <c r="V116" s="388"/>
      <c r="W116" s="388"/>
    </row>
    <row r="117" spans="1:23" ht="13.15" hidden="1" customHeight="1" outlineLevel="1" x14ac:dyDescent="0.2">
      <c r="A117" s="179">
        <v>44212</v>
      </c>
      <c r="B117" s="175"/>
      <c r="C117" s="175">
        <v>5028727.5649007596</v>
      </c>
      <c r="D117" s="176">
        <f t="shared" si="20"/>
        <v>139.25116708929093</v>
      </c>
      <c r="E117" s="175"/>
      <c r="F117" s="175">
        <v>2690.0521086081567</v>
      </c>
      <c r="G117" s="177">
        <f t="shared" si="21"/>
        <v>27.495665698935682</v>
      </c>
      <c r="H117" s="206"/>
      <c r="I117" s="388"/>
      <c r="J117" s="388"/>
      <c r="K117" s="388"/>
      <c r="L117" s="388"/>
      <c r="M117" s="388"/>
      <c r="N117" s="388"/>
      <c r="O117" s="388"/>
      <c r="P117" s="388"/>
      <c r="Q117" s="388"/>
      <c r="R117" s="388"/>
      <c r="S117" s="388"/>
      <c r="T117" s="388"/>
      <c r="U117" s="388"/>
      <c r="V117" s="388"/>
      <c r="W117" s="388"/>
    </row>
    <row r="118" spans="1:23" ht="13.15" hidden="1" customHeight="1" outlineLevel="1" x14ac:dyDescent="0.2">
      <c r="A118" s="179" t="s">
        <v>281</v>
      </c>
      <c r="B118" s="175"/>
      <c r="C118" s="175">
        <v>5167978.7319900505</v>
      </c>
      <c r="D118" s="176">
        <f t="shared" si="20"/>
        <v>-8.6750049676904446</v>
      </c>
      <c r="E118" s="175"/>
      <c r="F118" s="175">
        <v>2717.5477743070924</v>
      </c>
      <c r="G118" s="177">
        <f t="shared" si="21"/>
        <v>-37.69879308747204</v>
      </c>
      <c r="H118" s="206"/>
      <c r="I118" s="388"/>
      <c r="J118" s="388"/>
      <c r="K118" s="388"/>
      <c r="L118" s="388"/>
      <c r="M118" s="388"/>
      <c r="N118" s="388"/>
      <c r="O118" s="388"/>
      <c r="P118" s="388"/>
      <c r="Q118" s="388"/>
      <c r="R118" s="388"/>
      <c r="S118" s="388"/>
      <c r="T118" s="388"/>
      <c r="U118" s="388"/>
      <c r="V118" s="388"/>
      <c r="W118" s="388"/>
    </row>
    <row r="119" spans="1:23" ht="13.15" hidden="1" customHeight="1" outlineLevel="1" x14ac:dyDescent="0.2">
      <c r="A119" s="179">
        <v>44215</v>
      </c>
      <c r="B119" s="175"/>
      <c r="C119" s="175">
        <v>5159303.7270223601</v>
      </c>
      <c r="D119" s="176">
        <f t="shared" si="20"/>
        <v>-43.529891769849698</v>
      </c>
      <c r="E119" s="175"/>
      <c r="F119" s="175">
        <v>2679.8489812196203</v>
      </c>
      <c r="G119" s="177">
        <f t="shared" si="21"/>
        <v>-4.170383708735244</v>
      </c>
      <c r="H119" s="206"/>
      <c r="I119" s="388"/>
      <c r="J119" s="388"/>
      <c r="K119" s="388"/>
      <c r="L119" s="388"/>
      <c r="M119" s="388"/>
      <c r="N119" s="388"/>
      <c r="O119" s="388"/>
      <c r="P119" s="388"/>
      <c r="Q119" s="388"/>
      <c r="R119" s="388"/>
      <c r="S119" s="388"/>
      <c r="T119" s="388"/>
      <c r="U119" s="388"/>
      <c r="V119" s="388"/>
      <c r="W119" s="388"/>
    </row>
    <row r="120" spans="1:23" ht="13.15" hidden="1" customHeight="1" outlineLevel="1" x14ac:dyDescent="0.2">
      <c r="A120" s="179">
        <v>44216</v>
      </c>
      <c r="B120" s="175"/>
      <c r="C120" s="175">
        <v>5115773.8352525104</v>
      </c>
      <c r="D120" s="176">
        <f t="shared" si="20"/>
        <v>-261.43599480774066</v>
      </c>
      <c r="E120" s="175"/>
      <c r="F120" s="175">
        <v>2675.6785975108851</v>
      </c>
      <c r="G120" s="177">
        <f t="shared" si="21"/>
        <v>6.4873270381131078</v>
      </c>
      <c r="H120" s="206"/>
      <c r="I120" s="388"/>
      <c r="J120" s="388"/>
      <c r="K120" s="388"/>
      <c r="L120" s="388"/>
      <c r="M120" s="388"/>
      <c r="N120" s="388"/>
      <c r="O120" s="388"/>
      <c r="P120" s="388"/>
      <c r="Q120" s="388"/>
      <c r="R120" s="388"/>
      <c r="S120" s="388"/>
      <c r="T120" s="388"/>
      <c r="U120" s="388"/>
      <c r="V120" s="388"/>
      <c r="W120" s="388"/>
    </row>
    <row r="121" spans="1:23" ht="13.15" hidden="1" customHeight="1" outlineLevel="1" x14ac:dyDescent="0.2">
      <c r="A121" s="179">
        <v>44217</v>
      </c>
      <c r="B121" s="175"/>
      <c r="C121" s="175">
        <v>4854337.8404447697</v>
      </c>
      <c r="D121" s="176">
        <f t="shared" si="20"/>
        <v>-103.74467227887921</v>
      </c>
      <c r="E121" s="175"/>
      <c r="F121" s="175">
        <v>2682.1659245489982</v>
      </c>
      <c r="G121" s="177">
        <f t="shared" si="21"/>
        <v>30.734347435556174</v>
      </c>
      <c r="H121" s="206"/>
      <c r="I121" s="388"/>
      <c r="J121" s="388"/>
      <c r="K121" s="388"/>
      <c r="L121" s="388"/>
      <c r="M121" s="388"/>
      <c r="N121" s="388"/>
      <c r="O121" s="388"/>
      <c r="P121" s="388"/>
      <c r="Q121" s="388"/>
      <c r="R121" s="388"/>
      <c r="S121" s="388"/>
      <c r="T121" s="388"/>
      <c r="U121" s="388"/>
      <c r="V121" s="388"/>
      <c r="W121" s="388"/>
    </row>
    <row r="122" spans="1:23" ht="13.15" hidden="1" customHeight="1" outlineLevel="1" x14ac:dyDescent="0.2">
      <c r="A122" s="179">
        <v>44218</v>
      </c>
      <c r="B122" s="175"/>
      <c r="C122" s="175">
        <v>4750593.1681658905</v>
      </c>
      <c r="D122" s="176">
        <f t="shared" si="20"/>
        <v>-485.35581121147982</v>
      </c>
      <c r="E122" s="175"/>
      <c r="F122" s="175">
        <v>2712.9002719845544</v>
      </c>
      <c r="G122" s="177">
        <f t="shared" si="21"/>
        <v>43.821377590583779</v>
      </c>
      <c r="H122" s="206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</row>
    <row r="123" spans="1:23" ht="13.15" hidden="1" customHeight="1" outlineLevel="1" x14ac:dyDescent="0.2">
      <c r="A123" s="179" t="s">
        <v>283</v>
      </c>
      <c r="B123" s="175"/>
      <c r="C123" s="175">
        <v>4265237.3569544107</v>
      </c>
      <c r="D123" s="176">
        <f t="shared" si="20"/>
        <v>110.22953646123968</v>
      </c>
      <c r="E123" s="175"/>
      <c r="F123" s="175">
        <v>2756.7216495751381</v>
      </c>
      <c r="G123" s="177">
        <f t="shared" si="21"/>
        <v>-32.390806243651696</v>
      </c>
      <c r="H123" s="206"/>
      <c r="I123" s="388"/>
      <c r="J123" s="388"/>
      <c r="K123" s="388"/>
      <c r="L123" s="388"/>
      <c r="M123" s="388"/>
      <c r="N123" s="388"/>
      <c r="O123" s="388"/>
      <c r="P123" s="388"/>
      <c r="Q123" s="388"/>
      <c r="R123" s="388"/>
      <c r="S123" s="388"/>
      <c r="T123" s="388"/>
      <c r="U123" s="388"/>
      <c r="V123" s="388"/>
      <c r="W123" s="388"/>
    </row>
    <row r="124" spans="1:23" ht="13.15" hidden="1" customHeight="1" outlineLevel="1" x14ac:dyDescent="0.2">
      <c r="A124" s="179">
        <v>44222</v>
      </c>
      <c r="B124" s="175"/>
      <c r="C124" s="175">
        <v>4375466.8934156504</v>
      </c>
      <c r="D124" s="176">
        <f t="shared" si="20"/>
        <v>158.27463790825939</v>
      </c>
      <c r="E124" s="175"/>
      <c r="F124" s="175">
        <v>2724.3308433314864</v>
      </c>
      <c r="G124" s="177">
        <f t="shared" si="21"/>
        <v>10.379513390601915</v>
      </c>
      <c r="H124" s="206"/>
      <c r="I124" s="388"/>
      <c r="J124" s="388"/>
      <c r="K124" s="388"/>
      <c r="L124" s="388"/>
      <c r="M124" s="388"/>
      <c r="N124" s="388"/>
      <c r="O124" s="388"/>
      <c r="P124" s="388"/>
      <c r="Q124" s="388"/>
      <c r="R124" s="388"/>
      <c r="S124" s="388"/>
      <c r="T124" s="388"/>
      <c r="U124" s="388"/>
      <c r="V124" s="388"/>
      <c r="W124" s="388"/>
    </row>
    <row r="125" spans="1:23" ht="13.15" hidden="1" customHeight="1" outlineLevel="1" x14ac:dyDescent="0.2">
      <c r="A125" s="179" t="s">
        <v>285</v>
      </c>
      <c r="B125" s="175"/>
      <c r="C125" s="175">
        <v>4533741.5313239098</v>
      </c>
      <c r="D125" s="176">
        <f t="shared" si="20"/>
        <v>241.66346867609025</v>
      </c>
      <c r="E125" s="175"/>
      <c r="F125" s="175">
        <v>2734.7103567220884</v>
      </c>
      <c r="G125" s="177">
        <f t="shared" si="21"/>
        <v>123.49499633571168</v>
      </c>
      <c r="H125" s="206"/>
      <c r="I125" s="388"/>
      <c r="J125" s="388"/>
      <c r="K125" s="388"/>
      <c r="L125" s="388"/>
      <c r="M125" s="388"/>
      <c r="N125" s="388"/>
      <c r="O125" s="388"/>
      <c r="P125" s="388"/>
      <c r="Q125" s="388"/>
      <c r="R125" s="388"/>
      <c r="S125" s="388"/>
      <c r="T125" s="388"/>
      <c r="U125" s="388"/>
      <c r="V125" s="388"/>
      <c r="W125" s="388"/>
    </row>
    <row r="126" spans="1:23" ht="13.15" hidden="1" customHeight="1" outlineLevel="1" collapsed="1" x14ac:dyDescent="0.2">
      <c r="A126" s="179">
        <v>44228</v>
      </c>
      <c r="B126" s="175"/>
      <c r="C126" s="175">
        <v>4775405</v>
      </c>
      <c r="D126" s="176">
        <f t="shared" si="20"/>
        <v>322.99576388380024</v>
      </c>
      <c r="E126" s="175"/>
      <c r="F126" s="175">
        <v>2858.2053530578</v>
      </c>
      <c r="G126" s="177">
        <f t="shared" si="21"/>
        <v>-5.056115744800536</v>
      </c>
      <c r="H126" s="206"/>
      <c r="I126" s="388"/>
      <c r="J126" s="388"/>
      <c r="K126" s="388"/>
      <c r="L126" s="388"/>
      <c r="M126" s="388"/>
      <c r="N126" s="388"/>
      <c r="O126" s="388"/>
      <c r="P126" s="388"/>
      <c r="Q126" s="388"/>
      <c r="R126" s="388"/>
      <c r="S126" s="388"/>
      <c r="T126" s="388"/>
      <c r="U126" s="388"/>
      <c r="V126" s="388"/>
      <c r="W126" s="388"/>
    </row>
    <row r="127" spans="1:23" ht="13.15" hidden="1" customHeight="1" outlineLevel="1" x14ac:dyDescent="0.2">
      <c r="A127" s="179">
        <v>44229</v>
      </c>
      <c r="B127" s="175"/>
      <c r="C127" s="175">
        <v>5098400.7638838002</v>
      </c>
      <c r="D127" s="176">
        <f t="shared" si="20"/>
        <v>-5.2334403857802974</v>
      </c>
      <c r="E127" s="175"/>
      <c r="F127" s="175">
        <v>2853.1492373129995</v>
      </c>
      <c r="G127" s="177">
        <f t="shared" si="21"/>
        <v>14.590712413591064</v>
      </c>
      <c r="H127" s="206"/>
      <c r="I127" s="388"/>
      <c r="J127" s="388"/>
      <c r="K127" s="388"/>
      <c r="L127" s="388"/>
      <c r="M127" s="388"/>
      <c r="N127" s="388"/>
      <c r="O127" s="388"/>
      <c r="P127" s="388"/>
      <c r="Q127" s="388"/>
      <c r="R127" s="388"/>
      <c r="S127" s="388"/>
      <c r="T127" s="388"/>
      <c r="U127" s="388"/>
      <c r="V127" s="388"/>
      <c r="W127" s="388"/>
    </row>
    <row r="128" spans="1:23" ht="13.15" hidden="1" customHeight="1" outlineLevel="1" x14ac:dyDescent="0.2">
      <c r="A128" s="179">
        <v>44230</v>
      </c>
      <c r="B128" s="175"/>
      <c r="C128" s="175">
        <v>5093167.3234980199</v>
      </c>
      <c r="D128" s="176">
        <f t="shared" si="20"/>
        <v>47.335960505669938</v>
      </c>
      <c r="E128" s="175"/>
      <c r="F128" s="175">
        <v>2867.7399497265906</v>
      </c>
      <c r="G128" s="177">
        <f t="shared" si="21"/>
        <v>1.2584857324300174</v>
      </c>
      <c r="H128" s="206"/>
      <c r="I128" s="388"/>
      <c r="J128" s="388"/>
      <c r="K128" s="388"/>
      <c r="L128" s="388"/>
      <c r="M128" s="388"/>
      <c r="N128" s="388"/>
      <c r="O128" s="388"/>
      <c r="P128" s="388"/>
      <c r="Q128" s="388"/>
      <c r="R128" s="388"/>
      <c r="S128" s="388"/>
      <c r="T128" s="388"/>
      <c r="U128" s="388"/>
      <c r="V128" s="388"/>
      <c r="W128" s="388"/>
    </row>
    <row r="129" spans="1:23" ht="13.15" hidden="1" customHeight="1" outlineLevel="1" x14ac:dyDescent="0.2">
      <c r="A129" s="179">
        <v>44231</v>
      </c>
      <c r="B129" s="175"/>
      <c r="C129" s="175">
        <v>5140503.2840036899</v>
      </c>
      <c r="D129" s="176">
        <f t="shared" si="20"/>
        <v>69.168776563240215</v>
      </c>
      <c r="E129" s="175"/>
      <c r="F129" s="175">
        <v>2868.9984354590206</v>
      </c>
      <c r="G129" s="177">
        <f t="shared" si="21"/>
        <v>-4.2189499957762564</v>
      </c>
      <c r="H129" s="206"/>
      <c r="I129" s="388"/>
      <c r="J129" s="388"/>
      <c r="K129" s="388"/>
      <c r="L129" s="388"/>
      <c r="M129" s="388"/>
      <c r="N129" s="388"/>
      <c r="O129" s="388"/>
      <c r="P129" s="388"/>
      <c r="Q129" s="388"/>
      <c r="R129" s="388"/>
      <c r="S129" s="388"/>
      <c r="T129" s="388"/>
      <c r="U129" s="388"/>
      <c r="V129" s="388"/>
      <c r="W129" s="388"/>
    </row>
    <row r="130" spans="1:23" ht="13.15" hidden="1" customHeight="1" outlineLevel="1" x14ac:dyDescent="0.2">
      <c r="A130" s="179">
        <v>44232</v>
      </c>
      <c r="B130" s="175"/>
      <c r="C130" s="175">
        <v>5209672.0605669301</v>
      </c>
      <c r="D130" s="176">
        <f t="shared" si="20"/>
        <v>-27.520253935670482</v>
      </c>
      <c r="E130" s="175"/>
      <c r="F130" s="175">
        <v>2864.7794854632443</v>
      </c>
      <c r="G130" s="177">
        <f t="shared" si="21"/>
        <v>14.844414767911985</v>
      </c>
      <c r="H130" s="206"/>
      <c r="I130" s="388"/>
      <c r="J130" s="388"/>
      <c r="K130" s="388"/>
      <c r="L130" s="388"/>
      <c r="M130" s="388"/>
      <c r="N130" s="388"/>
      <c r="O130" s="388"/>
      <c r="P130" s="388"/>
      <c r="Q130" s="388"/>
      <c r="R130" s="388"/>
      <c r="S130" s="388"/>
      <c r="T130" s="388"/>
      <c r="U130" s="388"/>
      <c r="V130" s="388"/>
      <c r="W130" s="388"/>
    </row>
    <row r="131" spans="1:23" ht="13.15" hidden="1" customHeight="1" outlineLevel="1" x14ac:dyDescent="0.2">
      <c r="A131" s="179" t="s">
        <v>289</v>
      </c>
      <c r="B131" s="175"/>
      <c r="C131" s="175">
        <v>5182151.8066312596</v>
      </c>
      <c r="D131" s="176">
        <f t="shared" ref="D131:D133" si="22">(C132-C131)/1000</f>
        <v>165.04231068874057</v>
      </c>
      <c r="E131" s="175"/>
      <c r="F131" s="175">
        <v>2879.6239002311563</v>
      </c>
      <c r="G131" s="177">
        <f t="shared" ref="G131:G161" si="23">F132-F131</f>
        <v>9.6065905028062843</v>
      </c>
      <c r="H131" s="206"/>
      <c r="I131" s="388"/>
      <c r="J131" s="388"/>
      <c r="K131" s="388"/>
      <c r="L131" s="388"/>
      <c r="M131" s="388"/>
      <c r="N131" s="388"/>
      <c r="O131" s="388"/>
      <c r="P131" s="388"/>
      <c r="Q131" s="388"/>
      <c r="R131" s="388"/>
      <c r="S131" s="388"/>
      <c r="T131" s="388"/>
      <c r="U131" s="388"/>
      <c r="V131" s="388"/>
      <c r="W131" s="388"/>
    </row>
    <row r="132" spans="1:23" ht="13.15" hidden="1" customHeight="1" outlineLevel="1" x14ac:dyDescent="0.2">
      <c r="A132" s="179">
        <v>44236</v>
      </c>
      <c r="B132" s="175"/>
      <c r="C132" s="175">
        <v>5347194.1173200002</v>
      </c>
      <c r="D132" s="176">
        <f t="shared" si="22"/>
        <v>18.924574401000516</v>
      </c>
      <c r="E132" s="175"/>
      <c r="F132" s="175">
        <v>2889.2304907339626</v>
      </c>
      <c r="G132" s="177">
        <f t="shared" si="23"/>
        <v>45.260995756645116</v>
      </c>
      <c r="H132" s="206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</row>
    <row r="133" spans="1:23" ht="13.15" hidden="1" customHeight="1" outlineLevel="1" x14ac:dyDescent="0.2">
      <c r="A133" s="179">
        <v>44237</v>
      </c>
      <c r="B133" s="175"/>
      <c r="C133" s="175">
        <v>5366118.6917210007</v>
      </c>
      <c r="D133" s="176">
        <f t="shared" si="22"/>
        <v>-214.95373288611043</v>
      </c>
      <c r="E133" s="175"/>
      <c r="F133" s="175">
        <v>2934.4914864906077</v>
      </c>
      <c r="G133" s="177">
        <f t="shared" si="23"/>
        <v>22.940758922332407</v>
      </c>
      <c r="H133" s="206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</row>
    <row r="134" spans="1:23" ht="13.15" hidden="1" customHeight="1" outlineLevel="1" x14ac:dyDescent="0.2">
      <c r="A134" s="179">
        <v>44238</v>
      </c>
      <c r="B134" s="175"/>
      <c r="C134" s="175">
        <v>5151164.9588348903</v>
      </c>
      <c r="D134" s="176">
        <f>(C135-C134)/1000</f>
        <v>-7.8726037349496041</v>
      </c>
      <c r="E134" s="175"/>
      <c r="F134" s="175">
        <v>2957.4322454129401</v>
      </c>
      <c r="G134" s="177">
        <f t="shared" si="23"/>
        <v>64.291479320496819</v>
      </c>
      <c r="H134" s="206"/>
      <c r="I134" s="388"/>
      <c r="J134" s="388"/>
      <c r="K134" s="388"/>
      <c r="L134" s="388"/>
      <c r="M134" s="388"/>
      <c r="N134" s="388"/>
      <c r="O134" s="388"/>
      <c r="P134" s="388"/>
      <c r="Q134" s="388"/>
      <c r="R134" s="388"/>
      <c r="S134" s="388"/>
      <c r="T134" s="388"/>
      <c r="U134" s="388"/>
      <c r="V134" s="388"/>
      <c r="W134" s="388"/>
    </row>
    <row r="135" spans="1:23" ht="13.15" hidden="1" customHeight="1" outlineLevel="1" x14ac:dyDescent="0.2">
      <c r="A135" s="179">
        <v>44239</v>
      </c>
      <c r="B135" s="175"/>
      <c r="C135" s="175">
        <v>5143292.3550999407</v>
      </c>
      <c r="D135" s="176">
        <f t="shared" ref="D135:D161" si="24">(C136-C135)/1000</f>
        <v>17.202837880710138</v>
      </c>
      <c r="E135" s="175"/>
      <c r="F135" s="175">
        <v>3021.7237247334369</v>
      </c>
      <c r="G135" s="177">
        <f t="shared" si="23"/>
        <v>-129.81070654894938</v>
      </c>
      <c r="H135" s="206"/>
      <c r="I135" s="388"/>
      <c r="J135" s="388"/>
      <c r="K135" s="388"/>
      <c r="L135" s="388"/>
      <c r="M135" s="388"/>
      <c r="N135" s="388"/>
      <c r="O135" s="388"/>
      <c r="P135" s="388"/>
      <c r="Q135" s="388"/>
      <c r="R135" s="388"/>
      <c r="S135" s="388"/>
      <c r="T135" s="388"/>
      <c r="U135" s="388"/>
      <c r="V135" s="388"/>
      <c r="W135" s="388"/>
    </row>
    <row r="136" spans="1:23" ht="13.15" hidden="1" customHeight="1" outlineLevel="1" x14ac:dyDescent="0.2">
      <c r="A136" s="179" t="s">
        <v>293</v>
      </c>
      <c r="B136" s="175"/>
      <c r="C136" s="175">
        <v>5160495.1929806508</v>
      </c>
      <c r="D136" s="176">
        <f t="shared" si="24"/>
        <v>15.64197128539905</v>
      </c>
      <c r="E136" s="175"/>
      <c r="F136" s="175">
        <v>2891.9130181844876</v>
      </c>
      <c r="G136" s="177">
        <f t="shared" si="23"/>
        <v>18.000390264078305</v>
      </c>
      <c r="H136" s="206"/>
      <c r="I136" s="388"/>
      <c r="J136" s="388"/>
      <c r="K136" s="388"/>
      <c r="L136" s="388"/>
      <c r="M136" s="388"/>
      <c r="N136" s="388"/>
      <c r="O136" s="388"/>
      <c r="P136" s="388"/>
      <c r="Q136" s="388"/>
      <c r="R136" s="388"/>
      <c r="S136" s="388"/>
      <c r="T136" s="388"/>
      <c r="U136" s="388"/>
      <c r="V136" s="388"/>
      <c r="W136" s="388"/>
    </row>
    <row r="137" spans="1:23" ht="13.15" hidden="1" customHeight="1" outlineLevel="1" x14ac:dyDescent="0.2">
      <c r="A137" s="179">
        <v>44243</v>
      </c>
      <c r="B137" s="175"/>
      <c r="C137" s="175">
        <v>5176137.1642660499</v>
      </c>
      <c r="D137" s="176">
        <f t="shared" si="24"/>
        <v>115.64251570633985</v>
      </c>
      <c r="E137" s="175"/>
      <c r="F137" s="175">
        <v>2909.9134084485659</v>
      </c>
      <c r="G137" s="177">
        <f t="shared" si="23"/>
        <v>13.038886805896709</v>
      </c>
      <c r="H137" s="206"/>
      <c r="I137" s="388"/>
      <c r="J137" s="388"/>
      <c r="K137" s="388"/>
      <c r="L137" s="388"/>
      <c r="M137" s="388"/>
      <c r="N137" s="388"/>
      <c r="O137" s="388"/>
      <c r="P137" s="388"/>
      <c r="Q137" s="388"/>
      <c r="R137" s="388"/>
      <c r="S137" s="388"/>
      <c r="T137" s="388"/>
      <c r="U137" s="388"/>
      <c r="V137" s="388"/>
      <c r="W137" s="388"/>
    </row>
    <row r="138" spans="1:23" ht="13.15" hidden="1" customHeight="1" outlineLevel="1" x14ac:dyDescent="0.2">
      <c r="A138" s="179">
        <v>44244</v>
      </c>
      <c r="B138" s="175"/>
      <c r="C138" s="175">
        <v>5291779.6799723897</v>
      </c>
      <c r="D138" s="176">
        <f t="shared" si="24"/>
        <v>34.157496965549889</v>
      </c>
      <c r="E138" s="175"/>
      <c r="F138" s="175">
        <v>2922.9522952544626</v>
      </c>
      <c r="G138" s="177">
        <f t="shared" si="23"/>
        <v>-55.052175605883349</v>
      </c>
      <c r="H138" s="206"/>
      <c r="I138" s="388"/>
      <c r="J138" s="388"/>
      <c r="K138" s="388"/>
      <c r="L138" s="388"/>
      <c r="M138" s="388"/>
      <c r="N138" s="388"/>
      <c r="O138" s="388"/>
      <c r="P138" s="388"/>
      <c r="Q138" s="388"/>
      <c r="R138" s="388"/>
      <c r="S138" s="388"/>
      <c r="T138" s="388"/>
      <c r="U138" s="388"/>
      <c r="V138" s="388"/>
      <c r="W138" s="388"/>
    </row>
    <row r="139" spans="1:23" ht="13.15" hidden="1" customHeight="1" outlineLevel="1" x14ac:dyDescent="0.2">
      <c r="A139" s="179">
        <v>44245</v>
      </c>
      <c r="B139" s="175"/>
      <c r="C139" s="175">
        <v>5325937.1769379396</v>
      </c>
      <c r="D139" s="176">
        <f>(C140-C139)/1000</f>
        <v>8.3394688659794625</v>
      </c>
      <c r="E139" s="175"/>
      <c r="F139" s="175">
        <v>2867.9001196485792</v>
      </c>
      <c r="G139" s="177">
        <f t="shared" si="23"/>
        <v>-11.086333613867282</v>
      </c>
      <c r="H139" s="206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  <c r="S139" s="388"/>
      <c r="T139" s="388"/>
      <c r="U139" s="388"/>
      <c r="V139" s="388"/>
      <c r="W139" s="388"/>
    </row>
    <row r="140" spans="1:23" ht="13.15" hidden="1" customHeight="1" outlineLevel="1" x14ac:dyDescent="0.2">
      <c r="A140" s="179">
        <v>44246</v>
      </c>
      <c r="B140" s="175"/>
      <c r="C140" s="175">
        <v>5334276.6458039191</v>
      </c>
      <c r="D140" s="176">
        <f t="shared" si="24"/>
        <v>-137.08014963171911</v>
      </c>
      <c r="E140" s="175"/>
      <c r="F140" s="175">
        <v>2856.8137860347119</v>
      </c>
      <c r="G140" s="177">
        <f t="shared" si="23"/>
        <v>-1.1804215560155171</v>
      </c>
      <c r="H140" s="206"/>
      <c r="I140" s="388"/>
      <c r="J140" s="388"/>
      <c r="K140" s="388"/>
      <c r="L140" s="388"/>
      <c r="M140" s="388"/>
      <c r="N140" s="388"/>
      <c r="O140" s="388"/>
      <c r="P140" s="388"/>
      <c r="Q140" s="388"/>
      <c r="R140" s="388"/>
      <c r="S140" s="388"/>
      <c r="T140" s="388"/>
      <c r="U140" s="388"/>
      <c r="V140" s="388"/>
      <c r="W140" s="388"/>
    </row>
    <row r="141" spans="1:23" ht="13.15" hidden="1" customHeight="1" outlineLevel="1" x14ac:dyDescent="0.2">
      <c r="A141" s="179" t="s">
        <v>295</v>
      </c>
      <c r="B141" s="175"/>
      <c r="C141" s="175">
        <v>5197196.4961722</v>
      </c>
      <c r="D141" s="176">
        <f t="shared" si="24"/>
        <v>-471.98877225538996</v>
      </c>
      <c r="E141" s="175"/>
      <c r="F141" s="175">
        <v>2855.6333644786964</v>
      </c>
      <c r="G141" s="177">
        <f t="shared" si="23"/>
        <v>-27.6813138167754</v>
      </c>
      <c r="H141" s="206"/>
      <c r="I141" s="388"/>
      <c r="J141" s="388"/>
      <c r="K141" s="388"/>
      <c r="L141" s="388"/>
      <c r="M141" s="388"/>
      <c r="N141" s="388"/>
      <c r="O141" s="388"/>
      <c r="P141" s="388"/>
      <c r="Q141" s="388"/>
      <c r="R141" s="388"/>
      <c r="S141" s="388"/>
      <c r="T141" s="388"/>
      <c r="U141" s="388"/>
      <c r="V141" s="388"/>
      <c r="W141" s="388"/>
    </row>
    <row r="142" spans="1:23" ht="13.15" hidden="1" customHeight="1" outlineLevel="1" x14ac:dyDescent="0.2">
      <c r="A142" s="179">
        <v>44250</v>
      </c>
      <c r="B142" s="175"/>
      <c r="C142" s="175">
        <v>4725207.72391681</v>
      </c>
      <c r="D142" s="176">
        <f t="shared" si="24"/>
        <v>108.24272671882994</v>
      </c>
      <c r="E142" s="175"/>
      <c r="F142" s="175">
        <v>2827.952050661921</v>
      </c>
      <c r="G142" s="177">
        <f t="shared" si="23"/>
        <v>-12.224191277870887</v>
      </c>
      <c r="H142" s="206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</row>
    <row r="143" spans="1:23" ht="13.15" hidden="1" customHeight="1" outlineLevel="1" x14ac:dyDescent="0.2">
      <c r="A143" s="179">
        <v>44251</v>
      </c>
      <c r="B143" s="175"/>
      <c r="C143" s="175">
        <v>4833450.45063564</v>
      </c>
      <c r="D143" s="176">
        <f t="shared" si="24"/>
        <v>96.889389412680643</v>
      </c>
      <c r="E143" s="175"/>
      <c r="F143" s="175">
        <v>2815.7278593840501</v>
      </c>
      <c r="G143" s="177">
        <f t="shared" si="23"/>
        <v>-18.464931913169949</v>
      </c>
      <c r="H143" s="206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</row>
    <row r="144" spans="1:23" ht="13.15" hidden="1" customHeight="1" outlineLevel="1" x14ac:dyDescent="0.2">
      <c r="A144" s="179">
        <v>44252</v>
      </c>
      <c r="B144" s="175"/>
      <c r="C144" s="175">
        <v>4930339.8400483206</v>
      </c>
      <c r="D144" s="176">
        <f t="shared" si="24"/>
        <v>-69.334216831881548</v>
      </c>
      <c r="E144" s="175"/>
      <c r="F144" s="175">
        <v>2797.2629274708802</v>
      </c>
      <c r="G144" s="177">
        <f t="shared" si="23"/>
        <v>-22.319207774164624</v>
      </c>
      <c r="H144" s="206"/>
      <c r="I144" s="388"/>
      <c r="J144" s="388"/>
      <c r="K144" s="388"/>
      <c r="L144" s="388"/>
      <c r="M144" s="388"/>
      <c r="N144" s="388"/>
      <c r="O144" s="388"/>
      <c r="P144" s="388"/>
      <c r="Q144" s="388"/>
      <c r="R144" s="388"/>
      <c r="S144" s="388"/>
      <c r="T144" s="388"/>
      <c r="U144" s="388"/>
      <c r="V144" s="388"/>
      <c r="W144" s="388"/>
    </row>
    <row r="145" spans="1:23" ht="13.15" hidden="1" customHeight="1" outlineLevel="1" x14ac:dyDescent="0.2">
      <c r="A145" s="179" t="s">
        <v>298</v>
      </c>
      <c r="B145" s="175"/>
      <c r="C145" s="175">
        <v>4861005.623216439</v>
      </c>
      <c r="D145" s="176">
        <f t="shared" si="24"/>
        <v>122.48737678356096</v>
      </c>
      <c r="E145" s="175"/>
      <c r="F145" s="175">
        <v>2774.9437196967156</v>
      </c>
      <c r="G145" s="177">
        <f t="shared" si="23"/>
        <v>55.071653093446457</v>
      </c>
      <c r="H145" s="206"/>
      <c r="I145" s="388"/>
      <c r="J145" s="388"/>
      <c r="K145" s="388"/>
      <c r="L145" s="388"/>
      <c r="M145" s="388"/>
      <c r="N145" s="388"/>
      <c r="O145" s="388"/>
      <c r="P145" s="388"/>
      <c r="Q145" s="388"/>
      <c r="R145" s="388"/>
      <c r="S145" s="388"/>
      <c r="T145" s="388"/>
      <c r="U145" s="388"/>
      <c r="V145" s="388"/>
      <c r="W145" s="388"/>
    </row>
    <row r="146" spans="1:23" ht="13.15" hidden="1" customHeight="1" outlineLevel="1" collapsed="1" x14ac:dyDescent="0.2">
      <c r="A146" s="179">
        <v>44256</v>
      </c>
      <c r="B146" s="175"/>
      <c r="C146" s="175">
        <v>4983493</v>
      </c>
      <c r="D146" s="176">
        <f t="shared" si="24"/>
        <v>245.56277711588982</v>
      </c>
      <c r="E146" s="175"/>
      <c r="F146" s="175">
        <v>2830.015372790162</v>
      </c>
      <c r="G146" s="177">
        <f t="shared" si="23"/>
        <v>-5.5482783566740181</v>
      </c>
      <c r="H146" s="206"/>
      <c r="I146" s="388"/>
      <c r="J146" s="388"/>
      <c r="K146" s="388"/>
      <c r="L146" s="388"/>
      <c r="M146" s="388"/>
      <c r="N146" s="388"/>
      <c r="O146" s="388"/>
      <c r="P146" s="388"/>
      <c r="Q146" s="388"/>
      <c r="R146" s="388"/>
      <c r="S146" s="388"/>
      <c r="T146" s="388"/>
      <c r="U146" s="388"/>
      <c r="V146" s="388"/>
      <c r="W146" s="388"/>
    </row>
    <row r="147" spans="1:23" ht="13.15" hidden="1" customHeight="1" outlineLevel="1" x14ac:dyDescent="0.2">
      <c r="A147" s="179">
        <v>44257</v>
      </c>
      <c r="B147" s="175"/>
      <c r="C147" s="175">
        <v>5229055.7771158898</v>
      </c>
      <c r="D147" s="176">
        <f t="shared" si="24"/>
        <v>15.15011597437039</v>
      </c>
      <c r="E147" s="175"/>
      <c r="F147" s="175">
        <v>2824.467094433488</v>
      </c>
      <c r="G147" s="177">
        <f t="shared" si="23"/>
        <v>-15.958904777818134</v>
      </c>
      <c r="H147" s="206"/>
      <c r="I147" s="388"/>
      <c r="J147" s="388"/>
      <c r="K147" s="388"/>
      <c r="L147" s="388"/>
      <c r="M147" s="388"/>
      <c r="N147" s="388"/>
      <c r="O147" s="388"/>
      <c r="P147" s="388"/>
      <c r="Q147" s="388"/>
      <c r="R147" s="388"/>
      <c r="S147" s="388"/>
      <c r="T147" s="388"/>
      <c r="U147" s="388"/>
      <c r="V147" s="388"/>
      <c r="W147" s="388"/>
    </row>
    <row r="148" spans="1:23" ht="13.15" hidden="1" customHeight="1" outlineLevel="1" x14ac:dyDescent="0.2">
      <c r="A148" s="179">
        <v>44258</v>
      </c>
      <c r="B148" s="175"/>
      <c r="C148" s="175">
        <v>5244205.8930902602</v>
      </c>
      <c r="D148" s="176">
        <f t="shared" si="24"/>
        <v>112.98109199093003</v>
      </c>
      <c r="E148" s="175"/>
      <c r="F148" s="175">
        <v>2808.5081896556699</v>
      </c>
      <c r="G148" s="177">
        <f t="shared" si="23"/>
        <v>-7.7145282300293729</v>
      </c>
      <c r="H148" s="206"/>
      <c r="I148" s="388"/>
      <c r="J148" s="388"/>
      <c r="K148" s="388"/>
      <c r="L148" s="388"/>
      <c r="M148" s="388"/>
      <c r="N148" s="388"/>
      <c r="O148" s="388"/>
      <c r="P148" s="388"/>
      <c r="Q148" s="388"/>
      <c r="R148" s="388"/>
      <c r="S148" s="388"/>
      <c r="T148" s="388"/>
      <c r="U148" s="388"/>
      <c r="V148" s="388"/>
      <c r="W148" s="388"/>
    </row>
    <row r="149" spans="1:23" ht="13.15" hidden="1" customHeight="1" outlineLevel="1" x14ac:dyDescent="0.2">
      <c r="A149" s="179">
        <v>44259</v>
      </c>
      <c r="B149" s="175"/>
      <c r="C149" s="175">
        <v>5357186.9850811902</v>
      </c>
      <c r="D149" s="176">
        <f t="shared" si="24"/>
        <v>-57.018685490030798</v>
      </c>
      <c r="E149" s="175"/>
      <c r="F149" s="175">
        <v>2800.7936614256405</v>
      </c>
      <c r="G149" s="177">
        <f t="shared" si="23"/>
        <v>-14.953598801512726</v>
      </c>
      <c r="H149" s="206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</row>
    <row r="150" spans="1:23" ht="13.15" hidden="1" customHeight="1" outlineLevel="1" x14ac:dyDescent="0.2">
      <c r="A150" s="179">
        <v>44260</v>
      </c>
      <c r="B150" s="175"/>
      <c r="C150" s="175">
        <v>5300168.2995911594</v>
      </c>
      <c r="D150" s="176">
        <f t="shared" si="24"/>
        <v>-55.376284013009631</v>
      </c>
      <c r="E150" s="175"/>
      <c r="F150" s="175">
        <v>2785.8400626241278</v>
      </c>
      <c r="G150" s="177">
        <f t="shared" si="23"/>
        <v>54.130767131550328</v>
      </c>
      <c r="H150" s="206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</row>
    <row r="151" spans="1:23" ht="13.15" hidden="1" customHeight="1" outlineLevel="1" x14ac:dyDescent="0.2">
      <c r="A151" s="179" t="s">
        <v>302</v>
      </c>
      <c r="B151" s="175"/>
      <c r="C151" s="175">
        <v>5244792.0155781498</v>
      </c>
      <c r="D151" s="176">
        <f t="shared" si="24"/>
        <v>171.30667715603019</v>
      </c>
      <c r="E151" s="175"/>
      <c r="F151" s="175">
        <v>2839.9708297556781</v>
      </c>
      <c r="G151" s="177">
        <f t="shared" si="23"/>
        <v>-1.769070037799338</v>
      </c>
      <c r="H151" s="206"/>
      <c r="I151" s="388"/>
      <c r="J151" s="388"/>
      <c r="K151" s="388"/>
      <c r="L151" s="388"/>
      <c r="M151" s="388"/>
      <c r="N151" s="388"/>
      <c r="O151" s="388"/>
      <c r="P151" s="388"/>
      <c r="Q151" s="388"/>
      <c r="R151" s="388"/>
      <c r="S151" s="388"/>
      <c r="T151" s="388"/>
      <c r="U151" s="388"/>
      <c r="V151" s="388"/>
      <c r="W151" s="388"/>
    </row>
    <row r="152" spans="1:23" ht="13.15" hidden="1" customHeight="1" outlineLevel="1" x14ac:dyDescent="0.2">
      <c r="A152" s="179">
        <v>44265</v>
      </c>
      <c r="B152" s="175"/>
      <c r="C152" s="175">
        <v>5416098.69273418</v>
      </c>
      <c r="D152" s="176">
        <f t="shared" si="24"/>
        <v>-162.44003154858015</v>
      </c>
      <c r="E152" s="175"/>
      <c r="F152" s="175">
        <v>2838.2017597178788</v>
      </c>
      <c r="G152" s="177">
        <f t="shared" si="23"/>
        <v>24.881734288514963</v>
      </c>
      <c r="H152" s="206"/>
      <c r="I152" s="388"/>
      <c r="J152" s="388"/>
      <c r="K152" s="388"/>
      <c r="L152" s="388"/>
      <c r="M152" s="388"/>
      <c r="N152" s="388"/>
      <c r="O152" s="388"/>
      <c r="P152" s="388"/>
      <c r="Q152" s="388"/>
      <c r="R152" s="388"/>
      <c r="S152" s="388"/>
      <c r="T152" s="388"/>
      <c r="U152" s="388"/>
      <c r="V152" s="388"/>
      <c r="W152" s="388"/>
    </row>
    <row r="153" spans="1:23" ht="13.15" hidden="1" customHeight="1" outlineLevel="1" x14ac:dyDescent="0.2">
      <c r="A153" s="179">
        <v>44266</v>
      </c>
      <c r="B153" s="175"/>
      <c r="C153" s="175">
        <v>5253658.6611855999</v>
      </c>
      <c r="D153" s="176">
        <f t="shared" si="24"/>
        <v>53.308789385659622</v>
      </c>
      <c r="E153" s="175"/>
      <c r="F153" s="175">
        <v>2863.0834940063937</v>
      </c>
      <c r="G153" s="177">
        <f t="shared" si="23"/>
        <v>15.244808621465836</v>
      </c>
      <c r="H153" s="206"/>
      <c r="I153" s="388"/>
      <c r="J153" s="388"/>
      <c r="K153" s="388"/>
      <c r="L153" s="388"/>
      <c r="M153" s="388"/>
      <c r="N153" s="388"/>
      <c r="O153" s="388"/>
      <c r="P153" s="388"/>
      <c r="Q153" s="388"/>
      <c r="R153" s="388"/>
      <c r="S153" s="388"/>
      <c r="T153" s="388"/>
      <c r="U153" s="388"/>
      <c r="V153" s="388"/>
      <c r="W153" s="388"/>
    </row>
    <row r="154" spans="1:23" ht="13.15" hidden="1" customHeight="1" outlineLevel="1" x14ac:dyDescent="0.2">
      <c r="A154" s="179">
        <v>44267</v>
      </c>
      <c r="B154" s="175"/>
      <c r="C154" s="175">
        <v>5306967.4505712595</v>
      </c>
      <c r="D154" s="176">
        <f t="shared" si="24"/>
        <v>11.627573815200478</v>
      </c>
      <c r="E154" s="175"/>
      <c r="F154" s="175">
        <v>2878.3283026278596</v>
      </c>
      <c r="G154" s="177">
        <f t="shared" si="23"/>
        <v>16.770281791903017</v>
      </c>
      <c r="H154" s="206"/>
      <c r="I154" s="388"/>
      <c r="J154" s="388"/>
      <c r="K154" s="388"/>
      <c r="L154" s="388"/>
      <c r="M154" s="388"/>
      <c r="N154" s="388"/>
      <c r="O154" s="388"/>
      <c r="P154" s="388"/>
      <c r="Q154" s="388"/>
      <c r="R154" s="388"/>
      <c r="S154" s="388"/>
      <c r="T154" s="388"/>
      <c r="U154" s="388"/>
      <c r="V154" s="388"/>
      <c r="W154" s="388"/>
    </row>
    <row r="155" spans="1:23" ht="13.15" hidden="1" customHeight="1" outlineLevel="1" collapsed="1" x14ac:dyDescent="0.2">
      <c r="A155" s="179" t="s">
        <v>304</v>
      </c>
      <c r="B155" s="175"/>
      <c r="C155" s="175">
        <v>5318595.02438646</v>
      </c>
      <c r="D155" s="176">
        <f t="shared" si="24"/>
        <v>-6.7283877531597387</v>
      </c>
      <c r="E155" s="175"/>
      <c r="F155" s="175">
        <v>2895.0985844197626</v>
      </c>
      <c r="G155" s="177">
        <f t="shared" si="23"/>
        <v>-28.191126239452842</v>
      </c>
      <c r="H155" s="206"/>
      <c r="I155" s="388"/>
      <c r="J155" s="388"/>
      <c r="K155" s="388"/>
      <c r="L155" s="388"/>
      <c r="M155" s="388"/>
      <c r="N155" s="388"/>
      <c r="O155" s="388"/>
      <c r="P155" s="388"/>
      <c r="Q155" s="388"/>
      <c r="R155" s="388"/>
      <c r="S155" s="388"/>
      <c r="T155" s="388"/>
      <c r="U155" s="388"/>
      <c r="V155" s="388"/>
      <c r="W155" s="388"/>
    </row>
    <row r="156" spans="1:23" ht="13.15" hidden="1" customHeight="1" outlineLevel="1" x14ac:dyDescent="0.2">
      <c r="A156" s="179">
        <v>44271</v>
      </c>
      <c r="B156" s="175"/>
      <c r="C156" s="175">
        <v>5311866.6366333002</v>
      </c>
      <c r="D156" s="176">
        <f t="shared" si="24"/>
        <v>62.088830043409949</v>
      </c>
      <c r="E156" s="175"/>
      <c r="F156" s="175">
        <v>2866.9074581803097</v>
      </c>
      <c r="G156" s="177">
        <f t="shared" si="23"/>
        <v>21.639304908334452</v>
      </c>
      <c r="H156" s="206"/>
      <c r="I156" s="388"/>
      <c r="J156" s="388"/>
      <c r="K156" s="388"/>
      <c r="L156" s="388"/>
      <c r="M156" s="388"/>
      <c r="N156" s="388"/>
      <c r="O156" s="388"/>
      <c r="P156" s="388"/>
      <c r="Q156" s="388"/>
      <c r="R156" s="388"/>
      <c r="S156" s="388"/>
      <c r="T156" s="388"/>
      <c r="U156" s="388"/>
      <c r="V156" s="388"/>
      <c r="W156" s="388"/>
    </row>
    <row r="157" spans="1:23" ht="13.15" hidden="1" customHeight="1" outlineLevel="1" x14ac:dyDescent="0.2">
      <c r="A157" s="179">
        <v>44272</v>
      </c>
      <c r="B157" s="175"/>
      <c r="C157" s="175">
        <v>5373955.4666767102</v>
      </c>
      <c r="D157" s="176">
        <f t="shared" si="24"/>
        <v>-16.956227549770848</v>
      </c>
      <c r="E157" s="175"/>
      <c r="F157" s="175">
        <v>2888.5467630886442</v>
      </c>
      <c r="G157" s="177">
        <f t="shared" si="23"/>
        <v>25.137899975428354</v>
      </c>
      <c r="H157" s="206"/>
      <c r="I157" s="388"/>
      <c r="J157" s="388"/>
      <c r="K157" s="388"/>
      <c r="L157" s="388"/>
      <c r="M157" s="388"/>
      <c r="N157" s="388"/>
      <c r="O157" s="388"/>
      <c r="P157" s="388"/>
      <c r="Q157" s="388"/>
      <c r="R157" s="388"/>
      <c r="S157" s="388"/>
      <c r="T157" s="388"/>
      <c r="U157" s="388"/>
      <c r="V157" s="388"/>
      <c r="W157" s="388"/>
    </row>
    <row r="158" spans="1:23" ht="13.15" hidden="1" customHeight="1" outlineLevel="1" x14ac:dyDescent="0.2">
      <c r="A158" s="179">
        <v>44273</v>
      </c>
      <c r="B158" s="175"/>
      <c r="C158" s="175">
        <v>5356999.2391269393</v>
      </c>
      <c r="D158" s="176">
        <f t="shared" si="24"/>
        <v>74.599803208069872</v>
      </c>
      <c r="E158" s="175"/>
      <c r="F158" s="175">
        <v>2913.6846630640725</v>
      </c>
      <c r="G158" s="177">
        <f t="shared" si="23"/>
        <v>-21.513002186603899</v>
      </c>
      <c r="H158" s="206"/>
      <c r="I158" s="388"/>
      <c r="J158" s="388"/>
      <c r="K158" s="388"/>
      <c r="L158" s="388"/>
      <c r="M158" s="388"/>
      <c r="N158" s="388"/>
      <c r="O158" s="388"/>
      <c r="P158" s="388"/>
      <c r="Q158" s="388"/>
      <c r="R158" s="388"/>
      <c r="S158" s="388"/>
      <c r="T158" s="388"/>
      <c r="U158" s="388"/>
      <c r="V158" s="388"/>
      <c r="W158" s="388"/>
    </row>
    <row r="159" spans="1:23" ht="13.15" hidden="1" customHeight="1" outlineLevel="1" x14ac:dyDescent="0.2">
      <c r="A159" s="179" t="s">
        <v>306</v>
      </c>
      <c r="B159" s="175"/>
      <c r="C159" s="175">
        <v>5431599.0423350092</v>
      </c>
      <c r="D159" s="176">
        <f t="shared" si="24"/>
        <v>-227.29135283556954</v>
      </c>
      <c r="E159" s="175"/>
      <c r="F159" s="175">
        <v>2892.1716608774686</v>
      </c>
      <c r="G159" s="177">
        <f t="shared" si="23"/>
        <v>-19.726402182079255</v>
      </c>
      <c r="H159" s="206"/>
      <c r="I159" s="388"/>
      <c r="J159" s="388"/>
      <c r="K159" s="388"/>
      <c r="L159" s="388"/>
      <c r="M159" s="388"/>
      <c r="N159" s="388"/>
      <c r="O159" s="388"/>
      <c r="P159" s="388"/>
      <c r="Q159" s="388"/>
      <c r="R159" s="388"/>
      <c r="S159" s="388"/>
      <c r="T159" s="388"/>
      <c r="U159" s="388"/>
      <c r="V159" s="388"/>
      <c r="W159" s="388"/>
    </row>
    <row r="160" spans="1:23" ht="13.15" hidden="1" customHeight="1" outlineLevel="1" x14ac:dyDescent="0.2">
      <c r="A160" s="179">
        <v>44277</v>
      </c>
      <c r="B160" s="175"/>
      <c r="C160" s="175">
        <v>5204307.6894994397</v>
      </c>
      <c r="D160" s="176">
        <f t="shared" si="24"/>
        <v>-608.36504692349956</v>
      </c>
      <c r="E160" s="175"/>
      <c r="F160" s="175">
        <v>2872.4452586953894</v>
      </c>
      <c r="G160" s="177">
        <f t="shared" si="23"/>
        <v>16.750799627496235</v>
      </c>
      <c r="H160" s="206"/>
      <c r="I160" s="388"/>
      <c r="J160" s="388"/>
      <c r="K160" s="388"/>
      <c r="L160" s="388"/>
      <c r="M160" s="388"/>
      <c r="N160" s="388"/>
      <c r="O160" s="388"/>
      <c r="P160" s="388"/>
      <c r="Q160" s="388"/>
      <c r="R160" s="388"/>
      <c r="S160" s="388"/>
      <c r="T160" s="388"/>
      <c r="U160" s="388"/>
      <c r="V160" s="388"/>
      <c r="W160" s="388"/>
    </row>
    <row r="161" spans="1:23" ht="13.15" hidden="1" customHeight="1" outlineLevel="1" x14ac:dyDescent="0.2">
      <c r="A161" s="179">
        <v>44278</v>
      </c>
      <c r="B161" s="175"/>
      <c r="C161" s="175">
        <v>4595942.6425759401</v>
      </c>
      <c r="D161" s="176">
        <f t="shared" si="24"/>
        <v>62.643434832190167</v>
      </c>
      <c r="E161" s="175"/>
      <c r="F161" s="175">
        <v>2889.1960583228856</v>
      </c>
      <c r="G161" s="177">
        <f t="shared" si="23"/>
        <v>-8.9270310108022386</v>
      </c>
      <c r="H161" s="206"/>
      <c r="I161" s="388"/>
      <c r="J161" s="388"/>
      <c r="K161" s="388"/>
      <c r="L161" s="388"/>
      <c r="M161" s="388"/>
      <c r="N161" s="388"/>
      <c r="O161" s="388"/>
      <c r="P161" s="388"/>
      <c r="Q161" s="388"/>
      <c r="R161" s="388"/>
      <c r="S161" s="388"/>
      <c r="T161" s="388"/>
      <c r="U161" s="388"/>
      <c r="V161" s="388"/>
      <c r="W161" s="388"/>
    </row>
    <row r="162" spans="1:23" ht="13.15" hidden="1" customHeight="1" outlineLevel="1" collapsed="1" x14ac:dyDescent="0.2">
      <c r="A162" s="179">
        <v>44279</v>
      </c>
      <c r="B162" s="175"/>
      <c r="C162" s="175">
        <v>4658586.0774081303</v>
      </c>
      <c r="D162" s="176">
        <f t="shared" ref="D162:D166" si="25">(C163-C162)/1000</f>
        <v>96.924279288509865</v>
      </c>
      <c r="E162" s="175"/>
      <c r="F162" s="175">
        <v>2880.2690273120834</v>
      </c>
      <c r="G162" s="177">
        <f t="shared" ref="G162:G166" si="26">F163-F162</f>
        <v>20.19359478863953</v>
      </c>
      <c r="H162" s="206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</row>
    <row r="163" spans="1:23" ht="12" hidden="1" customHeight="1" outlineLevel="1" x14ac:dyDescent="0.2">
      <c r="A163" s="179">
        <v>44280</v>
      </c>
      <c r="B163" s="175"/>
      <c r="C163" s="175">
        <v>4755510.3566966401</v>
      </c>
      <c r="D163" s="176">
        <f t="shared" si="25"/>
        <v>-2.6029741282202306</v>
      </c>
      <c r="E163" s="175"/>
      <c r="F163" s="175">
        <v>2900.4626221007229</v>
      </c>
      <c r="G163" s="177">
        <f t="shared" si="26"/>
        <v>12.275555499603797</v>
      </c>
      <c r="H163" s="206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</row>
    <row r="164" spans="1:23" ht="13.15" hidden="1" customHeight="1" outlineLevel="1" x14ac:dyDescent="0.2">
      <c r="A164" s="179" t="s">
        <v>307</v>
      </c>
      <c r="B164" s="175"/>
      <c r="C164" s="175">
        <v>4752907.3825684199</v>
      </c>
      <c r="D164" s="176">
        <f t="shared" si="25"/>
        <v>103.26726362932008</v>
      </c>
      <c r="E164" s="175"/>
      <c r="F164" s="175">
        <v>2912.7381776003267</v>
      </c>
      <c r="G164" s="177">
        <f t="shared" si="26"/>
        <v>88.865530058267723</v>
      </c>
      <c r="H164" s="206"/>
      <c r="I164" s="388"/>
      <c r="J164" s="388"/>
      <c r="K164" s="388"/>
      <c r="L164" s="388"/>
      <c r="M164" s="388"/>
      <c r="N164" s="388"/>
      <c r="O164" s="388"/>
      <c r="P164" s="388"/>
      <c r="Q164" s="388"/>
      <c r="R164" s="388"/>
      <c r="S164" s="388"/>
      <c r="T164" s="388"/>
      <c r="U164" s="388"/>
      <c r="V164" s="388"/>
      <c r="W164" s="388"/>
    </row>
    <row r="165" spans="1:23" ht="13.15" hidden="1" customHeight="1" outlineLevel="1" x14ac:dyDescent="0.2">
      <c r="A165" s="179">
        <v>44284</v>
      </c>
      <c r="B165" s="175"/>
      <c r="C165" s="175">
        <v>4856174.64619774</v>
      </c>
      <c r="D165" s="176">
        <f t="shared" si="25"/>
        <v>38.086129627559338</v>
      </c>
      <c r="E165" s="175"/>
      <c r="F165" s="175">
        <v>3001.6037076585944</v>
      </c>
      <c r="G165" s="177">
        <f t="shared" si="26"/>
        <v>8.4208932315982565</v>
      </c>
      <c r="H165" s="206"/>
      <c r="I165" s="388"/>
      <c r="J165" s="388"/>
      <c r="K165" s="388"/>
      <c r="L165" s="388"/>
      <c r="M165" s="388"/>
      <c r="N165" s="388"/>
      <c r="O165" s="388"/>
      <c r="P165" s="388"/>
      <c r="Q165" s="388"/>
      <c r="R165" s="388"/>
      <c r="S165" s="388"/>
      <c r="T165" s="388"/>
      <c r="U165" s="388"/>
      <c r="V165" s="388"/>
      <c r="W165" s="388"/>
    </row>
    <row r="166" spans="1:23" ht="13.15" hidden="1" customHeight="1" outlineLevel="1" x14ac:dyDescent="0.2">
      <c r="A166" s="179">
        <v>44285</v>
      </c>
      <c r="B166" s="175"/>
      <c r="C166" s="175">
        <v>4894260.7758252993</v>
      </c>
      <c r="D166" s="176">
        <f t="shared" si="25"/>
        <v>116.894511604161</v>
      </c>
      <c r="E166" s="175"/>
      <c r="F166" s="175">
        <v>3010.0246008901927</v>
      </c>
      <c r="G166" s="177">
        <f t="shared" si="26"/>
        <v>-0.65558785815983356</v>
      </c>
      <c r="H166" s="206"/>
      <c r="I166" s="388"/>
      <c r="J166" s="388"/>
      <c r="K166" s="388"/>
      <c r="L166" s="388"/>
      <c r="M166" s="388"/>
      <c r="N166" s="388"/>
      <c r="O166" s="388"/>
      <c r="P166" s="388"/>
      <c r="Q166" s="388"/>
      <c r="R166" s="388"/>
      <c r="S166" s="388"/>
      <c r="T166" s="388"/>
      <c r="U166" s="388"/>
      <c r="V166" s="388"/>
      <c r="W166" s="388"/>
    </row>
    <row r="167" spans="1:23" ht="13.15" hidden="1" customHeight="1" outlineLevel="1" x14ac:dyDescent="0.2">
      <c r="A167" s="179">
        <v>44286</v>
      </c>
      <c r="B167" s="175"/>
      <c r="C167" s="175">
        <v>5011155.2874294603</v>
      </c>
      <c r="D167" s="176">
        <f t="shared" ref="D167:D171" si="27">(C168-C167)/1000</f>
        <v>153.49871257053968</v>
      </c>
      <c r="E167" s="175"/>
      <c r="F167" s="175">
        <v>3009.3690130320329</v>
      </c>
      <c r="G167" s="177">
        <f t="shared" ref="G167:G171" si="28">F168-F167</f>
        <v>-205.59033762619583</v>
      </c>
      <c r="H167" s="206"/>
      <c r="I167" s="388"/>
      <c r="J167" s="388"/>
      <c r="K167" s="388"/>
      <c r="L167" s="388"/>
      <c r="M167" s="388"/>
      <c r="N167" s="388"/>
      <c r="O167" s="388"/>
      <c r="P167" s="388"/>
      <c r="Q167" s="388"/>
      <c r="R167" s="388"/>
      <c r="S167" s="388"/>
      <c r="T167" s="388"/>
      <c r="U167" s="388"/>
      <c r="V167" s="388"/>
      <c r="W167" s="388"/>
    </row>
    <row r="168" spans="1:23" ht="13.15" hidden="1" customHeight="1" outlineLevel="1" collapsed="1" x14ac:dyDescent="0.2">
      <c r="A168" s="179">
        <v>44287</v>
      </c>
      <c r="B168" s="175"/>
      <c r="C168" s="175">
        <v>5164654</v>
      </c>
      <c r="D168" s="176">
        <f t="shared" si="27"/>
        <v>259.06608623305897</v>
      </c>
      <c r="E168" s="175"/>
      <c r="F168" s="175">
        <v>2803.778675405837</v>
      </c>
      <c r="G168" s="177">
        <f t="shared" si="28"/>
        <v>13.547295930402015</v>
      </c>
      <c r="H168" s="206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</row>
    <row r="169" spans="1:23" ht="13.15" hidden="1" customHeight="1" outlineLevel="1" x14ac:dyDescent="0.2">
      <c r="A169" s="179">
        <v>44288</v>
      </c>
      <c r="B169" s="175"/>
      <c r="C169" s="175">
        <v>5423720.0862330589</v>
      </c>
      <c r="D169" s="176">
        <f t="shared" si="27"/>
        <v>62.025090299910865</v>
      </c>
      <c r="E169" s="175"/>
      <c r="F169" s="175">
        <v>2817.325971336239</v>
      </c>
      <c r="G169" s="177">
        <f t="shared" si="28"/>
        <v>-40.861020279588956</v>
      </c>
      <c r="H169" s="206"/>
      <c r="I169" s="388"/>
      <c r="J169" s="388"/>
      <c r="K169" s="388"/>
      <c r="L169" s="388"/>
      <c r="M169" s="388"/>
      <c r="N169" s="388"/>
      <c r="O169" s="388"/>
      <c r="P169" s="388"/>
      <c r="Q169" s="388"/>
      <c r="R169" s="388"/>
      <c r="S169" s="388"/>
      <c r="T169" s="388"/>
      <c r="U169" s="388"/>
      <c r="V169" s="388"/>
      <c r="W169" s="388"/>
    </row>
    <row r="170" spans="1:23" ht="13.15" hidden="1" customHeight="1" outlineLevel="1" x14ac:dyDescent="0.2">
      <c r="A170" s="179" t="s">
        <v>311</v>
      </c>
      <c r="B170" s="175"/>
      <c r="C170" s="175">
        <v>5485745.1765329698</v>
      </c>
      <c r="D170" s="176">
        <f t="shared" si="27"/>
        <v>121.0421136058094</v>
      </c>
      <c r="E170" s="175"/>
      <c r="F170" s="175">
        <v>2776.4649510566501</v>
      </c>
      <c r="G170" s="177">
        <f t="shared" si="28"/>
        <v>26.642321220640042</v>
      </c>
      <c r="H170" s="206"/>
      <c r="I170" s="388"/>
      <c r="J170" s="388"/>
      <c r="K170" s="388"/>
      <c r="L170" s="388"/>
      <c r="M170" s="388"/>
      <c r="N170" s="388"/>
      <c r="O170" s="388"/>
      <c r="P170" s="388"/>
      <c r="Q170" s="388"/>
      <c r="R170" s="388"/>
      <c r="S170" s="388"/>
      <c r="T170" s="388"/>
      <c r="U170" s="388"/>
      <c r="V170" s="388"/>
      <c r="W170" s="388"/>
    </row>
    <row r="171" spans="1:23" ht="13.15" hidden="1" customHeight="1" outlineLevel="1" x14ac:dyDescent="0.2">
      <c r="A171" s="179">
        <v>44292</v>
      </c>
      <c r="B171" s="175"/>
      <c r="C171" s="175">
        <v>5606787.2901387792</v>
      </c>
      <c r="D171" s="176">
        <f t="shared" si="27"/>
        <v>57.298755534760652</v>
      </c>
      <c r="E171" s="175"/>
      <c r="F171" s="175">
        <v>2803.1072722772901</v>
      </c>
      <c r="G171" s="177">
        <f t="shared" si="28"/>
        <v>5.9183994745635573</v>
      </c>
      <c r="H171" s="206"/>
      <c r="I171" s="388"/>
      <c r="J171" s="388"/>
      <c r="K171" s="388"/>
      <c r="L171" s="388"/>
      <c r="M171" s="388"/>
      <c r="N171" s="388"/>
      <c r="O171" s="388"/>
      <c r="P171" s="388"/>
      <c r="Q171" s="388"/>
      <c r="R171" s="388"/>
      <c r="S171" s="388"/>
      <c r="T171" s="388"/>
      <c r="U171" s="388"/>
      <c r="V171" s="388"/>
      <c r="W171" s="388"/>
    </row>
    <row r="172" spans="1:23" ht="13.15" hidden="1" customHeight="1" outlineLevel="1" x14ac:dyDescent="0.2">
      <c r="A172" s="179">
        <v>44293</v>
      </c>
      <c r="B172" s="175"/>
      <c r="C172" s="175">
        <v>5664086.0456735399</v>
      </c>
      <c r="D172" s="176">
        <f>(C173-C172)/1000</f>
        <v>-34.614953864829616</v>
      </c>
      <c r="E172" s="175"/>
      <c r="F172" s="175">
        <v>2809.0256717518537</v>
      </c>
      <c r="G172" s="177">
        <f>F173-F172</f>
        <v>-26.810292226852653</v>
      </c>
      <c r="H172" s="206"/>
      <c r="I172" s="388"/>
      <c r="J172" s="388"/>
      <c r="K172" s="388"/>
      <c r="L172" s="388"/>
      <c r="M172" s="388"/>
      <c r="N172" s="388"/>
      <c r="O172" s="388"/>
      <c r="P172" s="388"/>
      <c r="Q172" s="388"/>
      <c r="R172" s="388"/>
      <c r="S172" s="388"/>
      <c r="T172" s="388"/>
      <c r="U172" s="388"/>
      <c r="V172" s="388"/>
      <c r="W172" s="388"/>
    </row>
    <row r="173" spans="1:23" ht="13.15" hidden="1" customHeight="1" outlineLevel="1" x14ac:dyDescent="0.2">
      <c r="A173" s="179">
        <v>44294</v>
      </c>
      <c r="B173" s="175"/>
      <c r="C173" s="175">
        <v>5629471.0918087102</v>
      </c>
      <c r="D173" s="176">
        <f t="shared" ref="D173:D237" si="29">(C174-C173)/1000</f>
        <v>29.404368780150079</v>
      </c>
      <c r="E173" s="175"/>
      <c r="F173" s="175">
        <v>2782.215379525001</v>
      </c>
      <c r="G173" s="177">
        <f t="shared" ref="G173:G236" si="30">F174-F173</f>
        <v>50.090308153716705</v>
      </c>
      <c r="H173" s="206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</row>
    <row r="174" spans="1:23" ht="13.15" hidden="1" customHeight="1" outlineLevel="1" x14ac:dyDescent="0.2">
      <c r="A174" s="179">
        <v>44295</v>
      </c>
      <c r="B174" s="175"/>
      <c r="C174" s="175">
        <v>5658875.4605888603</v>
      </c>
      <c r="D174" s="176">
        <f t="shared" si="29"/>
        <v>-231.66174541818071</v>
      </c>
      <c r="E174" s="175"/>
      <c r="F174" s="175">
        <v>2832.3056876787177</v>
      </c>
      <c r="G174" s="177">
        <f t="shared" si="30"/>
        <v>-2.0160951986717919</v>
      </c>
      <c r="H174" s="206"/>
      <c r="I174" s="388"/>
      <c r="J174" s="388"/>
      <c r="K174" s="388"/>
      <c r="L174" s="388"/>
      <c r="M174" s="388"/>
      <c r="N174" s="388"/>
      <c r="O174" s="388"/>
      <c r="P174" s="388"/>
      <c r="Q174" s="388"/>
      <c r="R174" s="388"/>
      <c r="S174" s="388"/>
      <c r="T174" s="388"/>
      <c r="U174" s="388"/>
      <c r="V174" s="388"/>
      <c r="W174" s="388"/>
    </row>
    <row r="175" spans="1:23" ht="13.15" hidden="1" customHeight="1" outlineLevel="1" x14ac:dyDescent="0.2">
      <c r="A175" s="179" t="s">
        <v>312</v>
      </c>
      <c r="B175" s="175"/>
      <c r="C175" s="175">
        <v>5427213.7151706796</v>
      </c>
      <c r="D175" s="176">
        <f t="shared" si="29"/>
        <v>95.748778877730487</v>
      </c>
      <c r="E175" s="175"/>
      <c r="F175" s="175">
        <v>2830.2895924800459</v>
      </c>
      <c r="G175" s="177">
        <f t="shared" si="30"/>
        <v>35.505590116953044</v>
      </c>
      <c r="H175" s="206"/>
      <c r="I175" s="388"/>
      <c r="J175" s="388"/>
      <c r="K175" s="388"/>
      <c r="L175" s="388"/>
      <c r="M175" s="388"/>
      <c r="N175" s="388"/>
      <c r="O175" s="388"/>
      <c r="P175" s="388"/>
      <c r="Q175" s="388"/>
      <c r="R175" s="388"/>
      <c r="S175" s="388"/>
      <c r="T175" s="388"/>
      <c r="U175" s="388"/>
      <c r="V175" s="388"/>
      <c r="W175" s="388"/>
    </row>
    <row r="176" spans="1:23" ht="13.15" hidden="1" customHeight="1" outlineLevel="1" x14ac:dyDescent="0.2">
      <c r="A176" s="179">
        <v>44299</v>
      </c>
      <c r="B176" s="175"/>
      <c r="C176" s="175">
        <v>5522962.4940484101</v>
      </c>
      <c r="D176" s="176">
        <f t="shared" si="29"/>
        <v>154.51201470059064</v>
      </c>
      <c r="E176" s="175"/>
      <c r="F176" s="175">
        <v>2865.795182596999</v>
      </c>
      <c r="G176" s="177">
        <f t="shared" si="30"/>
        <v>-45.836661301250388</v>
      </c>
      <c r="H176" s="206"/>
      <c r="I176" s="388"/>
      <c r="J176" s="388"/>
      <c r="K176" s="388"/>
      <c r="L176" s="388"/>
      <c r="M176" s="388"/>
      <c r="N176" s="388"/>
      <c r="O176" s="388"/>
      <c r="P176" s="388"/>
      <c r="Q176" s="388"/>
      <c r="R176" s="388"/>
      <c r="S176" s="388"/>
      <c r="T176" s="388"/>
      <c r="U176" s="388"/>
      <c r="V176" s="388"/>
      <c r="W176" s="388"/>
    </row>
    <row r="177" spans="1:23" ht="13.15" hidden="1" customHeight="1" outlineLevel="1" x14ac:dyDescent="0.2">
      <c r="A177" s="179">
        <v>44300</v>
      </c>
      <c r="B177" s="175"/>
      <c r="C177" s="175">
        <v>5677474.5087490007</v>
      </c>
      <c r="D177" s="176">
        <f t="shared" si="29"/>
        <v>19.869174351079391</v>
      </c>
      <c r="E177" s="175"/>
      <c r="F177" s="175">
        <v>2819.9585212957486</v>
      </c>
      <c r="G177" s="177">
        <f t="shared" si="30"/>
        <v>32.442074592257541</v>
      </c>
      <c r="H177" s="206"/>
      <c r="I177" s="388"/>
      <c r="J177" s="388"/>
      <c r="K177" s="388"/>
      <c r="L177" s="388"/>
      <c r="M177" s="388"/>
      <c r="N177" s="388"/>
      <c r="O177" s="388"/>
      <c r="P177" s="388"/>
      <c r="Q177" s="388"/>
      <c r="R177" s="388"/>
      <c r="S177" s="388"/>
      <c r="T177" s="388"/>
      <c r="U177" s="388"/>
      <c r="V177" s="388"/>
      <c r="W177" s="388"/>
    </row>
    <row r="178" spans="1:23" ht="13.15" hidden="1" customHeight="1" outlineLevel="1" x14ac:dyDescent="0.2">
      <c r="A178" s="179">
        <v>44301</v>
      </c>
      <c r="B178" s="175"/>
      <c r="C178" s="175">
        <v>5697343.6831000801</v>
      </c>
      <c r="D178" s="176">
        <f t="shared" si="29"/>
        <v>-87.46807425327971</v>
      </c>
      <c r="E178" s="175"/>
      <c r="F178" s="175">
        <v>2852.4005958880061</v>
      </c>
      <c r="G178" s="177">
        <f t="shared" si="30"/>
        <v>-45.953947815922675</v>
      </c>
      <c r="H178" s="206"/>
      <c r="I178" s="388"/>
      <c r="J178" s="388"/>
      <c r="K178" s="388"/>
      <c r="L178" s="388"/>
      <c r="M178" s="388"/>
      <c r="N178" s="388"/>
      <c r="O178" s="388"/>
      <c r="P178" s="388"/>
      <c r="Q178" s="388"/>
      <c r="R178" s="388"/>
      <c r="S178" s="388"/>
      <c r="T178" s="388"/>
      <c r="U178" s="388"/>
      <c r="V178" s="388"/>
      <c r="W178" s="388"/>
    </row>
    <row r="179" spans="1:23" ht="13.15" hidden="1" customHeight="1" outlineLevel="1" collapsed="1" x14ac:dyDescent="0.2">
      <c r="A179" s="179">
        <v>44302</v>
      </c>
      <c r="B179" s="175"/>
      <c r="C179" s="175">
        <v>5609875.6088468004</v>
      </c>
      <c r="D179" s="176">
        <f t="shared" si="29"/>
        <v>45.433986159949562</v>
      </c>
      <c r="E179" s="175"/>
      <c r="F179" s="175">
        <v>2806.4466480720835</v>
      </c>
      <c r="G179" s="177">
        <f t="shared" si="30"/>
        <v>48.349617306187156</v>
      </c>
      <c r="H179" s="206"/>
      <c r="I179" s="388"/>
      <c r="J179" s="388"/>
      <c r="K179" s="388"/>
      <c r="L179" s="388"/>
      <c r="M179" s="388"/>
      <c r="N179" s="388"/>
      <c r="O179" s="388"/>
      <c r="P179" s="388"/>
      <c r="Q179" s="388"/>
      <c r="R179" s="388"/>
      <c r="S179" s="388"/>
      <c r="T179" s="388"/>
      <c r="U179" s="388"/>
      <c r="V179" s="388"/>
      <c r="W179" s="388"/>
    </row>
    <row r="180" spans="1:23" ht="13.15" hidden="1" customHeight="1" outlineLevel="1" x14ac:dyDescent="0.2">
      <c r="A180" s="179" t="s">
        <v>316</v>
      </c>
      <c r="B180" s="175"/>
      <c r="C180" s="175">
        <v>5655309.59500675</v>
      </c>
      <c r="D180" s="176">
        <f t="shared" si="29"/>
        <v>48.680266751819289</v>
      </c>
      <c r="E180" s="175"/>
      <c r="F180" s="175">
        <v>2854.7962653782706</v>
      </c>
      <c r="G180" s="177">
        <f t="shared" si="30"/>
        <v>-17.593354817542149</v>
      </c>
      <c r="H180" s="206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</row>
    <row r="181" spans="1:23" ht="13.15" hidden="1" customHeight="1" outlineLevel="1" x14ac:dyDescent="0.2">
      <c r="A181" s="179">
        <v>44306</v>
      </c>
      <c r="B181" s="175"/>
      <c r="C181" s="175">
        <v>5703989.8617585693</v>
      </c>
      <c r="D181" s="176">
        <f t="shared" si="29"/>
        <v>-301.95261804593912</v>
      </c>
      <c r="E181" s="175"/>
      <c r="F181" s="175">
        <v>2837.2029105607285</v>
      </c>
      <c r="G181" s="177">
        <f t="shared" si="30"/>
        <v>9.9357629816518056</v>
      </c>
      <c r="H181" s="206"/>
      <c r="I181" s="388"/>
      <c r="J181" s="388"/>
      <c r="K181" s="388"/>
      <c r="L181" s="388"/>
      <c r="M181" s="388"/>
      <c r="N181" s="388"/>
      <c r="O181" s="388"/>
      <c r="P181" s="388"/>
      <c r="Q181" s="388"/>
      <c r="R181" s="388"/>
      <c r="S181" s="388"/>
      <c r="T181" s="388"/>
      <c r="U181" s="388"/>
      <c r="V181" s="388"/>
      <c r="W181" s="388"/>
    </row>
    <row r="182" spans="1:23" ht="13.15" hidden="1" customHeight="1" outlineLevel="1" x14ac:dyDescent="0.2">
      <c r="A182" s="179">
        <v>44307</v>
      </c>
      <c r="B182" s="175"/>
      <c r="C182" s="175">
        <v>5402037.2437126301</v>
      </c>
      <c r="D182" s="176">
        <f t="shared" si="29"/>
        <v>-27.479943395590411</v>
      </c>
      <c r="E182" s="175"/>
      <c r="F182" s="175">
        <v>2847.1386735423803</v>
      </c>
      <c r="G182" s="177">
        <f t="shared" si="30"/>
        <v>25.536057784565401</v>
      </c>
      <c r="H182" s="206"/>
      <c r="I182" s="388"/>
      <c r="J182" s="388"/>
      <c r="K182" s="388"/>
      <c r="L182" s="388"/>
      <c r="M182" s="388"/>
      <c r="N182" s="388"/>
      <c r="O182" s="388"/>
      <c r="P182" s="388"/>
      <c r="Q182" s="388"/>
      <c r="R182" s="388"/>
      <c r="S182" s="388"/>
      <c r="T182" s="388"/>
      <c r="U182" s="388"/>
      <c r="V182" s="388"/>
      <c r="W182" s="388"/>
    </row>
    <row r="183" spans="1:23" ht="13.15" hidden="1" customHeight="1" outlineLevel="1" collapsed="1" x14ac:dyDescent="0.2">
      <c r="A183" s="179">
        <v>44308</v>
      </c>
      <c r="B183" s="175"/>
      <c r="C183" s="175">
        <v>5374557.3003170397</v>
      </c>
      <c r="D183" s="176">
        <f t="shared" si="29"/>
        <v>-1021.4337243948988</v>
      </c>
      <c r="E183" s="175"/>
      <c r="F183" s="175">
        <v>2872.6747313269457</v>
      </c>
      <c r="G183" s="177">
        <f t="shared" si="30"/>
        <v>-4.0674055928116104</v>
      </c>
      <c r="H183" s="206"/>
      <c r="I183" s="388"/>
      <c r="J183" s="388"/>
      <c r="K183" s="388"/>
      <c r="L183" s="388"/>
      <c r="M183" s="388"/>
      <c r="N183" s="388"/>
      <c r="O183" s="388"/>
      <c r="P183" s="388"/>
      <c r="Q183" s="388"/>
      <c r="R183" s="388"/>
      <c r="S183" s="388"/>
      <c r="T183" s="388"/>
      <c r="U183" s="388"/>
      <c r="V183" s="388"/>
      <c r="W183" s="388"/>
    </row>
    <row r="184" spans="1:23" ht="13.15" hidden="1" customHeight="1" outlineLevel="1" x14ac:dyDescent="0.2">
      <c r="A184" s="179">
        <v>44309</v>
      </c>
      <c r="B184" s="175"/>
      <c r="C184" s="175">
        <v>4353123.5759221409</v>
      </c>
      <c r="D184" s="176">
        <f t="shared" si="29"/>
        <v>5.1038099538991224</v>
      </c>
      <c r="E184" s="175"/>
      <c r="F184" s="175">
        <v>2868.6073257341341</v>
      </c>
      <c r="G184" s="177">
        <f t="shared" si="30"/>
        <v>82.518637101734839</v>
      </c>
      <c r="H184" s="206"/>
      <c r="I184" s="388"/>
      <c r="J184" s="388"/>
      <c r="K184" s="388"/>
      <c r="L184" s="388"/>
      <c r="M184" s="388"/>
      <c r="N184" s="388"/>
      <c r="O184" s="388"/>
      <c r="P184" s="388"/>
      <c r="Q184" s="388"/>
      <c r="R184" s="388"/>
      <c r="S184" s="388"/>
      <c r="T184" s="388"/>
      <c r="U184" s="388"/>
      <c r="V184" s="388"/>
      <c r="W184" s="388"/>
    </row>
    <row r="185" spans="1:23" ht="13.15" hidden="1" customHeight="1" outlineLevel="1" x14ac:dyDescent="0.2">
      <c r="A185" s="179" t="s">
        <v>317</v>
      </c>
      <c r="B185" s="175"/>
      <c r="C185" s="175">
        <v>4358227.38587604</v>
      </c>
      <c r="D185" s="176">
        <f t="shared" si="29"/>
        <v>221.16245975422953</v>
      </c>
      <c r="E185" s="175"/>
      <c r="F185" s="175">
        <v>2951.1259628358689</v>
      </c>
      <c r="G185" s="177">
        <f t="shared" si="30"/>
        <v>11.238765806498577</v>
      </c>
      <c r="H185" s="206"/>
      <c r="I185" s="388"/>
      <c r="J185" s="388"/>
      <c r="K185" s="388"/>
      <c r="L185" s="388"/>
      <c r="M185" s="388"/>
      <c r="N185" s="388"/>
      <c r="O185" s="388"/>
      <c r="P185" s="388"/>
      <c r="Q185" s="388"/>
      <c r="R185" s="388"/>
      <c r="S185" s="388"/>
      <c r="T185" s="388"/>
      <c r="U185" s="388"/>
      <c r="V185" s="388"/>
      <c r="W185" s="388"/>
    </row>
    <row r="186" spans="1:23" ht="13.15" hidden="1" customHeight="1" outlineLevel="1" x14ac:dyDescent="0.2">
      <c r="A186" s="179">
        <v>44313</v>
      </c>
      <c r="B186" s="175"/>
      <c r="C186" s="175">
        <v>4579389.8456302695</v>
      </c>
      <c r="D186" s="176">
        <f t="shared" si="29"/>
        <v>174.45989899064972</v>
      </c>
      <c r="E186" s="175"/>
      <c r="F186" s="175">
        <v>2962.3647286423675</v>
      </c>
      <c r="G186" s="177">
        <f t="shared" si="30"/>
        <v>36.166797426439189</v>
      </c>
      <c r="H186" s="206"/>
      <c r="I186" s="388"/>
      <c r="J186" s="388"/>
      <c r="K186" s="388"/>
      <c r="L186" s="388"/>
      <c r="M186" s="388"/>
      <c r="N186" s="388"/>
      <c r="O186" s="388"/>
      <c r="P186" s="388"/>
      <c r="Q186" s="388"/>
      <c r="R186" s="388"/>
      <c r="S186" s="388"/>
      <c r="T186" s="388"/>
      <c r="U186" s="388"/>
      <c r="V186" s="388"/>
      <c r="W186" s="388"/>
    </row>
    <row r="187" spans="1:23" ht="13.15" hidden="1" customHeight="1" outlineLevel="1" x14ac:dyDescent="0.2">
      <c r="A187" s="179">
        <v>44314</v>
      </c>
      <c r="B187" s="175"/>
      <c r="C187" s="175">
        <v>4753849.7446209192</v>
      </c>
      <c r="D187" s="176">
        <f t="shared" si="29"/>
        <v>-16.269713975019751</v>
      </c>
      <c r="E187" s="175"/>
      <c r="F187" s="175">
        <v>2998.5315260688067</v>
      </c>
      <c r="G187" s="177">
        <f t="shared" si="30"/>
        <v>57.057226069842727</v>
      </c>
      <c r="H187" s="206"/>
      <c r="I187" s="388"/>
      <c r="J187" s="388"/>
      <c r="K187" s="388"/>
      <c r="L187" s="388"/>
      <c r="M187" s="388"/>
      <c r="N187" s="388"/>
      <c r="O187" s="388"/>
      <c r="P187" s="388"/>
      <c r="Q187" s="388"/>
      <c r="R187" s="388"/>
      <c r="S187" s="388"/>
      <c r="T187" s="388"/>
      <c r="U187" s="388"/>
      <c r="V187" s="388"/>
      <c r="W187" s="388"/>
    </row>
    <row r="188" spans="1:23" ht="13.15" hidden="1" customHeight="1" outlineLevel="1" x14ac:dyDescent="0.2">
      <c r="A188" s="179">
        <v>44315</v>
      </c>
      <c r="B188" s="175"/>
      <c r="C188" s="175">
        <v>4737580.0306458995</v>
      </c>
      <c r="D188" s="176">
        <f t="shared" si="29"/>
        <v>128.35486563741043</v>
      </c>
      <c r="E188" s="175"/>
      <c r="F188" s="175">
        <v>3055.5887521386494</v>
      </c>
      <c r="G188" s="177">
        <f t="shared" si="30"/>
        <v>-30.87731888499593</v>
      </c>
      <c r="H188" s="206"/>
      <c r="I188" s="388"/>
      <c r="J188" s="388"/>
      <c r="K188" s="388"/>
      <c r="L188" s="388"/>
      <c r="M188" s="388"/>
      <c r="N188" s="388"/>
      <c r="O188" s="388"/>
      <c r="P188" s="388"/>
      <c r="Q188" s="388"/>
      <c r="R188" s="388"/>
      <c r="S188" s="388"/>
      <c r="T188" s="388"/>
      <c r="U188" s="388"/>
      <c r="V188" s="388"/>
      <c r="W188" s="388"/>
    </row>
    <row r="189" spans="1:23" ht="13.15" hidden="1" customHeight="1" outlineLevel="1" x14ac:dyDescent="0.2">
      <c r="A189" s="179">
        <v>44316</v>
      </c>
      <c r="B189" s="175"/>
      <c r="C189" s="175">
        <v>4865934.8962833099</v>
      </c>
      <c r="D189" s="176">
        <f t="shared" si="29"/>
        <v>-117.8018962833099</v>
      </c>
      <c r="E189" s="175"/>
      <c r="F189" s="175">
        <v>3024.7114332536535</v>
      </c>
      <c r="G189" s="177">
        <f t="shared" si="30"/>
        <v>36.518266933730047</v>
      </c>
      <c r="H189" s="206"/>
      <c r="I189" s="388"/>
      <c r="J189" s="388"/>
      <c r="K189" s="388"/>
      <c r="L189" s="388"/>
      <c r="M189" s="388"/>
      <c r="N189" s="388"/>
      <c r="O189" s="388"/>
      <c r="P189" s="388"/>
      <c r="Q189" s="388"/>
      <c r="R189" s="388"/>
      <c r="S189" s="388"/>
      <c r="T189" s="388"/>
      <c r="U189" s="388"/>
      <c r="V189" s="388"/>
      <c r="W189" s="388"/>
    </row>
    <row r="190" spans="1:23" ht="13.15" hidden="1" customHeight="1" outlineLevel="1" x14ac:dyDescent="0.2">
      <c r="A190" s="179" t="s">
        <v>318</v>
      </c>
      <c r="B190" s="175"/>
      <c r="C190" s="175">
        <v>4748133</v>
      </c>
      <c r="D190" s="176">
        <f t="shared" si="29"/>
        <v>258.25355425491927</v>
      </c>
      <c r="E190" s="175"/>
      <c r="F190" s="175">
        <v>3061.2297001873835</v>
      </c>
      <c r="G190" s="177">
        <f t="shared" si="30"/>
        <v>22.416074881909481</v>
      </c>
      <c r="H190" s="206"/>
      <c r="I190" s="388"/>
      <c r="J190" s="388"/>
      <c r="K190" s="388"/>
      <c r="L190" s="388"/>
      <c r="M190" s="388"/>
      <c r="N190" s="388"/>
      <c r="O190" s="388"/>
      <c r="P190" s="388"/>
      <c r="Q190" s="388"/>
      <c r="R190" s="388"/>
      <c r="S190" s="388"/>
      <c r="T190" s="388"/>
      <c r="U190" s="388"/>
      <c r="V190" s="388"/>
      <c r="W190" s="388"/>
    </row>
    <row r="191" spans="1:23" ht="13.15" hidden="1" customHeight="1" outlineLevel="1" x14ac:dyDescent="0.2">
      <c r="A191" s="179">
        <v>44320</v>
      </c>
      <c r="B191" s="175"/>
      <c r="C191" s="175">
        <v>5006386.5542549193</v>
      </c>
      <c r="D191" s="176">
        <f t="shared" si="29"/>
        <v>130.9975953376107</v>
      </c>
      <c r="E191" s="175"/>
      <c r="F191" s="175">
        <v>3083.645775069293</v>
      </c>
      <c r="G191" s="177">
        <f t="shared" si="30"/>
        <v>-23.720394015449983</v>
      </c>
      <c r="H191" s="206"/>
      <c r="I191" s="388"/>
      <c r="J191" s="388"/>
      <c r="K191" s="388"/>
      <c r="L191" s="388"/>
      <c r="M191" s="388"/>
      <c r="N191" s="388"/>
      <c r="O191" s="388"/>
      <c r="P191" s="388"/>
      <c r="Q191" s="388"/>
      <c r="R191" s="388"/>
      <c r="S191" s="388"/>
      <c r="T191" s="388"/>
      <c r="U191" s="388"/>
      <c r="V191" s="388"/>
      <c r="W191" s="388"/>
    </row>
    <row r="192" spans="1:23" ht="13.15" hidden="1" customHeight="1" outlineLevel="1" collapsed="1" x14ac:dyDescent="0.2">
      <c r="A192" s="179">
        <v>44321</v>
      </c>
      <c r="B192" s="175"/>
      <c r="C192" s="175">
        <v>5137384.14959253</v>
      </c>
      <c r="D192" s="176">
        <f t="shared" si="29"/>
        <v>60.373281091719868</v>
      </c>
      <c r="E192" s="175"/>
      <c r="F192" s="175">
        <v>3059.925381053843</v>
      </c>
      <c r="G192" s="177">
        <f t="shared" si="30"/>
        <v>21.011602732067786</v>
      </c>
      <c r="H192" s="206"/>
      <c r="I192" s="388"/>
      <c r="J192" s="388"/>
      <c r="K192" s="388"/>
      <c r="L192" s="388"/>
      <c r="M192" s="388"/>
      <c r="N192" s="388"/>
      <c r="O192" s="388"/>
      <c r="P192" s="388"/>
      <c r="Q192" s="388"/>
      <c r="R192" s="388"/>
      <c r="S192" s="388"/>
      <c r="T192" s="388"/>
      <c r="U192" s="388"/>
      <c r="V192" s="388"/>
      <c r="W192" s="388"/>
    </row>
    <row r="193" spans="1:23" ht="13.15" hidden="1" customHeight="1" outlineLevel="1" x14ac:dyDescent="0.2">
      <c r="A193" s="179">
        <v>44322</v>
      </c>
      <c r="B193" s="175"/>
      <c r="C193" s="175">
        <v>5197757.4306842498</v>
      </c>
      <c r="D193" s="176">
        <f t="shared" si="29"/>
        <v>-48.648004984329454</v>
      </c>
      <c r="E193" s="175"/>
      <c r="F193" s="175">
        <v>3080.9369837859108</v>
      </c>
      <c r="G193" s="177">
        <f t="shared" si="30"/>
        <v>22.942536346766246</v>
      </c>
      <c r="H193" s="206"/>
      <c r="I193" s="388"/>
      <c r="J193" s="388"/>
      <c r="K193" s="388"/>
      <c r="L193" s="388"/>
      <c r="M193" s="388"/>
      <c r="N193" s="388"/>
      <c r="O193" s="388"/>
      <c r="P193" s="388"/>
      <c r="Q193" s="388"/>
      <c r="R193" s="388"/>
      <c r="S193" s="388"/>
      <c r="T193" s="388"/>
      <c r="U193" s="388"/>
      <c r="V193" s="388"/>
      <c r="W193" s="388"/>
    </row>
    <row r="194" spans="1:23" ht="13.15" hidden="1" customHeight="1" outlineLevel="1" x14ac:dyDescent="0.2">
      <c r="A194" s="179">
        <v>44323</v>
      </c>
      <c r="B194" s="175"/>
      <c r="C194" s="175">
        <v>5149109.4256999204</v>
      </c>
      <c r="D194" s="176">
        <f t="shared" si="29"/>
        <v>-365.71590907863992</v>
      </c>
      <c r="E194" s="175"/>
      <c r="F194" s="175">
        <v>3103.879520132677</v>
      </c>
      <c r="G194" s="177">
        <f t="shared" si="30"/>
        <v>-8.8097748921850325</v>
      </c>
      <c r="H194" s="206"/>
      <c r="I194" s="388"/>
      <c r="J194" s="388"/>
      <c r="K194" s="388"/>
      <c r="L194" s="388"/>
      <c r="M194" s="388"/>
      <c r="N194" s="388"/>
      <c r="O194" s="388"/>
      <c r="P194" s="388"/>
      <c r="Q194" s="388"/>
      <c r="R194" s="388"/>
      <c r="S194" s="388"/>
      <c r="T194" s="388"/>
      <c r="U194" s="388"/>
      <c r="V194" s="388"/>
      <c r="W194" s="388"/>
    </row>
    <row r="195" spans="1:23" ht="13.15" hidden="1" customHeight="1" outlineLevel="1" x14ac:dyDescent="0.2">
      <c r="A195" s="179" t="s">
        <v>321</v>
      </c>
      <c r="B195" s="175"/>
      <c r="C195" s="175">
        <v>4783393.5166212805</v>
      </c>
      <c r="D195" s="176">
        <f t="shared" si="29"/>
        <v>325.66824609654958</v>
      </c>
      <c r="E195" s="175"/>
      <c r="F195" s="175">
        <v>3095.069745240492</v>
      </c>
      <c r="G195" s="177">
        <f t="shared" si="30"/>
        <v>-0.16722754936290585</v>
      </c>
      <c r="H195" s="206"/>
      <c r="I195" s="388"/>
      <c r="J195" s="388"/>
      <c r="K195" s="388"/>
      <c r="L195" s="388"/>
      <c r="M195" s="388"/>
      <c r="N195" s="388"/>
      <c r="O195" s="388"/>
      <c r="P195" s="388"/>
      <c r="Q195" s="388"/>
      <c r="R195" s="388"/>
      <c r="S195" s="388"/>
      <c r="T195" s="388"/>
      <c r="U195" s="388"/>
      <c r="V195" s="388"/>
      <c r="W195" s="388"/>
    </row>
    <row r="196" spans="1:23" ht="13.15" hidden="1" customHeight="1" outlineLevel="1" x14ac:dyDescent="0.2">
      <c r="A196" s="179">
        <v>44329</v>
      </c>
      <c r="B196" s="175"/>
      <c r="C196" s="175">
        <v>5109061.76271783</v>
      </c>
      <c r="D196" s="176">
        <f t="shared" si="29"/>
        <v>130.84205016946979</v>
      </c>
      <c r="E196" s="175"/>
      <c r="F196" s="175">
        <v>3094.9025176911291</v>
      </c>
      <c r="G196" s="177">
        <f t="shared" si="30"/>
        <v>-29.596919554818214</v>
      </c>
      <c r="H196" s="206"/>
      <c r="I196" s="388"/>
      <c r="J196" s="388"/>
      <c r="K196" s="388"/>
      <c r="L196" s="388"/>
      <c r="M196" s="388"/>
      <c r="N196" s="388"/>
      <c r="O196" s="388"/>
      <c r="P196" s="388"/>
      <c r="Q196" s="388"/>
      <c r="R196" s="388"/>
      <c r="S196" s="388"/>
      <c r="T196" s="388"/>
      <c r="U196" s="388"/>
      <c r="V196" s="388"/>
      <c r="W196" s="388"/>
    </row>
    <row r="197" spans="1:23" ht="13.15" hidden="1" customHeight="1" outlineLevel="1" x14ac:dyDescent="0.2">
      <c r="A197" s="179">
        <v>44330</v>
      </c>
      <c r="B197" s="175"/>
      <c r="C197" s="175">
        <v>5239903.8128872998</v>
      </c>
      <c r="D197" s="176">
        <f t="shared" si="29"/>
        <v>10.464063881600275</v>
      </c>
      <c r="E197" s="175"/>
      <c r="F197" s="175">
        <v>3065.3055981363109</v>
      </c>
      <c r="G197" s="177">
        <f t="shared" si="30"/>
        <v>3.2162270805324624</v>
      </c>
      <c r="H197" s="206"/>
      <c r="I197" s="388"/>
      <c r="J197" s="388"/>
      <c r="K197" s="388"/>
      <c r="L197" s="388"/>
      <c r="M197" s="388"/>
      <c r="N197" s="388"/>
      <c r="O197" s="388"/>
      <c r="P197" s="388"/>
      <c r="Q197" s="388"/>
      <c r="R197" s="388"/>
      <c r="S197" s="388"/>
      <c r="T197" s="388"/>
      <c r="U197" s="388"/>
      <c r="V197" s="388"/>
      <c r="W197" s="388"/>
    </row>
    <row r="198" spans="1:23" ht="13.15" hidden="1" customHeight="1" outlineLevel="1" collapsed="1" x14ac:dyDescent="0.2">
      <c r="A198" s="179">
        <v>44331</v>
      </c>
      <c r="B198" s="175"/>
      <c r="C198" s="175">
        <v>5250367.8767689001</v>
      </c>
      <c r="D198" s="176">
        <f t="shared" si="29"/>
        <v>34.037792462020178</v>
      </c>
      <c r="E198" s="175"/>
      <c r="F198" s="175">
        <v>3068.5218252168434</v>
      </c>
      <c r="G198" s="177">
        <f t="shared" si="30"/>
        <v>-18.381935814198641</v>
      </c>
      <c r="H198" s="206"/>
      <c r="I198" s="388"/>
      <c r="J198" s="388"/>
      <c r="K198" s="388"/>
      <c r="L198" s="388"/>
      <c r="M198" s="388"/>
      <c r="N198" s="388"/>
      <c r="O198" s="388"/>
      <c r="P198" s="388"/>
      <c r="Q198" s="388"/>
      <c r="R198" s="388"/>
      <c r="S198" s="388"/>
      <c r="T198" s="388"/>
      <c r="U198" s="388"/>
      <c r="V198" s="388"/>
      <c r="W198" s="388"/>
    </row>
    <row r="199" spans="1:23" ht="13.15" hidden="1" customHeight="1" outlineLevel="1" x14ac:dyDescent="0.2">
      <c r="A199" s="179" t="s">
        <v>323</v>
      </c>
      <c r="B199" s="175"/>
      <c r="C199" s="175">
        <v>5284405.6692309203</v>
      </c>
      <c r="D199" s="176">
        <f t="shared" si="29"/>
        <v>88.185956541369663</v>
      </c>
      <c r="E199" s="175"/>
      <c r="F199" s="175">
        <v>3050.1398894026447</v>
      </c>
      <c r="G199" s="177">
        <f t="shared" si="30"/>
        <v>-14.568928477437566</v>
      </c>
      <c r="H199" s="206"/>
      <c r="I199" s="388"/>
      <c r="J199" s="388"/>
      <c r="K199" s="388"/>
      <c r="L199" s="388"/>
      <c r="M199" s="388"/>
      <c r="N199" s="388"/>
      <c r="O199" s="388"/>
      <c r="P199" s="388"/>
      <c r="Q199" s="388"/>
      <c r="R199" s="388"/>
      <c r="S199" s="388"/>
      <c r="T199" s="388"/>
      <c r="U199" s="388"/>
      <c r="V199" s="388"/>
      <c r="W199" s="388"/>
    </row>
    <row r="200" spans="1:23" ht="13.15" hidden="1" customHeight="1" outlineLevel="1" x14ac:dyDescent="0.2">
      <c r="A200" s="179">
        <v>44334</v>
      </c>
      <c r="B200" s="175"/>
      <c r="C200" s="175">
        <v>5372591.6257722899</v>
      </c>
      <c r="D200" s="176">
        <f t="shared" si="29"/>
        <v>50.561552362980322</v>
      </c>
      <c r="E200" s="175"/>
      <c r="F200" s="175">
        <v>3035.5709609252071</v>
      </c>
      <c r="G200" s="177">
        <f t="shared" si="30"/>
        <v>-74.168645970703437</v>
      </c>
      <c r="H200" s="206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</row>
    <row r="201" spans="1:23" ht="13.15" hidden="1" customHeight="1" outlineLevel="1" x14ac:dyDescent="0.2">
      <c r="A201" s="179">
        <v>44335</v>
      </c>
      <c r="B201" s="175"/>
      <c r="C201" s="175">
        <v>5423153.1781352703</v>
      </c>
      <c r="D201" s="176">
        <f t="shared" si="29"/>
        <v>-7.4852989962007852</v>
      </c>
      <c r="E201" s="175"/>
      <c r="F201" s="175">
        <v>2961.4023149545037</v>
      </c>
      <c r="G201" s="177">
        <f t="shared" si="30"/>
        <v>39.430571919102022</v>
      </c>
      <c r="H201" s="206"/>
      <c r="I201" s="388"/>
      <c r="J201" s="388"/>
      <c r="K201" s="388"/>
      <c r="L201" s="388"/>
      <c r="M201" s="388"/>
      <c r="N201" s="388"/>
      <c r="O201" s="388"/>
      <c r="P201" s="388"/>
      <c r="Q201" s="388"/>
      <c r="R201" s="388"/>
      <c r="S201" s="388"/>
      <c r="T201" s="388"/>
      <c r="U201" s="388"/>
      <c r="V201" s="388"/>
      <c r="W201" s="388"/>
    </row>
    <row r="202" spans="1:23" ht="13.15" hidden="1" customHeight="1" outlineLevel="1" x14ac:dyDescent="0.2">
      <c r="A202" s="179">
        <v>44336</v>
      </c>
      <c r="B202" s="175"/>
      <c r="C202" s="175">
        <v>5415667.8791390695</v>
      </c>
      <c r="D202" s="176">
        <f t="shared" si="29"/>
        <v>-425.06860855541936</v>
      </c>
      <c r="E202" s="175"/>
      <c r="F202" s="175">
        <v>3000.8328868736057</v>
      </c>
      <c r="G202" s="177">
        <f t="shared" si="30"/>
        <v>32.274826543778545</v>
      </c>
      <c r="H202" s="206"/>
      <c r="I202" s="388"/>
      <c r="J202" s="388"/>
      <c r="K202" s="388"/>
      <c r="L202" s="388"/>
      <c r="M202" s="388"/>
      <c r="N202" s="388"/>
      <c r="O202" s="388"/>
      <c r="P202" s="388"/>
      <c r="Q202" s="388"/>
      <c r="R202" s="388"/>
      <c r="S202" s="388"/>
      <c r="T202" s="388"/>
      <c r="U202" s="388"/>
      <c r="V202" s="388"/>
      <c r="W202" s="388"/>
    </row>
    <row r="203" spans="1:23" ht="13.15" hidden="1" customHeight="1" outlineLevel="1" x14ac:dyDescent="0.2">
      <c r="A203" s="179">
        <v>44337</v>
      </c>
      <c r="B203" s="175"/>
      <c r="C203" s="175">
        <v>4990599.2705836501</v>
      </c>
      <c r="D203" s="176">
        <f t="shared" si="29"/>
        <v>56.522592711029574</v>
      </c>
      <c r="E203" s="175"/>
      <c r="F203" s="175">
        <v>3033.1077134173843</v>
      </c>
      <c r="G203" s="177">
        <f t="shared" si="30"/>
        <v>6.8568185698673005</v>
      </c>
      <c r="H203" s="206"/>
      <c r="I203" s="388"/>
      <c r="J203" s="388"/>
      <c r="K203" s="388"/>
      <c r="L203" s="388"/>
      <c r="M203" s="388"/>
      <c r="N203" s="388"/>
      <c r="O203" s="388"/>
      <c r="P203" s="388"/>
      <c r="Q203" s="388"/>
      <c r="R203" s="388"/>
      <c r="S203" s="388"/>
      <c r="T203" s="388"/>
      <c r="U203" s="388"/>
      <c r="V203" s="388"/>
      <c r="W203" s="388"/>
    </row>
    <row r="204" spans="1:23" ht="13.15" hidden="1" customHeight="1" outlineLevel="1" x14ac:dyDescent="0.2">
      <c r="A204" s="179" t="s">
        <v>326</v>
      </c>
      <c r="B204" s="175"/>
      <c r="C204" s="175">
        <v>5047121.8632946797</v>
      </c>
      <c r="D204" s="176">
        <f t="shared" si="29"/>
        <v>-34.421270832980049</v>
      </c>
      <c r="E204" s="175"/>
      <c r="F204" s="175">
        <v>3039.9645319872516</v>
      </c>
      <c r="G204" s="177">
        <f t="shared" si="30"/>
        <v>-50.192611332375236</v>
      </c>
      <c r="H204" s="206"/>
      <c r="I204" s="388"/>
      <c r="J204" s="388"/>
      <c r="K204" s="388"/>
      <c r="L204" s="388"/>
      <c r="M204" s="388"/>
      <c r="N204" s="388"/>
      <c r="O204" s="388"/>
      <c r="P204" s="388"/>
      <c r="Q204" s="388"/>
      <c r="R204" s="388"/>
      <c r="S204" s="388"/>
      <c r="T204" s="388"/>
      <c r="U204" s="388"/>
      <c r="V204" s="388"/>
      <c r="W204" s="388"/>
    </row>
    <row r="205" spans="1:23" ht="13.15" hidden="1" customHeight="1" outlineLevel="1" x14ac:dyDescent="0.2">
      <c r="A205" s="179">
        <v>44341</v>
      </c>
      <c r="B205" s="175"/>
      <c r="C205" s="175">
        <v>5012700.5924616996</v>
      </c>
      <c r="D205" s="176">
        <f t="shared" si="29"/>
        <v>-15.284742376629262</v>
      </c>
      <c r="E205" s="175"/>
      <c r="F205" s="175">
        <v>2989.7719206548763</v>
      </c>
      <c r="G205" s="177">
        <f t="shared" si="30"/>
        <v>-12.665189120945342</v>
      </c>
      <c r="H205" s="206"/>
      <c r="I205" s="388"/>
      <c r="J205" s="388"/>
      <c r="K205" s="388"/>
      <c r="L205" s="388"/>
      <c r="M205" s="388"/>
      <c r="N205" s="388"/>
      <c r="O205" s="388"/>
      <c r="P205" s="388"/>
      <c r="Q205" s="388"/>
      <c r="R205" s="388"/>
      <c r="S205" s="388"/>
      <c r="T205" s="388"/>
      <c r="U205" s="388"/>
      <c r="V205" s="388"/>
      <c r="W205" s="388"/>
    </row>
    <row r="206" spans="1:23" ht="13.15" hidden="1" customHeight="1" outlineLevel="1" collapsed="1" x14ac:dyDescent="0.2">
      <c r="A206" s="179">
        <v>44342</v>
      </c>
      <c r="B206" s="175"/>
      <c r="C206" s="175">
        <v>4997415.8500850704</v>
      </c>
      <c r="D206" s="176">
        <f t="shared" si="29"/>
        <v>71.76692748702969</v>
      </c>
      <c r="E206" s="175"/>
      <c r="F206" s="175">
        <v>2977.106731533931</v>
      </c>
      <c r="G206" s="177">
        <f t="shared" si="30"/>
        <v>4.5892217610894477</v>
      </c>
      <c r="H206" s="206"/>
      <c r="I206" s="388"/>
      <c r="J206" s="388"/>
      <c r="K206" s="388"/>
      <c r="L206" s="388"/>
      <c r="M206" s="388"/>
      <c r="N206" s="388"/>
      <c r="O206" s="388"/>
      <c r="P206" s="388"/>
      <c r="Q206" s="388"/>
      <c r="R206" s="388"/>
      <c r="S206" s="388"/>
      <c r="T206" s="388"/>
      <c r="U206" s="388"/>
      <c r="V206" s="388"/>
      <c r="W206" s="388"/>
    </row>
    <row r="207" spans="1:23" ht="13.15" hidden="1" customHeight="1" outlineLevel="1" x14ac:dyDescent="0.2">
      <c r="A207" s="179">
        <v>44343</v>
      </c>
      <c r="B207" s="175"/>
      <c r="C207" s="175">
        <v>5069182.7775721001</v>
      </c>
      <c r="D207" s="176">
        <f t="shared" si="29"/>
        <v>210.18354736719931</v>
      </c>
      <c r="E207" s="175"/>
      <c r="F207" s="175">
        <v>2981.6959532950204</v>
      </c>
      <c r="G207" s="177">
        <f t="shared" si="30"/>
        <v>-30.183607130755718</v>
      </c>
      <c r="H207" s="206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</row>
    <row r="208" spans="1:23" ht="13.15" hidden="1" customHeight="1" outlineLevel="1" x14ac:dyDescent="0.2">
      <c r="A208" s="179">
        <v>44344</v>
      </c>
      <c r="B208" s="175"/>
      <c r="C208" s="175">
        <v>5279366.3249392994</v>
      </c>
      <c r="D208" s="176">
        <f t="shared" si="29"/>
        <v>112.56679000518099</v>
      </c>
      <c r="E208" s="175"/>
      <c r="F208" s="175">
        <v>2951.5123461642647</v>
      </c>
      <c r="G208" s="177">
        <f t="shared" si="30"/>
        <v>-17.022623526551342</v>
      </c>
      <c r="H208" s="206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</row>
    <row r="209" spans="1:23" ht="13.15" hidden="1" customHeight="1" outlineLevel="1" x14ac:dyDescent="0.2">
      <c r="A209" s="179" t="s">
        <v>328</v>
      </c>
      <c r="B209" s="175"/>
      <c r="C209" s="175">
        <v>5391933.1149444804</v>
      </c>
      <c r="D209" s="176">
        <f t="shared" si="29"/>
        <v>15.496885055519641</v>
      </c>
      <c r="E209" s="175"/>
      <c r="F209" s="175">
        <v>2934.4897226377134</v>
      </c>
      <c r="G209" s="177">
        <f t="shared" si="30"/>
        <v>6.8541914528536836</v>
      </c>
      <c r="H209" s="206"/>
      <c r="I209" s="388"/>
      <c r="J209" s="388"/>
      <c r="K209" s="388"/>
      <c r="L209" s="388"/>
      <c r="M209" s="388"/>
      <c r="N209" s="388"/>
      <c r="O209" s="388"/>
      <c r="P209" s="388"/>
      <c r="Q209" s="388"/>
      <c r="R209" s="388"/>
      <c r="S209" s="388"/>
      <c r="T209" s="388"/>
      <c r="U209" s="388"/>
      <c r="V209" s="388"/>
      <c r="W209" s="388"/>
    </row>
    <row r="210" spans="1:23" ht="13.15" hidden="1" customHeight="1" outlineLevel="1" x14ac:dyDescent="0.2">
      <c r="A210" s="179">
        <v>44348</v>
      </c>
      <c r="B210" s="175"/>
      <c r="C210" s="175">
        <v>5407430</v>
      </c>
      <c r="D210" s="176">
        <f t="shared" si="29"/>
        <v>135.25398225495965</v>
      </c>
      <c r="E210" s="175"/>
      <c r="F210" s="175">
        <v>2941.3439140905671</v>
      </c>
      <c r="G210" s="177">
        <f t="shared" si="30"/>
        <v>1.8585647215891186</v>
      </c>
      <c r="H210" s="206"/>
      <c r="I210" s="388"/>
      <c r="J210" s="388"/>
      <c r="K210" s="388"/>
      <c r="L210" s="388"/>
      <c r="M210" s="388"/>
      <c r="N210" s="388"/>
      <c r="O210" s="388"/>
      <c r="P210" s="388"/>
      <c r="Q210" s="388"/>
      <c r="R210" s="388"/>
      <c r="S210" s="388"/>
      <c r="T210" s="388"/>
      <c r="U210" s="388"/>
      <c r="V210" s="388"/>
      <c r="W210" s="388"/>
    </row>
    <row r="211" spans="1:23" ht="13.15" hidden="1" customHeight="1" outlineLevel="1" x14ac:dyDescent="0.2">
      <c r="A211" s="179">
        <v>44349</v>
      </c>
      <c r="B211" s="175"/>
      <c r="C211" s="175">
        <v>5542683.9822549596</v>
      </c>
      <c r="D211" s="176">
        <f t="shared" si="29"/>
        <v>30.362839192820712</v>
      </c>
      <c r="E211" s="175"/>
      <c r="F211" s="175">
        <v>2943.2024788121562</v>
      </c>
      <c r="G211" s="177">
        <f t="shared" si="30"/>
        <v>-72.944888529369564</v>
      </c>
      <c r="H211" s="206"/>
      <c r="I211" s="388"/>
      <c r="J211" s="388"/>
      <c r="K211" s="388"/>
      <c r="L211" s="388"/>
      <c r="M211" s="388"/>
      <c r="N211" s="388"/>
      <c r="O211" s="388"/>
      <c r="P211" s="388"/>
      <c r="Q211" s="388"/>
      <c r="R211" s="388"/>
      <c r="S211" s="388"/>
      <c r="T211" s="388"/>
      <c r="U211" s="388"/>
      <c r="V211" s="388"/>
      <c r="W211" s="388"/>
    </row>
    <row r="212" spans="1:23" ht="13.15" hidden="1" customHeight="1" outlineLevel="1" x14ac:dyDescent="0.2">
      <c r="A212" s="179">
        <v>44350</v>
      </c>
      <c r="B212" s="175"/>
      <c r="C212" s="175">
        <v>5573046.8214477804</v>
      </c>
      <c r="D212" s="176">
        <f t="shared" si="29"/>
        <v>-1.9707787068411708</v>
      </c>
      <c r="E212" s="175"/>
      <c r="F212" s="175">
        <v>2870.2575902827866</v>
      </c>
      <c r="G212" s="177">
        <f t="shared" si="30"/>
        <v>14.788140296396705</v>
      </c>
      <c r="H212" s="206"/>
      <c r="I212" s="388"/>
      <c r="J212" s="388"/>
      <c r="K212" s="388"/>
      <c r="L212" s="388"/>
      <c r="M212" s="388"/>
      <c r="N212" s="388"/>
      <c r="O212" s="388"/>
      <c r="P212" s="388"/>
      <c r="Q212" s="388"/>
      <c r="R212" s="388"/>
      <c r="S212" s="388"/>
      <c r="T212" s="388"/>
      <c r="U212" s="388"/>
      <c r="V212" s="388"/>
      <c r="W212" s="388"/>
    </row>
    <row r="213" spans="1:23" ht="13.15" hidden="1" customHeight="1" outlineLevel="1" x14ac:dyDescent="0.2">
      <c r="A213" s="179">
        <v>44351</v>
      </c>
      <c r="B213" s="175"/>
      <c r="C213" s="175">
        <v>5571076.0427409392</v>
      </c>
      <c r="D213" s="176">
        <f t="shared" si="29"/>
        <v>32.357849044300615</v>
      </c>
      <c r="E213" s="175"/>
      <c r="F213" s="175">
        <v>2885.0457305791833</v>
      </c>
      <c r="G213" s="177">
        <f t="shared" si="30"/>
        <v>-10.726172309765843</v>
      </c>
      <c r="H213" s="206"/>
      <c r="I213" s="388"/>
      <c r="J213" s="388"/>
      <c r="K213" s="388"/>
      <c r="L213" s="388"/>
      <c r="M213" s="388"/>
      <c r="N213" s="388"/>
      <c r="O213" s="388"/>
      <c r="P213" s="388"/>
      <c r="Q213" s="388"/>
      <c r="R213" s="388"/>
      <c r="S213" s="388"/>
      <c r="T213" s="388"/>
      <c r="U213" s="388"/>
      <c r="V213" s="388"/>
      <c r="W213" s="388"/>
    </row>
    <row r="214" spans="1:23" ht="13.15" hidden="1" customHeight="1" outlineLevel="1" collapsed="1" x14ac:dyDescent="0.2">
      <c r="A214" s="179" t="s">
        <v>331</v>
      </c>
      <c r="B214" s="175"/>
      <c r="C214" s="175">
        <v>5603433.8917852398</v>
      </c>
      <c r="D214" s="176">
        <f t="shared" si="29"/>
        <v>-46.048440739730374</v>
      </c>
      <c r="E214" s="175"/>
      <c r="F214" s="175">
        <v>2874.3195582694175</v>
      </c>
      <c r="G214" s="177">
        <f t="shared" si="30"/>
        <v>-81.601145769457162</v>
      </c>
      <c r="H214" s="206"/>
      <c r="I214" s="388"/>
      <c r="J214" s="388"/>
      <c r="K214" s="388"/>
      <c r="L214" s="388"/>
      <c r="M214" s="388"/>
      <c r="N214" s="388"/>
      <c r="O214" s="388"/>
      <c r="P214" s="388"/>
      <c r="Q214" s="388"/>
      <c r="R214" s="388"/>
      <c r="S214" s="388"/>
      <c r="T214" s="388"/>
      <c r="U214" s="388"/>
      <c r="V214" s="388"/>
      <c r="W214" s="388"/>
    </row>
    <row r="215" spans="1:23" ht="13.15" hidden="1" customHeight="1" outlineLevel="1" x14ac:dyDescent="0.2">
      <c r="A215" s="179">
        <v>44355</v>
      </c>
      <c r="B215" s="175"/>
      <c r="C215" s="175">
        <v>5557385.4510455094</v>
      </c>
      <c r="D215" s="176">
        <f t="shared" si="29"/>
        <v>85.241815421139819</v>
      </c>
      <c r="E215" s="175"/>
      <c r="F215" s="175">
        <v>2792.7184124999603</v>
      </c>
      <c r="G215" s="177">
        <f t="shared" si="30"/>
        <v>-5.3527222220268413</v>
      </c>
      <c r="H215" s="206"/>
      <c r="I215" s="388"/>
      <c r="J215" s="388"/>
      <c r="K215" s="388"/>
      <c r="L215" s="388"/>
      <c r="M215" s="388"/>
      <c r="N215" s="388"/>
      <c r="O215" s="388"/>
      <c r="P215" s="388"/>
      <c r="Q215" s="388"/>
      <c r="R215" s="388"/>
      <c r="S215" s="388"/>
      <c r="T215" s="388"/>
      <c r="U215" s="388"/>
      <c r="V215" s="388"/>
      <c r="W215" s="388"/>
    </row>
    <row r="216" spans="1:23" ht="13.15" hidden="1" customHeight="1" outlineLevel="1" x14ac:dyDescent="0.2">
      <c r="A216" s="179">
        <v>44356</v>
      </c>
      <c r="B216" s="175"/>
      <c r="C216" s="175">
        <v>5642627.2664666492</v>
      </c>
      <c r="D216" s="176">
        <f t="shared" si="29"/>
        <v>29.795988386610524</v>
      </c>
      <c r="E216" s="175"/>
      <c r="F216" s="175">
        <v>2787.3656902779335</v>
      </c>
      <c r="G216" s="177">
        <f t="shared" si="30"/>
        <v>41.510637010564551</v>
      </c>
      <c r="H216" s="206"/>
      <c r="I216" s="388"/>
      <c r="J216" s="388"/>
      <c r="K216" s="388"/>
      <c r="L216" s="388"/>
      <c r="M216" s="388"/>
      <c r="N216" s="388"/>
      <c r="O216" s="388"/>
      <c r="P216" s="388"/>
      <c r="Q216" s="388"/>
      <c r="R216" s="388"/>
      <c r="S216" s="388"/>
      <c r="T216" s="388"/>
      <c r="U216" s="388"/>
      <c r="V216" s="388"/>
      <c r="W216" s="388"/>
    </row>
    <row r="217" spans="1:23" hidden="1" outlineLevel="1" collapsed="1" x14ac:dyDescent="0.2">
      <c r="A217" s="179">
        <v>44357</v>
      </c>
      <c r="B217" s="175"/>
      <c r="C217" s="175">
        <v>5672423.2548532598</v>
      </c>
      <c r="D217" s="176">
        <f t="shared" si="29"/>
        <v>-196.21199273571932</v>
      </c>
      <c r="E217" s="175"/>
      <c r="F217" s="175">
        <v>2828.876327288498</v>
      </c>
      <c r="G217" s="177">
        <f t="shared" si="30"/>
        <v>-53.622045504297603</v>
      </c>
      <c r="H217" s="206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</row>
    <row r="218" spans="1:23" hidden="1" outlineLevel="1" x14ac:dyDescent="0.2">
      <c r="A218" s="179">
        <v>44358</v>
      </c>
      <c r="B218" s="175"/>
      <c r="C218" s="175">
        <v>5476211.2621175405</v>
      </c>
      <c r="D218" s="176">
        <f t="shared" si="29"/>
        <v>-40.798416886670516</v>
      </c>
      <c r="E218" s="175"/>
      <c r="F218" s="175">
        <v>2775.2542817842004</v>
      </c>
      <c r="G218" s="177">
        <f t="shared" si="30"/>
        <v>22.999421393310058</v>
      </c>
      <c r="H218" s="206"/>
      <c r="I218" s="388"/>
      <c r="J218" s="388"/>
      <c r="K218" s="388"/>
      <c r="L218" s="388"/>
      <c r="M218" s="388"/>
      <c r="N218" s="388"/>
      <c r="O218" s="388"/>
      <c r="P218" s="388"/>
      <c r="Q218" s="388"/>
      <c r="R218" s="388"/>
      <c r="S218" s="388"/>
      <c r="T218" s="388"/>
      <c r="U218" s="388"/>
      <c r="V218" s="388"/>
      <c r="W218" s="388"/>
    </row>
    <row r="219" spans="1:23" hidden="1" outlineLevel="1" x14ac:dyDescent="0.2">
      <c r="A219" s="179" t="s">
        <v>333</v>
      </c>
      <c r="B219" s="175"/>
      <c r="C219" s="175">
        <v>5435412.8452308699</v>
      </c>
      <c r="D219" s="176">
        <f t="shared" si="29"/>
        <v>70.958081224109975</v>
      </c>
      <c r="E219" s="175"/>
      <c r="F219" s="175">
        <v>2798.2537031775105</v>
      </c>
      <c r="G219" s="177">
        <f t="shared" si="30"/>
        <v>25.122757405335506</v>
      </c>
      <c r="H219" s="206"/>
      <c r="I219" s="388"/>
      <c r="J219" s="388"/>
      <c r="K219" s="388"/>
      <c r="L219" s="388"/>
      <c r="M219" s="388"/>
      <c r="N219" s="388"/>
      <c r="O219" s="388"/>
      <c r="P219" s="388"/>
      <c r="Q219" s="388"/>
      <c r="R219" s="388"/>
      <c r="S219" s="388"/>
      <c r="T219" s="388"/>
      <c r="U219" s="388"/>
      <c r="V219" s="388"/>
      <c r="W219" s="388"/>
    </row>
    <row r="220" spans="1:23" hidden="1" outlineLevel="1" x14ac:dyDescent="0.2">
      <c r="A220" s="179">
        <v>44362</v>
      </c>
      <c r="B220" s="175"/>
      <c r="C220" s="175">
        <v>5506370.9264549799</v>
      </c>
      <c r="D220" s="176">
        <f t="shared" si="29"/>
        <v>-123.6814773401497</v>
      </c>
      <c r="E220" s="175"/>
      <c r="F220" s="175">
        <v>2823.376460582846</v>
      </c>
      <c r="G220" s="177">
        <f t="shared" si="30"/>
        <v>-90.685780523292578</v>
      </c>
      <c r="H220" s="206"/>
      <c r="I220" s="388"/>
      <c r="J220" s="388"/>
      <c r="K220" s="388"/>
      <c r="L220" s="388"/>
      <c r="M220" s="388"/>
      <c r="N220" s="388"/>
      <c r="O220" s="388"/>
      <c r="P220" s="388"/>
      <c r="Q220" s="388"/>
      <c r="R220" s="388"/>
      <c r="S220" s="388"/>
      <c r="T220" s="388"/>
      <c r="U220" s="388"/>
      <c r="V220" s="388"/>
      <c r="W220" s="388"/>
    </row>
    <row r="221" spans="1:23" hidden="1" outlineLevel="1" x14ac:dyDescent="0.2">
      <c r="A221" s="179">
        <v>44363</v>
      </c>
      <c r="B221" s="175"/>
      <c r="C221" s="175">
        <v>5382689.4491148302</v>
      </c>
      <c r="D221" s="176">
        <f t="shared" si="29"/>
        <v>147.35088279474994</v>
      </c>
      <c r="E221" s="175"/>
      <c r="F221" s="175">
        <v>2732.6906800595534</v>
      </c>
      <c r="G221" s="177">
        <f t="shared" si="30"/>
        <v>2.7805638481718233</v>
      </c>
      <c r="H221" s="206"/>
      <c r="I221" s="388"/>
      <c r="J221" s="388"/>
      <c r="K221" s="388"/>
      <c r="L221" s="388"/>
      <c r="M221" s="388"/>
      <c r="N221" s="388"/>
      <c r="O221" s="388"/>
      <c r="P221" s="388"/>
      <c r="Q221" s="388"/>
      <c r="R221" s="388"/>
      <c r="S221" s="388"/>
      <c r="T221" s="388"/>
      <c r="U221" s="388"/>
      <c r="V221" s="388"/>
      <c r="W221" s="388"/>
    </row>
    <row r="222" spans="1:23" hidden="1" outlineLevel="1" x14ac:dyDescent="0.2">
      <c r="A222" s="179">
        <v>44364</v>
      </c>
      <c r="B222" s="175"/>
      <c r="C222" s="175">
        <v>5530040.3319095802</v>
      </c>
      <c r="D222" s="176">
        <f t="shared" si="29"/>
        <v>28.483367805959656</v>
      </c>
      <c r="E222" s="175"/>
      <c r="F222" s="175">
        <v>2735.4712439077252</v>
      </c>
      <c r="G222" s="177">
        <f t="shared" si="30"/>
        <v>60.901510577467434</v>
      </c>
      <c r="H222" s="206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</row>
    <row r="223" spans="1:23" hidden="1" outlineLevel="1" x14ac:dyDescent="0.2">
      <c r="A223" s="179">
        <v>44365</v>
      </c>
      <c r="B223" s="175"/>
      <c r="C223" s="175">
        <v>5558523.6997155398</v>
      </c>
      <c r="D223" s="176">
        <f t="shared" si="29"/>
        <v>-146.2923080424294</v>
      </c>
      <c r="E223" s="175"/>
      <c r="F223" s="175">
        <v>2796.3727544851927</v>
      </c>
      <c r="G223" s="177">
        <f t="shared" si="30"/>
        <v>31.424811445247087</v>
      </c>
      <c r="H223" s="206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</row>
    <row r="224" spans="1:23" hidden="1" outlineLevel="1" x14ac:dyDescent="0.2">
      <c r="A224" s="179" t="s">
        <v>335</v>
      </c>
      <c r="B224" s="175"/>
      <c r="C224" s="175">
        <v>5412231.3916731104</v>
      </c>
      <c r="D224" s="176">
        <f t="shared" si="29"/>
        <v>-236.96367929898017</v>
      </c>
      <c r="E224" s="175"/>
      <c r="F224" s="175">
        <v>2827.7975659304398</v>
      </c>
      <c r="G224" s="177">
        <f t="shared" si="30"/>
        <v>-34.959826153423364</v>
      </c>
      <c r="H224" s="206"/>
      <c r="I224" s="388"/>
      <c r="J224" s="388"/>
      <c r="K224" s="388"/>
      <c r="L224" s="388"/>
      <c r="M224" s="388"/>
      <c r="N224" s="388"/>
      <c r="O224" s="388"/>
      <c r="P224" s="388"/>
      <c r="Q224" s="388"/>
      <c r="R224" s="388"/>
      <c r="S224" s="388"/>
      <c r="T224" s="388"/>
      <c r="U224" s="388"/>
      <c r="V224" s="388"/>
      <c r="W224" s="388"/>
    </row>
    <row r="225" spans="1:23" hidden="1" outlineLevel="1" x14ac:dyDescent="0.2">
      <c r="A225" s="179">
        <v>44369</v>
      </c>
      <c r="B225" s="175"/>
      <c r="C225" s="175">
        <v>5175267.7123741303</v>
      </c>
      <c r="D225" s="176">
        <f t="shared" si="29"/>
        <v>-200.19555247206986</v>
      </c>
      <c r="E225" s="175"/>
      <c r="F225" s="175">
        <v>2792.8377397770164</v>
      </c>
      <c r="G225" s="177">
        <f t="shared" si="30"/>
        <v>-15.951894354797332</v>
      </c>
      <c r="H225" s="206"/>
      <c r="I225" s="388"/>
      <c r="J225" s="388"/>
      <c r="K225" s="388"/>
      <c r="L225" s="388"/>
      <c r="M225" s="388"/>
      <c r="N225" s="388"/>
      <c r="O225" s="388"/>
      <c r="P225" s="388"/>
      <c r="Q225" s="388"/>
      <c r="R225" s="388"/>
      <c r="S225" s="388"/>
      <c r="T225" s="388"/>
      <c r="U225" s="388"/>
      <c r="V225" s="388"/>
      <c r="W225" s="388"/>
    </row>
    <row r="226" spans="1:23" hidden="1" outlineLevel="1" x14ac:dyDescent="0.2">
      <c r="A226" s="179">
        <v>44370</v>
      </c>
      <c r="B226" s="175"/>
      <c r="C226" s="175">
        <v>4975072.1599020604</v>
      </c>
      <c r="D226" s="176">
        <f t="shared" si="29"/>
        <v>67.851357048839333</v>
      </c>
      <c r="E226" s="175"/>
      <c r="F226" s="175">
        <v>2776.8858454222191</v>
      </c>
      <c r="G226" s="177">
        <f t="shared" si="30"/>
        <v>6.5187830304098497</v>
      </c>
      <c r="H226" s="206"/>
      <c r="I226" s="388"/>
      <c r="J226" s="388"/>
      <c r="K226" s="388"/>
      <c r="L226" s="388"/>
      <c r="M226" s="388"/>
      <c r="N226" s="388"/>
      <c r="O226" s="388"/>
      <c r="P226" s="388"/>
      <c r="Q226" s="388"/>
      <c r="R226" s="388"/>
      <c r="S226" s="388"/>
      <c r="T226" s="388"/>
      <c r="U226" s="388"/>
      <c r="V226" s="388"/>
      <c r="W226" s="388"/>
    </row>
    <row r="227" spans="1:23" hidden="1" outlineLevel="1" x14ac:dyDescent="0.2">
      <c r="A227" s="179">
        <v>44371</v>
      </c>
      <c r="B227" s="175"/>
      <c r="C227" s="175">
        <v>5042923.5169508997</v>
      </c>
      <c r="D227" s="176">
        <f t="shared" si="29"/>
        <v>97.159794985130432</v>
      </c>
      <c r="E227" s="175"/>
      <c r="F227" s="175">
        <v>2783.4046284526289</v>
      </c>
      <c r="G227" s="177">
        <f t="shared" si="30"/>
        <v>29.252961190822134</v>
      </c>
      <c r="H227" s="206"/>
      <c r="I227" s="388"/>
      <c r="J227" s="388"/>
      <c r="K227" s="388"/>
      <c r="L227" s="388"/>
      <c r="M227" s="388"/>
      <c r="N227" s="388"/>
      <c r="O227" s="388"/>
      <c r="P227" s="388"/>
      <c r="Q227" s="388"/>
      <c r="R227" s="388"/>
      <c r="S227" s="388"/>
      <c r="T227" s="388"/>
      <c r="U227" s="388"/>
      <c r="V227" s="388"/>
      <c r="W227" s="388"/>
    </row>
    <row r="228" spans="1:23" hidden="1" outlineLevel="1" x14ac:dyDescent="0.2">
      <c r="A228" s="179">
        <v>44372</v>
      </c>
      <c r="B228" s="175"/>
      <c r="C228" s="175">
        <v>5140083.3119360302</v>
      </c>
      <c r="D228" s="176">
        <f t="shared" si="29"/>
        <v>-49.005235312770118</v>
      </c>
      <c r="E228" s="175"/>
      <c r="F228" s="175">
        <v>2812.657589643451</v>
      </c>
      <c r="G228" s="177">
        <f t="shared" si="30"/>
        <v>101.91426847025605</v>
      </c>
      <c r="H228" s="206"/>
      <c r="I228" s="388"/>
      <c r="J228" s="388"/>
      <c r="K228" s="388"/>
      <c r="L228" s="388"/>
      <c r="M228" s="388"/>
      <c r="N228" s="388"/>
      <c r="O228" s="388"/>
      <c r="P228" s="388"/>
      <c r="Q228" s="388"/>
      <c r="R228" s="388"/>
      <c r="S228" s="388"/>
      <c r="T228" s="388"/>
      <c r="U228" s="388"/>
      <c r="V228" s="388"/>
      <c r="W228" s="388"/>
    </row>
    <row r="229" spans="1:23" hidden="1" outlineLevel="1" collapsed="1" x14ac:dyDescent="0.2">
      <c r="A229" s="179" t="s">
        <v>339</v>
      </c>
      <c r="B229" s="175"/>
      <c r="C229" s="175">
        <v>5091078.07662326</v>
      </c>
      <c r="D229" s="176">
        <f t="shared" si="29"/>
        <v>86.939468229860069</v>
      </c>
      <c r="E229" s="175"/>
      <c r="F229" s="175">
        <v>2914.5718581137071</v>
      </c>
      <c r="G229" s="177">
        <f t="shared" si="30"/>
        <v>-1.0562965157591861</v>
      </c>
      <c r="H229" s="206"/>
      <c r="I229" s="388"/>
      <c r="J229" s="388"/>
      <c r="K229" s="388"/>
      <c r="L229" s="388"/>
      <c r="M229" s="388"/>
      <c r="N229" s="388"/>
      <c r="O229" s="388"/>
      <c r="P229" s="388"/>
      <c r="Q229" s="388"/>
      <c r="R229" s="388"/>
      <c r="S229" s="388"/>
      <c r="T229" s="388"/>
      <c r="U229" s="388"/>
      <c r="V229" s="388"/>
      <c r="W229" s="388"/>
    </row>
    <row r="230" spans="1:23" hidden="1" outlineLevel="1" x14ac:dyDescent="0.2">
      <c r="A230" s="179">
        <v>44376</v>
      </c>
      <c r="B230" s="175"/>
      <c r="C230" s="175">
        <v>5178017.5448531201</v>
      </c>
      <c r="D230" s="176">
        <f t="shared" si="29"/>
        <v>174.14786100304033</v>
      </c>
      <c r="E230" s="175"/>
      <c r="F230" s="175">
        <v>2913.5155615979479</v>
      </c>
      <c r="G230" s="177">
        <f t="shared" si="30"/>
        <v>39.885120573231688</v>
      </c>
      <c r="H230" s="206"/>
      <c r="I230" s="388"/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</row>
    <row r="231" spans="1:23" hidden="1" outlineLevel="1" x14ac:dyDescent="0.2">
      <c r="A231" s="179">
        <v>44377</v>
      </c>
      <c r="B231" s="175"/>
      <c r="C231" s="175">
        <v>5352165.4058561604</v>
      </c>
      <c r="D231" s="176">
        <f t="shared" si="29"/>
        <v>51.260594143839555</v>
      </c>
      <c r="E231" s="175"/>
      <c r="F231" s="175">
        <v>2953.4006821711796</v>
      </c>
      <c r="G231" s="177">
        <f t="shared" si="30"/>
        <v>-88.228036785591485</v>
      </c>
      <c r="H231" s="206"/>
      <c r="I231" s="388"/>
      <c r="J231" s="388"/>
      <c r="K231" s="388"/>
      <c r="L231" s="388"/>
      <c r="M231" s="388"/>
      <c r="N231" s="388"/>
      <c r="O231" s="388"/>
      <c r="P231" s="388"/>
      <c r="Q231" s="388"/>
      <c r="R231" s="388"/>
      <c r="S231" s="388"/>
      <c r="T231" s="388"/>
      <c r="U231" s="388"/>
      <c r="V231" s="388"/>
      <c r="W231" s="388"/>
    </row>
    <row r="232" spans="1:23" hidden="1" outlineLevel="1" x14ac:dyDescent="0.2">
      <c r="A232" s="179">
        <v>44378</v>
      </c>
      <c r="B232" s="175"/>
      <c r="C232" s="175">
        <v>5403426</v>
      </c>
      <c r="D232" s="176">
        <f t="shared" si="29"/>
        <v>63.843627672029662</v>
      </c>
      <c r="E232" s="175"/>
      <c r="F232" s="175">
        <v>2865.1726453855881</v>
      </c>
      <c r="G232" s="177">
        <f t="shared" si="30"/>
        <v>16.771836558405994</v>
      </c>
      <c r="H232" s="206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</row>
    <row r="233" spans="1:23" hidden="1" outlineLevel="1" x14ac:dyDescent="0.2">
      <c r="A233" s="179">
        <v>44379</v>
      </c>
      <c r="B233" s="175"/>
      <c r="C233" s="175">
        <v>5467269.6276720297</v>
      </c>
      <c r="D233" s="176">
        <f t="shared" si="29"/>
        <v>137.56251465022004</v>
      </c>
      <c r="E233" s="175"/>
      <c r="F233" s="175">
        <v>2881.9444819439941</v>
      </c>
      <c r="G233" s="177">
        <f t="shared" si="30"/>
        <v>-70.876302570731241</v>
      </c>
      <c r="H233" s="206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</row>
    <row r="234" spans="1:23" hidden="1" outlineLevel="1" x14ac:dyDescent="0.2">
      <c r="A234" s="179" t="s">
        <v>341</v>
      </c>
      <c r="B234" s="175"/>
      <c r="C234" s="175">
        <v>5604832.1423222497</v>
      </c>
      <c r="D234" s="176">
        <f t="shared" si="29"/>
        <v>164.29982265016065</v>
      </c>
      <c r="E234" s="175"/>
      <c r="F234" s="175">
        <v>2811.0681793732629</v>
      </c>
      <c r="G234" s="177">
        <f t="shared" si="30"/>
        <v>-28.41409341309236</v>
      </c>
      <c r="H234" s="206"/>
      <c r="I234" s="388"/>
      <c r="J234" s="388"/>
      <c r="K234" s="388"/>
      <c r="L234" s="388"/>
      <c r="M234" s="388"/>
      <c r="N234" s="388"/>
      <c r="O234" s="388"/>
      <c r="P234" s="388"/>
      <c r="Q234" s="388"/>
      <c r="R234" s="388"/>
      <c r="S234" s="388"/>
      <c r="T234" s="388"/>
      <c r="U234" s="388"/>
      <c r="V234" s="388"/>
      <c r="W234" s="388"/>
    </row>
    <row r="235" spans="1:23" hidden="1" outlineLevel="1" x14ac:dyDescent="0.2">
      <c r="A235" s="179">
        <v>44383</v>
      </c>
      <c r="B235" s="175"/>
      <c r="C235" s="175">
        <v>5769131.9649724104</v>
      </c>
      <c r="D235" s="176">
        <f t="shared" si="29"/>
        <v>-36.460523691610433</v>
      </c>
      <c r="E235" s="175"/>
      <c r="F235" s="175">
        <v>2782.6540859601705</v>
      </c>
      <c r="G235" s="177">
        <f t="shared" si="30"/>
        <v>9.177508610221139</v>
      </c>
      <c r="H235" s="206"/>
      <c r="I235" s="388"/>
      <c r="J235" s="388"/>
      <c r="K235" s="388"/>
      <c r="L235" s="388"/>
      <c r="M235" s="388"/>
      <c r="N235" s="388"/>
      <c r="O235" s="388"/>
      <c r="P235" s="388"/>
      <c r="Q235" s="388"/>
      <c r="R235" s="388"/>
      <c r="S235" s="388"/>
      <c r="T235" s="388"/>
      <c r="U235" s="388"/>
      <c r="V235" s="388"/>
      <c r="W235" s="388"/>
    </row>
    <row r="236" spans="1:23" hidden="1" outlineLevel="1" x14ac:dyDescent="0.2">
      <c r="A236" s="179">
        <v>44384</v>
      </c>
      <c r="B236" s="175"/>
      <c r="C236" s="175">
        <v>5732671.4412807999</v>
      </c>
      <c r="D236" s="176">
        <f t="shared" si="29"/>
        <v>56.857263774850409</v>
      </c>
      <c r="E236" s="175"/>
      <c r="F236" s="175">
        <v>2791.8315945703916</v>
      </c>
      <c r="G236" s="177">
        <f t="shared" si="30"/>
        <v>-6.7321425474833632</v>
      </c>
      <c r="H236" s="206"/>
      <c r="I236" s="388"/>
      <c r="J236" s="388"/>
      <c r="K236" s="388"/>
      <c r="L236" s="388"/>
      <c r="M236" s="388"/>
      <c r="N236" s="388"/>
      <c r="O236" s="388"/>
      <c r="P236" s="388"/>
      <c r="Q236" s="388"/>
      <c r="R236" s="388"/>
      <c r="S236" s="388"/>
      <c r="T236" s="388"/>
      <c r="U236" s="388"/>
      <c r="V236" s="388"/>
      <c r="W236" s="388"/>
    </row>
    <row r="237" spans="1:23" hidden="1" outlineLevel="1" x14ac:dyDescent="0.2">
      <c r="A237" s="179">
        <v>44385</v>
      </c>
      <c r="B237" s="175"/>
      <c r="C237" s="175">
        <v>5789528.7050556503</v>
      </c>
      <c r="D237" s="176">
        <f t="shared" si="29"/>
        <v>69.120558753129089</v>
      </c>
      <c r="E237" s="175"/>
      <c r="F237" s="175">
        <v>2785.0994520229083</v>
      </c>
      <c r="G237" s="177">
        <f t="shared" ref="G237:G240" si="31">F238-F237</f>
        <v>7.3593398199527655</v>
      </c>
      <c r="H237" s="206"/>
      <c r="I237" s="388"/>
      <c r="J237" s="388"/>
      <c r="K237" s="388"/>
      <c r="L237" s="388"/>
      <c r="M237" s="388"/>
      <c r="N237" s="388"/>
      <c r="O237" s="388"/>
      <c r="P237" s="388"/>
      <c r="Q237" s="388"/>
      <c r="R237" s="388"/>
      <c r="S237" s="388"/>
      <c r="T237" s="388"/>
      <c r="U237" s="388"/>
      <c r="V237" s="388"/>
      <c r="W237" s="388"/>
    </row>
    <row r="238" spans="1:23" hidden="1" outlineLevel="1" x14ac:dyDescent="0.2">
      <c r="A238" s="179">
        <v>44386</v>
      </c>
      <c r="B238" s="175"/>
      <c r="C238" s="175">
        <v>5858649.2638087794</v>
      </c>
      <c r="D238" s="176">
        <f t="shared" ref="D238:D239" si="32">(C239-C238)/1000</f>
        <v>-277.93582488394901</v>
      </c>
      <c r="E238" s="175"/>
      <c r="F238" s="175">
        <v>2792.458791842861</v>
      </c>
      <c r="G238" s="177">
        <f t="shared" si="31"/>
        <v>9.5870381887543772</v>
      </c>
      <c r="H238" s="206"/>
      <c r="I238" s="388"/>
      <c r="J238" s="388"/>
      <c r="K238" s="388"/>
      <c r="L238" s="388"/>
      <c r="M238" s="388"/>
      <c r="N238" s="388"/>
      <c r="O238" s="388"/>
      <c r="P238" s="388"/>
      <c r="Q238" s="388"/>
      <c r="R238" s="388"/>
      <c r="S238" s="388"/>
      <c r="T238" s="388"/>
      <c r="U238" s="388"/>
      <c r="V238" s="388"/>
      <c r="W238" s="388"/>
    </row>
    <row r="239" spans="1:23" hidden="1" outlineLevel="1" x14ac:dyDescent="0.2">
      <c r="A239" s="179" t="s">
        <v>343</v>
      </c>
      <c r="B239" s="175"/>
      <c r="C239" s="175">
        <v>5580713.4389248304</v>
      </c>
      <c r="D239" s="176">
        <f t="shared" si="32"/>
        <v>-27.892579424390568</v>
      </c>
      <c r="E239" s="175"/>
      <c r="F239" s="175">
        <v>2802.0458300316154</v>
      </c>
      <c r="G239" s="177">
        <f t="shared" si="31"/>
        <v>2.5288033091210309</v>
      </c>
      <c r="H239" s="206"/>
      <c r="I239" s="388"/>
      <c r="J239" s="388"/>
      <c r="K239" s="388"/>
      <c r="L239" s="388"/>
      <c r="M239" s="388"/>
      <c r="N239" s="388"/>
      <c r="O239" s="388"/>
      <c r="P239" s="388"/>
      <c r="Q239" s="388"/>
      <c r="R239" s="388"/>
      <c r="S239" s="388"/>
      <c r="T239" s="388"/>
      <c r="U239" s="388"/>
      <c r="V239" s="388"/>
      <c r="W239" s="388"/>
    </row>
    <row r="240" spans="1:23" hidden="1" outlineLevel="1" collapsed="1" x14ac:dyDescent="0.2">
      <c r="A240" s="179">
        <v>44390</v>
      </c>
      <c r="B240" s="175"/>
      <c r="C240" s="175">
        <v>5552820.8595004398</v>
      </c>
      <c r="D240" s="176">
        <f t="shared" ref="D240:D244" si="33">(C241-C240)/1000</f>
        <v>114.03657609278989</v>
      </c>
      <c r="E240" s="175"/>
      <c r="F240" s="175">
        <v>2804.5746333407365</v>
      </c>
      <c r="G240" s="177">
        <f t="shared" si="31"/>
        <v>34.272611228322603</v>
      </c>
      <c r="H240" s="206"/>
      <c r="I240" s="388"/>
      <c r="J240" s="388"/>
      <c r="K240" s="388"/>
      <c r="L240" s="388"/>
      <c r="M240" s="388"/>
      <c r="N240" s="388"/>
      <c r="O240" s="388"/>
      <c r="P240" s="388"/>
      <c r="Q240" s="388"/>
      <c r="R240" s="388"/>
      <c r="S240" s="388"/>
      <c r="T240" s="388"/>
      <c r="U240" s="388"/>
      <c r="V240" s="388"/>
      <c r="W240" s="388"/>
    </row>
    <row r="241" spans="1:23" hidden="1" outlineLevel="1" x14ac:dyDescent="0.2">
      <c r="A241" s="179">
        <v>44391</v>
      </c>
      <c r="B241" s="175"/>
      <c r="C241" s="175">
        <v>5666857.4355932297</v>
      </c>
      <c r="D241" s="176">
        <f t="shared" si="33"/>
        <v>-28.76753729693964</v>
      </c>
      <c r="E241" s="175"/>
      <c r="F241" s="175">
        <v>2838.8472445690591</v>
      </c>
      <c r="G241" s="177">
        <f t="shared" ref="G241:G245" si="34">F242-F241</f>
        <v>20.572337357325523</v>
      </c>
      <c r="H241" s="206"/>
      <c r="I241" s="388"/>
      <c r="J241" s="388"/>
      <c r="K241" s="388"/>
      <c r="L241" s="388"/>
      <c r="M241" s="388"/>
      <c r="N241" s="388"/>
      <c r="O241" s="388"/>
      <c r="P241" s="388"/>
      <c r="Q241" s="388"/>
      <c r="R241" s="388"/>
      <c r="S241" s="388"/>
      <c r="T241" s="388"/>
      <c r="U241" s="388"/>
      <c r="V241" s="388"/>
      <c r="W241" s="388"/>
    </row>
    <row r="242" spans="1:23" hidden="1" outlineLevel="1" x14ac:dyDescent="0.2">
      <c r="A242" s="179">
        <v>44392</v>
      </c>
      <c r="B242" s="175"/>
      <c r="C242" s="175">
        <v>5638089.8982962901</v>
      </c>
      <c r="D242" s="176">
        <f t="shared" si="33"/>
        <v>-79.602948354179972</v>
      </c>
      <c r="E242" s="175"/>
      <c r="F242" s="175">
        <v>2859.4195819263846</v>
      </c>
      <c r="G242" s="177">
        <f t="shared" si="34"/>
        <v>27.685135075685139</v>
      </c>
      <c r="H242" s="206"/>
      <c r="I242" s="388"/>
      <c r="J242" s="388"/>
      <c r="K242" s="388"/>
      <c r="L242" s="388"/>
      <c r="M242" s="388"/>
      <c r="N242" s="388"/>
      <c r="O242" s="388"/>
      <c r="P242" s="388"/>
      <c r="Q242" s="388"/>
      <c r="R242" s="388"/>
      <c r="S242" s="388"/>
      <c r="T242" s="388"/>
      <c r="U242" s="388"/>
      <c r="V242" s="388"/>
      <c r="W242" s="388"/>
    </row>
    <row r="243" spans="1:23" hidden="1" outlineLevel="1" x14ac:dyDescent="0.2">
      <c r="A243" s="179">
        <v>44393</v>
      </c>
      <c r="B243" s="175"/>
      <c r="C243" s="175">
        <v>5558486.9499421101</v>
      </c>
      <c r="D243" s="176">
        <f t="shared" si="33"/>
        <v>55.594963784269986</v>
      </c>
      <c r="E243" s="175"/>
      <c r="F243" s="175">
        <v>2887.1047170020697</v>
      </c>
      <c r="G243" s="177">
        <f t="shared" si="34"/>
        <v>49.058626747304061</v>
      </c>
      <c r="H243" s="206"/>
      <c r="I243" s="388"/>
      <c r="J243" s="388"/>
      <c r="K243" s="388"/>
      <c r="L243" s="388"/>
      <c r="M243" s="388"/>
      <c r="N243" s="388"/>
      <c r="O243" s="388"/>
      <c r="P243" s="388"/>
      <c r="Q243" s="388"/>
      <c r="R243" s="388"/>
      <c r="S243" s="388"/>
      <c r="T243" s="388"/>
      <c r="U243" s="388"/>
      <c r="V243" s="388"/>
      <c r="W243" s="388"/>
    </row>
    <row r="244" spans="1:23" hidden="1" outlineLevel="1" collapsed="1" x14ac:dyDescent="0.2">
      <c r="A244" s="179" t="s">
        <v>345</v>
      </c>
      <c r="B244" s="175"/>
      <c r="C244" s="175">
        <v>5614081.9137263801</v>
      </c>
      <c r="D244" s="176">
        <f t="shared" si="33"/>
        <v>59.81930843490921</v>
      </c>
      <c r="E244" s="175"/>
      <c r="F244" s="175">
        <v>2936.1633437493738</v>
      </c>
      <c r="G244" s="177">
        <f t="shared" si="34"/>
        <v>-29.558251997721072</v>
      </c>
      <c r="H244" s="206"/>
      <c r="I244" s="388"/>
      <c r="J244" s="388"/>
      <c r="K244" s="388"/>
      <c r="L244" s="388"/>
      <c r="M244" s="388"/>
      <c r="N244" s="388"/>
      <c r="O244" s="388"/>
      <c r="P244" s="388"/>
      <c r="Q244" s="388"/>
      <c r="R244" s="388"/>
      <c r="S244" s="388"/>
      <c r="T244" s="388"/>
      <c r="U244" s="388"/>
      <c r="V244" s="388"/>
      <c r="W244" s="388"/>
    </row>
    <row r="245" spans="1:23" hidden="1" outlineLevel="1" x14ac:dyDescent="0.2">
      <c r="A245" s="179">
        <v>44397</v>
      </c>
      <c r="B245" s="175"/>
      <c r="C245" s="175">
        <v>5673901.2221612893</v>
      </c>
      <c r="D245" s="176">
        <f t="shared" ref="D245:D249" si="35">(C246-C245)/1000</f>
        <v>-258.35361555033921</v>
      </c>
      <c r="E245" s="175"/>
      <c r="F245" s="175">
        <v>2906.6050917516527</v>
      </c>
      <c r="G245" s="177">
        <f t="shared" si="34"/>
        <v>-30.273851936051869</v>
      </c>
      <c r="H245" s="206"/>
      <c r="I245" s="388"/>
      <c r="J245" s="388"/>
      <c r="K245" s="388"/>
      <c r="L245" s="388"/>
      <c r="M245" s="388"/>
      <c r="N245" s="388"/>
      <c r="O245" s="388"/>
      <c r="P245" s="388"/>
      <c r="Q245" s="388"/>
      <c r="R245" s="388"/>
      <c r="S245" s="388"/>
      <c r="T245" s="388"/>
      <c r="U245" s="388"/>
      <c r="V245" s="388"/>
      <c r="W245" s="388"/>
    </row>
    <row r="246" spans="1:23" hidden="1" outlineLevel="1" x14ac:dyDescent="0.2">
      <c r="A246" s="179">
        <v>44398</v>
      </c>
      <c r="B246" s="175"/>
      <c r="C246" s="175">
        <v>5415547.6066109501</v>
      </c>
      <c r="D246" s="176">
        <f t="shared" si="35"/>
        <v>83.325801620679911</v>
      </c>
      <c r="E246" s="175"/>
      <c r="F246" s="175">
        <v>2876.3312398156008</v>
      </c>
      <c r="G246" s="177">
        <f t="shared" ref="G246:G309" si="36">F247-F246</f>
        <v>-3.9057551759756279</v>
      </c>
      <c r="H246" s="206"/>
      <c r="I246" s="388"/>
      <c r="J246" s="388"/>
      <c r="K246" s="388"/>
      <c r="L246" s="388"/>
      <c r="M246" s="388"/>
      <c r="N246" s="388"/>
      <c r="O246" s="388"/>
      <c r="P246" s="388"/>
      <c r="Q246" s="388"/>
      <c r="R246" s="388"/>
      <c r="S246" s="388"/>
      <c r="T246" s="388"/>
      <c r="U246" s="388"/>
      <c r="V246" s="388"/>
      <c r="W246" s="388"/>
    </row>
    <row r="247" spans="1:23" hidden="1" outlineLevel="1" x14ac:dyDescent="0.2">
      <c r="A247" s="179">
        <v>44399</v>
      </c>
      <c r="B247" s="175"/>
      <c r="C247" s="175">
        <v>5498873.40823163</v>
      </c>
      <c r="D247" s="176">
        <f t="shared" si="35"/>
        <v>-1080.4715165152402</v>
      </c>
      <c r="E247" s="175"/>
      <c r="F247" s="175">
        <v>2872.4254846396252</v>
      </c>
      <c r="G247" s="177">
        <f t="shared" si="36"/>
        <v>-60.063829513100245</v>
      </c>
      <c r="H247" s="206"/>
      <c r="I247" s="388"/>
      <c r="J247" s="388"/>
      <c r="K247" s="388"/>
      <c r="L247" s="388"/>
      <c r="M247" s="388"/>
      <c r="N247" s="388"/>
      <c r="O247" s="388"/>
      <c r="P247" s="388"/>
      <c r="Q247" s="388"/>
      <c r="R247" s="388"/>
      <c r="S247" s="388"/>
      <c r="T247" s="388"/>
      <c r="U247" s="388"/>
      <c r="V247" s="388"/>
      <c r="W247" s="388"/>
    </row>
    <row r="248" spans="1:23" hidden="1" outlineLevel="1" x14ac:dyDescent="0.2">
      <c r="A248" s="179">
        <v>44400</v>
      </c>
      <c r="B248" s="175"/>
      <c r="C248" s="175">
        <v>4418401.8917163899</v>
      </c>
      <c r="D248" s="176">
        <f t="shared" si="35"/>
        <v>17.857956369179302</v>
      </c>
      <c r="E248" s="175"/>
      <c r="F248" s="175">
        <v>2812.361655126525</v>
      </c>
      <c r="G248" s="177">
        <f t="shared" si="36"/>
        <v>60.371067666223553</v>
      </c>
      <c r="H248" s="206"/>
      <c r="I248" s="388"/>
      <c r="J248" s="388"/>
      <c r="K248" s="388"/>
      <c r="L248" s="388"/>
      <c r="M248" s="388"/>
      <c r="N248" s="388"/>
      <c r="O248" s="388"/>
      <c r="P248" s="388"/>
      <c r="Q248" s="388"/>
      <c r="R248" s="388"/>
      <c r="S248" s="388"/>
      <c r="T248" s="388"/>
      <c r="U248" s="388"/>
      <c r="V248" s="388"/>
      <c r="W248" s="388"/>
    </row>
    <row r="249" spans="1:23" hidden="1" outlineLevel="1" collapsed="1" x14ac:dyDescent="0.2">
      <c r="A249" s="179" t="s">
        <v>348</v>
      </c>
      <c r="B249" s="175"/>
      <c r="C249" s="175">
        <v>4436259.8480855692</v>
      </c>
      <c r="D249" s="176">
        <f t="shared" si="35"/>
        <v>235.88416528056095</v>
      </c>
      <c r="E249" s="175"/>
      <c r="F249" s="175">
        <v>2872.7327227927485</v>
      </c>
      <c r="G249" s="177">
        <f t="shared" si="36"/>
        <v>-16.060788883333771</v>
      </c>
      <c r="H249" s="206"/>
      <c r="I249" s="388"/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</row>
    <row r="250" spans="1:23" hidden="1" outlineLevel="1" x14ac:dyDescent="0.2">
      <c r="A250" s="179">
        <v>44404</v>
      </c>
      <c r="B250" s="175"/>
      <c r="C250" s="175">
        <v>4672144.0133661302</v>
      </c>
      <c r="D250" s="176">
        <f>(C251-C250)/1000</f>
        <v>72.83113296721038</v>
      </c>
      <c r="E250" s="175"/>
      <c r="F250" s="175">
        <v>2856.6719339094147</v>
      </c>
      <c r="G250" s="177">
        <f t="shared" si="36"/>
        <v>-19.490314147351</v>
      </c>
      <c r="H250" s="206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</row>
    <row r="251" spans="1:23" hidden="1" outlineLevel="1" x14ac:dyDescent="0.2">
      <c r="A251" s="179">
        <v>44405</v>
      </c>
      <c r="B251" s="175"/>
      <c r="C251" s="175">
        <v>4744975.1463333406</v>
      </c>
      <c r="D251" s="176">
        <f t="shared" ref="D251:D314" si="37">(C252-C251)/1000</f>
        <v>50.268914004269988</v>
      </c>
      <c r="E251" s="175"/>
      <c r="F251" s="175">
        <v>2837.1816197620637</v>
      </c>
      <c r="G251" s="177">
        <f t="shared" si="36"/>
        <v>48.566640034271586</v>
      </c>
      <c r="H251" s="206"/>
      <c r="I251" s="388"/>
      <c r="J251" s="388"/>
      <c r="K251" s="388"/>
      <c r="L251" s="388"/>
      <c r="M251" s="388"/>
      <c r="N251" s="388"/>
      <c r="O251" s="388"/>
      <c r="P251" s="388"/>
      <c r="Q251" s="388"/>
      <c r="R251" s="388"/>
      <c r="S251" s="388"/>
      <c r="T251" s="388"/>
      <c r="U251" s="388"/>
      <c r="V251" s="388"/>
      <c r="W251" s="388"/>
    </row>
    <row r="252" spans="1:23" hidden="1" outlineLevel="1" x14ac:dyDescent="0.2">
      <c r="A252" s="179">
        <v>44406</v>
      </c>
      <c r="B252" s="175"/>
      <c r="C252" s="175">
        <v>4795244.0603376105</v>
      </c>
      <c r="D252" s="176">
        <f t="shared" si="37"/>
        <v>76.404264807960018</v>
      </c>
      <c r="E252" s="175"/>
      <c r="F252" s="175">
        <v>2885.7482597963353</v>
      </c>
      <c r="G252" s="177">
        <f t="shared" si="36"/>
        <v>8.559088513747156</v>
      </c>
      <c r="H252" s="206"/>
      <c r="I252" s="388"/>
      <c r="J252" s="388"/>
      <c r="K252" s="388"/>
      <c r="L252" s="388"/>
      <c r="M252" s="388"/>
      <c r="N252" s="388"/>
      <c r="O252" s="388"/>
      <c r="P252" s="388"/>
      <c r="Q252" s="388"/>
      <c r="R252" s="388"/>
      <c r="S252" s="388"/>
      <c r="T252" s="388"/>
      <c r="U252" s="388"/>
      <c r="V252" s="388"/>
      <c r="W252" s="388"/>
    </row>
    <row r="253" spans="1:23" hidden="1" outlineLevel="1" x14ac:dyDescent="0.2">
      <c r="A253" s="179">
        <v>44407</v>
      </c>
      <c r="B253" s="175"/>
      <c r="C253" s="175">
        <v>4871648.3251455706</v>
      </c>
      <c r="D253" s="176">
        <f t="shared" si="37"/>
        <v>121.38167485442943</v>
      </c>
      <c r="E253" s="175"/>
      <c r="F253" s="175">
        <v>2894.3073483100825</v>
      </c>
      <c r="G253" s="177">
        <f t="shared" si="36"/>
        <v>54.010118330028035</v>
      </c>
      <c r="H253" s="206"/>
      <c r="I253" s="388"/>
      <c r="J253" s="388"/>
      <c r="K253" s="388"/>
      <c r="L253" s="388"/>
      <c r="M253" s="388"/>
      <c r="N253" s="388"/>
      <c r="O253" s="388"/>
      <c r="P253" s="388"/>
      <c r="Q253" s="388"/>
      <c r="R253" s="388"/>
      <c r="S253" s="388"/>
      <c r="T253" s="388"/>
      <c r="U253" s="388"/>
      <c r="V253" s="388"/>
      <c r="W253" s="388"/>
    </row>
    <row r="254" spans="1:23" hidden="1" outlineLevel="1" collapsed="1" x14ac:dyDescent="0.2">
      <c r="A254" s="179" t="s">
        <v>351</v>
      </c>
      <c r="B254" s="175"/>
      <c r="C254" s="175">
        <v>4993030</v>
      </c>
      <c r="D254" s="176">
        <f t="shared" si="37"/>
        <v>145.07518220086953</v>
      </c>
      <c r="E254" s="175"/>
      <c r="F254" s="175">
        <v>2948.3174666401105</v>
      </c>
      <c r="G254" s="177">
        <f t="shared" si="36"/>
        <v>13.358824927330261</v>
      </c>
      <c r="H254" s="206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</row>
    <row r="255" spans="1:23" hidden="1" outlineLevel="1" x14ac:dyDescent="0.2">
      <c r="A255" s="179">
        <v>44411</v>
      </c>
      <c r="B255" s="175"/>
      <c r="C255" s="175">
        <v>5138105.1822008695</v>
      </c>
      <c r="D255" s="176">
        <f t="shared" si="37"/>
        <v>65.017099734250451</v>
      </c>
      <c r="E255" s="175"/>
      <c r="F255" s="175">
        <v>2961.6762915674408</v>
      </c>
      <c r="G255" s="177">
        <f t="shared" si="36"/>
        <v>-2.44470412952478</v>
      </c>
      <c r="H255" s="206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</row>
    <row r="256" spans="1:23" hidden="1" outlineLevel="1" x14ac:dyDescent="0.2">
      <c r="A256" s="179">
        <v>44412</v>
      </c>
      <c r="B256" s="175"/>
      <c r="C256" s="175">
        <v>5203122.28193512</v>
      </c>
      <c r="D256" s="176">
        <f t="shared" si="37"/>
        <v>55.073295638000594</v>
      </c>
      <c r="E256" s="175"/>
      <c r="F256" s="175">
        <v>2959.231587437916</v>
      </c>
      <c r="G256" s="177">
        <f t="shared" si="36"/>
        <v>-17.997588556248957</v>
      </c>
      <c r="H256" s="206"/>
      <c r="I256" s="388"/>
      <c r="J256" s="388"/>
      <c r="K256" s="388"/>
      <c r="L256" s="388"/>
      <c r="M256" s="388"/>
      <c r="N256" s="388"/>
      <c r="O256" s="388"/>
      <c r="P256" s="388"/>
      <c r="Q256" s="388"/>
      <c r="R256" s="388"/>
      <c r="S256" s="388"/>
      <c r="T256" s="388"/>
      <c r="U256" s="388"/>
      <c r="V256" s="388"/>
      <c r="W256" s="388"/>
    </row>
    <row r="257" spans="1:23" hidden="1" outlineLevel="1" x14ac:dyDescent="0.2">
      <c r="A257" s="179">
        <v>44413</v>
      </c>
      <c r="B257" s="175"/>
      <c r="C257" s="175">
        <v>5258195.5775731206</v>
      </c>
      <c r="D257" s="176">
        <f t="shared" si="37"/>
        <v>63.066279111268933</v>
      </c>
      <c r="E257" s="175"/>
      <c r="F257" s="175">
        <v>2941.233998881667</v>
      </c>
      <c r="G257" s="177">
        <f t="shared" si="36"/>
        <v>-65.502394387184268</v>
      </c>
      <c r="H257" s="206"/>
      <c r="I257" s="388"/>
      <c r="J257" s="388"/>
      <c r="K257" s="388"/>
      <c r="L257" s="388"/>
      <c r="M257" s="388"/>
      <c r="N257" s="388"/>
      <c r="O257" s="388"/>
      <c r="P257" s="388"/>
      <c r="Q257" s="388"/>
      <c r="R257" s="388"/>
      <c r="S257" s="388"/>
      <c r="T257" s="388"/>
      <c r="U257" s="388"/>
      <c r="V257" s="388"/>
      <c r="W257" s="388"/>
    </row>
    <row r="258" spans="1:23" hidden="1" outlineLevel="1" x14ac:dyDescent="0.2">
      <c r="A258" s="179">
        <v>44414</v>
      </c>
      <c r="B258" s="175"/>
      <c r="C258" s="175">
        <v>5321261.8566843895</v>
      </c>
      <c r="D258" s="176">
        <f t="shared" si="37"/>
        <v>8.89752634266112</v>
      </c>
      <c r="E258" s="175"/>
      <c r="F258" s="175">
        <v>2875.7316044944828</v>
      </c>
      <c r="G258" s="177">
        <f t="shared" si="36"/>
        <v>48.372068306666279</v>
      </c>
      <c r="H258" s="206"/>
      <c r="I258" s="388"/>
      <c r="J258" s="388"/>
      <c r="K258" s="388"/>
      <c r="L258" s="388"/>
      <c r="M258" s="388"/>
      <c r="N258" s="388"/>
      <c r="O258" s="388"/>
      <c r="P258" s="388"/>
      <c r="Q258" s="388"/>
      <c r="R258" s="388"/>
      <c r="S258" s="388"/>
      <c r="T258" s="388"/>
      <c r="U258" s="388"/>
      <c r="V258" s="388"/>
      <c r="W258" s="388"/>
    </row>
    <row r="259" spans="1:23" hidden="1" outlineLevel="1" collapsed="1" x14ac:dyDescent="0.2">
      <c r="A259" s="179" t="s">
        <v>353</v>
      </c>
      <c r="B259" s="175"/>
      <c r="C259" s="175">
        <v>5330159.3830270506</v>
      </c>
      <c r="D259" s="176">
        <f t="shared" si="37"/>
        <v>76.38126861736923</v>
      </c>
      <c r="E259" s="175"/>
      <c r="F259" s="175">
        <v>2924.1036728011491</v>
      </c>
      <c r="G259" s="177">
        <f t="shared" si="36"/>
        <v>-12.912403486539006</v>
      </c>
      <c r="H259" s="206"/>
      <c r="I259" s="388"/>
      <c r="J259" s="388"/>
      <c r="K259" s="388"/>
      <c r="L259" s="388"/>
      <c r="M259" s="388"/>
      <c r="N259" s="388"/>
      <c r="O259" s="388"/>
      <c r="P259" s="388"/>
      <c r="Q259" s="388"/>
      <c r="R259" s="388"/>
      <c r="S259" s="388"/>
      <c r="T259" s="388"/>
      <c r="U259" s="388"/>
      <c r="V259" s="388"/>
      <c r="W259" s="388"/>
    </row>
    <row r="260" spans="1:23" hidden="1" outlineLevel="1" x14ac:dyDescent="0.2">
      <c r="A260" s="179">
        <v>44418</v>
      </c>
      <c r="B260" s="175"/>
      <c r="C260" s="175">
        <v>5406540.6516444199</v>
      </c>
      <c r="D260" s="176">
        <f t="shared" si="37"/>
        <v>-111.58287884761953</v>
      </c>
      <c r="E260" s="175"/>
      <c r="F260" s="175">
        <v>2911.1912693146101</v>
      </c>
      <c r="G260" s="177">
        <f t="shared" si="36"/>
        <v>3.0238360638809354</v>
      </c>
      <c r="H260" s="206"/>
      <c r="I260" s="388"/>
      <c r="J260" s="388"/>
      <c r="K260" s="388"/>
      <c r="L260" s="388"/>
      <c r="M260" s="388"/>
      <c r="N260" s="388"/>
      <c r="O260" s="388"/>
      <c r="P260" s="388"/>
      <c r="Q260" s="388"/>
      <c r="R260" s="388"/>
      <c r="S260" s="388"/>
      <c r="T260" s="388"/>
      <c r="U260" s="388"/>
      <c r="V260" s="388"/>
      <c r="W260" s="388"/>
    </row>
    <row r="261" spans="1:23" hidden="1" outlineLevel="1" x14ac:dyDescent="0.2">
      <c r="A261" s="179">
        <v>44419</v>
      </c>
      <c r="B261" s="175"/>
      <c r="C261" s="175">
        <v>5294957.7727968004</v>
      </c>
      <c r="D261" s="176">
        <f t="shared" si="37"/>
        <v>74.887488951279778</v>
      </c>
      <c r="E261" s="175"/>
      <c r="F261" s="175">
        <v>2914.215105378491</v>
      </c>
      <c r="G261" s="177">
        <f t="shared" si="36"/>
        <v>-109.49330473330065</v>
      </c>
      <c r="H261" s="206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</row>
    <row r="262" spans="1:23" hidden="1" outlineLevel="1" x14ac:dyDescent="0.2">
      <c r="A262" s="179">
        <v>44420</v>
      </c>
      <c r="B262" s="175"/>
      <c r="C262" s="175">
        <v>5369845.2617480801</v>
      </c>
      <c r="D262" s="176">
        <f t="shared" si="37"/>
        <v>-14.199570669759996</v>
      </c>
      <c r="E262" s="175"/>
      <c r="F262" s="175">
        <v>2804.7218006451903</v>
      </c>
      <c r="G262" s="177">
        <f t="shared" si="36"/>
        <v>-7.4402197883350709</v>
      </c>
      <c r="H262" s="206"/>
      <c r="I262" s="388"/>
      <c r="J262" s="388"/>
      <c r="K262" s="388"/>
      <c r="L262" s="388"/>
      <c r="M262" s="388"/>
      <c r="N262" s="388"/>
      <c r="O262" s="388"/>
      <c r="P262" s="388"/>
      <c r="Q262" s="388"/>
      <c r="R262" s="388"/>
      <c r="S262" s="388"/>
      <c r="T262" s="388"/>
      <c r="U262" s="388"/>
      <c r="V262" s="388"/>
      <c r="W262" s="388"/>
    </row>
    <row r="263" spans="1:23" hidden="1" outlineLevel="1" x14ac:dyDescent="0.2">
      <c r="A263" s="179">
        <v>44421</v>
      </c>
      <c r="B263" s="175"/>
      <c r="C263" s="175">
        <v>5355645.6910783201</v>
      </c>
      <c r="D263" s="176">
        <f t="shared" si="37"/>
        <v>-38.160260540399698</v>
      </c>
      <c r="E263" s="175"/>
      <c r="F263" s="175">
        <v>2797.2815808568553</v>
      </c>
      <c r="G263" s="177">
        <f t="shared" si="36"/>
        <v>5.6867666226021356</v>
      </c>
      <c r="H263" s="206"/>
      <c r="I263" s="388"/>
      <c r="J263" s="388"/>
      <c r="K263" s="388"/>
      <c r="L263" s="388"/>
      <c r="M263" s="388"/>
      <c r="N263" s="388"/>
      <c r="O263" s="388"/>
      <c r="P263" s="388"/>
      <c r="Q263" s="388"/>
      <c r="R263" s="388"/>
      <c r="S263" s="388"/>
      <c r="T263" s="388"/>
      <c r="U263" s="388"/>
      <c r="V263" s="388"/>
      <c r="W263" s="388"/>
    </row>
    <row r="264" spans="1:23" hidden="1" outlineLevel="1" x14ac:dyDescent="0.2">
      <c r="A264" s="179" t="s">
        <v>354</v>
      </c>
      <c r="B264" s="175"/>
      <c r="C264" s="175">
        <v>5317485.4305379204</v>
      </c>
      <c r="D264" s="176">
        <f t="shared" si="37"/>
        <v>156.1207629785398</v>
      </c>
      <c r="E264" s="175"/>
      <c r="F264" s="175">
        <v>2802.9683474794574</v>
      </c>
      <c r="G264" s="177">
        <f t="shared" si="36"/>
        <v>22.725061686096979</v>
      </c>
      <c r="H264" s="206"/>
      <c r="I264" s="388"/>
      <c r="J264" s="388"/>
      <c r="K264" s="388"/>
      <c r="L264" s="388"/>
      <c r="M264" s="388"/>
      <c r="N264" s="388"/>
      <c r="O264" s="388"/>
      <c r="P264" s="388"/>
      <c r="Q264" s="388"/>
      <c r="R264" s="388"/>
      <c r="S264" s="388"/>
      <c r="T264" s="388"/>
      <c r="U264" s="388"/>
      <c r="V264" s="388"/>
      <c r="W264" s="388"/>
    </row>
    <row r="265" spans="1:23" hidden="1" outlineLevel="1" x14ac:dyDescent="0.2">
      <c r="A265" s="179">
        <v>44425</v>
      </c>
      <c r="B265" s="175"/>
      <c r="C265" s="175">
        <v>5473606.1935164602</v>
      </c>
      <c r="D265" s="176">
        <f t="shared" si="37"/>
        <v>122.45941484253015</v>
      </c>
      <c r="E265" s="175"/>
      <c r="F265" s="175">
        <v>2825.6934091655544</v>
      </c>
      <c r="G265" s="177">
        <f t="shared" si="36"/>
        <v>12.679481366155414</v>
      </c>
      <c r="H265" s="206"/>
      <c r="I265" s="388"/>
      <c r="J265" s="388"/>
      <c r="K265" s="388"/>
      <c r="L265" s="388"/>
      <c r="M265" s="388"/>
      <c r="N265" s="388"/>
      <c r="O265" s="388"/>
      <c r="P265" s="388"/>
      <c r="Q265" s="388"/>
      <c r="R265" s="388"/>
      <c r="S265" s="388"/>
      <c r="T265" s="388"/>
      <c r="U265" s="388"/>
      <c r="V265" s="388"/>
      <c r="W265" s="388"/>
    </row>
    <row r="266" spans="1:23" hidden="1" outlineLevel="1" x14ac:dyDescent="0.2">
      <c r="A266" s="179">
        <v>44426</v>
      </c>
      <c r="B266" s="175"/>
      <c r="C266" s="175">
        <v>5596065.6083589904</v>
      </c>
      <c r="D266" s="176">
        <f t="shared" si="37"/>
        <v>7.1539794319206846</v>
      </c>
      <c r="E266" s="175"/>
      <c r="F266" s="175">
        <v>2838.3728905317098</v>
      </c>
      <c r="G266" s="177">
        <f t="shared" si="36"/>
        <v>40.680964109028537</v>
      </c>
      <c r="H266" s="206"/>
      <c r="I266" s="388"/>
      <c r="J266" s="388"/>
      <c r="K266" s="388"/>
      <c r="L266" s="388"/>
      <c r="M266" s="388"/>
      <c r="N266" s="388"/>
      <c r="O266" s="388"/>
      <c r="P266" s="388"/>
      <c r="Q266" s="388"/>
      <c r="R266" s="388"/>
      <c r="S266" s="388"/>
      <c r="T266" s="388"/>
      <c r="U266" s="388"/>
      <c r="V266" s="388"/>
      <c r="W266" s="388"/>
    </row>
    <row r="267" spans="1:23" hidden="1" outlineLevel="1" x14ac:dyDescent="0.2">
      <c r="A267" s="179">
        <v>44427</v>
      </c>
      <c r="B267" s="175"/>
      <c r="C267" s="175">
        <v>5603219.5877909111</v>
      </c>
      <c r="D267" s="176">
        <f t="shared" si="37"/>
        <v>50.39431595840864</v>
      </c>
      <c r="E267" s="175"/>
      <c r="F267" s="175">
        <v>2879.0538546407383</v>
      </c>
      <c r="G267" s="177">
        <f t="shared" si="36"/>
        <v>-85.442768402642741</v>
      </c>
      <c r="H267" s="206"/>
      <c r="I267" s="388"/>
      <c r="J267" s="388"/>
      <c r="K267" s="388"/>
      <c r="L267" s="388"/>
      <c r="M267" s="388"/>
      <c r="N267" s="388"/>
      <c r="O267" s="388"/>
      <c r="P267" s="388"/>
      <c r="Q267" s="388"/>
      <c r="R267" s="388"/>
      <c r="S267" s="388"/>
      <c r="T267" s="388"/>
      <c r="U267" s="388"/>
      <c r="V267" s="388"/>
      <c r="W267" s="388"/>
    </row>
    <row r="268" spans="1:23" hidden="1" outlineLevel="1" x14ac:dyDescent="0.2">
      <c r="A268" s="179">
        <v>44428</v>
      </c>
      <c r="B268" s="175"/>
      <c r="C268" s="175">
        <v>5653613.9037493197</v>
      </c>
      <c r="D268" s="176">
        <f t="shared" si="37"/>
        <v>-345.86625037363916</v>
      </c>
      <c r="E268" s="175"/>
      <c r="F268" s="175">
        <v>2793.6110862380956</v>
      </c>
      <c r="G268" s="177">
        <f t="shared" si="36"/>
        <v>24.023511453314768</v>
      </c>
      <c r="H268" s="206"/>
      <c r="I268" s="388"/>
      <c r="J268" s="388"/>
      <c r="K268" s="388"/>
      <c r="L268" s="388"/>
      <c r="M268" s="388"/>
      <c r="N268" s="388"/>
      <c r="O268" s="388"/>
      <c r="P268" s="388"/>
      <c r="Q268" s="388"/>
      <c r="R268" s="388"/>
      <c r="S268" s="388"/>
      <c r="T268" s="388"/>
      <c r="U268" s="388"/>
      <c r="V268" s="388"/>
      <c r="W268" s="388"/>
    </row>
    <row r="269" spans="1:23" hidden="1" outlineLevel="1" collapsed="1" x14ac:dyDescent="0.2">
      <c r="A269" s="179" t="s">
        <v>356</v>
      </c>
      <c r="B269" s="175"/>
      <c r="C269" s="175">
        <v>5307747.6533756806</v>
      </c>
      <c r="D269" s="176">
        <f t="shared" si="37"/>
        <v>-299.9046874481607</v>
      </c>
      <c r="E269" s="175"/>
      <c r="F269" s="175">
        <v>2817.6345976914104</v>
      </c>
      <c r="G269" s="177">
        <f t="shared" si="36"/>
        <v>20.516331294551946</v>
      </c>
      <c r="H269" s="206"/>
      <c r="I269" s="388"/>
      <c r="J269" s="388"/>
      <c r="K269" s="388"/>
      <c r="L269" s="388"/>
      <c r="M269" s="388"/>
      <c r="N269" s="388"/>
      <c r="O269" s="388"/>
      <c r="P269" s="388"/>
      <c r="Q269" s="388"/>
      <c r="R269" s="388"/>
      <c r="S269" s="388"/>
      <c r="T269" s="388"/>
      <c r="U269" s="388"/>
      <c r="V269" s="388"/>
      <c r="W269" s="388"/>
    </row>
    <row r="270" spans="1:23" hidden="1" outlineLevel="1" x14ac:dyDescent="0.2">
      <c r="A270" s="179">
        <v>44432</v>
      </c>
      <c r="B270" s="175"/>
      <c r="C270" s="175">
        <v>5007842.9659275198</v>
      </c>
      <c r="D270" s="176">
        <f t="shared" si="37"/>
        <v>171.04503574964031</v>
      </c>
      <c r="E270" s="175"/>
      <c r="F270" s="175">
        <v>2838.1509289859623</v>
      </c>
      <c r="G270" s="177">
        <f t="shared" si="36"/>
        <v>-25.214335315068638</v>
      </c>
      <c r="H270" s="206"/>
      <c r="I270" s="388"/>
      <c r="J270" s="388"/>
      <c r="K270" s="388"/>
      <c r="L270" s="388"/>
      <c r="M270" s="388"/>
      <c r="N270" s="388"/>
      <c r="O270" s="388"/>
      <c r="P270" s="388"/>
      <c r="Q270" s="388"/>
      <c r="R270" s="388"/>
      <c r="S270" s="388"/>
      <c r="T270" s="388"/>
      <c r="U270" s="388"/>
      <c r="V270" s="388"/>
      <c r="W270" s="388"/>
    </row>
    <row r="271" spans="1:23" hidden="1" outlineLevel="1" x14ac:dyDescent="0.2">
      <c r="A271" s="179">
        <v>44433</v>
      </c>
      <c r="B271" s="175"/>
      <c r="C271" s="175">
        <v>5178888.0016771602</v>
      </c>
      <c r="D271" s="176">
        <f t="shared" si="37"/>
        <v>20.967439307249151</v>
      </c>
      <c r="E271" s="175"/>
      <c r="F271" s="175">
        <v>2812.9365936708937</v>
      </c>
      <c r="G271" s="177">
        <f t="shared" si="36"/>
        <v>11.401383017368516</v>
      </c>
      <c r="H271" s="206"/>
      <c r="I271" s="388"/>
      <c r="J271" s="388"/>
      <c r="K271" s="388"/>
      <c r="L271" s="388"/>
      <c r="M271" s="388"/>
      <c r="N271" s="388"/>
      <c r="O271" s="388"/>
      <c r="P271" s="388"/>
      <c r="Q271" s="388"/>
      <c r="R271" s="388"/>
      <c r="S271" s="388"/>
      <c r="T271" s="388"/>
      <c r="U271" s="388"/>
      <c r="V271" s="388"/>
      <c r="W271" s="388"/>
    </row>
    <row r="272" spans="1:23" hidden="1" outlineLevel="1" x14ac:dyDescent="0.2">
      <c r="A272" s="179">
        <v>44434</v>
      </c>
      <c r="B272" s="175"/>
      <c r="C272" s="175">
        <v>5199855.4409844093</v>
      </c>
      <c r="D272" s="176">
        <f t="shared" si="37"/>
        <v>112.89418649780099</v>
      </c>
      <c r="E272" s="175"/>
      <c r="F272" s="175">
        <v>2824.3379766882622</v>
      </c>
      <c r="G272" s="177">
        <f t="shared" si="36"/>
        <v>33.694731060209051</v>
      </c>
      <c r="H272" s="206"/>
      <c r="I272" s="388"/>
      <c r="J272" s="388"/>
      <c r="K272" s="388"/>
      <c r="L272" s="388"/>
      <c r="M272" s="388"/>
      <c r="N272" s="388"/>
      <c r="O272" s="388"/>
      <c r="P272" s="388"/>
      <c r="Q272" s="388"/>
      <c r="R272" s="388"/>
      <c r="S272" s="388"/>
      <c r="T272" s="388"/>
      <c r="U272" s="388"/>
      <c r="V272" s="388"/>
      <c r="W272" s="388"/>
    </row>
    <row r="273" spans="1:23" hidden="1" outlineLevel="1" x14ac:dyDescent="0.2">
      <c r="A273" s="179">
        <v>44435</v>
      </c>
      <c r="B273" s="175"/>
      <c r="C273" s="175">
        <v>5312749.6274822103</v>
      </c>
      <c r="D273" s="176">
        <f t="shared" si="37"/>
        <v>177.61886423968988</v>
      </c>
      <c r="E273" s="175"/>
      <c r="F273" s="175">
        <v>2858.0327077484712</v>
      </c>
      <c r="G273" s="177">
        <f t="shared" si="36"/>
        <v>15.827661109542532</v>
      </c>
      <c r="H273" s="206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</row>
    <row r="274" spans="1:23" hidden="1" outlineLevel="1" x14ac:dyDescent="0.2">
      <c r="A274" s="179" t="s">
        <v>360</v>
      </c>
      <c r="B274" s="175"/>
      <c r="C274" s="175">
        <v>5490368.4917219002</v>
      </c>
      <c r="D274" s="176">
        <f t="shared" si="37"/>
        <v>212.71234656720981</v>
      </c>
      <c r="E274" s="175"/>
      <c r="F274" s="175">
        <v>2873.8603688580138</v>
      </c>
      <c r="G274" s="177">
        <f t="shared" si="36"/>
        <v>4.9235260591581209</v>
      </c>
      <c r="H274" s="206"/>
      <c r="I274" s="388"/>
      <c r="J274" s="388"/>
      <c r="K274" s="388"/>
      <c r="L274" s="388"/>
      <c r="M274" s="388"/>
      <c r="N274" s="388"/>
      <c r="O274" s="388"/>
      <c r="P274" s="388"/>
      <c r="Q274" s="388"/>
      <c r="R274" s="388"/>
      <c r="S274" s="388"/>
      <c r="T274" s="388"/>
      <c r="U274" s="388"/>
      <c r="V274" s="388"/>
      <c r="W274" s="388"/>
    </row>
    <row r="275" spans="1:23" hidden="1" outlineLevel="1" x14ac:dyDescent="0.2">
      <c r="A275" s="179">
        <v>44439</v>
      </c>
      <c r="B275" s="175"/>
      <c r="C275" s="175">
        <v>5703080.83828911</v>
      </c>
      <c r="D275" s="176">
        <f t="shared" si="37"/>
        <v>-5.5168382891099901</v>
      </c>
      <c r="E275" s="175"/>
      <c r="F275" s="175">
        <v>2878.7838949171719</v>
      </c>
      <c r="G275" s="177">
        <f t="shared" si="36"/>
        <v>32.819679218214787</v>
      </c>
      <c r="H275" s="206"/>
      <c r="I275" s="388"/>
      <c r="J275" s="388"/>
      <c r="K275" s="388"/>
      <c r="L275" s="388"/>
      <c r="M275" s="388"/>
      <c r="N275" s="388"/>
      <c r="O275" s="388"/>
      <c r="P275" s="388"/>
      <c r="Q275" s="388"/>
      <c r="R275" s="388"/>
      <c r="S275" s="388"/>
      <c r="T275" s="388"/>
      <c r="U275" s="388"/>
      <c r="V275" s="388"/>
      <c r="W275" s="388"/>
    </row>
    <row r="276" spans="1:23" hidden="1" outlineLevel="1" x14ac:dyDescent="0.2">
      <c r="A276" s="179">
        <v>44440</v>
      </c>
      <c r="B276" s="175"/>
      <c r="C276" s="175">
        <v>5697564</v>
      </c>
      <c r="D276" s="176">
        <f t="shared" si="37"/>
        <v>57.939011344520374</v>
      </c>
      <c r="E276" s="175"/>
      <c r="F276" s="175">
        <v>2911.6035741353867</v>
      </c>
      <c r="G276" s="177">
        <f t="shared" si="36"/>
        <v>1.2034315558307753</v>
      </c>
      <c r="H276" s="206"/>
      <c r="I276" s="388"/>
      <c r="J276" s="388"/>
      <c r="K276" s="388"/>
      <c r="L276" s="388"/>
      <c r="M276" s="388"/>
      <c r="N276" s="388"/>
      <c r="O276" s="388"/>
      <c r="P276" s="388"/>
      <c r="Q276" s="388"/>
      <c r="R276" s="388"/>
      <c r="S276" s="388"/>
      <c r="T276" s="388"/>
      <c r="U276" s="388"/>
      <c r="V276" s="388"/>
      <c r="W276" s="388"/>
    </row>
    <row r="277" spans="1:23" hidden="1" outlineLevel="1" x14ac:dyDescent="0.2">
      <c r="A277" s="179">
        <v>44441</v>
      </c>
      <c r="B277" s="175"/>
      <c r="C277" s="175">
        <v>5755503.0113445204</v>
      </c>
      <c r="D277" s="176">
        <f t="shared" si="37"/>
        <v>91.166789453629406</v>
      </c>
      <c r="E277" s="175"/>
      <c r="F277" s="175">
        <v>2912.8070056912175</v>
      </c>
      <c r="G277" s="177">
        <f t="shared" si="36"/>
        <v>111.20615744397583</v>
      </c>
      <c r="H277" s="206"/>
      <c r="I277" s="388"/>
      <c r="J277" s="388"/>
      <c r="K277" s="388"/>
      <c r="L277" s="388"/>
      <c r="M277" s="388"/>
      <c r="N277" s="388"/>
      <c r="O277" s="388"/>
      <c r="P277" s="388"/>
      <c r="Q277" s="388"/>
      <c r="R277" s="388"/>
      <c r="S277" s="388"/>
      <c r="T277" s="388"/>
      <c r="U277" s="388"/>
      <c r="V277" s="388"/>
      <c r="W277" s="388"/>
    </row>
    <row r="278" spans="1:23" hidden="1" outlineLevel="1" x14ac:dyDescent="0.2">
      <c r="A278" s="179">
        <v>44442</v>
      </c>
      <c r="B278" s="175"/>
      <c r="C278" s="175">
        <v>5846669.8007981498</v>
      </c>
      <c r="D278" s="176">
        <f t="shared" si="37"/>
        <v>-15.061332076020539</v>
      </c>
      <c r="E278" s="175"/>
      <c r="F278" s="175">
        <v>3024.0131631351933</v>
      </c>
      <c r="G278" s="177">
        <f t="shared" si="36"/>
        <v>18.169267684970691</v>
      </c>
      <c r="H278" s="206"/>
      <c r="I278" s="388"/>
      <c r="J278" s="388"/>
      <c r="K278" s="388"/>
      <c r="L278" s="388"/>
      <c r="M278" s="388"/>
      <c r="N278" s="388"/>
      <c r="O278" s="388"/>
      <c r="P278" s="388"/>
      <c r="Q278" s="388"/>
      <c r="R278" s="388"/>
      <c r="S278" s="388"/>
      <c r="T278" s="388"/>
      <c r="U278" s="388"/>
      <c r="V278" s="388"/>
      <c r="W278" s="388"/>
    </row>
    <row r="279" spans="1:23" hidden="1" outlineLevel="1" x14ac:dyDescent="0.2">
      <c r="A279" s="179" t="s">
        <v>361</v>
      </c>
      <c r="B279" s="175"/>
      <c r="C279" s="175">
        <v>5831608.4687221292</v>
      </c>
      <c r="D279" s="176">
        <f t="shared" si="37"/>
        <v>167.05126996440069</v>
      </c>
      <c r="E279" s="175"/>
      <c r="F279" s="175">
        <v>3042.182430820164</v>
      </c>
      <c r="G279" s="177">
        <f t="shared" si="36"/>
        <v>27.851061150865917</v>
      </c>
      <c r="H279" s="206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</row>
    <row r="280" spans="1:23" hidden="1" outlineLevel="1" collapsed="1" x14ac:dyDescent="0.2">
      <c r="A280" s="179">
        <v>44446</v>
      </c>
      <c r="B280" s="175"/>
      <c r="C280" s="175">
        <v>5998659.7386865299</v>
      </c>
      <c r="D280" s="176">
        <f t="shared" si="37"/>
        <v>-50.023010616609824</v>
      </c>
      <c r="E280" s="175"/>
      <c r="F280" s="175">
        <v>3070.0334919710299</v>
      </c>
      <c r="G280" s="177">
        <f t="shared" si="36"/>
        <v>23.174060043499139</v>
      </c>
      <c r="H280" s="206"/>
      <c r="I280" s="388"/>
      <c r="J280" s="388"/>
      <c r="K280" s="388"/>
      <c r="L280" s="388"/>
      <c r="M280" s="388"/>
      <c r="N280" s="388"/>
      <c r="O280" s="388"/>
      <c r="P280" s="388"/>
      <c r="Q280" s="388"/>
      <c r="R280" s="388"/>
      <c r="S280" s="388"/>
      <c r="T280" s="388"/>
      <c r="U280" s="388"/>
      <c r="V280" s="388"/>
      <c r="W280" s="388"/>
    </row>
    <row r="281" spans="1:23" hidden="1" outlineLevel="1" x14ac:dyDescent="0.2">
      <c r="A281" s="179">
        <v>44447</v>
      </c>
      <c r="B281" s="175"/>
      <c r="C281" s="175">
        <v>5948636.7280699201</v>
      </c>
      <c r="D281" s="176">
        <f t="shared" si="37"/>
        <v>126.94235925143026</v>
      </c>
      <c r="E281" s="175"/>
      <c r="F281" s="175">
        <v>3093.207552014529</v>
      </c>
      <c r="G281" s="177">
        <f t="shared" si="36"/>
        <v>57.591979063456165</v>
      </c>
      <c r="H281" s="206"/>
      <c r="I281" s="388"/>
      <c r="J281" s="388"/>
      <c r="K281" s="388"/>
      <c r="L281" s="388"/>
      <c r="M281" s="388"/>
      <c r="N281" s="388"/>
      <c r="O281" s="388"/>
      <c r="P281" s="388"/>
      <c r="Q281" s="388"/>
      <c r="R281" s="388"/>
      <c r="S281" s="388"/>
      <c r="T281" s="388"/>
      <c r="U281" s="388"/>
      <c r="V281" s="388"/>
      <c r="W281" s="388"/>
    </row>
    <row r="282" spans="1:23" hidden="1" outlineLevel="1" x14ac:dyDescent="0.2">
      <c r="A282" s="179">
        <v>44448</v>
      </c>
      <c r="B282" s="175"/>
      <c r="C282" s="175">
        <v>6075579.0873213504</v>
      </c>
      <c r="D282" s="176">
        <f t="shared" si="37"/>
        <v>-44.490407381789758</v>
      </c>
      <c r="E282" s="175"/>
      <c r="F282" s="175">
        <v>3150.7995310779852</v>
      </c>
      <c r="G282" s="177">
        <f t="shared" si="36"/>
        <v>-10.17856419029431</v>
      </c>
      <c r="H282" s="206"/>
      <c r="I282" s="388"/>
      <c r="J282" s="388"/>
      <c r="K282" s="388"/>
      <c r="L282" s="388"/>
      <c r="M282" s="388"/>
      <c r="N282" s="388"/>
      <c r="O282" s="388"/>
      <c r="P282" s="388"/>
      <c r="Q282" s="388"/>
      <c r="R282" s="388"/>
      <c r="S282" s="388"/>
      <c r="T282" s="388"/>
      <c r="U282" s="388"/>
      <c r="V282" s="388"/>
      <c r="W282" s="388"/>
    </row>
    <row r="283" spans="1:23" hidden="1" outlineLevel="1" x14ac:dyDescent="0.2">
      <c r="A283" s="179">
        <v>44449</v>
      </c>
      <c r="B283" s="175"/>
      <c r="C283" s="175">
        <v>6031088.6799395606</v>
      </c>
      <c r="D283" s="176">
        <f t="shared" si="37"/>
        <v>-299.10874194056078</v>
      </c>
      <c r="E283" s="175"/>
      <c r="F283" s="175">
        <v>3140.6209668876909</v>
      </c>
      <c r="G283" s="177">
        <f t="shared" si="36"/>
        <v>-41.676869054624603</v>
      </c>
      <c r="H283" s="206"/>
      <c r="I283" s="388"/>
      <c r="J283" s="388"/>
      <c r="K283" s="388"/>
      <c r="L283" s="388"/>
      <c r="M283" s="388"/>
      <c r="N283" s="388"/>
      <c r="O283" s="388"/>
      <c r="P283" s="388"/>
      <c r="Q283" s="388"/>
      <c r="R283" s="388"/>
      <c r="S283" s="388"/>
      <c r="T283" s="388"/>
      <c r="U283" s="388"/>
      <c r="V283" s="388"/>
      <c r="W283" s="388"/>
    </row>
    <row r="284" spans="1:23" hidden="1" outlineLevel="1" collapsed="1" x14ac:dyDescent="0.2">
      <c r="A284" s="179" t="s">
        <v>365</v>
      </c>
      <c r="B284" s="175"/>
      <c r="C284" s="175">
        <v>5731979.9379989998</v>
      </c>
      <c r="D284" s="176">
        <f t="shared" si="37"/>
        <v>129.84981351660005</v>
      </c>
      <c r="E284" s="175"/>
      <c r="F284" s="175">
        <v>3098.9440978330663</v>
      </c>
      <c r="G284" s="177">
        <f t="shared" si="36"/>
        <v>88.591603667938216</v>
      </c>
      <c r="H284" s="206"/>
      <c r="I284" s="388"/>
      <c r="J284" s="388"/>
      <c r="K284" s="388"/>
      <c r="L284" s="388"/>
      <c r="M284" s="388"/>
      <c r="N284" s="388"/>
      <c r="O284" s="388"/>
      <c r="P284" s="388"/>
      <c r="Q284" s="388"/>
      <c r="R284" s="388"/>
      <c r="S284" s="388"/>
      <c r="T284" s="388"/>
      <c r="U284" s="388"/>
      <c r="V284" s="388"/>
      <c r="W284" s="388"/>
    </row>
    <row r="285" spans="1:23" hidden="1" outlineLevel="1" x14ac:dyDescent="0.2">
      <c r="A285" s="179">
        <v>44453</v>
      </c>
      <c r="B285" s="175"/>
      <c r="C285" s="175">
        <v>5861829.7515155999</v>
      </c>
      <c r="D285" s="176">
        <f t="shared" si="37"/>
        <v>39.455059764999895</v>
      </c>
      <c r="E285" s="175"/>
      <c r="F285" s="175">
        <v>3187.5357015010045</v>
      </c>
      <c r="G285" s="177">
        <f t="shared" si="36"/>
        <v>-12.133419009237059</v>
      </c>
      <c r="H285" s="206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</row>
    <row r="286" spans="1:23" hidden="1" outlineLevel="1" x14ac:dyDescent="0.2">
      <c r="A286" s="179">
        <v>44454</v>
      </c>
      <c r="B286" s="175"/>
      <c r="C286" s="175">
        <v>5901284.8112805998</v>
      </c>
      <c r="D286" s="176">
        <f t="shared" si="37"/>
        <v>-101.44508501099888</v>
      </c>
      <c r="E286" s="175"/>
      <c r="F286" s="175">
        <v>3175.4022824917674</v>
      </c>
      <c r="G286" s="177">
        <f t="shared" si="36"/>
        <v>-42.896110151921221</v>
      </c>
      <c r="H286" s="206"/>
      <c r="I286" s="388"/>
      <c r="J286" s="388"/>
      <c r="K286" s="388"/>
      <c r="L286" s="388"/>
      <c r="M286" s="388"/>
      <c r="N286" s="388"/>
      <c r="O286" s="388"/>
      <c r="P286" s="388"/>
      <c r="Q286" s="388"/>
      <c r="R286" s="388"/>
      <c r="S286" s="388"/>
      <c r="T286" s="388"/>
      <c r="U286" s="388"/>
      <c r="V286" s="388"/>
      <c r="W286" s="388"/>
    </row>
    <row r="287" spans="1:23" hidden="1" outlineLevel="1" x14ac:dyDescent="0.2">
      <c r="A287" s="179">
        <v>44455</v>
      </c>
      <c r="B287" s="175"/>
      <c r="C287" s="175">
        <v>5799839.7262696009</v>
      </c>
      <c r="D287" s="176">
        <f t="shared" si="37"/>
        <v>103.21724884657003</v>
      </c>
      <c r="E287" s="175"/>
      <c r="F287" s="175">
        <v>3132.5061723398462</v>
      </c>
      <c r="G287" s="177">
        <f t="shared" si="36"/>
        <v>72.338066381591034</v>
      </c>
      <c r="H287" s="206"/>
      <c r="I287" s="388"/>
      <c r="J287" s="388"/>
      <c r="K287" s="388"/>
      <c r="L287" s="388"/>
      <c r="M287" s="388"/>
      <c r="N287" s="388"/>
      <c r="O287" s="388"/>
      <c r="P287" s="388"/>
      <c r="Q287" s="388"/>
      <c r="R287" s="388"/>
      <c r="S287" s="388"/>
      <c r="T287" s="388"/>
      <c r="U287" s="388"/>
      <c r="V287" s="388"/>
      <c r="W287" s="388"/>
    </row>
    <row r="288" spans="1:23" hidden="1" outlineLevel="1" x14ac:dyDescent="0.2">
      <c r="A288" s="179">
        <v>44456</v>
      </c>
      <c r="B288" s="175"/>
      <c r="C288" s="175">
        <v>5903056.9751161709</v>
      </c>
      <c r="D288" s="176">
        <f t="shared" si="37"/>
        <v>38.458735633619128</v>
      </c>
      <c r="E288" s="175"/>
      <c r="F288" s="175">
        <v>3204.8442387214373</v>
      </c>
      <c r="G288" s="177">
        <f t="shared" si="36"/>
        <v>33.300776949186456</v>
      </c>
      <c r="H288" s="206"/>
      <c r="I288" s="388"/>
      <c r="J288" s="388"/>
      <c r="K288" s="388"/>
      <c r="L288" s="388"/>
      <c r="M288" s="388"/>
      <c r="N288" s="388"/>
      <c r="O288" s="388"/>
      <c r="P288" s="388"/>
      <c r="Q288" s="388"/>
      <c r="R288" s="388"/>
      <c r="S288" s="388"/>
      <c r="T288" s="388"/>
      <c r="U288" s="388"/>
      <c r="V288" s="388"/>
      <c r="W288" s="388"/>
    </row>
    <row r="289" spans="1:23" hidden="1" outlineLevel="1" x14ac:dyDescent="0.2">
      <c r="A289" s="179" t="s">
        <v>368</v>
      </c>
      <c r="B289" s="175"/>
      <c r="C289" s="175">
        <v>5941515.7107497901</v>
      </c>
      <c r="D289" s="176">
        <f t="shared" si="37"/>
        <v>-242.94540149451046</v>
      </c>
      <c r="E289" s="175"/>
      <c r="F289" s="175">
        <v>3238.1450156706237</v>
      </c>
      <c r="G289" s="177">
        <f t="shared" si="36"/>
        <v>-104.7429860384841</v>
      </c>
      <c r="H289" s="206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</row>
    <row r="290" spans="1:23" hidden="1" outlineLevel="1" x14ac:dyDescent="0.2">
      <c r="A290" s="179">
        <v>44460</v>
      </c>
      <c r="B290" s="175"/>
      <c r="C290" s="175">
        <v>5698570.3092552796</v>
      </c>
      <c r="D290" s="176">
        <f t="shared" si="37"/>
        <v>202.81196952628065</v>
      </c>
      <c r="E290" s="175"/>
      <c r="F290" s="175">
        <v>3133.4020296321396</v>
      </c>
      <c r="G290" s="177">
        <f t="shared" si="36"/>
        <v>0.19936695437581875</v>
      </c>
      <c r="H290" s="206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</row>
    <row r="291" spans="1:23" hidden="1" outlineLevel="1" x14ac:dyDescent="0.2">
      <c r="A291" s="179">
        <v>44461</v>
      </c>
      <c r="B291" s="175"/>
      <c r="C291" s="175">
        <v>5901382.2787815602</v>
      </c>
      <c r="D291" s="176">
        <f t="shared" si="37"/>
        <v>-326.06775469696987</v>
      </c>
      <c r="E291" s="175"/>
      <c r="F291" s="175">
        <v>3133.6013965865154</v>
      </c>
      <c r="G291" s="177">
        <f t="shared" si="36"/>
        <v>-59.940244683132278</v>
      </c>
      <c r="H291" s="206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</row>
    <row r="292" spans="1:23" hidden="1" outlineLevel="1" x14ac:dyDescent="0.2">
      <c r="A292" s="179">
        <v>44462</v>
      </c>
      <c r="B292" s="175"/>
      <c r="C292" s="175">
        <v>5575314.5240845904</v>
      </c>
      <c r="D292" s="176">
        <f t="shared" si="37"/>
        <v>104.58173628555983</v>
      </c>
      <c r="E292" s="175"/>
      <c r="F292" s="175">
        <v>3073.6611519033831</v>
      </c>
      <c r="G292" s="177">
        <f t="shared" si="36"/>
        <v>-26.996142026441248</v>
      </c>
      <c r="H292" s="206"/>
      <c r="I292" s="388"/>
      <c r="J292" s="388"/>
      <c r="K292" s="388"/>
      <c r="L292" s="388"/>
      <c r="M292" s="388"/>
      <c r="N292" s="388"/>
      <c r="O292" s="388"/>
      <c r="P292" s="388"/>
      <c r="Q292" s="388"/>
      <c r="R292" s="388"/>
      <c r="S292" s="388"/>
      <c r="T292" s="388"/>
      <c r="U292" s="388"/>
      <c r="V292" s="388"/>
      <c r="W292" s="388"/>
    </row>
    <row r="293" spans="1:23" hidden="1" outlineLevel="1" x14ac:dyDescent="0.2">
      <c r="A293" s="179">
        <v>44463</v>
      </c>
      <c r="B293" s="175"/>
      <c r="C293" s="175">
        <v>5679896.2603701502</v>
      </c>
      <c r="D293" s="176">
        <f t="shared" si="37"/>
        <v>-51.393788707080297</v>
      </c>
      <c r="E293" s="175"/>
      <c r="F293" s="175">
        <v>3046.6650098769419</v>
      </c>
      <c r="G293" s="177">
        <f t="shared" si="36"/>
        <v>-35.392060008336557</v>
      </c>
      <c r="H293" s="206"/>
      <c r="I293" s="388"/>
      <c r="J293" s="388"/>
      <c r="K293" s="388"/>
      <c r="L293" s="388"/>
      <c r="M293" s="388"/>
      <c r="N293" s="388"/>
      <c r="O293" s="388"/>
      <c r="P293" s="388"/>
      <c r="Q293" s="388"/>
      <c r="R293" s="388"/>
      <c r="S293" s="388"/>
      <c r="T293" s="388"/>
      <c r="U293" s="388"/>
      <c r="V293" s="388"/>
      <c r="W293" s="388"/>
    </row>
    <row r="294" spans="1:23" hidden="1" outlineLevel="1" collapsed="1" x14ac:dyDescent="0.2">
      <c r="A294" s="179" t="s">
        <v>370</v>
      </c>
      <c r="B294" s="175"/>
      <c r="C294" s="175">
        <v>5628502.4716630699</v>
      </c>
      <c r="D294" s="176">
        <f t="shared" si="37"/>
        <v>185.42625210063997</v>
      </c>
      <c r="E294" s="175"/>
      <c r="F294" s="175">
        <v>3011.2729498686053</v>
      </c>
      <c r="G294" s="177">
        <f t="shared" si="36"/>
        <v>20.408153931930883</v>
      </c>
      <c r="H294" s="206"/>
      <c r="I294" s="388"/>
      <c r="J294" s="388"/>
      <c r="K294" s="388"/>
      <c r="L294" s="388"/>
      <c r="M294" s="388"/>
      <c r="N294" s="388"/>
      <c r="O294" s="388"/>
      <c r="P294" s="388"/>
      <c r="Q294" s="388"/>
      <c r="R294" s="388"/>
      <c r="S294" s="388"/>
      <c r="T294" s="388"/>
      <c r="U294" s="388"/>
      <c r="V294" s="388"/>
      <c r="W294" s="388"/>
    </row>
    <row r="295" spans="1:23" hidden="1" outlineLevel="1" x14ac:dyDescent="0.2">
      <c r="A295" s="179">
        <v>44467</v>
      </c>
      <c r="B295" s="175"/>
      <c r="C295" s="175">
        <v>5813928.7237637099</v>
      </c>
      <c r="D295" s="176">
        <f t="shared" si="37"/>
        <v>-7.7347775731803852</v>
      </c>
      <c r="E295" s="175"/>
      <c r="F295" s="175">
        <v>3031.6811038005362</v>
      </c>
      <c r="G295" s="177">
        <f t="shared" si="36"/>
        <v>-16.234609016098148</v>
      </c>
      <c r="H295" s="206"/>
      <c r="I295" s="388"/>
      <c r="J295" s="388"/>
      <c r="K295" s="388"/>
      <c r="L295" s="388"/>
      <c r="M295" s="388"/>
      <c r="N295" s="388"/>
      <c r="O295" s="388"/>
      <c r="P295" s="388"/>
      <c r="Q295" s="388"/>
      <c r="R295" s="388"/>
      <c r="S295" s="388"/>
      <c r="T295" s="388"/>
      <c r="U295" s="388"/>
      <c r="V295" s="388"/>
      <c r="W295" s="388"/>
    </row>
    <row r="296" spans="1:23" hidden="1" outlineLevel="1" collapsed="1" x14ac:dyDescent="0.2">
      <c r="A296" s="179">
        <v>44468</v>
      </c>
      <c r="B296" s="175"/>
      <c r="C296" s="175">
        <v>5806193.9461905295</v>
      </c>
      <c r="D296" s="176">
        <f t="shared" si="37"/>
        <v>153.39425191453006</v>
      </c>
      <c r="E296" s="175"/>
      <c r="F296" s="175">
        <v>3015.4464947844381</v>
      </c>
      <c r="G296" s="177">
        <f t="shared" si="36"/>
        <v>-40.143176277622388</v>
      </c>
      <c r="H296" s="206"/>
      <c r="I296" s="388"/>
      <c r="J296" s="388"/>
      <c r="K296" s="388"/>
      <c r="L296" s="388"/>
      <c r="M296" s="388"/>
      <c r="N296" s="388"/>
      <c r="O296" s="388"/>
      <c r="P296" s="388"/>
      <c r="Q296" s="388"/>
      <c r="R296" s="388"/>
      <c r="S296" s="388"/>
      <c r="T296" s="388"/>
      <c r="U296" s="388"/>
      <c r="V296" s="388"/>
      <c r="W296" s="388"/>
    </row>
    <row r="297" spans="1:23" hidden="1" outlineLevel="1" x14ac:dyDescent="0.2">
      <c r="A297" s="179">
        <v>44469</v>
      </c>
      <c r="B297" s="175"/>
      <c r="C297" s="175">
        <v>5959588.1981050596</v>
      </c>
      <c r="D297" s="176">
        <f t="shared" si="37"/>
        <v>21.010801894940435</v>
      </c>
      <c r="E297" s="175"/>
      <c r="F297" s="175">
        <v>2975.3033185068157</v>
      </c>
      <c r="G297" s="177">
        <f t="shared" si="36"/>
        <v>21.519629306443676</v>
      </c>
      <c r="H297" s="206"/>
      <c r="I297" s="388"/>
      <c r="J297" s="388"/>
      <c r="K297" s="388"/>
      <c r="L297" s="388"/>
      <c r="M297" s="388"/>
      <c r="N297" s="388"/>
      <c r="O297" s="388"/>
      <c r="P297" s="388"/>
      <c r="Q297" s="388"/>
      <c r="R297" s="388"/>
      <c r="S297" s="388"/>
      <c r="T297" s="388"/>
      <c r="U297" s="388"/>
      <c r="V297" s="388"/>
      <c r="W297" s="388"/>
    </row>
    <row r="298" spans="1:23" hidden="1" outlineLevel="1" x14ac:dyDescent="0.2">
      <c r="A298" s="179">
        <v>44470</v>
      </c>
      <c r="B298" s="175"/>
      <c r="C298" s="175">
        <v>5980599</v>
      </c>
      <c r="D298" s="176">
        <f t="shared" si="37"/>
        <v>119.81092490679957</v>
      </c>
      <c r="E298" s="175"/>
      <c r="F298" s="175">
        <v>2996.8229478132594</v>
      </c>
      <c r="G298" s="177">
        <f t="shared" si="36"/>
        <v>30.130727712150474</v>
      </c>
      <c r="H298" s="206"/>
      <c r="I298" s="388"/>
      <c r="J298" s="388"/>
      <c r="K298" s="388"/>
      <c r="L298" s="388"/>
      <c r="M298" s="388"/>
      <c r="N298" s="388"/>
      <c r="O298" s="388"/>
      <c r="P298" s="388"/>
      <c r="Q298" s="388"/>
      <c r="R298" s="388"/>
      <c r="S298" s="388"/>
      <c r="T298" s="388"/>
      <c r="U298" s="388"/>
      <c r="V298" s="388"/>
      <c r="W298" s="388"/>
    </row>
    <row r="299" spans="1:23" hidden="1" outlineLevel="1" x14ac:dyDescent="0.2">
      <c r="A299" s="179" t="s">
        <v>373</v>
      </c>
      <c r="B299" s="175"/>
      <c r="C299" s="175">
        <v>6100409.9249067996</v>
      </c>
      <c r="D299" s="176">
        <f t="shared" si="37"/>
        <v>175.15995176655986</v>
      </c>
      <c r="E299" s="175"/>
      <c r="F299" s="175">
        <v>3026.9536755254098</v>
      </c>
      <c r="G299" s="177">
        <f t="shared" si="36"/>
        <v>-5.1363555487578196</v>
      </c>
      <c r="H299" s="206"/>
      <c r="I299" s="388"/>
      <c r="J299" s="388"/>
      <c r="K299" s="388"/>
      <c r="L299" s="388"/>
      <c r="M299" s="388"/>
      <c r="N299" s="388"/>
      <c r="O299" s="388"/>
      <c r="P299" s="388"/>
      <c r="Q299" s="388"/>
      <c r="R299" s="388"/>
      <c r="S299" s="388"/>
      <c r="T299" s="388"/>
      <c r="U299" s="388"/>
      <c r="V299" s="388"/>
      <c r="W299" s="388"/>
    </row>
    <row r="300" spans="1:23" hidden="1" outlineLevel="1" x14ac:dyDescent="0.2">
      <c r="A300" s="179">
        <v>44474</v>
      </c>
      <c r="B300" s="175"/>
      <c r="C300" s="175">
        <v>6275569.8766733594</v>
      </c>
      <c r="D300" s="176">
        <f t="shared" si="37"/>
        <v>74.298553678231315</v>
      </c>
      <c r="E300" s="175"/>
      <c r="F300" s="175">
        <v>3021.817319976652</v>
      </c>
      <c r="G300" s="177">
        <f t="shared" si="36"/>
        <v>44.568020702792182</v>
      </c>
      <c r="H300" s="206"/>
      <c r="I300" s="388"/>
      <c r="J300" s="388"/>
      <c r="K300" s="388"/>
      <c r="L300" s="388"/>
      <c r="M300" s="388"/>
      <c r="N300" s="388"/>
      <c r="O300" s="388"/>
      <c r="P300" s="388"/>
      <c r="Q300" s="388"/>
      <c r="R300" s="388"/>
      <c r="S300" s="388"/>
      <c r="T300" s="388"/>
      <c r="U300" s="388"/>
      <c r="V300" s="388"/>
      <c r="W300" s="388"/>
    </row>
    <row r="301" spans="1:23" hidden="1" outlineLevel="1" x14ac:dyDescent="0.2">
      <c r="A301" s="179">
        <v>44475</v>
      </c>
      <c r="B301" s="175"/>
      <c r="C301" s="175">
        <v>6349868.4303515907</v>
      </c>
      <c r="D301" s="176">
        <f t="shared" si="37"/>
        <v>87.318454588779247</v>
      </c>
      <c r="E301" s="175"/>
      <c r="F301" s="175">
        <v>3066.3853406794442</v>
      </c>
      <c r="G301" s="177">
        <f t="shared" si="36"/>
        <v>-4.3468143882532786</v>
      </c>
      <c r="H301" s="206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</row>
    <row r="302" spans="1:23" hidden="1" outlineLevel="1" x14ac:dyDescent="0.2">
      <c r="A302" s="179">
        <v>44476</v>
      </c>
      <c r="B302" s="175"/>
      <c r="C302" s="175">
        <v>6437186.88494037</v>
      </c>
      <c r="D302" s="176">
        <f t="shared" si="37"/>
        <v>51.372296206609349</v>
      </c>
      <c r="E302" s="175"/>
      <c r="F302" s="175">
        <v>3062.0385262911909</v>
      </c>
      <c r="G302" s="177">
        <f t="shared" si="36"/>
        <v>-6.2193904128157556</v>
      </c>
      <c r="H302" s="206"/>
      <c r="I302" s="388"/>
      <c r="J302" s="388"/>
      <c r="K302" s="388"/>
      <c r="L302" s="388"/>
      <c r="M302" s="388"/>
      <c r="N302" s="388"/>
      <c r="O302" s="388"/>
      <c r="P302" s="388"/>
      <c r="Q302" s="388"/>
      <c r="R302" s="388"/>
      <c r="S302" s="388"/>
      <c r="T302" s="388"/>
      <c r="U302" s="388"/>
      <c r="V302" s="388"/>
      <c r="W302" s="388"/>
    </row>
    <row r="303" spans="1:23" hidden="1" outlineLevel="1" x14ac:dyDescent="0.2">
      <c r="A303" s="179">
        <v>44477</v>
      </c>
      <c r="B303" s="175"/>
      <c r="C303" s="175">
        <v>6488559.1811469793</v>
      </c>
      <c r="D303" s="176">
        <f t="shared" si="37"/>
        <v>-340.30179968007934</v>
      </c>
      <c r="E303" s="175"/>
      <c r="F303" s="175">
        <v>3055.8191358783752</v>
      </c>
      <c r="G303" s="177">
        <f t="shared" si="36"/>
        <v>-33.9697506841635</v>
      </c>
      <c r="H303" s="206"/>
      <c r="I303" s="388"/>
      <c r="J303" s="388"/>
      <c r="K303" s="388"/>
      <c r="L303" s="388"/>
      <c r="M303" s="388"/>
      <c r="N303" s="388"/>
      <c r="O303" s="388"/>
      <c r="P303" s="388"/>
      <c r="Q303" s="388"/>
      <c r="R303" s="388"/>
      <c r="S303" s="388"/>
      <c r="T303" s="388"/>
      <c r="U303" s="388"/>
      <c r="V303" s="388"/>
      <c r="W303" s="388"/>
    </row>
    <row r="304" spans="1:23" hidden="1" outlineLevel="1" x14ac:dyDescent="0.2">
      <c r="A304" s="179" t="s">
        <v>375</v>
      </c>
      <c r="B304" s="175"/>
      <c r="C304" s="175">
        <v>6148257.3814669</v>
      </c>
      <c r="D304" s="176">
        <f t="shared" si="37"/>
        <v>197.91556268161071</v>
      </c>
      <c r="E304" s="175"/>
      <c r="F304" s="175">
        <v>3021.8493851942117</v>
      </c>
      <c r="G304" s="177">
        <f t="shared" si="36"/>
        <v>-11.896284610530529</v>
      </c>
      <c r="H304" s="206"/>
      <c r="I304" s="388"/>
      <c r="J304" s="388"/>
      <c r="K304" s="388"/>
      <c r="L304" s="388"/>
      <c r="M304" s="388"/>
      <c r="N304" s="388"/>
      <c r="O304" s="388"/>
      <c r="P304" s="388"/>
      <c r="Q304" s="388"/>
      <c r="R304" s="388"/>
      <c r="S304" s="388"/>
      <c r="T304" s="388"/>
      <c r="U304" s="388"/>
      <c r="V304" s="388"/>
      <c r="W304" s="388"/>
    </row>
    <row r="305" spans="1:23" hidden="1" outlineLevel="1" x14ac:dyDescent="0.2">
      <c r="A305" s="179">
        <v>44481</v>
      </c>
      <c r="B305" s="175"/>
      <c r="C305" s="175">
        <v>6346172.9441485107</v>
      </c>
      <c r="D305" s="176">
        <f t="shared" si="37"/>
        <v>64.980946444689295</v>
      </c>
      <c r="E305" s="175"/>
      <c r="F305" s="175">
        <v>3009.9531005836811</v>
      </c>
      <c r="G305" s="177">
        <f t="shared" si="36"/>
        <v>5.4563185964848344</v>
      </c>
      <c r="H305" s="206"/>
      <c r="I305" s="388"/>
      <c r="J305" s="388"/>
      <c r="K305" s="388"/>
      <c r="L305" s="388"/>
      <c r="M305" s="388"/>
      <c r="N305" s="388"/>
      <c r="O305" s="388"/>
      <c r="P305" s="388"/>
      <c r="Q305" s="388"/>
      <c r="R305" s="388"/>
      <c r="S305" s="388"/>
      <c r="T305" s="388"/>
      <c r="U305" s="388"/>
      <c r="V305" s="388"/>
      <c r="W305" s="388"/>
    </row>
    <row r="306" spans="1:23" hidden="1" outlineLevel="1" x14ac:dyDescent="0.2">
      <c r="A306" s="179">
        <v>44482</v>
      </c>
      <c r="B306" s="175"/>
      <c r="C306" s="175">
        <v>6411153.8905932</v>
      </c>
      <c r="D306" s="176">
        <f t="shared" si="37"/>
        <v>1.9564455296099186</v>
      </c>
      <c r="E306" s="175"/>
      <c r="F306" s="175">
        <v>3015.409419180166</v>
      </c>
      <c r="G306" s="177">
        <f t="shared" si="36"/>
        <v>68.379001350203907</v>
      </c>
      <c r="H306" s="206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</row>
    <row r="307" spans="1:23" hidden="1" outlineLevel="1" x14ac:dyDescent="0.2">
      <c r="A307" s="179">
        <v>44483</v>
      </c>
      <c r="B307" s="175"/>
      <c r="C307" s="175">
        <v>6413110.3361228099</v>
      </c>
      <c r="D307" s="176">
        <f t="shared" si="37"/>
        <v>80.30776782361977</v>
      </c>
      <c r="E307" s="175"/>
      <c r="F307" s="175">
        <v>3083.7884205303699</v>
      </c>
      <c r="G307" s="177">
        <f t="shared" si="36"/>
        <v>-22.834257103471828</v>
      </c>
      <c r="H307" s="206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</row>
    <row r="308" spans="1:23" hidden="1" outlineLevel="1" x14ac:dyDescent="0.2">
      <c r="A308" s="179">
        <v>44484</v>
      </c>
      <c r="B308" s="175"/>
      <c r="C308" s="175">
        <v>6493418.1039464297</v>
      </c>
      <c r="D308" s="176">
        <f t="shared" si="37"/>
        <v>-61.162210846220141</v>
      </c>
      <c r="E308" s="175"/>
      <c r="F308" s="175">
        <v>3060.954163426898</v>
      </c>
      <c r="G308" s="177">
        <f t="shared" si="36"/>
        <v>1.6055748522562681</v>
      </c>
      <c r="H308" s="206"/>
      <c r="I308" s="388"/>
      <c r="J308" s="388"/>
      <c r="K308" s="388"/>
      <c r="L308" s="388"/>
      <c r="M308" s="388"/>
      <c r="N308" s="388"/>
      <c r="O308" s="388"/>
      <c r="P308" s="388"/>
      <c r="Q308" s="388"/>
      <c r="R308" s="388"/>
      <c r="S308" s="388"/>
      <c r="T308" s="388"/>
      <c r="U308" s="388"/>
      <c r="V308" s="388"/>
      <c r="W308" s="388"/>
    </row>
    <row r="309" spans="1:23" hidden="1" outlineLevel="1" collapsed="1" x14ac:dyDescent="0.2">
      <c r="A309" s="179" t="s">
        <v>376</v>
      </c>
      <c r="B309" s="175"/>
      <c r="C309" s="175">
        <v>6432255.8931002095</v>
      </c>
      <c r="D309" s="176">
        <f t="shared" si="37"/>
        <v>107.61572895394079</v>
      </c>
      <c r="E309" s="175"/>
      <c r="F309" s="175">
        <v>3062.5597382791543</v>
      </c>
      <c r="G309" s="177">
        <f t="shared" si="36"/>
        <v>-5.198211272435401</v>
      </c>
      <c r="H309" s="206"/>
      <c r="I309" s="388"/>
      <c r="J309" s="388"/>
      <c r="K309" s="388"/>
      <c r="L309" s="388"/>
      <c r="M309" s="388"/>
      <c r="N309" s="388"/>
      <c r="O309" s="388"/>
      <c r="P309" s="388"/>
      <c r="Q309" s="388"/>
      <c r="R309" s="388"/>
      <c r="S309" s="388"/>
      <c r="T309" s="388"/>
      <c r="U309" s="388"/>
      <c r="V309" s="388"/>
      <c r="W309" s="388"/>
    </row>
    <row r="310" spans="1:23" hidden="1" outlineLevel="1" x14ac:dyDescent="0.2">
      <c r="A310" s="179">
        <v>44488</v>
      </c>
      <c r="B310" s="175"/>
      <c r="C310" s="175">
        <v>6539871.6220541503</v>
      </c>
      <c r="D310" s="176">
        <f t="shared" si="37"/>
        <v>141.6969204625897</v>
      </c>
      <c r="E310" s="175"/>
      <c r="F310" s="175">
        <v>3057.3615270067189</v>
      </c>
      <c r="G310" s="177">
        <f t="shared" ref="G310:G373" si="38">F311-F310</f>
        <v>10.207472761192548</v>
      </c>
      <c r="H310" s="206"/>
      <c r="I310" s="388"/>
      <c r="J310" s="388"/>
      <c r="K310" s="388"/>
      <c r="L310" s="388"/>
      <c r="M310" s="388"/>
      <c r="N310" s="388"/>
      <c r="O310" s="388"/>
      <c r="P310" s="388"/>
      <c r="Q310" s="388"/>
      <c r="R310" s="388"/>
      <c r="S310" s="388"/>
      <c r="T310" s="388"/>
      <c r="U310" s="388"/>
      <c r="V310" s="388"/>
      <c r="W310" s="388"/>
    </row>
    <row r="311" spans="1:23" hidden="1" outlineLevel="1" x14ac:dyDescent="0.2">
      <c r="A311" s="179">
        <v>44489</v>
      </c>
      <c r="B311" s="175"/>
      <c r="C311" s="175">
        <v>6681568.54251674</v>
      </c>
      <c r="D311" s="176">
        <f t="shared" si="37"/>
        <v>-309.49342601606901</v>
      </c>
      <c r="E311" s="175"/>
      <c r="F311" s="175">
        <v>3067.5689997679115</v>
      </c>
      <c r="G311" s="177">
        <f t="shared" si="38"/>
        <v>3.8584044872550294</v>
      </c>
      <c r="H311" s="206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</row>
    <row r="312" spans="1:23" hidden="1" outlineLevel="1" x14ac:dyDescent="0.2">
      <c r="A312" s="179">
        <v>44490</v>
      </c>
      <c r="B312" s="175"/>
      <c r="C312" s="175">
        <v>6372075.116500671</v>
      </c>
      <c r="D312" s="176">
        <f t="shared" si="37"/>
        <v>7.4873058261992407</v>
      </c>
      <c r="E312" s="175"/>
      <c r="F312" s="175">
        <v>3071.4274042551665</v>
      </c>
      <c r="G312" s="177">
        <f t="shared" si="38"/>
        <v>-47.707579023674498</v>
      </c>
      <c r="H312" s="206"/>
      <c r="I312" s="388"/>
      <c r="J312" s="388"/>
      <c r="K312" s="388"/>
      <c r="L312" s="388"/>
      <c r="M312" s="388"/>
      <c r="N312" s="388"/>
      <c r="O312" s="388"/>
      <c r="P312" s="388"/>
      <c r="Q312" s="388"/>
      <c r="R312" s="388"/>
      <c r="S312" s="388"/>
      <c r="T312" s="388"/>
      <c r="U312" s="388"/>
      <c r="V312" s="388"/>
      <c r="W312" s="388"/>
    </row>
    <row r="313" spans="1:23" hidden="1" outlineLevel="1" x14ac:dyDescent="0.2">
      <c r="A313" s="179">
        <v>44491</v>
      </c>
      <c r="B313" s="175"/>
      <c r="C313" s="175">
        <v>6379562.4223268703</v>
      </c>
      <c r="D313" s="176">
        <f t="shared" si="37"/>
        <v>-1264.3165699709998</v>
      </c>
      <c r="E313" s="175"/>
      <c r="F313" s="175">
        <v>3023.719825231492</v>
      </c>
      <c r="G313" s="177">
        <f t="shared" si="38"/>
        <v>-61.438790579551096</v>
      </c>
      <c r="H313" s="206"/>
      <c r="I313" s="388"/>
      <c r="J313" s="388"/>
      <c r="K313" s="388"/>
      <c r="L313" s="388"/>
      <c r="M313" s="388"/>
      <c r="N313" s="388"/>
      <c r="O313" s="388"/>
      <c r="P313" s="388"/>
      <c r="Q313" s="388"/>
      <c r="R313" s="388"/>
      <c r="S313" s="388"/>
      <c r="T313" s="388"/>
      <c r="U313" s="388"/>
      <c r="V313" s="388"/>
      <c r="W313" s="388"/>
    </row>
    <row r="314" spans="1:23" hidden="1" outlineLevel="1" x14ac:dyDescent="0.2">
      <c r="A314" s="179" t="s">
        <v>378</v>
      </c>
      <c r="B314" s="175"/>
      <c r="C314" s="175">
        <v>5115245.8523558704</v>
      </c>
      <c r="D314" s="176">
        <f t="shared" si="37"/>
        <v>157.79025771932956</v>
      </c>
      <c r="E314" s="175"/>
      <c r="F314" s="175">
        <v>2962.2810346519409</v>
      </c>
      <c r="G314" s="177">
        <f t="shared" si="38"/>
        <v>-5.0912113907611456</v>
      </c>
      <c r="H314" s="206"/>
      <c r="I314" s="388"/>
      <c r="J314" s="388"/>
      <c r="K314" s="388"/>
      <c r="L314" s="388"/>
      <c r="M314" s="388"/>
      <c r="N314" s="388"/>
      <c r="O314" s="388"/>
      <c r="P314" s="388"/>
      <c r="Q314" s="388"/>
      <c r="R314" s="388"/>
      <c r="S314" s="388"/>
      <c r="T314" s="388"/>
      <c r="U314" s="388"/>
      <c r="V314" s="388"/>
      <c r="W314" s="388"/>
    </row>
    <row r="315" spans="1:23" hidden="1" outlineLevel="1" x14ac:dyDescent="0.2">
      <c r="A315" s="179">
        <v>44495</v>
      </c>
      <c r="B315" s="175"/>
      <c r="C315" s="175">
        <v>5273036.1100752</v>
      </c>
      <c r="D315" s="176">
        <f t="shared" ref="D315:D375" si="39">(C316-C315)/1000</f>
        <v>165.29984860876016</v>
      </c>
      <c r="E315" s="175"/>
      <c r="F315" s="175">
        <v>2957.1898232611798</v>
      </c>
      <c r="G315" s="177">
        <f t="shared" si="38"/>
        <v>70.303488992638449</v>
      </c>
      <c r="H315" s="206"/>
      <c r="I315" s="388"/>
      <c r="J315" s="388"/>
      <c r="K315" s="388"/>
      <c r="L315" s="388"/>
      <c r="M315" s="388"/>
      <c r="N315" s="388"/>
      <c r="O315" s="388"/>
      <c r="P315" s="388"/>
      <c r="Q315" s="388"/>
      <c r="R315" s="388"/>
      <c r="S315" s="388"/>
      <c r="T315" s="388"/>
      <c r="U315" s="388"/>
      <c r="V315" s="388"/>
      <c r="W315" s="388"/>
    </row>
    <row r="316" spans="1:23" hidden="1" outlineLevel="1" x14ac:dyDescent="0.2">
      <c r="A316" s="179">
        <v>44496</v>
      </c>
      <c r="B316" s="175"/>
      <c r="C316" s="175">
        <v>5438335.9586839601</v>
      </c>
      <c r="D316" s="176">
        <f t="shared" si="39"/>
        <v>55.378051524590703</v>
      </c>
      <c r="E316" s="175"/>
      <c r="F316" s="175">
        <v>3027.4933122538182</v>
      </c>
      <c r="G316" s="177">
        <f t="shared" si="38"/>
        <v>-66.318296644582006</v>
      </c>
      <c r="H316" s="206"/>
      <c r="I316" s="388"/>
      <c r="J316" s="388"/>
      <c r="K316" s="388"/>
      <c r="L316" s="388"/>
      <c r="M316" s="388"/>
      <c r="N316" s="388"/>
      <c r="O316" s="388"/>
      <c r="P316" s="388"/>
      <c r="Q316" s="388"/>
      <c r="R316" s="388"/>
      <c r="S316" s="388"/>
      <c r="T316" s="388"/>
      <c r="U316" s="388"/>
      <c r="V316" s="388"/>
      <c r="W316" s="388"/>
    </row>
    <row r="317" spans="1:23" hidden="1" outlineLevel="1" x14ac:dyDescent="0.2">
      <c r="A317" s="179">
        <v>44497</v>
      </c>
      <c r="B317" s="175"/>
      <c r="C317" s="175">
        <v>5493714.0102085508</v>
      </c>
      <c r="D317" s="176">
        <f t="shared" si="39"/>
        <v>-66.587433291520924</v>
      </c>
      <c r="E317" s="175"/>
      <c r="F317" s="175">
        <v>2961.1750156092362</v>
      </c>
      <c r="G317" s="177">
        <f t="shared" si="38"/>
        <v>94.419184214232246</v>
      </c>
      <c r="H317" s="206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</row>
    <row r="318" spans="1:23" hidden="1" outlineLevel="1" x14ac:dyDescent="0.2">
      <c r="A318" s="179">
        <v>44498</v>
      </c>
      <c r="B318" s="175"/>
      <c r="C318" s="175">
        <v>5427126.5769170299</v>
      </c>
      <c r="D318" s="176">
        <f t="shared" si="39"/>
        <v>265.12217644979057</v>
      </c>
      <c r="E318" s="175"/>
      <c r="F318" s="175">
        <v>3055.5941998234684</v>
      </c>
      <c r="G318" s="177">
        <f t="shared" si="38"/>
        <v>13.620147206846468</v>
      </c>
      <c r="H318" s="206"/>
      <c r="I318" s="388"/>
      <c r="J318" s="388"/>
      <c r="K318" s="388"/>
      <c r="L318" s="388"/>
      <c r="M318" s="388"/>
      <c r="N318" s="388"/>
      <c r="O318" s="388"/>
      <c r="P318" s="388"/>
      <c r="Q318" s="388"/>
      <c r="R318" s="388"/>
      <c r="S318" s="388"/>
      <c r="T318" s="388"/>
      <c r="U318" s="388"/>
      <c r="V318" s="388"/>
      <c r="W318" s="388"/>
    </row>
    <row r="319" spans="1:23" hidden="1" outlineLevel="1" x14ac:dyDescent="0.2">
      <c r="A319" s="179" t="s">
        <v>382</v>
      </c>
      <c r="B319" s="175"/>
      <c r="C319" s="175">
        <v>5692248.7533668205</v>
      </c>
      <c r="D319" s="176">
        <f t="shared" si="39"/>
        <v>51.655000000000001</v>
      </c>
      <c r="E319" s="175"/>
      <c r="F319" s="175">
        <v>3069.2143470303149</v>
      </c>
      <c r="G319" s="177">
        <f t="shared" si="38"/>
        <v>26.125879973119027</v>
      </c>
      <c r="H319" s="206"/>
      <c r="I319" s="388"/>
      <c r="J319" s="388"/>
      <c r="K319" s="388"/>
      <c r="L319" s="388"/>
      <c r="M319" s="388"/>
      <c r="N319" s="388"/>
      <c r="O319" s="388"/>
      <c r="P319" s="388"/>
      <c r="Q319" s="388"/>
      <c r="R319" s="388"/>
      <c r="S319" s="388"/>
      <c r="T319" s="388"/>
      <c r="U319" s="388"/>
      <c r="V319" s="388"/>
      <c r="W319" s="388"/>
    </row>
    <row r="320" spans="1:23" hidden="1" outlineLevel="1" x14ac:dyDescent="0.2">
      <c r="A320" s="179">
        <v>44502</v>
      </c>
      <c r="B320" s="175"/>
      <c r="C320" s="175">
        <v>5743903.7533668205</v>
      </c>
      <c r="D320" s="176">
        <f t="shared" si="39"/>
        <v>43.188255696740001</v>
      </c>
      <c r="E320" s="175"/>
      <c r="F320" s="175">
        <v>3095.3402270034339</v>
      </c>
      <c r="G320" s="177">
        <f t="shared" si="38"/>
        <v>25.519446429226264</v>
      </c>
      <c r="H320" s="206"/>
      <c r="I320" s="388"/>
      <c r="J320" s="388"/>
      <c r="K320" s="388"/>
      <c r="L320" s="388"/>
      <c r="M320" s="388"/>
      <c r="N320" s="388"/>
      <c r="O320" s="388"/>
      <c r="P320" s="388"/>
      <c r="Q320" s="388"/>
      <c r="R320" s="388"/>
      <c r="S320" s="388"/>
      <c r="T320" s="388"/>
      <c r="U320" s="388"/>
      <c r="V320" s="388"/>
      <c r="W320" s="388"/>
    </row>
    <row r="321" spans="1:23" hidden="1" outlineLevel="1" x14ac:dyDescent="0.2">
      <c r="A321" s="179">
        <v>44503</v>
      </c>
      <c r="B321" s="175"/>
      <c r="C321" s="175">
        <v>5787092.0090635605</v>
      </c>
      <c r="D321" s="176">
        <f t="shared" si="39"/>
        <v>62.332365188349037</v>
      </c>
      <c r="E321" s="175"/>
      <c r="F321" s="175">
        <v>3120.8596734326602</v>
      </c>
      <c r="G321" s="177">
        <f t="shared" si="38"/>
        <v>46.376754784565037</v>
      </c>
      <c r="H321" s="206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</row>
    <row r="322" spans="1:23" hidden="1" outlineLevel="1" collapsed="1" x14ac:dyDescent="0.2">
      <c r="A322" s="179">
        <v>44504</v>
      </c>
      <c r="B322" s="175"/>
      <c r="C322" s="175">
        <v>5849424.3742519096</v>
      </c>
      <c r="D322" s="176">
        <f t="shared" si="39"/>
        <v>34.684028169129974</v>
      </c>
      <c r="E322" s="175"/>
      <c r="F322" s="175">
        <v>3167.2364282172252</v>
      </c>
      <c r="G322" s="177">
        <f t="shared" si="38"/>
        <v>84.265101304104064</v>
      </c>
      <c r="H322" s="206"/>
      <c r="I322" s="388"/>
      <c r="J322" s="388"/>
      <c r="K322" s="388"/>
      <c r="L322" s="388"/>
      <c r="M322" s="388"/>
      <c r="N322" s="388"/>
      <c r="O322" s="388"/>
      <c r="P322" s="388"/>
      <c r="Q322" s="388"/>
      <c r="R322" s="388"/>
      <c r="S322" s="388"/>
      <c r="T322" s="388"/>
      <c r="U322" s="388"/>
      <c r="V322" s="388"/>
      <c r="W322" s="388"/>
    </row>
    <row r="323" spans="1:23" hidden="1" outlineLevel="1" x14ac:dyDescent="0.2">
      <c r="A323" s="179">
        <v>44505</v>
      </c>
      <c r="B323" s="175"/>
      <c r="C323" s="175">
        <v>5884108.4024210395</v>
      </c>
      <c r="D323" s="176">
        <f t="shared" si="39"/>
        <v>-120.06175362918992</v>
      </c>
      <c r="E323" s="175"/>
      <c r="F323" s="175">
        <v>3251.5015295213293</v>
      </c>
      <c r="G323" s="177">
        <f t="shared" si="38"/>
        <v>98.215370884504409</v>
      </c>
      <c r="H323" s="206"/>
      <c r="I323" s="388"/>
      <c r="J323" s="388"/>
      <c r="K323" s="388"/>
      <c r="L323" s="388"/>
      <c r="M323" s="388"/>
      <c r="N323" s="388"/>
      <c r="O323" s="388"/>
      <c r="P323" s="388"/>
      <c r="Q323" s="388"/>
      <c r="R323" s="388"/>
      <c r="S323" s="388"/>
      <c r="T323" s="388"/>
      <c r="U323" s="388"/>
      <c r="V323" s="388"/>
      <c r="W323" s="388"/>
    </row>
    <row r="324" spans="1:23" hidden="1" outlineLevel="1" x14ac:dyDescent="0.2">
      <c r="A324" s="179" t="s">
        <v>383</v>
      </c>
      <c r="B324" s="175"/>
      <c r="C324" s="175">
        <v>5764046.6487918496</v>
      </c>
      <c r="D324" s="176">
        <f t="shared" si="39"/>
        <v>237.66755050802044</v>
      </c>
      <c r="E324" s="175"/>
      <c r="F324" s="175">
        <v>3349.7169004058337</v>
      </c>
      <c r="G324" s="177">
        <f t="shared" si="38"/>
        <v>-38.58312623746906</v>
      </c>
      <c r="H324" s="206"/>
      <c r="I324" s="388"/>
      <c r="J324" s="388"/>
      <c r="K324" s="388"/>
      <c r="L324" s="388"/>
      <c r="M324" s="388"/>
      <c r="N324" s="388"/>
      <c r="O324" s="388"/>
      <c r="P324" s="388"/>
      <c r="Q324" s="388"/>
      <c r="R324" s="388"/>
      <c r="S324" s="388"/>
      <c r="T324" s="388"/>
      <c r="U324" s="388"/>
      <c r="V324" s="388"/>
      <c r="W324" s="388"/>
    </row>
    <row r="325" spans="1:23" hidden="1" outlineLevel="1" x14ac:dyDescent="0.2">
      <c r="A325" s="179">
        <v>44509</v>
      </c>
      <c r="B325" s="175"/>
      <c r="C325" s="175">
        <v>6001714.1992998701</v>
      </c>
      <c r="D325" s="176">
        <f t="shared" si="39"/>
        <v>-33.901434183290228</v>
      </c>
      <c r="E325" s="175"/>
      <c r="F325" s="175">
        <v>3311.1337741683647</v>
      </c>
      <c r="G325" s="177">
        <f t="shared" si="38"/>
        <v>36.517662408218712</v>
      </c>
      <c r="H325" s="206"/>
      <c r="I325" s="388"/>
      <c r="J325" s="388"/>
      <c r="K325" s="388"/>
      <c r="L325" s="388"/>
      <c r="M325" s="388"/>
      <c r="N325" s="388"/>
      <c r="O325" s="388"/>
      <c r="P325" s="388"/>
      <c r="Q325" s="388"/>
      <c r="R325" s="388"/>
      <c r="S325" s="388"/>
      <c r="T325" s="388"/>
      <c r="U325" s="388"/>
      <c r="V325" s="388"/>
      <c r="W325" s="388"/>
    </row>
    <row r="326" spans="1:23" hidden="1" outlineLevel="1" x14ac:dyDescent="0.2">
      <c r="A326" s="179">
        <v>44510</v>
      </c>
      <c r="B326" s="175"/>
      <c r="C326" s="175">
        <v>5967812.7651165798</v>
      </c>
      <c r="D326" s="176">
        <f t="shared" si="39"/>
        <v>-100.75361441813037</v>
      </c>
      <c r="E326" s="175"/>
      <c r="F326" s="175">
        <v>3347.6514365765834</v>
      </c>
      <c r="G326" s="177">
        <f t="shared" si="38"/>
        <v>-60.819707428534002</v>
      </c>
      <c r="H326" s="206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</row>
    <row r="327" spans="1:23" hidden="1" outlineLevel="1" x14ac:dyDescent="0.2">
      <c r="A327" s="179">
        <v>44511</v>
      </c>
      <c r="B327" s="175"/>
      <c r="C327" s="175">
        <v>5867059.1506984495</v>
      </c>
      <c r="D327" s="176">
        <f t="shared" si="39"/>
        <v>-62.303261598469689</v>
      </c>
      <c r="E327" s="175"/>
      <c r="F327" s="175">
        <v>3286.8317291480494</v>
      </c>
      <c r="G327" s="177">
        <f t="shared" si="38"/>
        <v>-119.1386636648499</v>
      </c>
      <c r="H327" s="206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</row>
    <row r="328" spans="1:23" hidden="1" outlineLevel="1" x14ac:dyDescent="0.2">
      <c r="A328" s="179">
        <v>44512</v>
      </c>
      <c r="B328" s="175"/>
      <c r="C328" s="175">
        <v>5804755.8890999798</v>
      </c>
      <c r="D328" s="176">
        <f t="shared" si="39"/>
        <v>-32.106183061679822</v>
      </c>
      <c r="E328" s="175"/>
      <c r="F328" s="175">
        <v>3167.6930654831995</v>
      </c>
      <c r="G328" s="177">
        <f t="shared" si="38"/>
        <v>20.168883693728276</v>
      </c>
      <c r="H328" s="206"/>
      <c r="I328" s="388"/>
      <c r="J328" s="388"/>
      <c r="K328" s="388"/>
      <c r="L328" s="388"/>
      <c r="M328" s="388"/>
      <c r="N328" s="388"/>
      <c r="O328" s="388"/>
      <c r="P328" s="388"/>
      <c r="Q328" s="388"/>
      <c r="R328" s="388"/>
      <c r="S328" s="388"/>
      <c r="T328" s="388"/>
      <c r="U328" s="388"/>
      <c r="V328" s="388"/>
      <c r="W328" s="388"/>
    </row>
    <row r="329" spans="1:23" hidden="1" outlineLevel="1" x14ac:dyDescent="0.2">
      <c r="A329" s="179" t="s">
        <v>385</v>
      </c>
      <c r="B329" s="175"/>
      <c r="C329" s="175">
        <v>5772649.7060382999</v>
      </c>
      <c r="D329" s="176">
        <f t="shared" si="39"/>
        <v>-61.405365695249287</v>
      </c>
      <c r="E329" s="175"/>
      <c r="F329" s="175">
        <v>3187.8619491769277</v>
      </c>
      <c r="G329" s="177">
        <f t="shared" si="38"/>
        <v>-49.160384067805808</v>
      </c>
      <c r="H329" s="206"/>
      <c r="I329" s="388"/>
      <c r="J329" s="388"/>
      <c r="K329" s="388"/>
      <c r="L329" s="388"/>
      <c r="M329" s="388"/>
      <c r="N329" s="388"/>
      <c r="O329" s="388"/>
      <c r="P329" s="388"/>
      <c r="Q329" s="388"/>
      <c r="R329" s="388"/>
      <c r="S329" s="388"/>
      <c r="T329" s="388"/>
      <c r="U329" s="388"/>
      <c r="V329" s="388"/>
      <c r="W329" s="388"/>
    </row>
    <row r="330" spans="1:23" hidden="1" outlineLevel="1" x14ac:dyDescent="0.2">
      <c r="A330" s="179">
        <v>44516</v>
      </c>
      <c r="B330" s="175"/>
      <c r="C330" s="175">
        <v>5711244.3403430507</v>
      </c>
      <c r="D330" s="176">
        <f t="shared" si="39"/>
        <v>55.324592269929127</v>
      </c>
      <c r="E330" s="175"/>
      <c r="F330" s="175">
        <v>3138.7015651091219</v>
      </c>
      <c r="G330" s="177">
        <f t="shared" si="38"/>
        <v>29.68397395611828</v>
      </c>
      <c r="H330" s="206"/>
      <c r="I330" s="388"/>
      <c r="J330" s="388"/>
      <c r="K330" s="388"/>
      <c r="L330" s="388"/>
      <c r="M330" s="388"/>
      <c r="N330" s="388"/>
      <c r="O330" s="388"/>
      <c r="P330" s="388"/>
      <c r="Q330" s="388"/>
      <c r="R330" s="388"/>
      <c r="S330" s="388"/>
      <c r="T330" s="388"/>
      <c r="U330" s="388"/>
      <c r="V330" s="388"/>
      <c r="W330" s="388"/>
    </row>
    <row r="331" spans="1:23" hidden="1" outlineLevel="1" x14ac:dyDescent="0.2">
      <c r="A331" s="179">
        <v>44517</v>
      </c>
      <c r="B331" s="175"/>
      <c r="C331" s="175">
        <v>5766568.9326129798</v>
      </c>
      <c r="D331" s="176">
        <f t="shared" si="39"/>
        <v>73.094575930059889</v>
      </c>
      <c r="E331" s="175"/>
      <c r="F331" s="175">
        <v>3168.3855390652402</v>
      </c>
      <c r="G331" s="177">
        <f t="shared" si="38"/>
        <v>40.634713333604395</v>
      </c>
      <c r="H331" s="206"/>
      <c r="I331" s="388"/>
      <c r="J331" s="388"/>
      <c r="K331" s="388"/>
      <c r="L331" s="388"/>
      <c r="M331" s="388"/>
      <c r="N331" s="388"/>
      <c r="O331" s="388"/>
      <c r="P331" s="388"/>
      <c r="Q331" s="388"/>
      <c r="R331" s="388"/>
      <c r="S331" s="388"/>
      <c r="T331" s="388"/>
      <c r="U331" s="388"/>
      <c r="V331" s="388"/>
      <c r="W331" s="388"/>
    </row>
    <row r="332" spans="1:23" hidden="1" outlineLevel="1" x14ac:dyDescent="0.2">
      <c r="A332" s="179">
        <v>44518</v>
      </c>
      <c r="B332" s="175"/>
      <c r="C332" s="175">
        <v>5839663.5085430397</v>
      </c>
      <c r="D332" s="176">
        <f t="shared" si="39"/>
        <v>-4.0717910894406959</v>
      </c>
      <c r="E332" s="175"/>
      <c r="F332" s="175">
        <v>3209.0202523988446</v>
      </c>
      <c r="G332" s="177">
        <f t="shared" si="38"/>
        <v>25.576353025636308</v>
      </c>
      <c r="H332" s="206"/>
      <c r="I332" s="388"/>
      <c r="J332" s="388"/>
      <c r="K332" s="388"/>
      <c r="L332" s="388"/>
      <c r="M332" s="388"/>
      <c r="N332" s="388"/>
      <c r="O332" s="388"/>
      <c r="P332" s="388"/>
      <c r="Q332" s="388"/>
      <c r="R332" s="388"/>
      <c r="S332" s="388"/>
      <c r="T332" s="388"/>
      <c r="U332" s="388"/>
      <c r="V332" s="388"/>
      <c r="W332" s="388"/>
    </row>
    <row r="333" spans="1:23" hidden="1" outlineLevel="1" x14ac:dyDescent="0.2">
      <c r="A333" s="179">
        <v>44519</v>
      </c>
      <c r="B333" s="175"/>
      <c r="C333" s="175">
        <v>5835591.717453599</v>
      </c>
      <c r="D333" s="176">
        <f t="shared" si="39"/>
        <v>-140.39701963307894</v>
      </c>
      <c r="E333" s="175"/>
      <c r="F333" s="175">
        <v>3234.5966054244809</v>
      </c>
      <c r="G333" s="177">
        <f t="shared" si="38"/>
        <v>-17.091110007087991</v>
      </c>
      <c r="H333" s="206"/>
      <c r="I333" s="388"/>
      <c r="J333" s="388"/>
      <c r="K333" s="388"/>
      <c r="L333" s="388"/>
      <c r="M333" s="388"/>
      <c r="N333" s="388"/>
      <c r="O333" s="388"/>
      <c r="P333" s="388"/>
      <c r="Q333" s="388"/>
      <c r="R333" s="388"/>
      <c r="S333" s="388"/>
      <c r="T333" s="388"/>
      <c r="U333" s="388"/>
      <c r="V333" s="388"/>
      <c r="W333" s="388"/>
    </row>
    <row r="334" spans="1:23" hidden="1" outlineLevel="1" collapsed="1" x14ac:dyDescent="0.2">
      <c r="A334" s="179" t="s">
        <v>387</v>
      </c>
      <c r="B334" s="175"/>
      <c r="C334" s="175">
        <v>5695194.69782052</v>
      </c>
      <c r="D334" s="176">
        <f t="shared" si="39"/>
        <v>-449.30001940179989</v>
      </c>
      <c r="E334" s="175"/>
      <c r="F334" s="175">
        <v>3217.5054954173929</v>
      </c>
      <c r="G334" s="177">
        <f t="shared" si="38"/>
        <v>-56.753770013715439</v>
      </c>
      <c r="H334" s="206"/>
      <c r="I334" s="388"/>
      <c r="J334" s="388"/>
      <c r="K334" s="388"/>
      <c r="L334" s="388"/>
      <c r="M334" s="388"/>
      <c r="N334" s="388"/>
      <c r="O334" s="388"/>
      <c r="P334" s="388"/>
      <c r="Q334" s="388"/>
      <c r="R334" s="388"/>
      <c r="S334" s="388"/>
      <c r="T334" s="388"/>
      <c r="U334" s="388"/>
      <c r="V334" s="388"/>
      <c r="W334" s="388"/>
    </row>
    <row r="335" spans="1:23" hidden="1" outlineLevel="1" x14ac:dyDescent="0.2">
      <c r="A335" s="179">
        <v>44523</v>
      </c>
      <c r="B335" s="175"/>
      <c r="C335" s="175">
        <v>5245894.6784187201</v>
      </c>
      <c r="D335" s="176">
        <f t="shared" si="39"/>
        <v>46.796023930270223</v>
      </c>
      <c r="E335" s="175"/>
      <c r="F335" s="175">
        <v>3160.7517254036775</v>
      </c>
      <c r="G335" s="177">
        <f t="shared" si="38"/>
        <v>37.603957222344889</v>
      </c>
      <c r="H335" s="206"/>
      <c r="I335" s="388"/>
      <c r="J335" s="388"/>
      <c r="K335" s="388"/>
      <c r="L335" s="388"/>
      <c r="M335" s="388"/>
      <c r="N335" s="388"/>
      <c r="O335" s="388"/>
      <c r="P335" s="388"/>
      <c r="Q335" s="388"/>
      <c r="R335" s="388"/>
      <c r="S335" s="388"/>
      <c r="T335" s="388"/>
      <c r="U335" s="388"/>
      <c r="V335" s="388"/>
      <c r="W335" s="388"/>
    </row>
    <row r="336" spans="1:23" hidden="1" outlineLevel="1" x14ac:dyDescent="0.2">
      <c r="A336" s="179">
        <v>44524</v>
      </c>
      <c r="B336" s="175"/>
      <c r="C336" s="175">
        <v>5292690.7023489904</v>
      </c>
      <c r="D336" s="176">
        <f t="shared" si="39"/>
        <v>129.79210521773993</v>
      </c>
      <c r="E336" s="175"/>
      <c r="F336" s="175">
        <v>3198.3556826260224</v>
      </c>
      <c r="G336" s="177">
        <f t="shared" si="38"/>
        <v>34.671443000996987</v>
      </c>
      <c r="H336" s="206"/>
      <c r="I336" s="388"/>
      <c r="J336" s="388"/>
      <c r="K336" s="388"/>
      <c r="L336" s="388"/>
      <c r="M336" s="388"/>
      <c r="N336" s="388"/>
      <c r="O336" s="388"/>
      <c r="P336" s="388"/>
      <c r="Q336" s="388"/>
      <c r="R336" s="388"/>
      <c r="S336" s="388"/>
      <c r="T336" s="388"/>
      <c r="U336" s="388"/>
      <c r="V336" s="388"/>
      <c r="W336" s="388"/>
    </row>
    <row r="337" spans="1:23" hidden="1" outlineLevel="1" collapsed="1" x14ac:dyDescent="0.2">
      <c r="A337" s="179">
        <v>44525</v>
      </c>
      <c r="B337" s="175"/>
      <c r="C337" s="175">
        <v>5422482.8075667303</v>
      </c>
      <c r="D337" s="176">
        <f t="shared" si="39"/>
        <v>79.566694205379108</v>
      </c>
      <c r="E337" s="175"/>
      <c r="F337" s="175">
        <v>3233.0271256270194</v>
      </c>
      <c r="G337" s="177">
        <f t="shared" si="38"/>
        <v>-53.16924650600231</v>
      </c>
      <c r="H337" s="206"/>
      <c r="I337" s="388"/>
      <c r="J337" s="388"/>
      <c r="K337" s="388"/>
      <c r="L337" s="388"/>
      <c r="M337" s="388"/>
      <c r="N337" s="388"/>
      <c r="O337" s="388"/>
      <c r="P337" s="388"/>
      <c r="Q337" s="388"/>
      <c r="R337" s="388"/>
      <c r="S337" s="388"/>
      <c r="T337" s="388"/>
      <c r="U337" s="388"/>
      <c r="V337" s="388"/>
      <c r="W337" s="388"/>
    </row>
    <row r="338" spans="1:23" hidden="1" outlineLevel="1" x14ac:dyDescent="0.2">
      <c r="A338" s="179">
        <v>44526</v>
      </c>
      <c r="B338" s="175"/>
      <c r="C338" s="175">
        <v>5502049.5017721094</v>
      </c>
      <c r="D338" s="176">
        <f t="shared" si="39"/>
        <v>43.937629579020665</v>
      </c>
      <c r="E338" s="175"/>
      <c r="F338" s="175">
        <v>3179.857879121017</v>
      </c>
      <c r="G338" s="177">
        <f t="shared" si="38"/>
        <v>34.657719344421821</v>
      </c>
      <c r="H338" s="206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</row>
    <row r="339" spans="1:23" hidden="1" outlineLevel="1" x14ac:dyDescent="0.2">
      <c r="A339" s="179" t="s">
        <v>389</v>
      </c>
      <c r="B339" s="175"/>
      <c r="C339" s="175">
        <v>5545987.1313511301</v>
      </c>
      <c r="D339" s="176">
        <f t="shared" si="39"/>
        <v>144.16235809073038</v>
      </c>
      <c r="E339" s="175"/>
      <c r="F339" s="175">
        <v>3214.5155984654389</v>
      </c>
      <c r="G339" s="177">
        <f t="shared" si="38"/>
        <v>91.547635540163355</v>
      </c>
      <c r="H339" s="206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</row>
    <row r="340" spans="1:23" hidden="1" outlineLevel="1" x14ac:dyDescent="0.2">
      <c r="A340" s="179">
        <v>44530</v>
      </c>
      <c r="B340" s="175"/>
      <c r="C340" s="175">
        <v>5690149.4894418605</v>
      </c>
      <c r="D340" s="176">
        <f t="shared" si="39"/>
        <v>64.398510558139535</v>
      </c>
      <c r="E340" s="175"/>
      <c r="F340" s="175">
        <v>3306.0632340056022</v>
      </c>
      <c r="G340" s="177">
        <f t="shared" si="38"/>
        <v>70.885493978741124</v>
      </c>
      <c r="H340" s="206"/>
      <c r="I340" s="388"/>
      <c r="J340" s="388"/>
      <c r="K340" s="388"/>
      <c r="L340" s="388"/>
      <c r="M340" s="388"/>
      <c r="N340" s="388"/>
      <c r="O340" s="388"/>
      <c r="P340" s="388"/>
      <c r="Q340" s="388"/>
      <c r="R340" s="388"/>
      <c r="S340" s="388"/>
      <c r="T340" s="388"/>
      <c r="U340" s="388"/>
      <c r="V340" s="388"/>
      <c r="W340" s="388"/>
    </row>
    <row r="341" spans="1:23" hidden="1" outlineLevel="1" collapsed="1" x14ac:dyDescent="0.2">
      <c r="A341" s="179">
        <v>44531</v>
      </c>
      <c r="B341" s="175"/>
      <c r="C341" s="175">
        <v>5754548</v>
      </c>
      <c r="D341" s="176">
        <f t="shared" si="39"/>
        <v>151.89200283903071</v>
      </c>
      <c r="E341" s="175"/>
      <c r="F341" s="175">
        <v>3376.9487279843433</v>
      </c>
      <c r="G341" s="177">
        <f t="shared" si="38"/>
        <v>62.928039052588247</v>
      </c>
      <c r="H341" s="206"/>
      <c r="I341" s="388"/>
      <c r="J341" s="388"/>
      <c r="K341" s="388"/>
      <c r="L341" s="388"/>
      <c r="M341" s="388"/>
      <c r="N341" s="388"/>
      <c r="O341" s="388"/>
      <c r="P341" s="388"/>
      <c r="Q341" s="388"/>
      <c r="R341" s="388"/>
      <c r="S341" s="388"/>
      <c r="T341" s="388"/>
      <c r="U341" s="388"/>
      <c r="V341" s="388"/>
      <c r="W341" s="388"/>
    </row>
    <row r="342" spans="1:23" hidden="1" outlineLevel="1" x14ac:dyDescent="0.2">
      <c r="A342" s="179">
        <v>44532</v>
      </c>
      <c r="B342" s="175"/>
      <c r="C342" s="175">
        <v>5906440.0028390307</v>
      </c>
      <c r="D342" s="176">
        <f t="shared" si="39"/>
        <v>81.528853187989441</v>
      </c>
      <c r="E342" s="175"/>
      <c r="F342" s="175">
        <v>3439.8767670369316</v>
      </c>
      <c r="G342" s="177">
        <f t="shared" si="38"/>
        <v>-25.549924717865906</v>
      </c>
      <c r="H342" s="206"/>
      <c r="I342" s="388"/>
      <c r="J342" s="388"/>
      <c r="K342" s="388"/>
      <c r="L342" s="388"/>
      <c r="M342" s="388"/>
      <c r="N342" s="388"/>
      <c r="O342" s="388"/>
      <c r="P342" s="388"/>
      <c r="Q342" s="388"/>
      <c r="R342" s="388"/>
      <c r="S342" s="388"/>
      <c r="T342" s="388"/>
      <c r="U342" s="388"/>
      <c r="V342" s="388"/>
      <c r="W342" s="388"/>
    </row>
    <row r="343" spans="1:23" hidden="1" outlineLevel="1" x14ac:dyDescent="0.2">
      <c r="A343" s="179">
        <v>44533</v>
      </c>
      <c r="B343" s="175"/>
      <c r="C343" s="175">
        <v>5987968.8560270201</v>
      </c>
      <c r="D343" s="176">
        <f t="shared" si="39"/>
        <v>-7.0182549292808396</v>
      </c>
      <c r="E343" s="175"/>
      <c r="F343" s="175">
        <v>3414.3268423190657</v>
      </c>
      <c r="G343" s="177">
        <f t="shared" si="38"/>
        <v>69.308640228402055</v>
      </c>
      <c r="H343" s="206"/>
      <c r="I343" s="388"/>
      <c r="J343" s="388"/>
      <c r="K343" s="388"/>
      <c r="L343" s="388"/>
      <c r="M343" s="388"/>
      <c r="N343" s="388"/>
      <c r="O343" s="388"/>
      <c r="P343" s="388"/>
      <c r="Q343" s="388"/>
      <c r="R343" s="388"/>
      <c r="S343" s="388"/>
      <c r="T343" s="388"/>
      <c r="U343" s="388"/>
      <c r="V343" s="388"/>
      <c r="W343" s="388"/>
    </row>
    <row r="344" spans="1:23" hidden="1" outlineLevel="1" x14ac:dyDescent="0.2">
      <c r="A344" s="179" t="s">
        <v>407</v>
      </c>
      <c r="B344" s="175"/>
      <c r="C344" s="175">
        <v>5980950.6010977393</v>
      </c>
      <c r="D344" s="176">
        <f t="shared" si="39"/>
        <v>-2.8792841405291112</v>
      </c>
      <c r="E344" s="175"/>
      <c r="F344" s="175">
        <v>3483.6354825474677</v>
      </c>
      <c r="G344" s="177">
        <f t="shared" si="38"/>
        <v>-31.348419537596328</v>
      </c>
      <c r="H344" s="206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</row>
    <row r="345" spans="1:23" hidden="1" outlineLevel="1" x14ac:dyDescent="0.2">
      <c r="A345" s="179">
        <v>44537</v>
      </c>
      <c r="B345" s="175"/>
      <c r="C345" s="175">
        <v>5978071.3169572102</v>
      </c>
      <c r="D345" s="176">
        <f t="shared" si="39"/>
        <v>56.20169905112963</v>
      </c>
      <c r="E345" s="175"/>
      <c r="F345" s="175">
        <v>3452.2870630098714</v>
      </c>
      <c r="G345" s="177">
        <f t="shared" si="38"/>
        <v>-3.6504731112318041</v>
      </c>
      <c r="H345" s="206"/>
      <c r="I345" s="388"/>
      <c r="J345" s="388"/>
      <c r="K345" s="388"/>
      <c r="L345" s="388"/>
      <c r="M345" s="388"/>
      <c r="N345" s="388"/>
      <c r="O345" s="388"/>
      <c r="P345" s="388"/>
      <c r="Q345" s="388"/>
      <c r="R345" s="388"/>
      <c r="S345" s="388"/>
      <c r="T345" s="388"/>
      <c r="U345" s="388"/>
      <c r="V345" s="388"/>
      <c r="W345" s="388"/>
    </row>
    <row r="346" spans="1:23" hidden="1" outlineLevel="1" x14ac:dyDescent="0.2">
      <c r="A346" s="179">
        <v>44538</v>
      </c>
      <c r="B346" s="175"/>
      <c r="C346" s="175">
        <v>6034273.0160083398</v>
      </c>
      <c r="D346" s="176">
        <f t="shared" si="39"/>
        <v>28.00453429307975</v>
      </c>
      <c r="E346" s="175"/>
      <c r="F346" s="175">
        <v>3448.6365898986396</v>
      </c>
      <c r="G346" s="177">
        <f t="shared" si="38"/>
        <v>9.1726170439924317</v>
      </c>
      <c r="H346" s="206"/>
      <c r="I346" s="388"/>
      <c r="J346" s="388"/>
      <c r="K346" s="388"/>
      <c r="L346" s="388"/>
      <c r="M346" s="388"/>
      <c r="N346" s="388"/>
      <c r="O346" s="388"/>
      <c r="P346" s="388"/>
      <c r="Q346" s="388"/>
      <c r="R346" s="388"/>
      <c r="S346" s="388"/>
      <c r="T346" s="388"/>
      <c r="U346" s="388"/>
      <c r="V346" s="388"/>
      <c r="W346" s="388"/>
    </row>
    <row r="347" spans="1:23" hidden="1" outlineLevel="1" x14ac:dyDescent="0.2">
      <c r="A347" s="179">
        <v>44539</v>
      </c>
      <c r="B347" s="175"/>
      <c r="C347" s="175">
        <v>6062277.5503014196</v>
      </c>
      <c r="D347" s="176">
        <f t="shared" si="39"/>
        <v>-26.354477665359155</v>
      </c>
      <c r="E347" s="175"/>
      <c r="F347" s="175">
        <v>3457.809206942632</v>
      </c>
      <c r="G347" s="177">
        <f t="shared" si="38"/>
        <v>-63.358006852213748</v>
      </c>
      <c r="H347" s="206"/>
      <c r="I347" s="388"/>
      <c r="J347" s="388"/>
      <c r="K347" s="388"/>
      <c r="L347" s="388"/>
      <c r="M347" s="388"/>
      <c r="N347" s="388"/>
      <c r="O347" s="388"/>
      <c r="P347" s="388"/>
      <c r="Q347" s="388"/>
      <c r="R347" s="388"/>
      <c r="S347" s="388"/>
      <c r="T347" s="388"/>
      <c r="U347" s="388"/>
      <c r="V347" s="388"/>
      <c r="W347" s="388"/>
    </row>
    <row r="348" spans="1:23" hidden="1" outlineLevel="1" x14ac:dyDescent="0.2">
      <c r="A348" s="179">
        <v>44540</v>
      </c>
      <c r="B348" s="175"/>
      <c r="C348" s="175">
        <v>6035923.0726360604</v>
      </c>
      <c r="D348" s="176">
        <f t="shared" si="39"/>
        <v>-211.41739430119097</v>
      </c>
      <c r="E348" s="175"/>
      <c r="F348" s="175">
        <v>3394.4512000904183</v>
      </c>
      <c r="G348" s="177">
        <f t="shared" si="38"/>
        <v>-90.251473680525123</v>
      </c>
      <c r="H348" s="206"/>
      <c r="I348" s="388"/>
      <c r="J348" s="388"/>
      <c r="K348" s="388"/>
      <c r="L348" s="388"/>
      <c r="M348" s="388"/>
      <c r="N348" s="388"/>
      <c r="O348" s="388"/>
      <c r="P348" s="388"/>
      <c r="Q348" s="388"/>
      <c r="R348" s="388"/>
      <c r="S348" s="388"/>
      <c r="T348" s="388"/>
      <c r="U348" s="388"/>
      <c r="V348" s="388"/>
      <c r="W348" s="388"/>
    </row>
    <row r="349" spans="1:23" hidden="1" outlineLevel="1" x14ac:dyDescent="0.2">
      <c r="A349" s="179" t="s">
        <v>409</v>
      </c>
      <c r="B349" s="175"/>
      <c r="C349" s="175">
        <v>5824505.6783348694</v>
      </c>
      <c r="D349" s="176">
        <f t="shared" si="39"/>
        <v>75.897097205090333</v>
      </c>
      <c r="E349" s="175"/>
      <c r="F349" s="175">
        <v>3304.1997264098932</v>
      </c>
      <c r="G349" s="177">
        <f t="shared" si="38"/>
        <v>-35.251066569958766</v>
      </c>
      <c r="H349" s="206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</row>
    <row r="350" spans="1:23" hidden="1" outlineLevel="1" x14ac:dyDescent="0.2">
      <c r="A350" s="179">
        <v>44544</v>
      </c>
      <c r="B350" s="175"/>
      <c r="C350" s="175">
        <v>5900402.7755399598</v>
      </c>
      <c r="D350" s="176">
        <f t="shared" si="39"/>
        <v>80.744228542330674</v>
      </c>
      <c r="E350" s="175"/>
      <c r="F350" s="175">
        <v>3268.9486598399344</v>
      </c>
      <c r="G350" s="177">
        <f t="shared" si="38"/>
        <v>-21.949338901563806</v>
      </c>
      <c r="H350" s="206"/>
      <c r="I350" s="388"/>
      <c r="J350" s="388"/>
      <c r="K350" s="388"/>
      <c r="L350" s="388"/>
      <c r="M350" s="388"/>
      <c r="N350" s="388"/>
      <c r="O350" s="388"/>
      <c r="P350" s="388"/>
      <c r="Q350" s="388"/>
      <c r="R350" s="388"/>
      <c r="S350" s="388"/>
      <c r="T350" s="388"/>
      <c r="U350" s="388"/>
      <c r="V350" s="388"/>
      <c r="W350" s="388"/>
    </row>
    <row r="351" spans="1:23" hidden="1" outlineLevel="1" collapsed="1" x14ac:dyDescent="0.2">
      <c r="A351" s="179">
        <v>44545</v>
      </c>
      <c r="B351" s="175"/>
      <c r="C351" s="175">
        <v>5981147.0040822905</v>
      </c>
      <c r="D351" s="176">
        <f t="shared" si="39"/>
        <v>-121.30781528824102</v>
      </c>
      <c r="E351" s="175"/>
      <c r="F351" s="175">
        <v>3246.9993209383706</v>
      </c>
      <c r="G351" s="177">
        <f t="shared" si="38"/>
        <v>-67.405340862584126</v>
      </c>
      <c r="H351" s="206"/>
      <c r="I351" s="388"/>
      <c r="J351" s="388"/>
      <c r="K351" s="388"/>
      <c r="L351" s="388"/>
      <c r="M351" s="388"/>
      <c r="N351" s="388"/>
      <c r="O351" s="388"/>
      <c r="P351" s="388"/>
      <c r="Q351" s="388"/>
      <c r="R351" s="388"/>
      <c r="S351" s="388"/>
      <c r="T351" s="388"/>
      <c r="U351" s="388"/>
      <c r="V351" s="388"/>
      <c r="W351" s="388"/>
    </row>
    <row r="352" spans="1:23" hidden="1" outlineLevel="1" x14ac:dyDescent="0.2">
      <c r="A352" s="179">
        <v>44546</v>
      </c>
      <c r="B352" s="175"/>
      <c r="C352" s="175">
        <v>5859839.1887940494</v>
      </c>
      <c r="D352" s="176">
        <f t="shared" si="39"/>
        <v>57.579740431521088</v>
      </c>
      <c r="E352" s="175"/>
      <c r="F352" s="175">
        <v>3179.5939800757865</v>
      </c>
      <c r="G352" s="177">
        <f t="shared" si="38"/>
        <v>47.204180262343925</v>
      </c>
      <c r="H352" s="206"/>
      <c r="I352" s="388"/>
      <c r="J352" s="388"/>
      <c r="K352" s="388"/>
      <c r="L352" s="388"/>
      <c r="M352" s="388"/>
      <c r="N352" s="388"/>
      <c r="O352" s="388"/>
      <c r="P352" s="388"/>
      <c r="Q352" s="388"/>
      <c r="R352" s="388"/>
      <c r="S352" s="388"/>
      <c r="T352" s="388"/>
      <c r="U352" s="388"/>
      <c r="V352" s="388"/>
      <c r="W352" s="388"/>
    </row>
    <row r="353" spans="1:23" hidden="1" outlineLevel="1" x14ac:dyDescent="0.2">
      <c r="A353" s="179">
        <v>44547</v>
      </c>
      <c r="B353" s="175"/>
      <c r="C353" s="175">
        <v>5917418.9292255705</v>
      </c>
      <c r="D353" s="176">
        <f t="shared" si="39"/>
        <v>-172.77683173236065</v>
      </c>
      <c r="E353" s="175"/>
      <c r="F353" s="175">
        <v>3226.7981603381304</v>
      </c>
      <c r="G353" s="177">
        <f t="shared" si="38"/>
        <v>10.689356451975982</v>
      </c>
      <c r="H353" s="206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</row>
    <row r="354" spans="1:23" hidden="1" outlineLevel="1" x14ac:dyDescent="0.2">
      <c r="A354" s="179" t="s">
        <v>410</v>
      </c>
      <c r="B354" s="175"/>
      <c r="C354" s="175">
        <v>5744642.0974932099</v>
      </c>
      <c r="D354" s="176">
        <f t="shared" si="39"/>
        <v>-177.97824588593934</v>
      </c>
      <c r="E354" s="175"/>
      <c r="F354" s="175">
        <v>3237.4875167901064</v>
      </c>
      <c r="G354" s="177">
        <f t="shared" si="38"/>
        <v>-19.448278852920339</v>
      </c>
      <c r="H354" s="206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</row>
    <row r="355" spans="1:23" hidden="1" outlineLevel="1" x14ac:dyDescent="0.2">
      <c r="A355" s="179">
        <v>44551</v>
      </c>
      <c r="B355" s="175"/>
      <c r="C355" s="175">
        <v>5566663.8516072705</v>
      </c>
      <c r="D355" s="176">
        <f t="shared" si="39"/>
        <v>-22.118522658740169</v>
      </c>
      <c r="E355" s="175"/>
      <c r="F355" s="175">
        <v>3218.039237937186</v>
      </c>
      <c r="G355" s="177">
        <f t="shared" si="38"/>
        <v>13.576699874475707</v>
      </c>
      <c r="H355" s="206"/>
      <c r="I355" s="388"/>
      <c r="J355" s="388"/>
      <c r="K355" s="388"/>
      <c r="L355" s="388"/>
      <c r="M355" s="388"/>
      <c r="N355" s="388"/>
      <c r="O355" s="388"/>
      <c r="P355" s="388"/>
      <c r="Q355" s="388"/>
      <c r="R355" s="388"/>
      <c r="S355" s="388"/>
      <c r="T355" s="388"/>
      <c r="U355" s="388"/>
      <c r="V355" s="388"/>
      <c r="W355" s="388"/>
    </row>
    <row r="356" spans="1:23" hidden="1" outlineLevel="1" x14ac:dyDescent="0.2">
      <c r="A356" s="179">
        <v>44552</v>
      </c>
      <c r="B356" s="175"/>
      <c r="C356" s="175">
        <v>5544545.3289485304</v>
      </c>
      <c r="D356" s="176">
        <f t="shared" si="39"/>
        <v>-423.35095703573057</v>
      </c>
      <c r="E356" s="175"/>
      <c r="F356" s="175">
        <v>3231.6159378116618</v>
      </c>
      <c r="G356" s="177">
        <f t="shared" si="38"/>
        <v>15.548071732488552</v>
      </c>
      <c r="H356" s="206"/>
      <c r="I356" s="388"/>
      <c r="J356" s="388"/>
      <c r="K356" s="388"/>
      <c r="L356" s="388"/>
      <c r="M356" s="388"/>
      <c r="N356" s="388"/>
      <c r="O356" s="388"/>
      <c r="P356" s="388"/>
      <c r="Q356" s="388"/>
      <c r="R356" s="388"/>
      <c r="S356" s="388"/>
      <c r="T356" s="388"/>
      <c r="U356" s="388"/>
      <c r="V356" s="388"/>
      <c r="W356" s="388"/>
    </row>
    <row r="357" spans="1:23" hidden="1" outlineLevel="1" x14ac:dyDescent="0.2">
      <c r="A357" s="179">
        <v>44553</v>
      </c>
      <c r="B357" s="175"/>
      <c r="C357" s="175">
        <v>5121194.3719127998</v>
      </c>
      <c r="D357" s="176">
        <f t="shared" si="39"/>
        <v>27.379137780600228</v>
      </c>
      <c r="E357" s="175"/>
      <c r="F357" s="175">
        <v>3247.1640095441503</v>
      </c>
      <c r="G357" s="177">
        <f t="shared" si="38"/>
        <v>-84.355398640354906</v>
      </c>
      <c r="H357" s="206"/>
      <c r="I357" s="388"/>
      <c r="J357" s="388"/>
      <c r="K357" s="388"/>
      <c r="L357" s="388"/>
      <c r="M357" s="388"/>
      <c r="N357" s="388"/>
      <c r="O357" s="388"/>
      <c r="P357" s="388"/>
      <c r="Q357" s="388"/>
      <c r="R357" s="388"/>
      <c r="S357" s="388"/>
      <c r="T357" s="388"/>
      <c r="U357" s="388"/>
      <c r="V357" s="388"/>
      <c r="W357" s="388"/>
    </row>
    <row r="358" spans="1:23" hidden="1" outlineLevel="1" x14ac:dyDescent="0.2">
      <c r="A358" s="179">
        <v>44554</v>
      </c>
      <c r="B358" s="175"/>
      <c r="C358" s="175">
        <v>5148573.5096934</v>
      </c>
      <c r="D358" s="176">
        <f t="shared" si="39"/>
        <v>-67.106388920129277</v>
      </c>
      <c r="E358" s="175"/>
      <c r="F358" s="175">
        <v>3162.8086109037954</v>
      </c>
      <c r="G358" s="177">
        <f t="shared" si="38"/>
        <v>10.111526479149688</v>
      </c>
      <c r="H358" s="206"/>
      <c r="I358" s="388"/>
      <c r="J358" s="388"/>
      <c r="K358" s="388"/>
      <c r="L358" s="388"/>
      <c r="M358" s="388"/>
      <c r="N358" s="388"/>
      <c r="O358" s="388"/>
      <c r="P358" s="388"/>
      <c r="Q358" s="388"/>
      <c r="R358" s="388"/>
      <c r="S358" s="388"/>
      <c r="T358" s="388"/>
      <c r="U358" s="388"/>
      <c r="V358" s="388"/>
      <c r="W358" s="388"/>
    </row>
    <row r="359" spans="1:23" hidden="1" outlineLevel="1" x14ac:dyDescent="0.2">
      <c r="A359" s="179" t="s">
        <v>412</v>
      </c>
      <c r="B359" s="175"/>
      <c r="C359" s="175">
        <v>5081467.1207732707</v>
      </c>
      <c r="D359" s="176">
        <f t="shared" si="39"/>
        <v>224.34351910758949</v>
      </c>
      <c r="E359" s="175"/>
      <c r="F359" s="175">
        <v>3172.9201373829451</v>
      </c>
      <c r="G359" s="177">
        <f t="shared" si="38"/>
        <v>33.480951099287722</v>
      </c>
      <c r="H359" s="206"/>
      <c r="I359" s="388"/>
      <c r="J359" s="388"/>
      <c r="K359" s="388"/>
      <c r="L359" s="388"/>
      <c r="M359" s="388"/>
      <c r="N359" s="388"/>
      <c r="O359" s="388"/>
      <c r="P359" s="388"/>
      <c r="Q359" s="388"/>
      <c r="R359" s="388"/>
      <c r="S359" s="388"/>
      <c r="T359" s="388"/>
      <c r="U359" s="388"/>
      <c r="V359" s="388"/>
      <c r="W359" s="388"/>
    </row>
    <row r="360" spans="1:23" hidden="1" outlineLevel="1" x14ac:dyDescent="0.2">
      <c r="A360" s="179">
        <v>44558</v>
      </c>
      <c r="B360" s="175"/>
      <c r="C360" s="175">
        <v>5305810.6398808602</v>
      </c>
      <c r="D360" s="176">
        <f t="shared" si="39"/>
        <v>106.9248198998794</v>
      </c>
      <c r="E360" s="175"/>
      <c r="F360" s="175">
        <v>3206.4010884822328</v>
      </c>
      <c r="G360" s="177">
        <f t="shared" si="38"/>
        <v>-1.0210419947979972</v>
      </c>
      <c r="H360" s="206"/>
      <c r="I360" s="388"/>
      <c r="J360" s="388"/>
      <c r="K360" s="388"/>
      <c r="L360" s="388"/>
      <c r="M360" s="388"/>
      <c r="N360" s="388"/>
      <c r="O360" s="388"/>
      <c r="P360" s="388"/>
      <c r="Q360" s="388"/>
      <c r="R360" s="388"/>
      <c r="S360" s="388"/>
      <c r="T360" s="388"/>
      <c r="U360" s="388"/>
      <c r="V360" s="388"/>
      <c r="W360" s="388"/>
    </row>
    <row r="361" spans="1:23" hidden="1" outlineLevel="1" x14ac:dyDescent="0.2">
      <c r="A361" s="179">
        <v>44559</v>
      </c>
      <c r="B361" s="175"/>
      <c r="C361" s="175">
        <v>5412735.4597807396</v>
      </c>
      <c r="D361" s="176">
        <f t="shared" si="39"/>
        <v>226.34918954562954</v>
      </c>
      <c r="E361" s="175"/>
      <c r="F361" s="175">
        <v>3205.3800464874348</v>
      </c>
      <c r="G361" s="177">
        <f t="shared" si="38"/>
        <v>-27.425791495524209</v>
      </c>
      <c r="H361" s="206"/>
      <c r="I361" s="388"/>
      <c r="J361" s="388"/>
      <c r="K361" s="388"/>
      <c r="L361" s="388"/>
      <c r="M361" s="388"/>
      <c r="N361" s="388"/>
      <c r="O361" s="388"/>
      <c r="P361" s="388"/>
      <c r="Q361" s="388"/>
      <c r="R361" s="388"/>
      <c r="S361" s="388"/>
      <c r="T361" s="388"/>
      <c r="U361" s="388"/>
      <c r="V361" s="388"/>
      <c r="W361" s="388"/>
    </row>
    <row r="362" spans="1:23" hidden="1" outlineLevel="1" x14ac:dyDescent="0.2">
      <c r="A362" s="179">
        <v>44560</v>
      </c>
      <c r="B362" s="175"/>
      <c r="C362" s="175">
        <v>5639084.6493263692</v>
      </c>
      <c r="D362" s="176">
        <f t="shared" si="39"/>
        <v>76.792985696850351</v>
      </c>
      <c r="E362" s="175"/>
      <c r="F362" s="175">
        <v>3177.9542549919106</v>
      </c>
      <c r="G362" s="177">
        <f t="shared" si="38"/>
        <v>185.20219630275324</v>
      </c>
      <c r="H362" s="206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</row>
    <row r="363" spans="1:23" hidden="1" outlineLevel="1" x14ac:dyDescent="0.2">
      <c r="A363" s="179">
        <v>44561</v>
      </c>
      <c r="B363" s="175"/>
      <c r="C363" s="175">
        <v>5715877.6350232195</v>
      </c>
      <c r="D363" s="176">
        <f t="shared" si="39"/>
        <v>171.96636497678048</v>
      </c>
      <c r="E363" s="175"/>
      <c r="F363" s="175">
        <v>3363.1564512946638</v>
      </c>
      <c r="G363" s="177">
        <f t="shared" si="38"/>
        <v>-63.965289252357707</v>
      </c>
      <c r="H363" s="206"/>
      <c r="I363" s="388"/>
      <c r="J363" s="388"/>
      <c r="K363" s="388"/>
      <c r="L363" s="388"/>
      <c r="M363" s="388"/>
      <c r="N363" s="388"/>
      <c r="O363" s="388"/>
      <c r="P363" s="388"/>
      <c r="Q363" s="388"/>
      <c r="R363" s="388"/>
      <c r="S363" s="388"/>
      <c r="T363" s="388"/>
      <c r="U363" s="388"/>
      <c r="V363" s="388"/>
      <c r="W363" s="388"/>
    </row>
    <row r="364" spans="1:23" hidden="1" outlineLevel="1" x14ac:dyDescent="0.2">
      <c r="A364" s="179" t="s">
        <v>414</v>
      </c>
      <c r="B364" s="175"/>
      <c r="C364" s="175">
        <v>5887844</v>
      </c>
      <c r="D364" s="176">
        <f t="shared" si="39"/>
        <v>267.05500000336019</v>
      </c>
      <c r="E364" s="175"/>
      <c r="F364" s="175">
        <v>3299.1911620423061</v>
      </c>
      <c r="G364" s="177">
        <f t="shared" si="38"/>
        <v>60.290804979176301</v>
      </c>
      <c r="H364" s="206"/>
      <c r="I364" s="388"/>
      <c r="J364" s="388"/>
      <c r="K364" s="388"/>
      <c r="L364" s="388"/>
      <c r="M364" s="388"/>
      <c r="N364" s="388"/>
      <c r="O364" s="388"/>
      <c r="P364" s="388"/>
      <c r="Q364" s="388"/>
      <c r="R364" s="388"/>
      <c r="S364" s="388"/>
      <c r="T364" s="388"/>
      <c r="U364" s="388"/>
      <c r="V364" s="388"/>
      <c r="W364" s="388"/>
    </row>
    <row r="365" spans="1:23" hidden="1" outlineLevel="1" x14ac:dyDescent="0.2">
      <c r="A365" s="179">
        <v>44565</v>
      </c>
      <c r="B365" s="175"/>
      <c r="C365" s="175">
        <v>6154899.0000033602</v>
      </c>
      <c r="D365" s="176">
        <f t="shared" si="39"/>
        <v>66.558938892789186</v>
      </c>
      <c r="E365" s="175"/>
      <c r="F365" s="175">
        <v>3359.4819670214824</v>
      </c>
      <c r="G365" s="177">
        <f t="shared" si="38"/>
        <v>-5.6467210593336858</v>
      </c>
      <c r="H365" s="206"/>
      <c r="I365" s="388"/>
      <c r="J365" s="388"/>
      <c r="K365" s="388"/>
      <c r="L365" s="388"/>
      <c r="M365" s="388"/>
      <c r="N365" s="388"/>
      <c r="O365" s="388"/>
      <c r="P365" s="388"/>
      <c r="Q365" s="388"/>
      <c r="R365" s="388"/>
      <c r="S365" s="388"/>
      <c r="T365" s="388"/>
      <c r="U365" s="388"/>
      <c r="V365" s="388"/>
      <c r="W365" s="388"/>
    </row>
    <row r="366" spans="1:23" hidden="1" outlineLevel="1" x14ac:dyDescent="0.2">
      <c r="A366" s="179">
        <v>44566</v>
      </c>
      <c r="B366" s="175"/>
      <c r="C366" s="175">
        <v>6221457.9388961494</v>
      </c>
      <c r="D366" s="176">
        <f t="shared" si="39"/>
        <v>-38.616107869669797</v>
      </c>
      <c r="E366" s="175"/>
      <c r="F366" s="175">
        <v>3353.8352459621487</v>
      </c>
      <c r="G366" s="177">
        <f t="shared" si="38"/>
        <v>-36.560431454619902</v>
      </c>
      <c r="H366" s="206"/>
      <c r="I366" s="388"/>
      <c r="J366" s="388"/>
      <c r="K366" s="388"/>
      <c r="L366" s="388"/>
      <c r="M366" s="388"/>
      <c r="N366" s="388"/>
      <c r="O366" s="388"/>
      <c r="P366" s="388"/>
      <c r="Q366" s="388"/>
      <c r="R366" s="388"/>
      <c r="S366" s="388"/>
      <c r="T366" s="388"/>
      <c r="U366" s="388"/>
      <c r="V366" s="388"/>
      <c r="W366" s="388"/>
    </row>
    <row r="367" spans="1:23" hidden="1" outlineLevel="1" x14ac:dyDescent="0.2">
      <c r="A367" s="179">
        <v>44567</v>
      </c>
      <c r="B367" s="175"/>
      <c r="C367" s="175">
        <v>6182841.8310264796</v>
      </c>
      <c r="D367" s="176">
        <f t="shared" si="39"/>
        <v>-168.1748929069899</v>
      </c>
      <c r="E367" s="175"/>
      <c r="F367" s="175">
        <v>3317.2748145075288</v>
      </c>
      <c r="G367" s="177">
        <f t="shared" si="38"/>
        <v>38.94915434615632</v>
      </c>
      <c r="H367" s="206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</row>
    <row r="368" spans="1:23" hidden="1" outlineLevel="1" collapsed="1" x14ac:dyDescent="0.2">
      <c r="A368" s="179" t="s">
        <v>416</v>
      </c>
      <c r="B368" s="175"/>
      <c r="C368" s="175">
        <v>6014666.9381194897</v>
      </c>
      <c r="D368" s="176">
        <f t="shared" si="39"/>
        <v>-187.57776714132913</v>
      </c>
      <c r="E368" s="175"/>
      <c r="F368" s="175">
        <v>3356.2239688536852</v>
      </c>
      <c r="G368" s="177">
        <f t="shared" si="38"/>
        <v>-56.875653470143789</v>
      </c>
      <c r="H368" s="206"/>
      <c r="I368" s="388"/>
      <c r="J368" s="388"/>
      <c r="K368" s="388"/>
      <c r="L368" s="388"/>
      <c r="M368" s="388"/>
      <c r="N368" s="388"/>
      <c r="O368" s="388"/>
      <c r="P368" s="388"/>
      <c r="Q368" s="388"/>
      <c r="R368" s="388"/>
      <c r="S368" s="388"/>
      <c r="T368" s="388"/>
      <c r="U368" s="388"/>
      <c r="V368" s="388"/>
      <c r="W368" s="388"/>
    </row>
    <row r="369" spans="1:23" hidden="1" outlineLevel="1" x14ac:dyDescent="0.2">
      <c r="A369" s="179">
        <v>44572</v>
      </c>
      <c r="B369" s="175"/>
      <c r="C369" s="175">
        <v>5827089.1709781606</v>
      </c>
      <c r="D369" s="176">
        <f t="shared" si="39"/>
        <v>64.679920307179913</v>
      </c>
      <c r="E369" s="175"/>
      <c r="F369" s="175">
        <v>3299.3483153835414</v>
      </c>
      <c r="G369" s="177">
        <f t="shared" si="38"/>
        <v>-26.3019883237871</v>
      </c>
      <c r="H369" s="206"/>
      <c r="I369" s="388"/>
      <c r="J369" s="388"/>
      <c r="K369" s="388"/>
      <c r="L369" s="388"/>
      <c r="M369" s="388"/>
      <c r="N369" s="388"/>
      <c r="O369" s="388"/>
      <c r="P369" s="388"/>
      <c r="Q369" s="388"/>
      <c r="R369" s="388"/>
      <c r="S369" s="388"/>
      <c r="T369" s="388"/>
      <c r="U369" s="388"/>
      <c r="V369" s="388"/>
      <c r="W369" s="388"/>
    </row>
    <row r="370" spans="1:23" hidden="1" outlineLevel="1" x14ac:dyDescent="0.2">
      <c r="A370" s="179">
        <v>44573</v>
      </c>
      <c r="B370" s="175"/>
      <c r="C370" s="175">
        <v>5891769.0912853405</v>
      </c>
      <c r="D370" s="176">
        <f t="shared" si="39"/>
        <v>-22.699223566230387</v>
      </c>
      <c r="E370" s="175"/>
      <c r="F370" s="175">
        <v>3273.0463270597543</v>
      </c>
      <c r="G370" s="177">
        <f t="shared" si="38"/>
        <v>-9.6886997016495116</v>
      </c>
      <c r="H370" s="206"/>
      <c r="I370" s="388"/>
      <c r="J370" s="388"/>
      <c r="K370" s="388"/>
      <c r="L370" s="388"/>
      <c r="M370" s="388"/>
      <c r="N370" s="388"/>
      <c r="O370" s="388"/>
      <c r="P370" s="388"/>
      <c r="Q370" s="388"/>
      <c r="R370" s="388"/>
      <c r="S370" s="388"/>
      <c r="T370" s="388"/>
      <c r="U370" s="388"/>
      <c r="V370" s="388"/>
      <c r="W370" s="388"/>
    </row>
    <row r="371" spans="1:23" hidden="1" outlineLevel="1" x14ac:dyDescent="0.2">
      <c r="A371" s="179">
        <v>44574</v>
      </c>
      <c r="B371" s="175"/>
      <c r="C371" s="175">
        <v>5869069.8677191101</v>
      </c>
      <c r="D371" s="176">
        <f t="shared" si="39"/>
        <v>-8.4104986853301522</v>
      </c>
      <c r="E371" s="175"/>
      <c r="F371" s="175">
        <v>3263.3576273581048</v>
      </c>
      <c r="G371" s="177">
        <f t="shared" si="38"/>
        <v>-4.7034140152832151</v>
      </c>
      <c r="H371" s="206"/>
      <c r="I371" s="388"/>
      <c r="J371" s="388"/>
      <c r="K371" s="388"/>
      <c r="L371" s="388"/>
      <c r="M371" s="388"/>
      <c r="N371" s="388"/>
      <c r="O371" s="388"/>
      <c r="P371" s="388"/>
      <c r="Q371" s="388"/>
      <c r="R371" s="388"/>
      <c r="S371" s="388"/>
      <c r="T371" s="388"/>
      <c r="U371" s="388"/>
      <c r="V371" s="388"/>
      <c r="W371" s="388"/>
    </row>
    <row r="372" spans="1:23" hidden="1" outlineLevel="1" x14ac:dyDescent="0.2">
      <c r="A372" s="179">
        <v>44575</v>
      </c>
      <c r="B372" s="175"/>
      <c r="C372" s="175">
        <v>5860659.3690337799</v>
      </c>
      <c r="D372" s="176">
        <f t="shared" si="39"/>
        <v>-194.45801783066989</v>
      </c>
      <c r="E372" s="175"/>
      <c r="F372" s="175">
        <v>3258.6542133428215</v>
      </c>
      <c r="G372" s="177">
        <f t="shared" si="38"/>
        <v>-77.692869289285682</v>
      </c>
      <c r="H372" s="206"/>
      <c r="I372" s="388"/>
      <c r="J372" s="388"/>
      <c r="K372" s="388"/>
      <c r="L372" s="388"/>
      <c r="M372" s="388"/>
      <c r="N372" s="388"/>
      <c r="O372" s="388"/>
      <c r="P372" s="388"/>
      <c r="Q372" s="388"/>
      <c r="R372" s="388"/>
      <c r="S372" s="388"/>
      <c r="T372" s="388"/>
      <c r="U372" s="388"/>
      <c r="V372" s="388"/>
      <c r="W372" s="388"/>
    </row>
    <row r="373" spans="1:23" hidden="1" outlineLevel="1" x14ac:dyDescent="0.2">
      <c r="A373" s="179" t="s">
        <v>421</v>
      </c>
      <c r="B373" s="175"/>
      <c r="C373" s="175">
        <v>5666201.3512031101</v>
      </c>
      <c r="D373" s="176">
        <f t="shared" si="39"/>
        <v>104.58733532958944</v>
      </c>
      <c r="E373" s="175"/>
      <c r="F373" s="175">
        <v>3180.9613440535359</v>
      </c>
      <c r="G373" s="177">
        <f t="shared" si="38"/>
        <v>5.2108809160331475</v>
      </c>
      <c r="H373" s="206"/>
      <c r="I373" s="388"/>
      <c r="J373" s="388"/>
      <c r="K373" s="388"/>
      <c r="L373" s="388"/>
      <c r="M373" s="388"/>
      <c r="N373" s="388"/>
      <c r="O373" s="388"/>
      <c r="P373" s="388"/>
      <c r="Q373" s="388"/>
      <c r="R373" s="388"/>
      <c r="S373" s="388"/>
      <c r="T373" s="388"/>
      <c r="U373" s="388"/>
      <c r="V373" s="388"/>
      <c r="W373" s="388"/>
    </row>
    <row r="374" spans="1:23" hidden="1" outlineLevel="1" x14ac:dyDescent="0.2">
      <c r="A374" s="179">
        <v>44579</v>
      </c>
      <c r="B374" s="175"/>
      <c r="C374" s="175">
        <v>5770788.6865326995</v>
      </c>
      <c r="D374" s="176">
        <f t="shared" si="39"/>
        <v>-5.8467044860394672</v>
      </c>
      <c r="E374" s="175"/>
      <c r="F374" s="175">
        <v>3186.172224969569</v>
      </c>
      <c r="G374" s="177">
        <f t="shared" ref="G374:G375" si="40">F375-F374</f>
        <v>-51.707800851612319</v>
      </c>
      <c r="H374" s="206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</row>
    <row r="375" spans="1:23" hidden="1" outlineLevel="1" collapsed="1" x14ac:dyDescent="0.2">
      <c r="A375" s="179">
        <v>44580</v>
      </c>
      <c r="B375" s="175"/>
      <c r="C375" s="175">
        <v>5764941.98204666</v>
      </c>
      <c r="D375" s="176">
        <f t="shared" si="39"/>
        <v>-74.649934451160021</v>
      </c>
      <c r="E375" s="175"/>
      <c r="F375" s="175">
        <v>3134.4644241179567</v>
      </c>
      <c r="G375" s="177">
        <f t="shared" si="40"/>
        <v>1.2215148746809064</v>
      </c>
      <c r="H375" s="206"/>
      <c r="I375" s="388"/>
      <c r="J375" s="388"/>
      <c r="K375" s="388"/>
      <c r="L375" s="388"/>
      <c r="M375" s="388"/>
      <c r="N375" s="388"/>
      <c r="O375" s="388"/>
      <c r="P375" s="388"/>
      <c r="Q375" s="388"/>
      <c r="R375" s="388"/>
      <c r="S375" s="388"/>
      <c r="T375" s="388"/>
      <c r="U375" s="388"/>
      <c r="V375" s="388"/>
    </row>
    <row r="376" spans="1:23" hidden="1" outlineLevel="1" x14ac:dyDescent="0.2">
      <c r="A376" s="179">
        <v>44581</v>
      </c>
      <c r="B376" s="175"/>
      <c r="C376" s="175">
        <v>5690292.0475955</v>
      </c>
      <c r="D376" s="176">
        <f t="shared" ref="D376:D380" si="41">(C377-C376)/1000</f>
        <v>-258.75819816746002</v>
      </c>
      <c r="E376" s="175"/>
      <c r="F376" s="175">
        <v>3135.6859389926376</v>
      </c>
      <c r="G376" s="177">
        <f t="shared" ref="G376:G380" si="42">F377-F376</f>
        <v>-15.802442207616423</v>
      </c>
      <c r="H376" s="206"/>
      <c r="I376" s="388"/>
      <c r="J376" s="388"/>
      <c r="K376" s="388"/>
      <c r="L376" s="388"/>
      <c r="M376" s="388"/>
      <c r="N376" s="388"/>
      <c r="O376" s="388"/>
      <c r="P376" s="388"/>
      <c r="Q376" s="388"/>
      <c r="R376" s="388"/>
      <c r="S376" s="388"/>
      <c r="T376" s="388"/>
      <c r="U376" s="388"/>
      <c r="V376" s="388"/>
    </row>
    <row r="377" spans="1:23" hidden="1" outlineLevel="1" x14ac:dyDescent="0.2">
      <c r="A377" s="179">
        <v>44582</v>
      </c>
      <c r="B377" s="175"/>
      <c r="C377" s="175">
        <v>5431533.84942804</v>
      </c>
      <c r="D377" s="176">
        <f t="shared" si="41"/>
        <v>25.045101912979966</v>
      </c>
      <c r="E377" s="175"/>
      <c r="F377" s="175">
        <v>3119.8834967850212</v>
      </c>
      <c r="G377" s="177">
        <f t="shared" si="42"/>
        <v>14.833297949258395</v>
      </c>
      <c r="H377" s="206"/>
      <c r="I377" s="388"/>
      <c r="J377" s="388"/>
      <c r="K377" s="388"/>
      <c r="L377" s="388"/>
      <c r="M377" s="388"/>
      <c r="N377" s="388"/>
      <c r="O377" s="388"/>
      <c r="P377" s="388"/>
      <c r="Q377" s="388"/>
      <c r="R377" s="388"/>
      <c r="S377" s="388"/>
      <c r="T377" s="388"/>
      <c r="U377" s="388"/>
      <c r="V377" s="388"/>
    </row>
    <row r="378" spans="1:23" hidden="1" outlineLevel="1" x14ac:dyDescent="0.2">
      <c r="A378" s="179" t="s">
        <v>427</v>
      </c>
      <c r="B378" s="175"/>
      <c r="C378" s="175">
        <v>5456578.9513410199</v>
      </c>
      <c r="D378" s="176">
        <f t="shared" si="41"/>
        <v>-553.84995977238941</v>
      </c>
      <c r="E378" s="175"/>
      <c r="F378" s="175">
        <v>3134.7167947342796</v>
      </c>
      <c r="G378" s="177">
        <f t="shared" si="42"/>
        <v>-39.865637781415444</v>
      </c>
      <c r="H378" s="206"/>
      <c r="I378" s="388"/>
      <c r="J378" s="388"/>
      <c r="K378" s="388"/>
      <c r="L378" s="388"/>
      <c r="M378" s="388"/>
      <c r="N378" s="388"/>
      <c r="O378" s="388"/>
      <c r="P378" s="388"/>
      <c r="Q378" s="388"/>
      <c r="R378" s="388"/>
      <c r="S378" s="388"/>
      <c r="T378" s="388"/>
      <c r="U378" s="388"/>
      <c r="V378" s="388"/>
    </row>
    <row r="379" spans="1:23" hidden="1" outlineLevel="1" x14ac:dyDescent="0.2">
      <c r="A379" s="179">
        <v>44586</v>
      </c>
      <c r="B379" s="175"/>
      <c r="C379" s="175">
        <v>4902728.9915686306</v>
      </c>
      <c r="D379" s="176">
        <f t="shared" si="41"/>
        <v>-10.551599956440739</v>
      </c>
      <c r="E379" s="175"/>
      <c r="F379" s="175">
        <v>3094.8511569528641</v>
      </c>
      <c r="G379" s="177">
        <f t="shared" si="42"/>
        <v>-2.4515248553379934</v>
      </c>
      <c r="H379" s="206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</row>
    <row r="380" spans="1:23" hidden="1" outlineLevel="1" x14ac:dyDescent="0.2">
      <c r="A380" s="179">
        <v>44587</v>
      </c>
      <c r="B380" s="175"/>
      <c r="C380" s="175">
        <v>4892177.3916121898</v>
      </c>
      <c r="D380" s="176">
        <f t="shared" si="41"/>
        <v>47.158840592320075</v>
      </c>
      <c r="E380" s="175"/>
      <c r="F380" s="175">
        <v>3092.3996320975261</v>
      </c>
      <c r="G380" s="177">
        <f t="shared" si="42"/>
        <v>-29.136508065337239</v>
      </c>
      <c r="H380" s="206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</row>
    <row r="381" spans="1:23" hidden="1" outlineLevel="1" x14ac:dyDescent="0.2">
      <c r="A381" s="179">
        <v>44588</v>
      </c>
      <c r="B381" s="175"/>
      <c r="C381" s="175">
        <v>4939336.2322045099</v>
      </c>
      <c r="D381" s="176">
        <f>(C382-C381)/1000</f>
        <v>70.369326219519607</v>
      </c>
      <c r="E381" s="175"/>
      <c r="F381" s="175">
        <v>3063.2631240321889</v>
      </c>
      <c r="G381" s="177">
        <f>F382-F381</f>
        <v>15.665872307383779</v>
      </c>
      <c r="H381" s="206"/>
      <c r="I381" s="388"/>
      <c r="J381" s="388"/>
      <c r="K381" s="388"/>
      <c r="L381" s="388"/>
      <c r="M381" s="388"/>
      <c r="N381" s="388"/>
      <c r="O381" s="388"/>
      <c r="P381" s="388"/>
      <c r="Q381" s="388"/>
      <c r="R381" s="388"/>
      <c r="S381" s="388"/>
      <c r="T381" s="388"/>
      <c r="U381" s="388"/>
      <c r="V381" s="388"/>
    </row>
    <row r="382" spans="1:23" hidden="1" outlineLevel="1" x14ac:dyDescent="0.2">
      <c r="A382" s="179">
        <v>44589</v>
      </c>
      <c r="B382" s="175"/>
      <c r="C382" s="175">
        <v>5009705.5584240295</v>
      </c>
      <c r="D382" s="176">
        <f>(C383-C382)/1000</f>
        <v>155.46091506968065</v>
      </c>
      <c r="E382" s="175"/>
      <c r="F382" s="175">
        <v>3078.9289963395727</v>
      </c>
      <c r="G382" s="177">
        <f>F383-F382</f>
        <v>-21.835742642969763</v>
      </c>
      <c r="H382" s="206"/>
      <c r="I382" s="388"/>
      <c r="J382" s="388"/>
      <c r="K382" s="388"/>
      <c r="L382" s="388"/>
      <c r="M382" s="388"/>
      <c r="N382" s="388"/>
      <c r="O382" s="388"/>
      <c r="P382" s="388"/>
      <c r="Q382" s="388"/>
      <c r="R382" s="388"/>
      <c r="S382" s="388"/>
      <c r="T382" s="388"/>
      <c r="U382" s="388"/>
      <c r="V382" s="388"/>
    </row>
    <row r="383" spans="1:23" hidden="1" outlineLevel="1" collapsed="1" x14ac:dyDescent="0.2">
      <c r="A383" s="179" t="s">
        <v>426</v>
      </c>
      <c r="B383" s="175"/>
      <c r="C383" s="175">
        <v>5165166.4734937102</v>
      </c>
      <c r="D383" s="176">
        <f>(C384-C383)/1000</f>
        <v>-291.65947349371015</v>
      </c>
      <c r="E383" s="175"/>
      <c r="F383" s="175">
        <v>3057.0932536966029</v>
      </c>
      <c r="G383" s="177">
        <f>F384-F383</f>
        <v>-17.494522703078474</v>
      </c>
      <c r="H383" s="206"/>
      <c r="I383" s="388"/>
      <c r="J383" s="388"/>
      <c r="K383" s="388"/>
      <c r="L383" s="388"/>
      <c r="M383" s="388"/>
      <c r="N383" s="388"/>
      <c r="O383" s="388"/>
      <c r="P383" s="388"/>
      <c r="Q383" s="388"/>
      <c r="R383" s="388"/>
      <c r="S383" s="388"/>
      <c r="T383" s="388"/>
      <c r="U383" s="388"/>
      <c r="V383" s="388"/>
    </row>
    <row r="384" spans="1:23" hidden="1" outlineLevel="1" x14ac:dyDescent="0.2">
      <c r="A384" s="179">
        <v>44593</v>
      </c>
      <c r="B384" s="175"/>
      <c r="C384" s="175">
        <v>4873507</v>
      </c>
      <c r="D384" s="176">
        <f t="shared" ref="D384:D447" si="43">(C385-C384)/1000</f>
        <v>55.523993396090347</v>
      </c>
      <c r="E384" s="175"/>
      <c r="F384" s="175">
        <v>3039.5987309935244</v>
      </c>
      <c r="G384" s="177">
        <f t="shared" ref="G384:G447" si="44">F385-F384</f>
        <v>25.527067059540968</v>
      </c>
      <c r="H384" s="206"/>
      <c r="I384" s="388"/>
      <c r="J384" s="388"/>
      <c r="K384" s="388"/>
      <c r="L384" s="388"/>
      <c r="M384" s="388"/>
      <c r="N384" s="388"/>
      <c r="O384" s="388"/>
      <c r="P384" s="388"/>
      <c r="Q384" s="388"/>
      <c r="R384" s="388"/>
      <c r="S384" s="388"/>
      <c r="T384" s="388"/>
      <c r="U384" s="388"/>
      <c r="V384" s="388"/>
    </row>
    <row r="385" spans="1:22" hidden="1" outlineLevel="1" x14ac:dyDescent="0.2">
      <c r="A385" s="179">
        <v>44594</v>
      </c>
      <c r="B385" s="175"/>
      <c r="C385" s="175">
        <v>4929030.9933960903</v>
      </c>
      <c r="D385" s="176">
        <f t="shared" si="43"/>
        <v>30.90846355447918</v>
      </c>
      <c r="E385" s="175"/>
      <c r="F385" s="175">
        <v>3065.1257980530654</v>
      </c>
      <c r="G385" s="177">
        <f t="shared" si="44"/>
        <v>44.945318896094705</v>
      </c>
      <c r="H385" s="206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</row>
    <row r="386" spans="1:22" hidden="1" outlineLevel="1" collapsed="1" x14ac:dyDescent="0.2">
      <c r="A386" s="179">
        <v>44595</v>
      </c>
      <c r="B386" s="175"/>
      <c r="C386" s="175">
        <v>4959939.4569505695</v>
      </c>
      <c r="D386" s="176">
        <f t="shared" si="43"/>
        <v>418.32087887282108</v>
      </c>
      <c r="E386" s="175"/>
      <c r="F386" s="175">
        <v>3110.0711169491601</v>
      </c>
      <c r="G386" s="177">
        <f t="shared" si="44"/>
        <v>96.068203392836949</v>
      </c>
      <c r="H386" s="206"/>
      <c r="I386" s="388"/>
      <c r="J386" s="388"/>
      <c r="K386" s="388"/>
      <c r="L386" s="388"/>
      <c r="M386" s="388"/>
      <c r="N386" s="388"/>
      <c r="O386" s="388"/>
      <c r="P386" s="388"/>
      <c r="Q386" s="388"/>
      <c r="R386" s="388"/>
      <c r="S386" s="388"/>
      <c r="T386" s="388"/>
      <c r="U386" s="388"/>
      <c r="V386" s="388"/>
    </row>
    <row r="387" spans="1:22" hidden="1" outlineLevel="1" x14ac:dyDescent="0.2">
      <c r="A387" s="179">
        <v>44596</v>
      </c>
      <c r="B387" s="175"/>
      <c r="C387" s="175">
        <v>5378260.3358233906</v>
      </c>
      <c r="D387" s="176">
        <f t="shared" si="43"/>
        <v>59.763396027579901</v>
      </c>
      <c r="E387" s="175"/>
      <c r="F387" s="175">
        <v>3206.1393203419971</v>
      </c>
      <c r="G387" s="177">
        <f t="shared" si="44"/>
        <v>-35.911102816305629</v>
      </c>
      <c r="H387" s="206"/>
      <c r="I387" s="388"/>
      <c r="J387" s="388"/>
      <c r="K387" s="388"/>
      <c r="L387" s="388"/>
      <c r="M387" s="388"/>
      <c r="N387" s="388"/>
      <c r="O387" s="388"/>
      <c r="P387" s="388"/>
      <c r="Q387" s="388"/>
      <c r="R387" s="388"/>
      <c r="S387" s="388"/>
      <c r="T387" s="388"/>
      <c r="U387" s="388"/>
      <c r="V387" s="388"/>
    </row>
    <row r="388" spans="1:22" hidden="1" outlineLevel="1" x14ac:dyDescent="0.2">
      <c r="A388" s="179" t="s">
        <v>425</v>
      </c>
      <c r="B388" s="175"/>
      <c r="C388" s="175">
        <v>5438023.7318509705</v>
      </c>
      <c r="D388" s="176">
        <f t="shared" si="43"/>
        <v>42.807246043719353</v>
      </c>
      <c r="E388" s="175"/>
      <c r="F388" s="175">
        <v>3170.2282175256914</v>
      </c>
      <c r="G388" s="177">
        <f t="shared" si="44"/>
        <v>-24.398241669647632</v>
      </c>
      <c r="H388" s="206"/>
      <c r="I388" s="388"/>
      <c r="J388" s="388"/>
      <c r="K388" s="388"/>
      <c r="L388" s="388"/>
      <c r="M388" s="388"/>
      <c r="N388" s="388"/>
      <c r="O388" s="388"/>
      <c r="P388" s="388"/>
      <c r="Q388" s="388"/>
      <c r="R388" s="388"/>
      <c r="S388" s="388"/>
      <c r="T388" s="388"/>
      <c r="U388" s="388"/>
      <c r="V388" s="388"/>
    </row>
    <row r="389" spans="1:22" hidden="1" outlineLevel="1" x14ac:dyDescent="0.2">
      <c r="A389" s="179">
        <v>44600</v>
      </c>
      <c r="B389" s="175"/>
      <c r="C389" s="175">
        <v>5480830.9778946899</v>
      </c>
      <c r="D389" s="176">
        <f t="shared" si="43"/>
        <v>107.28086302435958</v>
      </c>
      <c r="E389" s="175"/>
      <c r="F389" s="175">
        <v>3145.8299758560438</v>
      </c>
      <c r="G389" s="177">
        <f t="shared" si="44"/>
        <v>-42.815985903498131</v>
      </c>
      <c r="H389" s="206"/>
      <c r="I389" s="388"/>
      <c r="J389" s="388"/>
      <c r="K389" s="388"/>
      <c r="L389" s="388"/>
      <c r="M389" s="388"/>
      <c r="N389" s="388"/>
      <c r="O389" s="388"/>
      <c r="P389" s="388"/>
      <c r="Q389" s="388"/>
      <c r="R389" s="388"/>
      <c r="S389" s="388"/>
      <c r="T389" s="388"/>
      <c r="U389" s="388"/>
      <c r="V389" s="388"/>
    </row>
    <row r="390" spans="1:22" hidden="1" outlineLevel="1" x14ac:dyDescent="0.2">
      <c r="A390" s="179">
        <v>44601</v>
      </c>
      <c r="B390" s="175"/>
      <c r="C390" s="175">
        <v>5588111.8409190495</v>
      </c>
      <c r="D390" s="176">
        <f t="shared" si="43"/>
        <v>-28.686752065438778</v>
      </c>
      <c r="E390" s="175"/>
      <c r="F390" s="175">
        <v>3103.0139899525457</v>
      </c>
      <c r="G390" s="177">
        <f t="shared" si="44"/>
        <v>-0.37396286446619342</v>
      </c>
      <c r="H390" s="206"/>
      <c r="I390" s="388"/>
      <c r="J390" s="388"/>
      <c r="K390" s="388"/>
      <c r="L390" s="388"/>
      <c r="M390" s="388"/>
      <c r="N390" s="388"/>
      <c r="O390" s="388"/>
      <c r="P390" s="388"/>
      <c r="Q390" s="388"/>
      <c r="R390" s="388"/>
      <c r="S390" s="388"/>
      <c r="T390" s="388"/>
      <c r="U390" s="388"/>
      <c r="V390" s="388"/>
    </row>
    <row r="391" spans="1:22" hidden="1" outlineLevel="1" collapsed="1" x14ac:dyDescent="0.2">
      <c r="A391" s="179">
        <v>44602</v>
      </c>
      <c r="B391" s="175"/>
      <c r="C391" s="175">
        <v>5559425.0888536107</v>
      </c>
      <c r="D391" s="176">
        <f t="shared" si="43"/>
        <v>-94.990367019320843</v>
      </c>
      <c r="E391" s="175"/>
      <c r="F391" s="175">
        <v>3102.6400270880795</v>
      </c>
      <c r="G391" s="177">
        <f t="shared" si="44"/>
        <v>20.188674530272692</v>
      </c>
      <c r="H391" s="206"/>
      <c r="I391" s="388"/>
      <c r="J391" s="388"/>
      <c r="K391" s="388"/>
      <c r="L391" s="388"/>
      <c r="M391" s="388"/>
      <c r="N391" s="388"/>
      <c r="O391" s="388"/>
      <c r="P391" s="388"/>
      <c r="Q391" s="388"/>
      <c r="R391" s="388"/>
      <c r="S391" s="388"/>
      <c r="T391" s="388"/>
      <c r="U391" s="388"/>
      <c r="V391" s="388"/>
    </row>
    <row r="392" spans="1:22" hidden="1" outlineLevel="1" x14ac:dyDescent="0.2">
      <c r="A392" s="179">
        <v>44603</v>
      </c>
      <c r="B392" s="175"/>
      <c r="C392" s="175">
        <v>5464434.7218342898</v>
      </c>
      <c r="D392" s="176">
        <f t="shared" si="43"/>
        <v>-25.633817193379624</v>
      </c>
      <c r="E392" s="175"/>
      <c r="F392" s="175">
        <v>3122.8287016183522</v>
      </c>
      <c r="G392" s="177">
        <f t="shared" si="44"/>
        <v>10.135040884233604</v>
      </c>
      <c r="H392" s="206"/>
      <c r="I392" s="388"/>
      <c r="J392" s="388"/>
      <c r="K392" s="388"/>
      <c r="L392" s="388"/>
      <c r="M392" s="388"/>
      <c r="N392" s="388"/>
      <c r="O392" s="388"/>
      <c r="P392" s="388"/>
      <c r="Q392" s="388"/>
      <c r="R392" s="388"/>
      <c r="S392" s="388"/>
      <c r="T392" s="388"/>
      <c r="U392" s="388"/>
      <c r="V392" s="388"/>
    </row>
    <row r="393" spans="1:22" hidden="1" outlineLevel="1" x14ac:dyDescent="0.2">
      <c r="A393" s="179" t="s">
        <v>435</v>
      </c>
      <c r="B393" s="175"/>
      <c r="C393" s="175">
        <v>5438800.9046409102</v>
      </c>
      <c r="D393" s="176">
        <f t="shared" si="43"/>
        <v>157.15096231742947</v>
      </c>
      <c r="E393" s="175"/>
      <c r="F393" s="175">
        <v>3132.9637425025858</v>
      </c>
      <c r="G393" s="177">
        <f t="shared" si="44"/>
        <v>-61.719318747383113</v>
      </c>
      <c r="H393" s="206"/>
      <c r="I393" s="388"/>
      <c r="J393" s="388"/>
      <c r="K393" s="388"/>
      <c r="L393" s="388"/>
      <c r="M393" s="388"/>
      <c r="N393" s="388"/>
      <c r="O393" s="388"/>
      <c r="P393" s="388"/>
      <c r="Q393" s="388"/>
      <c r="R393" s="388"/>
      <c r="S393" s="388"/>
      <c r="T393" s="388"/>
      <c r="U393" s="388"/>
      <c r="V393" s="388"/>
    </row>
    <row r="394" spans="1:22" hidden="1" outlineLevel="1" x14ac:dyDescent="0.2">
      <c r="A394" s="179">
        <v>44607</v>
      </c>
      <c r="B394" s="175"/>
      <c r="C394" s="175">
        <v>5595951.8669583397</v>
      </c>
      <c r="D394" s="176">
        <f t="shared" si="43"/>
        <v>-43.067277194789611</v>
      </c>
      <c r="E394" s="175"/>
      <c r="F394" s="175">
        <v>3071.2444237552027</v>
      </c>
      <c r="G394" s="177">
        <f t="shared" si="44"/>
        <v>24.089767296275113</v>
      </c>
      <c r="H394" s="206"/>
      <c r="I394" s="388"/>
      <c r="J394" s="388"/>
      <c r="K394" s="388"/>
      <c r="L394" s="388"/>
      <c r="M394" s="388"/>
      <c r="N394" s="388"/>
      <c r="O394" s="388"/>
      <c r="P394" s="388"/>
      <c r="Q394" s="388"/>
      <c r="R394" s="388"/>
      <c r="S394" s="388"/>
      <c r="T394" s="388"/>
      <c r="U394" s="388"/>
      <c r="V394" s="388"/>
    </row>
    <row r="395" spans="1:22" hidden="1" outlineLevel="1" x14ac:dyDescent="0.2">
      <c r="A395" s="179">
        <v>44608</v>
      </c>
      <c r="B395" s="175"/>
      <c r="C395" s="175">
        <v>5552884.5897635501</v>
      </c>
      <c r="D395" s="176">
        <f t="shared" si="43"/>
        <v>46.992094748440202</v>
      </c>
      <c r="E395" s="175"/>
      <c r="F395" s="175">
        <v>3095.3341910514778</v>
      </c>
      <c r="G395" s="177">
        <f t="shared" si="44"/>
        <v>57.941001418371798</v>
      </c>
      <c r="H395" s="206"/>
      <c r="I395" s="388"/>
      <c r="J395" s="388"/>
      <c r="K395" s="388"/>
      <c r="L395" s="388"/>
      <c r="M395" s="388"/>
      <c r="N395" s="388"/>
      <c r="O395" s="388"/>
      <c r="P395" s="388"/>
      <c r="Q395" s="388"/>
      <c r="R395" s="388"/>
      <c r="S395" s="388"/>
      <c r="T395" s="388"/>
      <c r="U395" s="388"/>
      <c r="V395" s="388"/>
    </row>
    <row r="396" spans="1:22" hidden="1" outlineLevel="1" collapsed="1" x14ac:dyDescent="0.2">
      <c r="A396" s="179">
        <v>44609</v>
      </c>
      <c r="B396" s="175"/>
      <c r="C396" s="175">
        <v>5599876.6845119903</v>
      </c>
      <c r="D396" s="176">
        <f t="shared" si="43"/>
        <v>-7.03668926972989</v>
      </c>
      <c r="E396" s="175"/>
      <c r="F396" s="175">
        <v>3153.2751924698496</v>
      </c>
      <c r="G396" s="177">
        <f t="shared" si="44"/>
        <v>10.476830289689133</v>
      </c>
      <c r="H396" s="206"/>
      <c r="I396" s="388"/>
      <c r="J396" s="388"/>
      <c r="K396" s="388"/>
      <c r="L396" s="388"/>
      <c r="M396" s="388"/>
      <c r="N396" s="388"/>
      <c r="O396" s="388"/>
      <c r="P396" s="388"/>
      <c r="Q396" s="388"/>
      <c r="R396" s="388"/>
      <c r="S396" s="388"/>
      <c r="T396" s="388"/>
      <c r="U396" s="388"/>
      <c r="V396" s="388"/>
    </row>
    <row r="397" spans="1:22" hidden="1" outlineLevel="1" x14ac:dyDescent="0.2">
      <c r="A397" s="179">
        <v>44610</v>
      </c>
      <c r="B397" s="175"/>
      <c r="C397" s="175">
        <v>5592839.9952422604</v>
      </c>
      <c r="D397" s="176">
        <f t="shared" si="43"/>
        <v>-78.53068834537082</v>
      </c>
      <c r="E397" s="175"/>
      <c r="F397" s="175">
        <v>3163.7520227595387</v>
      </c>
      <c r="G397" s="177">
        <f t="shared" si="44"/>
        <v>-32.929408376823176</v>
      </c>
      <c r="H397" s="206"/>
      <c r="I397" s="388"/>
      <c r="J397" s="388"/>
      <c r="K397" s="388"/>
      <c r="L397" s="388"/>
      <c r="M397" s="388"/>
      <c r="N397" s="388"/>
      <c r="O397" s="388"/>
      <c r="P397" s="388"/>
      <c r="Q397" s="388"/>
      <c r="R397" s="388"/>
      <c r="S397" s="388"/>
      <c r="T397" s="388"/>
      <c r="U397" s="388"/>
      <c r="V397" s="388"/>
    </row>
    <row r="398" spans="1:22" hidden="1" outlineLevel="1" x14ac:dyDescent="0.2">
      <c r="A398" s="179" t="s">
        <v>437</v>
      </c>
      <c r="B398" s="175"/>
      <c r="C398" s="175">
        <v>5514309.3068968896</v>
      </c>
      <c r="D398" s="176">
        <f t="shared" si="43"/>
        <v>-63.481567452289163</v>
      </c>
      <c r="E398" s="175"/>
      <c r="F398" s="175">
        <v>3130.8226143827155</v>
      </c>
      <c r="G398" s="177">
        <f t="shared" si="44"/>
        <v>-89.414567366783103</v>
      </c>
      <c r="H398" s="206"/>
      <c r="I398" s="388"/>
      <c r="J398" s="388"/>
      <c r="K398" s="388"/>
      <c r="L398" s="388"/>
      <c r="M398" s="388"/>
      <c r="N398" s="388"/>
      <c r="O398" s="388"/>
      <c r="P398" s="388"/>
      <c r="Q398" s="388"/>
      <c r="R398" s="388"/>
      <c r="S398" s="388"/>
      <c r="T398" s="388"/>
      <c r="U398" s="388"/>
      <c r="V398" s="388"/>
    </row>
    <row r="399" spans="1:22" hidden="1" outlineLevel="1" x14ac:dyDescent="0.2">
      <c r="A399" s="179">
        <v>44614</v>
      </c>
      <c r="B399" s="175"/>
      <c r="C399" s="175">
        <v>5450827.7394446004</v>
      </c>
      <c r="D399" s="176">
        <f t="shared" si="43"/>
        <v>-311.73588489294053</v>
      </c>
      <c r="E399" s="175"/>
      <c r="F399" s="175">
        <v>3041.4080470159324</v>
      </c>
      <c r="G399" s="177">
        <f t="shared" si="44"/>
        <v>-44.046171128974493</v>
      </c>
      <c r="H399" s="206"/>
      <c r="I399" s="388"/>
      <c r="J399" s="388"/>
      <c r="K399" s="388"/>
      <c r="L399" s="388"/>
      <c r="M399" s="388"/>
      <c r="N399" s="388"/>
      <c r="O399" s="388"/>
      <c r="P399" s="388"/>
      <c r="Q399" s="388"/>
      <c r="R399" s="388"/>
      <c r="S399" s="388"/>
      <c r="T399" s="388"/>
      <c r="U399" s="388"/>
      <c r="V399" s="388"/>
    </row>
    <row r="400" spans="1:22" hidden="1" outlineLevel="1" x14ac:dyDescent="0.2">
      <c r="A400" s="179">
        <v>44615</v>
      </c>
      <c r="B400" s="175"/>
      <c r="C400" s="175">
        <v>5139091.8545516599</v>
      </c>
      <c r="D400" s="176">
        <f t="shared" si="43"/>
        <v>30.207390590930359</v>
      </c>
      <c r="E400" s="175"/>
      <c r="F400" s="175">
        <v>2997.3618758869579</v>
      </c>
      <c r="G400" s="177">
        <f t="shared" si="44"/>
        <v>24.725752608588209</v>
      </c>
      <c r="H400" s="206"/>
      <c r="I400" s="388"/>
      <c r="J400" s="388"/>
      <c r="K400" s="388"/>
      <c r="L400" s="388"/>
      <c r="M400" s="388"/>
      <c r="N400" s="388"/>
      <c r="O400" s="388"/>
      <c r="P400" s="388"/>
      <c r="Q400" s="388"/>
      <c r="R400" s="388"/>
      <c r="S400" s="388"/>
      <c r="T400" s="388"/>
      <c r="U400" s="388"/>
      <c r="V400" s="388"/>
    </row>
    <row r="401" spans="1:22" hidden="1" outlineLevel="1" x14ac:dyDescent="0.2">
      <c r="A401" s="179">
        <v>44616</v>
      </c>
      <c r="B401" s="175"/>
      <c r="C401" s="175">
        <v>5169299.2451425903</v>
      </c>
      <c r="D401" s="176">
        <f t="shared" si="43"/>
        <v>-94.155035619979728</v>
      </c>
      <c r="E401" s="175"/>
      <c r="F401" s="175">
        <v>3022.0876284955461</v>
      </c>
      <c r="G401" s="177">
        <f t="shared" si="44"/>
        <v>-24.587591985935433</v>
      </c>
      <c r="H401" s="206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</row>
    <row r="402" spans="1:22" hidden="1" outlineLevel="1" x14ac:dyDescent="0.2">
      <c r="A402" s="179">
        <v>44617</v>
      </c>
      <c r="B402" s="175"/>
      <c r="C402" s="175">
        <v>5075144.2095226105</v>
      </c>
      <c r="D402" s="176">
        <f t="shared" si="43"/>
        <v>-31.89951655165013</v>
      </c>
      <c r="E402" s="175"/>
      <c r="F402" s="175">
        <v>2997.5000365096107</v>
      </c>
      <c r="G402" s="177">
        <f t="shared" si="44"/>
        <v>-44.799675006018788</v>
      </c>
      <c r="H402" s="206"/>
      <c r="I402" s="388"/>
      <c r="J402" s="388"/>
      <c r="K402" s="388"/>
      <c r="L402" s="388"/>
      <c r="M402" s="388"/>
      <c r="N402" s="388"/>
      <c r="O402" s="388"/>
      <c r="P402" s="388"/>
      <c r="Q402" s="388"/>
      <c r="R402" s="388"/>
      <c r="S402" s="388"/>
      <c r="T402" s="388"/>
      <c r="U402" s="388"/>
      <c r="V402" s="388"/>
    </row>
    <row r="403" spans="1:22" hidden="1" outlineLevel="1" collapsed="1" x14ac:dyDescent="0.2">
      <c r="A403" s="179" t="s">
        <v>298</v>
      </c>
      <c r="B403" s="175"/>
      <c r="C403" s="175">
        <v>5043244.6929709604</v>
      </c>
      <c r="D403" s="176">
        <f t="shared" si="43"/>
        <v>198.15530702903959</v>
      </c>
      <c r="E403" s="175"/>
      <c r="F403" s="175">
        <v>2952.7003615035919</v>
      </c>
      <c r="G403" s="177">
        <f t="shared" si="44"/>
        <v>-39.677931529317902</v>
      </c>
      <c r="H403" s="206"/>
      <c r="I403" s="388"/>
      <c r="J403" s="388"/>
      <c r="K403" s="388"/>
      <c r="L403" s="388"/>
      <c r="M403" s="388"/>
      <c r="N403" s="388"/>
      <c r="O403" s="388"/>
      <c r="P403" s="388"/>
      <c r="Q403" s="388"/>
      <c r="R403" s="388"/>
      <c r="S403" s="388"/>
      <c r="T403" s="388"/>
      <c r="U403" s="388"/>
      <c r="V403" s="388"/>
    </row>
    <row r="404" spans="1:22" hidden="1" outlineLevel="1" collapsed="1" x14ac:dyDescent="0.2">
      <c r="A404" s="179">
        <v>44621</v>
      </c>
      <c r="B404" s="175"/>
      <c r="C404" s="175">
        <v>5241400</v>
      </c>
      <c r="D404" s="176">
        <f t="shared" si="43"/>
        <v>90.577653212150565</v>
      </c>
      <c r="E404" s="175"/>
      <c r="F404" s="175">
        <v>2913.022429974274</v>
      </c>
      <c r="G404" s="177">
        <f t="shared" si="44"/>
        <v>-55.091679804921114</v>
      </c>
      <c r="H404" s="206"/>
      <c r="I404" s="388"/>
      <c r="J404" s="388"/>
      <c r="K404" s="388"/>
      <c r="L404" s="388"/>
      <c r="M404" s="388"/>
      <c r="N404" s="388"/>
      <c r="O404" s="388"/>
      <c r="P404" s="388"/>
      <c r="Q404" s="388"/>
      <c r="R404" s="388"/>
      <c r="S404" s="388"/>
      <c r="T404" s="388"/>
      <c r="U404" s="388"/>
      <c r="V404" s="388"/>
    </row>
    <row r="405" spans="1:22" hidden="1" outlineLevel="1" x14ac:dyDescent="0.2">
      <c r="A405" s="179">
        <v>44622</v>
      </c>
      <c r="B405" s="175"/>
      <c r="C405" s="175">
        <v>5331977.6532121506</v>
      </c>
      <c r="D405" s="176">
        <f t="shared" si="43"/>
        <v>72.065848032779996</v>
      </c>
      <c r="E405" s="175"/>
      <c r="F405" s="175">
        <v>2857.9307501693529</v>
      </c>
      <c r="G405" s="177">
        <f t="shared" si="44"/>
        <v>44.430643841539677</v>
      </c>
      <c r="H405" s="206"/>
      <c r="I405" s="388"/>
      <c r="J405" s="388"/>
      <c r="K405" s="388"/>
      <c r="L405" s="388"/>
      <c r="M405" s="388"/>
      <c r="N405" s="388"/>
      <c r="O405" s="388"/>
      <c r="P405" s="388"/>
      <c r="Q405" s="388"/>
      <c r="R405" s="388"/>
      <c r="S405" s="388"/>
      <c r="T405" s="388"/>
      <c r="U405" s="388"/>
      <c r="V405" s="388"/>
    </row>
    <row r="406" spans="1:22" hidden="1" outlineLevel="1" x14ac:dyDescent="0.2">
      <c r="A406" s="179">
        <v>44623</v>
      </c>
      <c r="B406" s="175"/>
      <c r="C406" s="175">
        <v>5404043.5012449306</v>
      </c>
      <c r="D406" s="176">
        <f t="shared" si="43"/>
        <v>-33.619163711510602</v>
      </c>
      <c r="E406" s="175"/>
      <c r="F406" s="175">
        <v>2902.3613940108926</v>
      </c>
      <c r="G406" s="177">
        <f t="shared" si="44"/>
        <v>-65.594115792445336</v>
      </c>
      <c r="H406" s="206"/>
      <c r="I406" s="388"/>
      <c r="J406" s="388"/>
      <c r="K406" s="388"/>
      <c r="L406" s="388"/>
      <c r="M406" s="388"/>
      <c r="N406" s="388"/>
      <c r="O406" s="388"/>
      <c r="P406" s="388"/>
      <c r="Q406" s="388"/>
      <c r="R406" s="388"/>
      <c r="S406" s="388"/>
      <c r="T406" s="388"/>
      <c r="U406" s="388"/>
      <c r="V406" s="388"/>
    </row>
    <row r="407" spans="1:22" hidden="1" outlineLevel="1" x14ac:dyDescent="0.2">
      <c r="A407" s="179">
        <v>44624</v>
      </c>
      <c r="B407" s="175"/>
      <c r="C407" s="175">
        <v>5370424.33753342</v>
      </c>
      <c r="D407" s="176">
        <f t="shared" si="43"/>
        <v>45.842140733940525</v>
      </c>
      <c r="E407" s="175"/>
      <c r="F407" s="175">
        <v>2836.7672782184472</v>
      </c>
      <c r="G407" s="177">
        <f t="shared" si="44"/>
        <v>-46.194267549436063</v>
      </c>
      <c r="H407" s="206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</row>
    <row r="408" spans="1:22" hidden="1" outlineLevel="1" collapsed="1" x14ac:dyDescent="0.2">
      <c r="A408" s="179" t="s">
        <v>450</v>
      </c>
      <c r="B408" s="175"/>
      <c r="C408" s="175">
        <v>5416266.4782673605</v>
      </c>
      <c r="D408" s="176">
        <f t="shared" si="43"/>
        <v>195.29327068119963</v>
      </c>
      <c r="E408" s="175"/>
      <c r="F408" s="175">
        <v>2790.5730106690112</v>
      </c>
      <c r="G408" s="177">
        <f t="shared" si="44"/>
        <v>-58.562165365748569</v>
      </c>
      <c r="H408" s="206"/>
      <c r="I408" s="388"/>
      <c r="J408" s="388"/>
      <c r="K408" s="388"/>
      <c r="L408" s="388"/>
      <c r="M408" s="388"/>
      <c r="N408" s="388"/>
      <c r="O408" s="388"/>
      <c r="P408" s="388"/>
      <c r="Q408" s="388"/>
      <c r="R408" s="388"/>
      <c r="S408" s="388"/>
      <c r="T408" s="388"/>
      <c r="U408" s="388"/>
      <c r="V408" s="388"/>
    </row>
    <row r="409" spans="1:22" hidden="1" outlineLevel="1" x14ac:dyDescent="0.2">
      <c r="A409" s="179">
        <v>44630</v>
      </c>
      <c r="B409" s="175"/>
      <c r="C409" s="175">
        <v>5611559.7489485601</v>
      </c>
      <c r="D409" s="176">
        <f t="shared" si="43"/>
        <v>-93.537690017380754</v>
      </c>
      <c r="E409" s="175"/>
      <c r="F409" s="175">
        <v>2732.0108453032626</v>
      </c>
      <c r="G409" s="177">
        <f t="shared" si="44"/>
        <v>-87.063311562462331</v>
      </c>
      <c r="H409" s="206"/>
      <c r="I409" s="388"/>
      <c r="J409" s="388"/>
      <c r="K409" s="388"/>
      <c r="L409" s="388"/>
      <c r="M409" s="388"/>
      <c r="N409" s="388"/>
      <c r="O409" s="388"/>
      <c r="P409" s="388"/>
      <c r="Q409" s="388"/>
      <c r="R409" s="388"/>
      <c r="S409" s="388"/>
      <c r="T409" s="388"/>
      <c r="U409" s="388"/>
      <c r="V409" s="388"/>
    </row>
    <row r="410" spans="1:22" hidden="1" outlineLevel="1" x14ac:dyDescent="0.2">
      <c r="A410" s="179">
        <v>44631</v>
      </c>
      <c r="B410" s="175"/>
      <c r="C410" s="175">
        <v>5518022.0589311793</v>
      </c>
      <c r="D410" s="176">
        <f t="shared" si="43"/>
        <v>-189.07078664421942</v>
      </c>
      <c r="E410" s="175"/>
      <c r="F410" s="175">
        <v>2644.9475337408003</v>
      </c>
      <c r="G410" s="177">
        <f t="shared" si="44"/>
        <v>-2.2769994282066364</v>
      </c>
      <c r="H410" s="206"/>
      <c r="I410" s="388"/>
      <c r="J410" s="388"/>
      <c r="K410" s="388"/>
      <c r="L410" s="388"/>
      <c r="M410" s="388"/>
      <c r="N410" s="388"/>
      <c r="O410" s="388"/>
      <c r="P410" s="388"/>
      <c r="Q410" s="388"/>
      <c r="R410" s="388"/>
      <c r="S410" s="388"/>
      <c r="T410" s="388"/>
      <c r="U410" s="388"/>
      <c r="V410" s="388"/>
    </row>
    <row r="411" spans="1:22" hidden="1" outlineLevel="1" x14ac:dyDescent="0.2">
      <c r="A411" s="179">
        <v>44632</v>
      </c>
      <c r="B411" s="175"/>
      <c r="C411" s="175">
        <v>5328951.2722869599</v>
      </c>
      <c r="D411" s="176">
        <f t="shared" si="43"/>
        <v>148.37708790543954</v>
      </c>
      <c r="E411" s="175"/>
      <c r="F411" s="175">
        <v>2642.6705343125936</v>
      </c>
      <c r="G411" s="177">
        <f t="shared" si="44"/>
        <v>4.8470958450111539</v>
      </c>
      <c r="H411" s="206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</row>
    <row r="412" spans="1:22" hidden="1" outlineLevel="1" x14ac:dyDescent="0.2">
      <c r="A412" s="179" t="s">
        <v>465</v>
      </c>
      <c r="B412" s="175"/>
      <c r="C412" s="175">
        <v>5477328.3601923995</v>
      </c>
      <c r="D412" s="176">
        <f t="shared" si="43"/>
        <v>17.486622363120318</v>
      </c>
      <c r="E412" s="175"/>
      <c r="F412" s="175">
        <v>2647.5176301576048</v>
      </c>
      <c r="G412" s="177">
        <f t="shared" si="44"/>
        <v>-41.444988383005693</v>
      </c>
      <c r="H412" s="206"/>
      <c r="I412" s="388"/>
      <c r="J412" s="388"/>
      <c r="K412" s="388"/>
      <c r="L412" s="388"/>
      <c r="M412" s="388"/>
      <c r="N412" s="388"/>
      <c r="O412" s="388"/>
      <c r="P412" s="388"/>
      <c r="Q412" s="388"/>
      <c r="R412" s="388"/>
      <c r="S412" s="388"/>
      <c r="T412" s="388"/>
      <c r="U412" s="388"/>
      <c r="V412" s="388"/>
    </row>
    <row r="413" spans="1:22" hidden="1" outlineLevel="1" x14ac:dyDescent="0.2">
      <c r="A413" s="179">
        <v>44635</v>
      </c>
      <c r="B413" s="175"/>
      <c r="C413" s="175">
        <v>5494814.9825555198</v>
      </c>
      <c r="D413" s="176">
        <f t="shared" si="43"/>
        <v>-174.52391504736991</v>
      </c>
      <c r="E413" s="175"/>
      <c r="F413" s="175">
        <v>2606.0726417745991</v>
      </c>
      <c r="G413" s="177">
        <f t="shared" si="44"/>
        <v>30.733653015636719</v>
      </c>
      <c r="H413" s="206"/>
      <c r="I413" s="388"/>
      <c r="J413" s="388"/>
      <c r="K413" s="388"/>
      <c r="L413" s="388"/>
      <c r="M413" s="388"/>
      <c r="N413" s="388"/>
      <c r="O413" s="388"/>
      <c r="P413" s="388"/>
      <c r="Q413" s="388"/>
      <c r="R413" s="388"/>
      <c r="S413" s="388"/>
      <c r="T413" s="388"/>
      <c r="U413" s="388"/>
      <c r="V413" s="388"/>
    </row>
    <row r="414" spans="1:22" hidden="1" outlineLevel="1" x14ac:dyDescent="0.2">
      <c r="A414" s="179">
        <v>44636</v>
      </c>
      <c r="B414" s="175"/>
      <c r="C414" s="175">
        <v>5320291.0675081499</v>
      </c>
      <c r="D414" s="176">
        <f t="shared" si="43"/>
        <v>113.71989273159951</v>
      </c>
      <c r="E414" s="175"/>
      <c r="F414" s="175">
        <v>2636.8062947902358</v>
      </c>
      <c r="G414" s="177">
        <f t="shared" si="44"/>
        <v>38.451233950631831</v>
      </c>
      <c r="H414" s="206"/>
      <c r="I414" s="388"/>
      <c r="J414" s="388"/>
      <c r="K414" s="388"/>
      <c r="L414" s="388"/>
      <c r="M414" s="388"/>
      <c r="N414" s="388"/>
      <c r="O414" s="388"/>
      <c r="P414" s="388"/>
      <c r="Q414" s="388"/>
      <c r="R414" s="388"/>
      <c r="S414" s="388"/>
      <c r="T414" s="388"/>
      <c r="U414" s="388"/>
      <c r="V414" s="388"/>
    </row>
    <row r="415" spans="1:22" hidden="1" outlineLevel="1" x14ac:dyDescent="0.2">
      <c r="A415" s="179">
        <v>44637</v>
      </c>
      <c r="B415" s="175"/>
      <c r="C415" s="175">
        <v>5434010.9602397494</v>
      </c>
      <c r="D415" s="176">
        <f t="shared" si="43"/>
        <v>67.125603977660646</v>
      </c>
      <c r="E415" s="175"/>
      <c r="F415" s="175">
        <v>2675.2575287408677</v>
      </c>
      <c r="G415" s="177">
        <f t="shared" si="44"/>
        <v>-17.304812575236156</v>
      </c>
      <c r="H415" s="206"/>
      <c r="I415" s="388"/>
      <c r="J415" s="388"/>
      <c r="K415" s="388"/>
      <c r="L415" s="388"/>
      <c r="M415" s="388"/>
      <c r="N415" s="388"/>
      <c r="O415" s="388"/>
      <c r="P415" s="388"/>
      <c r="Q415" s="388"/>
      <c r="R415" s="388"/>
      <c r="S415" s="388"/>
      <c r="T415" s="388"/>
      <c r="U415" s="388"/>
      <c r="V415" s="388"/>
    </row>
    <row r="416" spans="1:22" hidden="1" outlineLevel="1" x14ac:dyDescent="0.2">
      <c r="A416" s="179">
        <v>44638</v>
      </c>
      <c r="B416" s="175"/>
      <c r="C416" s="175">
        <v>5501136.5642174101</v>
      </c>
      <c r="D416" s="176">
        <f t="shared" si="43"/>
        <v>-29.683722980029881</v>
      </c>
      <c r="E416" s="175"/>
      <c r="F416" s="175">
        <v>2657.9527161656315</v>
      </c>
      <c r="G416" s="177">
        <f t="shared" si="44"/>
        <v>34.186923867744554</v>
      </c>
      <c r="H416" s="206"/>
      <c r="I416" s="388"/>
      <c r="J416" s="388"/>
      <c r="K416" s="388"/>
      <c r="L416" s="388"/>
      <c r="M416" s="388"/>
      <c r="N416" s="388"/>
      <c r="O416" s="388"/>
      <c r="P416" s="388"/>
      <c r="Q416" s="388"/>
      <c r="R416" s="388"/>
      <c r="S416" s="388"/>
      <c r="T416" s="388"/>
      <c r="U416" s="388"/>
      <c r="V416" s="388"/>
    </row>
    <row r="417" spans="1:22" hidden="1" outlineLevel="1" collapsed="1" x14ac:dyDescent="0.2">
      <c r="A417" s="179" t="s">
        <v>306</v>
      </c>
      <c r="B417" s="175"/>
      <c r="C417" s="175">
        <v>5471452.8412373802</v>
      </c>
      <c r="D417" s="176">
        <f t="shared" si="43"/>
        <v>0.74942412801925096</v>
      </c>
      <c r="E417" s="175"/>
      <c r="F417" s="175">
        <v>2692.1396400333761</v>
      </c>
      <c r="G417" s="177">
        <f t="shared" si="44"/>
        <v>-49.310088207197168</v>
      </c>
      <c r="H417" s="206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</row>
    <row r="418" spans="1:22" hidden="1" outlineLevel="1" x14ac:dyDescent="0.2">
      <c r="A418" s="179">
        <v>44642</v>
      </c>
      <c r="B418" s="175"/>
      <c r="C418" s="175">
        <v>5472202.2653653994</v>
      </c>
      <c r="D418" s="176">
        <f t="shared" si="43"/>
        <v>-535.12140603061948</v>
      </c>
      <c r="E418" s="175"/>
      <c r="F418" s="175">
        <v>2642.8295518261789</v>
      </c>
      <c r="G418" s="177">
        <f t="shared" si="44"/>
        <v>3.2512139722039137</v>
      </c>
      <c r="H418" s="206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</row>
    <row r="419" spans="1:22" hidden="1" outlineLevel="1" x14ac:dyDescent="0.2">
      <c r="A419" s="179">
        <v>44643</v>
      </c>
      <c r="B419" s="175"/>
      <c r="C419" s="175">
        <v>4937080.8593347799</v>
      </c>
      <c r="D419" s="176">
        <f t="shared" si="43"/>
        <v>150.89822028145008</v>
      </c>
      <c r="E419" s="175"/>
      <c r="F419" s="175">
        <v>2646.0807657983828</v>
      </c>
      <c r="G419" s="177">
        <f t="shared" si="44"/>
        <v>17.890783698657287</v>
      </c>
      <c r="H419" s="206"/>
      <c r="I419" s="388"/>
      <c r="J419" s="388"/>
      <c r="K419" s="388"/>
      <c r="L419" s="388"/>
      <c r="M419" s="388"/>
      <c r="N419" s="388"/>
      <c r="O419" s="388"/>
      <c r="P419" s="388"/>
      <c r="Q419" s="388"/>
      <c r="R419" s="388"/>
      <c r="S419" s="388"/>
      <c r="T419" s="388"/>
      <c r="U419" s="388"/>
      <c r="V419" s="388"/>
    </row>
    <row r="420" spans="1:22" hidden="1" outlineLevel="1" x14ac:dyDescent="0.2">
      <c r="A420" s="179">
        <v>44644</v>
      </c>
      <c r="B420" s="175"/>
      <c r="C420" s="175">
        <v>5087979.07961623</v>
      </c>
      <c r="D420" s="176">
        <f t="shared" si="43"/>
        <v>47.548556262839583</v>
      </c>
      <c r="E420" s="175"/>
      <c r="F420" s="175">
        <v>2663.9715494970401</v>
      </c>
      <c r="G420" s="177">
        <f t="shared" si="44"/>
        <v>-13.801878218147522</v>
      </c>
      <c r="H420" s="206"/>
      <c r="I420" s="388"/>
      <c r="J420" s="388"/>
      <c r="K420" s="388"/>
      <c r="L420" s="388"/>
      <c r="M420" s="388"/>
      <c r="N420" s="388"/>
      <c r="O420" s="388"/>
      <c r="P420" s="388"/>
      <c r="Q420" s="388"/>
      <c r="R420" s="388"/>
      <c r="S420" s="388"/>
      <c r="T420" s="388"/>
      <c r="U420" s="388"/>
      <c r="V420" s="388"/>
    </row>
    <row r="421" spans="1:22" hidden="1" outlineLevel="1" x14ac:dyDescent="0.2">
      <c r="A421" s="179">
        <v>44645</v>
      </c>
      <c r="B421" s="175"/>
      <c r="C421" s="175">
        <v>5135527.6358790696</v>
      </c>
      <c r="D421" s="176">
        <f t="shared" si="43"/>
        <v>54.240206607639792</v>
      </c>
      <c r="E421" s="175"/>
      <c r="F421" s="175">
        <v>2650.1696712788926</v>
      </c>
      <c r="G421" s="177">
        <f t="shared" si="44"/>
        <v>47.760802767195401</v>
      </c>
      <c r="H421" s="206"/>
      <c r="I421" s="388"/>
      <c r="J421" s="388"/>
      <c r="K421" s="388"/>
      <c r="L421" s="388"/>
      <c r="M421" s="388"/>
      <c r="N421" s="388"/>
      <c r="O421" s="388"/>
      <c r="P421" s="388"/>
      <c r="Q421" s="388"/>
      <c r="R421" s="388"/>
      <c r="S421" s="388"/>
      <c r="T421" s="388"/>
      <c r="U421" s="388"/>
      <c r="V421" s="388"/>
    </row>
    <row r="422" spans="1:22" hidden="1" outlineLevel="1" collapsed="1" x14ac:dyDescent="0.2">
      <c r="A422" s="179" t="s">
        <v>307</v>
      </c>
      <c r="B422" s="175"/>
      <c r="C422" s="175">
        <v>5189767.8424867094</v>
      </c>
      <c r="D422" s="176">
        <f t="shared" si="43"/>
        <v>135.60502922686095</v>
      </c>
      <c r="E422" s="175"/>
      <c r="F422" s="175">
        <v>2697.930474046088</v>
      </c>
      <c r="G422" s="177">
        <f t="shared" si="44"/>
        <v>24.053636964881662</v>
      </c>
      <c r="H422" s="206"/>
      <c r="I422" s="388"/>
      <c r="J422" s="388"/>
      <c r="K422" s="388"/>
      <c r="L422" s="388"/>
      <c r="M422" s="388"/>
      <c r="N422" s="388"/>
      <c r="O422" s="388"/>
      <c r="P422" s="388"/>
      <c r="Q422" s="388"/>
      <c r="R422" s="388"/>
      <c r="S422" s="388"/>
      <c r="T422" s="388"/>
      <c r="U422" s="388"/>
      <c r="V422" s="388"/>
    </row>
    <row r="423" spans="1:22" hidden="1" outlineLevel="1" x14ac:dyDescent="0.2">
      <c r="A423" s="179">
        <v>44649</v>
      </c>
      <c r="B423" s="175"/>
      <c r="C423" s="175">
        <v>5325372.8717135703</v>
      </c>
      <c r="D423" s="176">
        <f t="shared" si="43"/>
        <v>151.33840980867018</v>
      </c>
      <c r="E423" s="175"/>
      <c r="F423" s="175">
        <v>2721.9841110109696</v>
      </c>
      <c r="G423" s="177">
        <f t="shared" si="44"/>
        <v>13.135723479696026</v>
      </c>
      <c r="H423" s="206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</row>
    <row r="424" spans="1:22" hidden="1" outlineLevel="1" x14ac:dyDescent="0.2">
      <c r="A424" s="179">
        <v>44650</v>
      </c>
      <c r="B424" s="175"/>
      <c r="C424" s="175">
        <v>5476711.2815222405</v>
      </c>
      <c r="D424" s="176">
        <f t="shared" si="43"/>
        <v>181.90554208443965</v>
      </c>
      <c r="E424" s="175"/>
      <c r="F424" s="175">
        <v>2735.1198344906657</v>
      </c>
      <c r="G424" s="177">
        <f t="shared" si="44"/>
        <v>61.242514985879552</v>
      </c>
      <c r="H424" s="206"/>
      <c r="I424" s="388"/>
      <c r="J424" s="388"/>
      <c r="K424" s="388"/>
      <c r="L424" s="388"/>
      <c r="M424" s="388"/>
      <c r="N424" s="388"/>
      <c r="O424" s="388"/>
      <c r="P424" s="388"/>
      <c r="Q424" s="388"/>
      <c r="R424" s="388"/>
      <c r="S424" s="388"/>
      <c r="T424" s="388"/>
      <c r="U424" s="388"/>
      <c r="V424" s="388"/>
    </row>
    <row r="425" spans="1:22" hidden="1" outlineLevel="1" x14ac:dyDescent="0.2">
      <c r="A425" s="179">
        <v>44651</v>
      </c>
      <c r="B425" s="175"/>
      <c r="C425" s="175">
        <v>5658616.8236066801</v>
      </c>
      <c r="D425" s="176">
        <f t="shared" si="43"/>
        <v>90.513176393319853</v>
      </c>
      <c r="E425" s="175"/>
      <c r="F425" s="175">
        <v>2796.3623494765452</v>
      </c>
      <c r="G425" s="177">
        <f t="shared" si="44"/>
        <v>-34.62280958686415</v>
      </c>
      <c r="H425" s="206"/>
      <c r="I425" s="388"/>
      <c r="J425" s="388"/>
      <c r="K425" s="388"/>
      <c r="L425" s="388"/>
      <c r="M425" s="388"/>
      <c r="N425" s="388"/>
      <c r="O425" s="388"/>
      <c r="P425" s="388"/>
      <c r="Q425" s="388"/>
      <c r="R425" s="388"/>
      <c r="S425" s="388"/>
      <c r="T425" s="388"/>
      <c r="U425" s="388"/>
      <c r="V425" s="388"/>
    </row>
    <row r="426" spans="1:22" hidden="1" outlineLevel="1" x14ac:dyDescent="0.2">
      <c r="A426" s="179">
        <v>44652</v>
      </c>
      <c r="B426" s="175"/>
      <c r="C426" s="175">
        <v>5749130</v>
      </c>
      <c r="D426" s="176">
        <f t="shared" si="43"/>
        <v>174.68934494018927</v>
      </c>
      <c r="E426" s="175"/>
      <c r="F426" s="175">
        <v>2761.7395398896811</v>
      </c>
      <c r="G426" s="177">
        <f t="shared" si="44"/>
        <v>41.419781219232846</v>
      </c>
      <c r="H426" s="206"/>
      <c r="I426" s="388"/>
      <c r="J426" s="388"/>
      <c r="K426" s="388"/>
      <c r="L426" s="388"/>
      <c r="M426" s="388"/>
      <c r="N426" s="388"/>
      <c r="O426" s="388"/>
      <c r="P426" s="388"/>
      <c r="Q426" s="388"/>
      <c r="R426" s="388"/>
      <c r="S426" s="388"/>
      <c r="T426" s="388"/>
      <c r="U426" s="388"/>
      <c r="V426" s="388"/>
    </row>
    <row r="427" spans="1:22" hidden="1" outlineLevel="1" x14ac:dyDescent="0.2">
      <c r="A427" s="179" t="s">
        <v>474</v>
      </c>
      <c r="B427" s="175"/>
      <c r="C427" s="175">
        <v>5923819.3449401893</v>
      </c>
      <c r="D427" s="176">
        <f t="shared" si="43"/>
        <v>93.009665277980261</v>
      </c>
      <c r="E427" s="175"/>
      <c r="F427" s="175">
        <v>2803.1593211089139</v>
      </c>
      <c r="G427" s="177">
        <f t="shared" si="44"/>
        <v>-13.320039501221345</v>
      </c>
      <c r="H427" s="206"/>
      <c r="I427" s="388"/>
      <c r="J427" s="388"/>
      <c r="K427" s="388"/>
      <c r="L427" s="388"/>
      <c r="M427" s="388"/>
      <c r="N427" s="388"/>
      <c r="O427" s="388"/>
      <c r="P427" s="388"/>
      <c r="Q427" s="388"/>
      <c r="R427" s="388"/>
      <c r="S427" s="388"/>
      <c r="T427" s="388"/>
      <c r="U427" s="388"/>
      <c r="V427" s="388"/>
    </row>
    <row r="428" spans="1:22" hidden="1" outlineLevel="1" x14ac:dyDescent="0.2">
      <c r="A428" s="179">
        <v>44656</v>
      </c>
      <c r="B428" s="175"/>
      <c r="C428" s="175">
        <v>6016829.0102181695</v>
      </c>
      <c r="D428" s="176">
        <f t="shared" si="43"/>
        <v>96.889532540150924</v>
      </c>
      <c r="E428" s="175"/>
      <c r="F428" s="175">
        <v>2789.8392816076926</v>
      </c>
      <c r="G428" s="177">
        <f t="shared" si="44"/>
        <v>3.414480315644596</v>
      </c>
      <c r="H428" s="206"/>
      <c r="I428" s="388"/>
      <c r="J428" s="388"/>
      <c r="K428" s="388"/>
      <c r="L428" s="388"/>
      <c r="M428" s="388"/>
      <c r="N428" s="388"/>
      <c r="O428" s="388"/>
      <c r="P428" s="388"/>
      <c r="Q428" s="388"/>
      <c r="R428" s="388"/>
      <c r="S428" s="388"/>
      <c r="T428" s="388"/>
      <c r="U428" s="388"/>
      <c r="V428" s="388"/>
    </row>
    <row r="429" spans="1:22" hidden="1" outlineLevel="1" x14ac:dyDescent="0.2">
      <c r="A429" s="179">
        <v>44657</v>
      </c>
      <c r="B429" s="175"/>
      <c r="C429" s="175">
        <v>6113718.5427583205</v>
      </c>
      <c r="D429" s="176">
        <f t="shared" si="43"/>
        <v>81.630254504399375</v>
      </c>
      <c r="E429" s="175"/>
      <c r="F429" s="175">
        <v>2793.2537619233372</v>
      </c>
      <c r="G429" s="177">
        <f t="shared" si="44"/>
        <v>1.9854911104926032</v>
      </c>
      <c r="H429" s="206"/>
      <c r="I429" s="388"/>
      <c r="J429" s="388"/>
      <c r="K429" s="388"/>
      <c r="L429" s="388"/>
      <c r="M429" s="388"/>
      <c r="N429" s="388"/>
      <c r="O429" s="388"/>
      <c r="P429" s="388"/>
      <c r="Q429" s="388"/>
      <c r="R429" s="388"/>
      <c r="S429" s="388"/>
      <c r="T429" s="388"/>
      <c r="U429" s="388"/>
      <c r="V429" s="388"/>
    </row>
    <row r="430" spans="1:22" hidden="1" outlineLevel="1" x14ac:dyDescent="0.2">
      <c r="A430" s="179">
        <v>44658</v>
      </c>
      <c r="B430" s="175"/>
      <c r="C430" s="175">
        <v>6195348.7972627198</v>
      </c>
      <c r="D430" s="176">
        <f t="shared" si="43"/>
        <v>123.18071951671038</v>
      </c>
      <c r="E430" s="175"/>
      <c r="F430" s="175">
        <v>2795.2392530338298</v>
      </c>
      <c r="G430" s="177">
        <f t="shared" si="44"/>
        <v>-6.9873935374102984</v>
      </c>
      <c r="H430" s="206"/>
      <c r="I430" s="388"/>
      <c r="J430" s="388"/>
      <c r="K430" s="388"/>
      <c r="L430" s="388"/>
      <c r="M430" s="388"/>
      <c r="N430" s="388"/>
      <c r="O430" s="388"/>
      <c r="P430" s="388"/>
      <c r="Q430" s="388"/>
      <c r="R430" s="388"/>
      <c r="S430" s="388"/>
      <c r="T430" s="388"/>
      <c r="U430" s="388"/>
      <c r="V430" s="388"/>
    </row>
    <row r="431" spans="1:22" hidden="1" outlineLevel="1" x14ac:dyDescent="0.2">
      <c r="A431" s="179">
        <v>44659</v>
      </c>
      <c r="B431" s="175"/>
      <c r="C431" s="175">
        <v>6318529.5167794302</v>
      </c>
      <c r="D431" s="176">
        <f t="shared" si="43"/>
        <v>-310.74223849661087</v>
      </c>
      <c r="E431" s="175"/>
      <c r="F431" s="175">
        <v>2788.2518594964195</v>
      </c>
      <c r="G431" s="177">
        <f t="shared" si="44"/>
        <v>15.290082972989239</v>
      </c>
      <c r="H431" s="206"/>
      <c r="I431" s="388"/>
      <c r="J431" s="388"/>
      <c r="K431" s="388"/>
      <c r="L431" s="388"/>
      <c r="M431" s="388"/>
      <c r="N431" s="388"/>
      <c r="O431" s="388"/>
      <c r="P431" s="388"/>
      <c r="Q431" s="388"/>
      <c r="R431" s="388"/>
      <c r="S431" s="388"/>
      <c r="T431" s="388"/>
      <c r="U431" s="388"/>
      <c r="V431" s="388"/>
    </row>
    <row r="432" spans="1:22" hidden="1" outlineLevel="1" x14ac:dyDescent="0.2">
      <c r="A432" s="179" t="s">
        <v>478</v>
      </c>
      <c r="B432" s="175"/>
      <c r="C432" s="175">
        <v>6007787.2782828193</v>
      </c>
      <c r="D432" s="176">
        <f t="shared" si="43"/>
        <v>162.78181782492996</v>
      </c>
      <c r="E432" s="175"/>
      <c r="F432" s="175">
        <v>2803.5419424694087</v>
      </c>
      <c r="G432" s="177">
        <f t="shared" si="44"/>
        <v>-32.466467473002012</v>
      </c>
      <c r="H432" s="206"/>
    </row>
    <row r="433" spans="1:8" hidden="1" outlineLevel="1" x14ac:dyDescent="0.2">
      <c r="A433" s="179">
        <v>44663</v>
      </c>
      <c r="B433" s="175"/>
      <c r="C433" s="175">
        <v>6170569.0961077493</v>
      </c>
      <c r="D433" s="176">
        <f t="shared" si="43"/>
        <v>73.449884178101087</v>
      </c>
      <c r="E433" s="175"/>
      <c r="F433" s="175">
        <v>2771.0754749964067</v>
      </c>
      <c r="G433" s="177">
        <f t="shared" si="44"/>
        <v>8.8511129918911138</v>
      </c>
      <c r="H433" s="206"/>
    </row>
    <row r="434" spans="1:8" hidden="1" outlineLevel="1" x14ac:dyDescent="0.2">
      <c r="A434" s="179">
        <v>44664</v>
      </c>
      <c r="B434" s="175"/>
      <c r="C434" s="175">
        <v>6244018.9802858504</v>
      </c>
      <c r="D434" s="176">
        <f t="shared" si="43"/>
        <v>-119.44072877314966</v>
      </c>
      <c r="E434" s="175"/>
      <c r="F434" s="175">
        <v>2779.9265879882978</v>
      </c>
      <c r="G434" s="177">
        <f t="shared" si="44"/>
        <v>-12.329304884839985</v>
      </c>
      <c r="H434" s="206"/>
    </row>
    <row r="435" spans="1:8" hidden="1" outlineLevel="1" x14ac:dyDescent="0.2">
      <c r="A435" s="179">
        <v>44665</v>
      </c>
      <c r="B435" s="175"/>
      <c r="C435" s="175">
        <v>6124578.2515127007</v>
      </c>
      <c r="D435" s="176">
        <f t="shared" si="43"/>
        <v>141.95109657963923</v>
      </c>
      <c r="E435" s="175"/>
      <c r="F435" s="175">
        <v>2767.5972831034578</v>
      </c>
      <c r="G435" s="177">
        <f t="shared" si="44"/>
        <v>-22.164603629919839</v>
      </c>
      <c r="H435" s="206"/>
    </row>
    <row r="436" spans="1:8" hidden="1" outlineLevel="1" x14ac:dyDescent="0.2">
      <c r="A436" s="179">
        <v>44666</v>
      </c>
      <c r="B436" s="175"/>
      <c r="C436" s="175">
        <v>6266529.3480923399</v>
      </c>
      <c r="D436" s="176">
        <f t="shared" si="43"/>
        <v>-81.217283078960136</v>
      </c>
      <c r="E436" s="175"/>
      <c r="F436" s="175">
        <v>2745.432679473538</v>
      </c>
      <c r="G436" s="177">
        <f t="shared" si="44"/>
        <v>-0.88069325394144471</v>
      </c>
      <c r="H436" s="206"/>
    </row>
    <row r="437" spans="1:8" hidden="1" outlineLevel="1" x14ac:dyDescent="0.2">
      <c r="A437" s="179" t="s">
        <v>480</v>
      </c>
      <c r="B437" s="175"/>
      <c r="C437" s="175">
        <v>6185312.0650133798</v>
      </c>
      <c r="D437" s="176">
        <f t="shared" si="43"/>
        <v>176.09794233698119</v>
      </c>
      <c r="E437" s="175"/>
      <c r="F437" s="175">
        <v>2744.5519862195965</v>
      </c>
      <c r="G437" s="177">
        <f t="shared" si="44"/>
        <v>2.6625272358123766</v>
      </c>
      <c r="H437" s="206"/>
    </row>
    <row r="438" spans="1:8" hidden="1" outlineLevel="1" x14ac:dyDescent="0.2">
      <c r="A438" s="179">
        <v>44670</v>
      </c>
      <c r="B438" s="175"/>
      <c r="C438" s="175">
        <v>6361410.007350361</v>
      </c>
      <c r="D438" s="176">
        <f t="shared" si="43"/>
        <v>133.68094377717935</v>
      </c>
      <c r="E438" s="175"/>
      <c r="F438" s="175">
        <v>2747.2145134554089</v>
      </c>
      <c r="G438" s="177">
        <f t="shared" si="44"/>
        <v>-26.853674668288022</v>
      </c>
      <c r="H438" s="206"/>
    </row>
    <row r="439" spans="1:8" hidden="1" outlineLevel="1" x14ac:dyDescent="0.2">
      <c r="A439" s="179">
        <v>44671</v>
      </c>
      <c r="B439" s="175"/>
      <c r="C439" s="175">
        <v>6495090.9511275403</v>
      </c>
      <c r="D439" s="176">
        <f t="shared" si="43"/>
        <v>-39.421509896630418</v>
      </c>
      <c r="E439" s="175"/>
      <c r="F439" s="175">
        <v>2720.3608387871209</v>
      </c>
      <c r="G439" s="177">
        <f t="shared" si="44"/>
        <v>-8.7802179768978021</v>
      </c>
      <c r="H439" s="206"/>
    </row>
    <row r="440" spans="1:8" hidden="1" outlineLevel="1" x14ac:dyDescent="0.2">
      <c r="A440" s="179">
        <v>44672</v>
      </c>
      <c r="B440" s="175"/>
      <c r="C440" s="175">
        <v>6455669.4412309099</v>
      </c>
      <c r="D440" s="176">
        <f t="shared" si="43"/>
        <v>-8.7418681824095543</v>
      </c>
      <c r="E440" s="175"/>
      <c r="F440" s="175">
        <v>2711.5806208102231</v>
      </c>
      <c r="G440" s="177">
        <f t="shared" si="44"/>
        <v>6.8614884041498954</v>
      </c>
      <c r="H440" s="206"/>
    </row>
    <row r="441" spans="1:8" hidden="1" outlineLevel="1" x14ac:dyDescent="0.2">
      <c r="A441" s="179">
        <v>44673</v>
      </c>
      <c r="B441" s="175"/>
      <c r="C441" s="175">
        <v>6446927.5730485003</v>
      </c>
      <c r="D441" s="176">
        <f t="shared" si="43"/>
        <v>-1350.4935633101295</v>
      </c>
      <c r="E441" s="175"/>
      <c r="F441" s="175">
        <v>2718.442109214373</v>
      </c>
      <c r="G441" s="177">
        <f t="shared" si="44"/>
        <v>42.038323545320964</v>
      </c>
      <c r="H441" s="206"/>
    </row>
    <row r="442" spans="1:8" hidden="1" outlineLevel="1" x14ac:dyDescent="0.2">
      <c r="A442" s="179" t="s">
        <v>482</v>
      </c>
      <c r="B442" s="175"/>
      <c r="C442" s="175">
        <v>5096434.0097383708</v>
      </c>
      <c r="D442" s="176">
        <f t="shared" si="43"/>
        <v>133.75244060848934</v>
      </c>
      <c r="E442" s="175"/>
      <c r="F442" s="175">
        <v>2760.4804327596939</v>
      </c>
      <c r="G442" s="177">
        <f t="shared" si="44"/>
        <v>49.516052486874287</v>
      </c>
      <c r="H442" s="206"/>
    </row>
    <row r="443" spans="1:8" hidden="1" outlineLevel="1" x14ac:dyDescent="0.2">
      <c r="A443" s="179">
        <v>44677</v>
      </c>
      <c r="B443" s="175"/>
      <c r="C443" s="175">
        <v>5230186.4503468601</v>
      </c>
      <c r="D443" s="176">
        <f t="shared" si="43"/>
        <v>158.77070494796988</v>
      </c>
      <c r="E443" s="175"/>
      <c r="F443" s="175">
        <v>2809.9964852465682</v>
      </c>
      <c r="G443" s="177">
        <f t="shared" si="44"/>
        <v>6.2179969029020867</v>
      </c>
      <c r="H443" s="206"/>
    </row>
    <row r="444" spans="1:8" hidden="1" outlineLevel="1" x14ac:dyDescent="0.2">
      <c r="A444" s="179">
        <v>44678</v>
      </c>
      <c r="B444" s="175"/>
      <c r="C444" s="175">
        <v>5388957.15529483</v>
      </c>
      <c r="D444" s="176">
        <f t="shared" si="43"/>
        <v>-37.308466719250198</v>
      </c>
      <c r="E444" s="175"/>
      <c r="F444" s="175">
        <v>2816.2144821494703</v>
      </c>
      <c r="G444" s="177">
        <f t="shared" si="44"/>
        <v>17.378536892415468</v>
      </c>
      <c r="H444" s="206"/>
    </row>
    <row r="445" spans="1:8" hidden="1" outlineLevel="1" x14ac:dyDescent="0.2">
      <c r="A445" s="179">
        <v>44679</v>
      </c>
      <c r="B445" s="175"/>
      <c r="C445" s="175">
        <v>5351648.6885755798</v>
      </c>
      <c r="D445" s="176">
        <f t="shared" si="43"/>
        <v>76.737925649310469</v>
      </c>
      <c r="E445" s="175"/>
      <c r="F445" s="175">
        <v>2833.5930190418858</v>
      </c>
      <c r="G445" s="177">
        <f t="shared" si="44"/>
        <v>-54.010752056782167</v>
      </c>
      <c r="H445" s="206"/>
    </row>
    <row r="446" spans="1:8" hidden="1" outlineLevel="1" x14ac:dyDescent="0.2">
      <c r="A446" s="179">
        <v>44680</v>
      </c>
      <c r="B446" s="175"/>
      <c r="C446" s="175">
        <v>5428386.6142248902</v>
      </c>
      <c r="D446" s="176">
        <f t="shared" si="43"/>
        <v>180.01538577510976</v>
      </c>
      <c r="E446" s="175"/>
      <c r="F446" s="175">
        <v>2779.5822669851036</v>
      </c>
      <c r="G446" s="177">
        <f t="shared" si="44"/>
        <v>4.0395013121751617</v>
      </c>
      <c r="H446" s="206"/>
    </row>
    <row r="447" spans="1:8" hidden="1" outlineLevel="1" x14ac:dyDescent="0.2">
      <c r="A447" s="179" t="s">
        <v>483</v>
      </c>
      <c r="B447" s="175"/>
      <c r="C447" s="175">
        <v>5608402</v>
      </c>
      <c r="D447" s="176">
        <f t="shared" si="43"/>
        <v>260.78943686551975</v>
      </c>
      <c r="E447" s="175"/>
      <c r="F447" s="175">
        <v>2783.6217682972788</v>
      </c>
      <c r="G447" s="177">
        <f t="shared" si="44"/>
        <v>14.040294421112321</v>
      </c>
      <c r="H447" s="206"/>
    </row>
    <row r="448" spans="1:8" hidden="1" outlineLevel="1" x14ac:dyDescent="0.2">
      <c r="A448" s="179">
        <v>44686</v>
      </c>
      <c r="B448" s="175"/>
      <c r="C448" s="175">
        <v>5869191.4368655197</v>
      </c>
      <c r="D448" s="176">
        <f t="shared" ref="D448:D457" si="45">(C449-C448)/1000</f>
        <v>141.26873694922031</v>
      </c>
      <c r="E448" s="175"/>
      <c r="F448" s="175">
        <v>2797.6620627183911</v>
      </c>
      <c r="G448" s="177">
        <f t="shared" ref="G448:G456" si="46">F449-F448</f>
        <v>39.06975926271889</v>
      </c>
      <c r="H448" s="206"/>
    </row>
    <row r="449" spans="1:8" hidden="1" outlineLevel="1" x14ac:dyDescent="0.2">
      <c r="A449" s="179">
        <v>44687</v>
      </c>
      <c r="B449" s="175"/>
      <c r="C449" s="175">
        <v>6010460.17381474</v>
      </c>
      <c r="D449" s="176">
        <f t="shared" si="45"/>
        <v>-103.19978896216024</v>
      </c>
      <c r="E449" s="175"/>
      <c r="F449" s="175">
        <v>2836.73182198111</v>
      </c>
      <c r="G449" s="177">
        <f t="shared" si="46"/>
        <v>88.197506664922912</v>
      </c>
      <c r="H449" s="206"/>
    </row>
    <row r="450" spans="1:8" hidden="1" outlineLevel="1" x14ac:dyDescent="0.2">
      <c r="A450" s="179" t="s">
        <v>486</v>
      </c>
      <c r="B450" s="175"/>
      <c r="C450" s="175">
        <v>5907260.3848525798</v>
      </c>
      <c r="D450" s="176">
        <f t="shared" si="45"/>
        <v>-20.534398356030696</v>
      </c>
      <c r="E450" s="175"/>
      <c r="F450" s="175">
        <v>2924.9293286460329</v>
      </c>
      <c r="G450" s="177">
        <f t="shared" si="46"/>
        <v>-60.761000085341038</v>
      </c>
      <c r="H450" s="206"/>
    </row>
    <row r="451" spans="1:8" hidden="1" outlineLevel="1" x14ac:dyDescent="0.2">
      <c r="A451" s="179">
        <v>44692</v>
      </c>
      <c r="B451" s="175"/>
      <c r="C451" s="175">
        <v>5886725.9864965491</v>
      </c>
      <c r="D451" s="176">
        <f t="shared" si="45"/>
        <v>28.14693049206026</v>
      </c>
      <c r="E451" s="175"/>
      <c r="F451" s="175">
        <v>2864.1683285606919</v>
      </c>
      <c r="G451" s="177">
        <f t="shared" si="46"/>
        <v>-4.7724328208705629</v>
      </c>
      <c r="H451" s="206"/>
    </row>
    <row r="452" spans="1:8" hidden="1" outlineLevel="1" x14ac:dyDescent="0.2">
      <c r="A452" s="179">
        <v>44693</v>
      </c>
      <c r="B452" s="175"/>
      <c r="C452" s="175">
        <v>5914872.9169886094</v>
      </c>
      <c r="D452" s="176">
        <f t="shared" si="45"/>
        <v>-183.29812782935986</v>
      </c>
      <c r="E452" s="175"/>
      <c r="F452" s="175">
        <v>2859.3958957398213</v>
      </c>
      <c r="G452" s="177">
        <f t="shared" si="46"/>
        <v>14.362057897777049</v>
      </c>
      <c r="H452" s="206"/>
    </row>
    <row r="453" spans="1:8" hidden="1" outlineLevel="1" x14ac:dyDescent="0.2">
      <c r="A453" s="179">
        <v>44694</v>
      </c>
      <c r="B453" s="175"/>
      <c r="C453" s="175">
        <v>5731574.7891592495</v>
      </c>
      <c r="D453" s="176">
        <f t="shared" si="45"/>
        <v>27.136478740049526</v>
      </c>
      <c r="E453" s="175"/>
      <c r="F453" s="175">
        <v>2873.7579536375983</v>
      </c>
      <c r="G453" s="177">
        <f t="shared" si="46"/>
        <v>-5.1472387385360889</v>
      </c>
      <c r="H453" s="206"/>
    </row>
    <row r="454" spans="1:8" hidden="1" outlineLevel="1" x14ac:dyDescent="0.2">
      <c r="A454" s="179">
        <v>44695</v>
      </c>
      <c r="B454" s="175"/>
      <c r="C454" s="175">
        <v>5758711.267899299</v>
      </c>
      <c r="D454" s="176">
        <f t="shared" si="45"/>
        <v>28.738399967750535</v>
      </c>
      <c r="E454" s="175"/>
      <c r="F454" s="175">
        <v>2868.6107148990623</v>
      </c>
      <c r="G454" s="177">
        <f t="shared" si="46"/>
        <v>37.472170929636377</v>
      </c>
      <c r="H454" s="206"/>
    </row>
    <row r="455" spans="1:8" hidden="1" outlineLevel="1" x14ac:dyDescent="0.2">
      <c r="A455" s="179" t="s">
        <v>489</v>
      </c>
      <c r="B455" s="175"/>
      <c r="C455" s="175">
        <v>5787449.6678670496</v>
      </c>
      <c r="D455" s="176">
        <f t="shared" si="45"/>
        <v>106.84729489482008</v>
      </c>
      <c r="E455" s="175"/>
      <c r="F455" s="175">
        <v>2906.0828858286986</v>
      </c>
      <c r="G455" s="177">
        <f t="shared" si="46"/>
        <v>-19.064123985844617</v>
      </c>
      <c r="H455" s="206"/>
    </row>
    <row r="456" spans="1:8" hidden="1" outlineLevel="1" x14ac:dyDescent="0.2">
      <c r="A456" s="179">
        <v>44698</v>
      </c>
      <c r="B456" s="175"/>
      <c r="C456" s="175">
        <v>5894296.9627618697</v>
      </c>
      <c r="D456" s="176">
        <f t="shared" si="45"/>
        <v>178.56114458782039</v>
      </c>
      <c r="E456" s="175"/>
      <c r="F456" s="175">
        <v>2887.018761842854</v>
      </c>
      <c r="G456" s="177">
        <f t="shared" si="46"/>
        <v>8.1039405005408298</v>
      </c>
      <c r="H456" s="206"/>
    </row>
    <row r="457" spans="1:8" hidden="1" outlineLevel="1" x14ac:dyDescent="0.2">
      <c r="A457" s="179">
        <v>44699</v>
      </c>
      <c r="B457" s="175"/>
      <c r="C457" s="175">
        <v>6072858.10734969</v>
      </c>
      <c r="D457" s="176">
        <f t="shared" si="45"/>
        <v>-39.904382722759621</v>
      </c>
      <c r="E457" s="175"/>
      <c r="F457" s="175">
        <v>2895.1227023433948</v>
      </c>
      <c r="G457" s="177">
        <f t="shared" ref="G457:G461" si="47">F458-F457</f>
        <v>-2.0073961471580333</v>
      </c>
      <c r="H457" s="206"/>
    </row>
    <row r="458" spans="1:8" hidden="1" outlineLevel="1" x14ac:dyDescent="0.2">
      <c r="A458" s="179">
        <v>44700</v>
      </c>
      <c r="B458" s="175"/>
      <c r="C458" s="175">
        <v>6032953.7246269304</v>
      </c>
      <c r="D458" s="176">
        <f t="shared" ref="D458:D466" si="48">(C459-C458)/1000</f>
        <v>-19.033633782491087</v>
      </c>
      <c r="E458" s="175"/>
      <c r="F458" s="175">
        <v>2893.1153061962368</v>
      </c>
      <c r="G458" s="177">
        <f t="shared" si="47"/>
        <v>-2.826078805569523</v>
      </c>
      <c r="H458" s="206"/>
    </row>
    <row r="459" spans="1:8" hidden="1" outlineLevel="1" x14ac:dyDescent="0.2">
      <c r="A459" s="179">
        <v>44701</v>
      </c>
      <c r="B459" s="175"/>
      <c r="C459" s="175">
        <v>6013920.0908444393</v>
      </c>
      <c r="D459" s="176">
        <f t="shared" si="48"/>
        <v>-223.92664753582886</v>
      </c>
      <c r="E459" s="175"/>
      <c r="F459" s="175">
        <v>2890.2892273906673</v>
      </c>
      <c r="G459" s="177">
        <f t="shared" si="47"/>
        <v>60.022126197837224</v>
      </c>
      <c r="H459" s="206"/>
    </row>
    <row r="460" spans="1:8" hidden="1" outlineLevel="1" x14ac:dyDescent="0.2">
      <c r="A460" s="179" t="s">
        <v>491</v>
      </c>
      <c r="B460" s="175"/>
      <c r="C460" s="175">
        <v>5789993.4433086105</v>
      </c>
      <c r="D460" s="176">
        <f t="shared" si="48"/>
        <v>-205.51230416807067</v>
      </c>
      <c r="E460" s="175"/>
      <c r="F460" s="175">
        <v>2950.3113535885045</v>
      </c>
      <c r="G460" s="177">
        <f t="shared" si="47"/>
        <v>62.12828474734988</v>
      </c>
      <c r="H460" s="206"/>
    </row>
    <row r="461" spans="1:8" hidden="1" outlineLevel="1" x14ac:dyDescent="0.2">
      <c r="A461" s="179">
        <v>44705</v>
      </c>
      <c r="B461" s="175"/>
      <c r="C461" s="175">
        <v>5584481.1391405398</v>
      </c>
      <c r="D461" s="176">
        <f t="shared" si="48"/>
        <v>227.32697327840981</v>
      </c>
      <c r="E461" s="175"/>
      <c r="F461" s="175">
        <v>3012.4396383358544</v>
      </c>
      <c r="G461" s="177">
        <f t="shared" si="47"/>
        <v>29.078675578412003</v>
      </c>
      <c r="H461" s="206"/>
    </row>
    <row r="462" spans="1:8" hidden="1" outlineLevel="1" x14ac:dyDescent="0.2">
      <c r="A462" s="179">
        <v>44707</v>
      </c>
      <c r="B462" s="175"/>
      <c r="C462" s="175">
        <v>5811808.1124189496</v>
      </c>
      <c r="D462" s="176">
        <f t="shared" si="48"/>
        <v>69.138417848071086</v>
      </c>
      <c r="E462" s="175"/>
      <c r="F462" s="175">
        <v>3041.5183139142664</v>
      </c>
      <c r="G462" s="177">
        <f t="shared" ref="G462:G466" si="49">F463-F462</f>
        <v>65.125252739066582</v>
      </c>
      <c r="H462" s="206"/>
    </row>
    <row r="463" spans="1:8" hidden="1" outlineLevel="1" x14ac:dyDescent="0.2">
      <c r="A463" s="179">
        <v>44708</v>
      </c>
      <c r="B463" s="175"/>
      <c r="C463" s="175">
        <v>5880946.5302670207</v>
      </c>
      <c r="D463" s="176">
        <f t="shared" si="48"/>
        <v>107.86661970048957</v>
      </c>
      <c r="E463" s="175"/>
      <c r="F463" s="175">
        <v>3106.643566653333</v>
      </c>
      <c r="G463" s="177">
        <f t="shared" si="49"/>
        <v>-20.532376981692323</v>
      </c>
      <c r="H463" s="206"/>
    </row>
    <row r="464" spans="1:8" hidden="1" outlineLevel="1" x14ac:dyDescent="0.2">
      <c r="A464" s="179" t="s">
        <v>493</v>
      </c>
      <c r="B464" s="175"/>
      <c r="C464" s="175">
        <v>5988813.1499675103</v>
      </c>
      <c r="D464" s="176">
        <f t="shared" si="48"/>
        <v>245.03943556455988</v>
      </c>
      <c r="E464" s="175"/>
      <c r="F464" s="175">
        <v>3086.1111896716407</v>
      </c>
      <c r="G464" s="177">
        <f t="shared" si="49"/>
        <v>-54.115208204245846</v>
      </c>
      <c r="H464" s="206"/>
    </row>
    <row r="465" spans="1:8" hidden="1" outlineLevel="1" x14ac:dyDescent="0.2">
      <c r="A465" s="179">
        <v>44712</v>
      </c>
      <c r="B465" s="175"/>
      <c r="C465" s="175">
        <v>6233852.5855320701</v>
      </c>
      <c r="D465" s="176">
        <f t="shared" si="48"/>
        <v>63.714414467929863</v>
      </c>
      <c r="E465" s="175"/>
      <c r="F465" s="175">
        <v>3031.9959814673948</v>
      </c>
      <c r="G465" s="177">
        <f t="shared" si="49"/>
        <v>-26.970869429069353</v>
      </c>
      <c r="H465" s="206"/>
    </row>
    <row r="466" spans="1:8" collapsed="1" x14ac:dyDescent="0.2">
      <c r="A466" s="179">
        <v>44713</v>
      </c>
      <c r="B466" s="175"/>
      <c r="C466" s="175">
        <v>6297567</v>
      </c>
      <c r="D466" s="176">
        <f t="shared" si="48"/>
        <v>160.3932042367002</v>
      </c>
      <c r="E466" s="175"/>
      <c r="F466" s="175">
        <v>3005.0251120383255</v>
      </c>
      <c r="G466" s="177">
        <f t="shared" si="49"/>
        <v>11.880509271023129</v>
      </c>
      <c r="H466" s="206"/>
    </row>
    <row r="467" spans="1:8" x14ac:dyDescent="0.2">
      <c r="A467" s="179">
        <v>44714</v>
      </c>
      <c r="B467" s="175"/>
      <c r="C467" s="175">
        <v>6457960.2042367002</v>
      </c>
      <c r="D467" s="176">
        <f t="shared" ref="D467:D471" si="50">(C468-C467)/1000</f>
        <v>92.973474239669741</v>
      </c>
      <c r="E467" s="175"/>
      <c r="F467" s="175">
        <v>3016.9056213093486</v>
      </c>
      <c r="G467" s="177">
        <f t="shared" ref="G467:G471" si="51">F468-F467</f>
        <v>45.292564881929593</v>
      </c>
      <c r="H467" s="206"/>
    </row>
    <row r="468" spans="1:8" x14ac:dyDescent="0.2">
      <c r="A468" s="179">
        <v>44715</v>
      </c>
      <c r="B468" s="175"/>
      <c r="C468" s="175">
        <v>6550933.6784763699</v>
      </c>
      <c r="D468" s="176">
        <f t="shared" si="50"/>
        <v>133.03791635231022</v>
      </c>
      <c r="E468" s="175"/>
      <c r="F468" s="175">
        <v>3062.1981861912782</v>
      </c>
      <c r="G468" s="177">
        <f t="shared" si="51"/>
        <v>67.7606323916566</v>
      </c>
      <c r="H468" s="206"/>
    </row>
    <row r="469" spans="1:8" x14ac:dyDescent="0.2">
      <c r="A469" s="179" t="s">
        <v>494</v>
      </c>
      <c r="B469" s="175"/>
      <c r="C469" s="175">
        <v>6683971.5948286802</v>
      </c>
      <c r="D469" s="176">
        <f t="shared" si="50"/>
        <v>65.554216808409436</v>
      </c>
      <c r="E469" s="175"/>
      <c r="F469" s="175">
        <v>3129.9588185829348</v>
      </c>
      <c r="G469" s="177">
        <f t="shared" si="51"/>
        <v>1.8141763309567978</v>
      </c>
      <c r="H469" s="206"/>
    </row>
    <row r="470" spans="1:8" x14ac:dyDescent="0.2">
      <c r="A470" s="179">
        <v>44719</v>
      </c>
      <c r="B470" s="175"/>
      <c r="C470" s="175">
        <v>6749525.8116370896</v>
      </c>
      <c r="D470" s="176">
        <f t="shared" si="50"/>
        <v>-288.14053378507958</v>
      </c>
      <c r="E470" s="175"/>
      <c r="F470" s="175">
        <v>3131.7729949138916</v>
      </c>
      <c r="G470" s="177">
        <f t="shared" si="51"/>
        <v>73.756434793292101</v>
      </c>
      <c r="H470" s="206"/>
    </row>
    <row r="471" spans="1:8" x14ac:dyDescent="0.2">
      <c r="A471" s="179">
        <v>44720</v>
      </c>
      <c r="B471" s="175"/>
      <c r="C471" s="175">
        <v>6461385.27785201</v>
      </c>
      <c r="D471" s="176">
        <f t="shared" si="50"/>
        <v>-14.184434507519939</v>
      </c>
      <c r="E471" s="175"/>
      <c r="F471" s="175">
        <v>3205.5294297071837</v>
      </c>
      <c r="G471" s="177">
        <f t="shared" si="51"/>
        <v>27.217082638984721</v>
      </c>
      <c r="H471" s="206"/>
    </row>
    <row r="472" spans="1:8" x14ac:dyDescent="0.2">
      <c r="A472" s="179">
        <v>44721</v>
      </c>
      <c r="B472" s="175"/>
      <c r="C472" s="175">
        <v>6447200.84334449</v>
      </c>
      <c r="D472" s="176">
        <f t="shared" ref="D472:D476" si="52">(C473-C472)/1000</f>
        <v>-20.427809863720089</v>
      </c>
      <c r="E472" s="175"/>
      <c r="F472" s="175">
        <v>3232.7465123461684</v>
      </c>
      <c r="G472" s="177">
        <f t="shared" ref="G472:G476" si="53">F473-F472</f>
        <v>-8.6273359957008324</v>
      </c>
      <c r="H472" s="206"/>
    </row>
    <row r="473" spans="1:8" x14ac:dyDescent="0.2">
      <c r="A473" s="179">
        <v>44722</v>
      </c>
      <c r="B473" s="175"/>
      <c r="C473" s="175">
        <v>6426773.03348077</v>
      </c>
      <c r="D473" s="176">
        <f t="shared" si="52"/>
        <v>-277.64646761242022</v>
      </c>
      <c r="E473" s="175"/>
      <c r="F473" s="175">
        <v>3224.1191763504676</v>
      </c>
      <c r="G473" s="177">
        <f t="shared" si="53"/>
        <v>0.75687063429768386</v>
      </c>
      <c r="H473" s="206"/>
    </row>
    <row r="474" spans="1:8" x14ac:dyDescent="0.2">
      <c r="A474" s="179" t="s">
        <v>495</v>
      </c>
      <c r="B474" s="175"/>
      <c r="C474" s="175">
        <v>6149126.5658683497</v>
      </c>
      <c r="D474" s="176">
        <f t="shared" si="52"/>
        <v>218.18314108384027</v>
      </c>
      <c r="E474" s="175"/>
      <c r="F474" s="175">
        <v>3224.8760469847653</v>
      </c>
      <c r="G474" s="177">
        <f t="shared" si="53"/>
        <v>-69.863677051403101</v>
      </c>
      <c r="H474" s="206"/>
    </row>
    <row r="475" spans="1:8" x14ac:dyDescent="0.2">
      <c r="A475" s="179">
        <v>45091</v>
      </c>
      <c r="B475" s="175"/>
      <c r="C475" s="175">
        <v>6367309.70695219</v>
      </c>
      <c r="D475" s="176">
        <f t="shared" si="52"/>
        <v>-84.473055510669951</v>
      </c>
      <c r="E475" s="175"/>
      <c r="F475" s="175">
        <v>3155.0123699333622</v>
      </c>
      <c r="G475" s="177">
        <f t="shared" si="53"/>
        <v>-0.13719789912011038</v>
      </c>
      <c r="H475" s="206"/>
    </row>
    <row r="476" spans="1:8" x14ac:dyDescent="0.2">
      <c r="A476" s="179">
        <v>45092</v>
      </c>
      <c r="B476" s="175"/>
      <c r="C476" s="175">
        <v>6282836.6514415201</v>
      </c>
      <c r="D476" s="176">
        <f t="shared" si="52"/>
        <v>-74.289740027840253</v>
      </c>
      <c r="E476" s="175"/>
      <c r="F476" s="175">
        <v>3154.875172034242</v>
      </c>
      <c r="G476" s="177">
        <f t="shared" si="53"/>
        <v>44.498008071617278</v>
      </c>
      <c r="H476" s="206"/>
    </row>
    <row r="477" spans="1:8" x14ac:dyDescent="0.2">
      <c r="A477" s="179">
        <v>45093</v>
      </c>
      <c r="B477" s="175"/>
      <c r="C477" s="175">
        <v>6208546.9114136798</v>
      </c>
      <c r="D477" s="176">
        <f t="shared" ref="D477:D481" si="54">(C478-C477)/1000</f>
        <v>138.62125008350051</v>
      </c>
      <c r="E477" s="175"/>
      <c r="F477" s="175">
        <v>3199.3731801058593</v>
      </c>
      <c r="G477" s="177">
        <f t="shared" ref="G477:G481" si="55">F478-F477</f>
        <v>-17.571375702808837</v>
      </c>
      <c r="H477" s="206"/>
    </row>
    <row r="478" spans="1:8" x14ac:dyDescent="0.2">
      <c r="A478" s="179">
        <v>45094</v>
      </c>
      <c r="B478" s="175"/>
      <c r="C478" s="175">
        <v>6347168.1614971804</v>
      </c>
      <c r="D478" s="176">
        <f t="shared" si="54"/>
        <v>-26.669235936201179</v>
      </c>
      <c r="E478" s="175"/>
      <c r="F478" s="175">
        <v>3181.8018044030505</v>
      </c>
      <c r="G478" s="177">
        <f t="shared" si="55"/>
        <v>32.580691773118815</v>
      </c>
      <c r="H478" s="206"/>
    </row>
    <row r="479" spans="1:8" x14ac:dyDescent="0.2">
      <c r="A479" s="179" t="s">
        <v>496</v>
      </c>
      <c r="B479" s="175"/>
      <c r="C479" s="175">
        <v>6320498.9255609792</v>
      </c>
      <c r="D479" s="176">
        <f t="shared" si="54"/>
        <v>-176.23931215963884</v>
      </c>
      <c r="E479" s="175"/>
      <c r="F479" s="175">
        <v>3214.3824961761693</v>
      </c>
      <c r="G479" s="177">
        <f t="shared" si="55"/>
        <v>-84.97400145693473</v>
      </c>
      <c r="H479" s="206"/>
    </row>
    <row r="480" spans="1:8" x14ac:dyDescent="0.2">
      <c r="A480" s="179">
        <v>45098</v>
      </c>
      <c r="B480" s="175"/>
      <c r="C480" s="175">
        <v>6144259.6134013403</v>
      </c>
      <c r="D480" s="176">
        <f t="shared" si="54"/>
        <v>163.09415037997999</v>
      </c>
      <c r="E480" s="175"/>
      <c r="F480" s="175">
        <v>3129.4084947192346</v>
      </c>
      <c r="G480" s="177">
        <f t="shared" si="55"/>
        <v>6.8046162886662387</v>
      </c>
      <c r="H480" s="206"/>
    </row>
    <row r="481" spans="1:8" x14ac:dyDescent="0.2">
      <c r="A481" s="179">
        <v>45099</v>
      </c>
      <c r="B481" s="175"/>
      <c r="C481" s="175">
        <v>6307353.7637813203</v>
      </c>
      <c r="D481" s="176">
        <f t="shared" si="54"/>
        <v>-371.52216706613081</v>
      </c>
      <c r="E481" s="175"/>
      <c r="F481" s="175">
        <v>3136.2131110079008</v>
      </c>
      <c r="G481" s="177">
        <f t="shared" si="55"/>
        <v>11.881220618170573</v>
      </c>
      <c r="H481" s="206"/>
    </row>
    <row r="482" spans="1:8" x14ac:dyDescent="0.2">
      <c r="A482" s="179">
        <v>45100</v>
      </c>
      <c r="B482" s="175"/>
      <c r="C482" s="175">
        <v>5935831.5967151895</v>
      </c>
      <c r="D482" s="176">
        <f t="shared" ref="D482:D487" si="56">(C483-C482)/1000</f>
        <v>38.600848911160604</v>
      </c>
      <c r="E482" s="175"/>
      <c r="F482" s="175">
        <v>3148.0943316260714</v>
      </c>
      <c r="G482" s="177">
        <f t="shared" ref="G482:G487" si="57">F483-F482</f>
        <v>21.151510469979712</v>
      </c>
      <c r="H482" s="206"/>
    </row>
    <row r="483" spans="1:8" x14ac:dyDescent="0.2">
      <c r="A483" s="179">
        <v>45101</v>
      </c>
      <c r="B483" s="175"/>
      <c r="C483" s="175">
        <v>5974432.4456263501</v>
      </c>
      <c r="D483" s="176">
        <f t="shared" si="56"/>
        <v>-85.056409666739398</v>
      </c>
      <c r="E483" s="175"/>
      <c r="F483" s="175">
        <v>3169.2458420960511</v>
      </c>
      <c r="G483" s="177">
        <f t="shared" si="57"/>
        <v>0.75458565690132673</v>
      </c>
      <c r="H483" s="206"/>
    </row>
    <row r="484" spans="1:8" x14ac:dyDescent="0.2">
      <c r="A484" s="179" t="s">
        <v>499</v>
      </c>
      <c r="B484" s="175"/>
      <c r="C484" s="175">
        <v>5889376.0359596107</v>
      </c>
      <c r="D484" s="176">
        <f t="shared" si="56"/>
        <v>153.25492260953877</v>
      </c>
      <c r="E484" s="175"/>
      <c r="F484" s="175">
        <v>3170.0004277529524</v>
      </c>
      <c r="G484" s="177">
        <f t="shared" si="57"/>
        <v>-15.522250053992138</v>
      </c>
      <c r="H484" s="206"/>
    </row>
    <row r="485" spans="1:8" x14ac:dyDescent="0.2">
      <c r="A485" s="179">
        <v>45105</v>
      </c>
      <c r="B485" s="175"/>
      <c r="C485" s="175">
        <v>6042630.9585691495</v>
      </c>
      <c r="D485" s="176">
        <f t="shared" si="56"/>
        <v>82.181595084031116</v>
      </c>
      <c r="E485" s="175"/>
      <c r="F485" s="175">
        <v>3154.4781776989603</v>
      </c>
      <c r="G485" s="177">
        <f t="shared" si="57"/>
        <v>3.302175749714479</v>
      </c>
      <c r="H485" s="206"/>
    </row>
    <row r="486" spans="1:8" x14ac:dyDescent="0.2">
      <c r="A486" s="179">
        <v>45106</v>
      </c>
      <c r="B486" s="175"/>
      <c r="C486" s="175">
        <v>6124812.5536531806</v>
      </c>
      <c r="D486" s="176">
        <f t="shared" si="56"/>
        <v>196.33618454172927</v>
      </c>
      <c r="E486" s="175"/>
      <c r="F486" s="175">
        <v>3157.7803534486748</v>
      </c>
      <c r="G486" s="177">
        <f t="shared" si="57"/>
        <v>-6.8647120461009763</v>
      </c>
      <c r="H486" s="206"/>
    </row>
    <row r="487" spans="1:8" x14ac:dyDescent="0.2">
      <c r="A487" s="179">
        <v>45107</v>
      </c>
      <c r="B487" s="175"/>
      <c r="C487" s="175">
        <v>6321148.7381949099</v>
      </c>
      <c r="D487" s="176">
        <f t="shared" si="56"/>
        <v>-15.785738194909879</v>
      </c>
      <c r="E487" s="175"/>
      <c r="F487" s="175">
        <v>3150.9156414025738</v>
      </c>
      <c r="G487" s="177">
        <f t="shared" si="57"/>
        <v>24.368289645576169</v>
      </c>
      <c r="H487" s="206"/>
    </row>
    <row r="488" spans="1:8" x14ac:dyDescent="0.2">
      <c r="A488" s="179">
        <v>45108</v>
      </c>
      <c r="B488" s="175"/>
      <c r="C488" s="175">
        <v>6305363</v>
      </c>
      <c r="D488" s="176">
        <f t="shared" ref="D488:D491" si="58">(C489-C488)/1000</f>
        <v>106.80183840247058</v>
      </c>
      <c r="E488" s="175"/>
      <c r="F488" s="175">
        <v>3175.28393104815</v>
      </c>
      <c r="G488" s="177">
        <f t="shared" ref="G488:G492" si="59">F489-F488</f>
        <v>-38.707394421159734</v>
      </c>
      <c r="H488" s="206"/>
    </row>
    <row r="489" spans="1:8" x14ac:dyDescent="0.2">
      <c r="A489" s="179" t="s">
        <v>502</v>
      </c>
      <c r="B489" s="175"/>
      <c r="C489" s="175">
        <v>6412164.8384024706</v>
      </c>
      <c r="D489" s="176">
        <f t="shared" si="58"/>
        <v>109.10277098025009</v>
      </c>
      <c r="E489" s="175"/>
      <c r="F489" s="175">
        <v>3136.5765366269902</v>
      </c>
      <c r="G489" s="177">
        <f t="shared" si="59"/>
        <v>5.1727905051407106</v>
      </c>
      <c r="H489" s="206"/>
    </row>
    <row r="490" spans="1:8" x14ac:dyDescent="0.2">
      <c r="A490" s="179">
        <v>44747</v>
      </c>
      <c r="B490" s="175"/>
      <c r="C490" s="175">
        <v>6521267.6093827207</v>
      </c>
      <c r="D490" s="176">
        <f t="shared" si="58"/>
        <v>117.91478567560948</v>
      </c>
      <c r="E490" s="175"/>
      <c r="F490" s="175">
        <v>3141.7493271321309</v>
      </c>
      <c r="G490" s="177">
        <f t="shared" si="59"/>
        <v>-37.041474241252217</v>
      </c>
      <c r="H490" s="206"/>
    </row>
    <row r="491" spans="1:8" x14ac:dyDescent="0.2">
      <c r="A491" s="179">
        <v>44748</v>
      </c>
      <c r="B491" s="175"/>
      <c r="C491" s="175">
        <v>6639182.3950583301</v>
      </c>
      <c r="D491" s="176">
        <f t="shared" si="58"/>
        <v>57.476079097369684</v>
      </c>
      <c r="E491" s="175"/>
      <c r="F491" s="175">
        <v>3104.7078528908787</v>
      </c>
      <c r="G491" s="177">
        <f t="shared" si="59"/>
        <v>-26.955284983856473</v>
      </c>
      <c r="H491" s="206"/>
    </row>
    <row r="492" spans="1:8" x14ac:dyDescent="0.2">
      <c r="A492" s="179">
        <v>44749</v>
      </c>
      <c r="B492" s="175"/>
      <c r="C492" s="175">
        <v>6696658.4741556998</v>
      </c>
      <c r="D492" s="176">
        <f>(C493-C492)/1000</f>
        <v>-1.1868199188495054</v>
      </c>
      <c r="E492" s="175"/>
      <c r="F492" s="175">
        <v>3077.7525679070222</v>
      </c>
      <c r="G492" s="177">
        <f t="shared" si="59"/>
        <v>-99.898348739765424</v>
      </c>
      <c r="H492" s="206"/>
    </row>
    <row r="493" spans="1:8" x14ac:dyDescent="0.2">
      <c r="A493" s="179">
        <v>44750</v>
      </c>
      <c r="B493" s="175"/>
      <c r="C493" s="175">
        <v>6695471.6542368503</v>
      </c>
      <c r="D493" s="176">
        <f t="shared" ref="D493:D497" si="60">(C494-C493)/1000</f>
        <v>-306.26307486558056</v>
      </c>
      <c r="E493" s="175"/>
      <c r="F493" s="175">
        <v>2977.8542191672568</v>
      </c>
      <c r="G493" s="177">
        <f t="shared" ref="G493:G497" si="61">F494-F493</f>
        <v>17.679926945882926</v>
      </c>
      <c r="H493" s="206"/>
    </row>
    <row r="494" spans="1:8" x14ac:dyDescent="0.2">
      <c r="A494" s="179" t="s">
        <v>504</v>
      </c>
      <c r="B494" s="175"/>
      <c r="C494" s="175">
        <v>6389208.5793712698</v>
      </c>
      <c r="D494" s="176">
        <f t="shared" si="60"/>
        <v>-26.478713584600015</v>
      </c>
      <c r="E494" s="175"/>
      <c r="F494" s="175">
        <v>2995.5341461131397</v>
      </c>
      <c r="G494" s="177">
        <f t="shared" si="61"/>
        <v>89.66499383145765</v>
      </c>
      <c r="H494" s="206"/>
    </row>
    <row r="495" spans="1:8" x14ac:dyDescent="0.2">
      <c r="A495" s="179">
        <v>44754</v>
      </c>
      <c r="B495" s="175"/>
      <c r="C495" s="175">
        <v>6362729.8657866698</v>
      </c>
      <c r="D495" s="176">
        <f t="shared" si="60"/>
        <v>50.761568580839786</v>
      </c>
      <c r="E495" s="175"/>
      <c r="F495" s="175">
        <v>3085.1991399445974</v>
      </c>
      <c r="G495" s="177">
        <f t="shared" si="61"/>
        <v>-39.697447833112619</v>
      </c>
      <c r="H495" s="206"/>
    </row>
    <row r="496" spans="1:8" x14ac:dyDescent="0.2">
      <c r="A496" s="179">
        <v>44755</v>
      </c>
      <c r="B496" s="175"/>
      <c r="C496" s="175">
        <v>6413491.4343675096</v>
      </c>
      <c r="D496" s="176">
        <f t="shared" si="60"/>
        <v>71.57020596485026</v>
      </c>
      <c r="E496" s="175"/>
      <c r="F496" s="175">
        <v>3045.5016921114848</v>
      </c>
      <c r="G496" s="177">
        <f t="shared" si="61"/>
        <v>34.602520626893238</v>
      </c>
      <c r="H496" s="206"/>
    </row>
    <row r="497" spans="1:8" x14ac:dyDescent="0.2">
      <c r="A497" s="179">
        <v>44756</v>
      </c>
      <c r="B497" s="175"/>
      <c r="C497" s="175">
        <v>6485061.6403323598</v>
      </c>
      <c r="D497" s="176">
        <f t="shared" si="60"/>
        <v>-24.555567455679178</v>
      </c>
      <c r="E497" s="175"/>
      <c r="F497" s="175">
        <v>3080.104212738378</v>
      </c>
      <c r="G497" s="177">
        <f t="shared" si="61"/>
        <v>-15.58119235619597</v>
      </c>
      <c r="H497" s="206"/>
    </row>
    <row r="498" spans="1:8" x14ac:dyDescent="0.2">
      <c r="A498" s="179">
        <v>44757</v>
      </c>
      <c r="B498" s="175"/>
      <c r="C498" s="175">
        <v>6460506.0728766806</v>
      </c>
      <c r="D498" s="176">
        <f t="shared" ref="D498:D502" si="62">(C499-C498)/1000</f>
        <v>-22.990053952740507</v>
      </c>
      <c r="E498" s="175"/>
      <c r="F498" s="175">
        <v>3064.523020382182</v>
      </c>
      <c r="G498" s="177">
        <f t="shared" ref="G498:G502" si="63">F499-F498</f>
        <v>-26.434026977591202</v>
      </c>
      <c r="H498" s="206"/>
    </row>
    <row r="499" spans="1:8" x14ac:dyDescent="0.2">
      <c r="A499" s="179" t="s">
        <v>507</v>
      </c>
      <c r="B499" s="175"/>
      <c r="C499" s="175">
        <v>6437516.0189239401</v>
      </c>
      <c r="D499" s="176">
        <f t="shared" si="62"/>
        <v>93.940555217159911</v>
      </c>
      <c r="E499" s="175"/>
      <c r="F499" s="175">
        <v>3038.0889934045908</v>
      </c>
      <c r="G499" s="177">
        <f t="shared" si="63"/>
        <v>-37.241763389551124</v>
      </c>
      <c r="H499" s="206"/>
    </row>
    <row r="500" spans="1:8" x14ac:dyDescent="0.2">
      <c r="A500" s="179">
        <v>44761</v>
      </c>
      <c r="B500" s="175"/>
      <c r="C500" s="175">
        <v>6531456.5741411</v>
      </c>
      <c r="D500" s="176">
        <f t="shared" si="62"/>
        <v>103.37142702689022</v>
      </c>
      <c r="E500" s="175"/>
      <c r="F500" s="175">
        <v>3000.8472300150397</v>
      </c>
      <c r="G500" s="177">
        <f t="shared" si="63"/>
        <v>7.2406903338501252</v>
      </c>
      <c r="H500" s="206"/>
    </row>
    <row r="501" spans="1:8" x14ac:dyDescent="0.2">
      <c r="A501" s="179">
        <v>44762</v>
      </c>
      <c r="B501" s="175"/>
      <c r="C501" s="175">
        <v>6634828.0011679903</v>
      </c>
      <c r="D501" s="176">
        <f t="shared" si="62"/>
        <v>-135.29492665057072</v>
      </c>
      <c r="E501" s="175"/>
      <c r="F501" s="175">
        <v>3008.0879203488898</v>
      </c>
      <c r="G501" s="177">
        <f t="shared" si="63"/>
        <v>20.738571823513666</v>
      </c>
      <c r="H501" s="206"/>
    </row>
    <row r="502" spans="1:8" x14ac:dyDescent="0.2">
      <c r="A502" s="179">
        <v>44763</v>
      </c>
      <c r="B502" s="175"/>
      <c r="C502" s="175">
        <v>6499533.0745174196</v>
      </c>
      <c r="D502" s="176">
        <f t="shared" si="62"/>
        <v>-123.72150276654027</v>
      </c>
      <c r="E502" s="175"/>
      <c r="F502" s="175">
        <v>3028.8264921724035</v>
      </c>
      <c r="G502" s="177">
        <f t="shared" si="63"/>
        <v>-9.7488535245606727</v>
      </c>
      <c r="H502" s="206"/>
    </row>
    <row r="503" spans="1:8" x14ac:dyDescent="0.2">
      <c r="A503" s="179">
        <v>44764</v>
      </c>
      <c r="B503" s="175"/>
      <c r="C503" s="175">
        <v>6375811.5717508793</v>
      </c>
      <c r="D503" s="176">
        <f t="shared" ref="D503" si="64">(C504-C503)/1000</f>
        <v>-1100.6904134731797</v>
      </c>
      <c r="E503" s="175"/>
      <c r="F503" s="175">
        <v>3019.0776386478428</v>
      </c>
      <c r="G503" s="177">
        <f t="shared" ref="G503:G505" si="65">F504-F503</f>
        <v>-12.553654378201372</v>
      </c>
      <c r="H503" s="206"/>
    </row>
    <row r="504" spans="1:8" x14ac:dyDescent="0.2">
      <c r="A504" s="179" t="s">
        <v>508</v>
      </c>
      <c r="B504" s="175"/>
      <c r="C504" s="175">
        <v>5275121.1582776997</v>
      </c>
      <c r="D504" s="176">
        <f t="shared" ref="D504:D512" si="66">(C505-C504)/1000</f>
        <v>95.506615256989377</v>
      </c>
      <c r="E504" s="175"/>
      <c r="F504" s="175">
        <v>3006.5239842696415</v>
      </c>
      <c r="G504" s="177">
        <f t="shared" si="65"/>
        <v>0.77991588694158054</v>
      </c>
      <c r="H504" s="206"/>
    </row>
    <row r="505" spans="1:8" x14ac:dyDescent="0.2">
      <c r="A505" s="179">
        <v>44768</v>
      </c>
      <c r="B505" s="175"/>
      <c r="C505" s="175">
        <v>5370627.7735346891</v>
      </c>
      <c r="D505" s="176">
        <f t="shared" si="66"/>
        <v>194.17967106189019</v>
      </c>
      <c r="E505" s="175"/>
      <c r="F505" s="175">
        <v>3007.303900156583</v>
      </c>
      <c r="G505" s="177">
        <f t="shared" si="65"/>
        <v>4.4554794910031887</v>
      </c>
      <c r="H505" s="206"/>
    </row>
    <row r="506" spans="1:8" x14ac:dyDescent="0.2">
      <c r="A506" s="179">
        <v>44769</v>
      </c>
      <c r="B506" s="175"/>
      <c r="C506" s="175">
        <v>5564807.4445965793</v>
      </c>
      <c r="D506" s="176">
        <f t="shared" si="66"/>
        <v>188.73567753494066</v>
      </c>
      <c r="E506" s="175"/>
      <c r="F506" s="175">
        <v>3011.7593796475862</v>
      </c>
      <c r="G506" s="177">
        <f t="shared" ref="G506:G513" si="67">F507-F506</f>
        <v>-16.350715752304495</v>
      </c>
      <c r="H506" s="206"/>
    </row>
    <row r="507" spans="1:8" x14ac:dyDescent="0.2">
      <c r="A507" s="179">
        <v>44770</v>
      </c>
      <c r="B507" s="175"/>
      <c r="C507" s="175">
        <v>5753543.12213152</v>
      </c>
      <c r="D507" s="176">
        <f t="shared" si="66"/>
        <v>2.0357254269393161</v>
      </c>
      <c r="E507" s="175"/>
      <c r="F507" s="175">
        <v>2995.4086638952817</v>
      </c>
      <c r="G507" s="177">
        <f t="shared" si="67"/>
        <v>-71.69547833981369</v>
      </c>
      <c r="H507" s="206"/>
    </row>
    <row r="508" spans="1:8" x14ac:dyDescent="0.2">
      <c r="A508" s="179">
        <v>44771</v>
      </c>
      <c r="B508" s="175"/>
      <c r="C508" s="175">
        <v>5755578.8475584593</v>
      </c>
      <c r="D508" s="176">
        <f t="shared" si="66"/>
        <v>-13.620847558459268</v>
      </c>
      <c r="E508" s="175"/>
      <c r="F508" s="175">
        <v>2923.713185555468</v>
      </c>
      <c r="G508" s="177">
        <f t="shared" si="67"/>
        <v>14.851965380719321</v>
      </c>
      <c r="H508" s="206"/>
    </row>
    <row r="509" spans="1:8" x14ac:dyDescent="0.2">
      <c r="A509" s="550" t="s">
        <v>509</v>
      </c>
      <c r="B509" s="175"/>
      <c r="C509" s="175">
        <v>5741958</v>
      </c>
      <c r="D509" s="176">
        <f t="shared" si="66"/>
        <v>29.887935532010161</v>
      </c>
      <c r="E509" s="175"/>
      <c r="F509" s="175">
        <v>2938.5651509361874</v>
      </c>
      <c r="G509" s="177">
        <f t="shared" si="67"/>
        <v>7.7747373971592424</v>
      </c>
      <c r="H509" s="206"/>
    </row>
    <row r="510" spans="1:8" x14ac:dyDescent="0.2">
      <c r="A510" s="550">
        <v>44775</v>
      </c>
      <c r="B510" s="175"/>
      <c r="C510" s="175">
        <v>5771845.9355320102</v>
      </c>
      <c r="D510" s="176">
        <f t="shared" si="66"/>
        <v>50.19036139516998</v>
      </c>
      <c r="E510" s="175"/>
      <c r="F510" s="175">
        <v>2946.3398883333466</v>
      </c>
      <c r="G510" s="177">
        <f t="shared" si="67"/>
        <v>-1.4307233734125475</v>
      </c>
      <c r="H510" s="206"/>
    </row>
    <row r="511" spans="1:8" x14ac:dyDescent="0.2">
      <c r="A511" s="550">
        <v>44776</v>
      </c>
      <c r="B511" s="175"/>
      <c r="C511" s="175">
        <v>5822036.2969271801</v>
      </c>
      <c r="D511" s="176">
        <f t="shared" si="66"/>
        <v>101.41253641505912</v>
      </c>
      <c r="E511" s="175"/>
      <c r="F511" s="175">
        <v>2944.9091649599341</v>
      </c>
      <c r="G511" s="177">
        <f t="shared" si="67"/>
        <v>21.414460420697651</v>
      </c>
      <c r="H511" s="206"/>
    </row>
    <row r="512" spans="1:8" x14ac:dyDescent="0.2">
      <c r="A512" s="550">
        <v>44777</v>
      </c>
      <c r="B512" s="175"/>
      <c r="C512" s="175">
        <v>5923448.8333422393</v>
      </c>
      <c r="D512" s="176">
        <f t="shared" si="66"/>
        <v>21.55508657531999</v>
      </c>
      <c r="E512" s="175"/>
      <c r="F512" s="175">
        <v>2966.3236253806317</v>
      </c>
      <c r="G512" s="177">
        <f t="shared" si="67"/>
        <v>-17.805242427509256</v>
      </c>
      <c r="H512" s="206"/>
    </row>
    <row r="513" spans="1:8" x14ac:dyDescent="0.2">
      <c r="A513" s="550">
        <v>44778</v>
      </c>
      <c r="B513" s="175"/>
      <c r="C513" s="175">
        <v>5945003.9199175593</v>
      </c>
      <c r="D513" s="176">
        <f t="shared" ref="D513:D516" si="68">(C514-C513)/1000</f>
        <v>-60.671749766228722</v>
      </c>
      <c r="E513" s="175"/>
      <c r="F513" s="175">
        <v>2948.5183829531225</v>
      </c>
      <c r="G513" s="177">
        <f t="shared" si="67"/>
        <v>5.3893257638892464</v>
      </c>
      <c r="H513" s="206"/>
    </row>
    <row r="514" spans="1:8" x14ac:dyDescent="0.2">
      <c r="A514" s="550" t="s">
        <v>510</v>
      </c>
      <c r="B514" s="175"/>
      <c r="C514" s="175">
        <v>5884332.1701513305</v>
      </c>
      <c r="D514" s="176">
        <f t="shared" si="68"/>
        <v>50.543651931449773</v>
      </c>
      <c r="E514" s="175"/>
      <c r="F514" s="175">
        <v>2953.9077087170117</v>
      </c>
      <c r="G514" s="177">
        <f t="shared" ref="G514:G517" si="69">F515-F514</f>
        <v>61.498063848316633</v>
      </c>
      <c r="H514" s="206"/>
    </row>
    <row r="515" spans="1:8" x14ac:dyDescent="0.2">
      <c r="A515" s="550">
        <v>44782</v>
      </c>
      <c r="B515" s="175"/>
      <c r="C515" s="175">
        <v>5934875.8220827803</v>
      </c>
      <c r="D515" s="176">
        <f t="shared" si="68"/>
        <v>-18.15758633892052</v>
      </c>
      <c r="E515" s="175"/>
      <c r="F515" s="175">
        <v>3015.4057725653283</v>
      </c>
      <c r="G515" s="177">
        <f t="shared" si="69"/>
        <v>6.824168018268665</v>
      </c>
      <c r="H515" s="206"/>
    </row>
    <row r="516" spans="1:8" x14ac:dyDescent="0.2">
      <c r="A516" s="550">
        <v>44783</v>
      </c>
      <c r="B516" s="175"/>
      <c r="C516" s="175">
        <v>5916718.2357438598</v>
      </c>
      <c r="D516" s="176">
        <f t="shared" si="68"/>
        <v>-146.67142411686945</v>
      </c>
      <c r="E516" s="175"/>
      <c r="F516" s="175">
        <v>3022.229940583597</v>
      </c>
      <c r="G516" s="177">
        <f t="shared" si="69"/>
        <v>-15.495275645361289</v>
      </c>
      <c r="H516" s="206"/>
    </row>
    <row r="517" spans="1:8" x14ac:dyDescent="0.2">
      <c r="A517" s="550">
        <v>44784</v>
      </c>
      <c r="B517" s="175"/>
      <c r="C517" s="175">
        <v>5770046.8116269903</v>
      </c>
      <c r="D517" s="176">
        <f t="shared" ref="D517:D520" si="70">(C518-C517)/1000</f>
        <v>13.48901633853931</v>
      </c>
      <c r="E517" s="175"/>
      <c r="F517" s="175">
        <v>3006.7346649382357</v>
      </c>
      <c r="G517" s="177">
        <f t="shared" si="69"/>
        <v>-36.179540337755498</v>
      </c>
      <c r="H517" s="206"/>
    </row>
    <row r="518" spans="1:8" x14ac:dyDescent="0.2">
      <c r="A518" s="550">
        <v>44785</v>
      </c>
      <c r="B518" s="175"/>
      <c r="C518" s="175">
        <v>5783535.8279655296</v>
      </c>
      <c r="D518" s="176">
        <f t="shared" si="70"/>
        <v>-78.979685897749846</v>
      </c>
      <c r="E518" s="175"/>
      <c r="F518" s="175">
        <v>2970.5551246004802</v>
      </c>
      <c r="G518" s="177">
        <f t="shared" ref="G518:G521" si="71">F519-F518</f>
        <v>9.8480887612299739</v>
      </c>
      <c r="H518" s="206"/>
    </row>
    <row r="519" spans="1:8" x14ac:dyDescent="0.2">
      <c r="A519" s="550" t="s">
        <v>537</v>
      </c>
      <c r="B519" s="175"/>
      <c r="C519" s="175">
        <v>5704556.1420677798</v>
      </c>
      <c r="D519" s="176">
        <f t="shared" si="70"/>
        <v>13.779908410781063</v>
      </c>
      <c r="E519" s="175"/>
      <c r="F519" s="175">
        <v>2980.4032133617102</v>
      </c>
      <c r="G519" s="177">
        <f t="shared" si="71"/>
        <v>-37.051433779894069</v>
      </c>
      <c r="H519" s="206"/>
    </row>
    <row r="520" spans="1:8" x14ac:dyDescent="0.2">
      <c r="A520" s="550">
        <v>44789</v>
      </c>
      <c r="B520" s="175"/>
      <c r="C520" s="175">
        <v>5718336.0504785609</v>
      </c>
      <c r="D520" s="176">
        <f t="shared" si="70"/>
        <v>-0.63511061153095216</v>
      </c>
      <c r="E520" s="175"/>
      <c r="F520" s="175">
        <v>2943.3517795818161</v>
      </c>
      <c r="G520" s="177">
        <f t="shared" si="71"/>
        <v>-18.44413693269189</v>
      </c>
      <c r="H520" s="206"/>
    </row>
    <row r="521" spans="1:8" x14ac:dyDescent="0.2">
      <c r="A521" s="550">
        <v>44790</v>
      </c>
      <c r="B521" s="175"/>
      <c r="C521" s="175">
        <v>5717700.9398670299</v>
      </c>
      <c r="D521" s="176">
        <f t="shared" ref="D521:D524" si="72">(C522-C521)/1000</f>
        <v>8.7627052880004044</v>
      </c>
      <c r="E521" s="175"/>
      <c r="F521" s="175">
        <v>2924.9076426491242</v>
      </c>
      <c r="G521" s="177">
        <f t="shared" si="71"/>
        <v>-6.4543636940356919</v>
      </c>
      <c r="H521" s="206"/>
    </row>
    <row r="522" spans="1:8" x14ac:dyDescent="0.2">
      <c r="A522" s="550">
        <v>44791</v>
      </c>
      <c r="B522" s="175"/>
      <c r="C522" s="175">
        <v>5726463.6451550303</v>
      </c>
      <c r="D522" s="176">
        <f t="shared" si="72"/>
        <v>-120.96249013707973</v>
      </c>
      <c r="E522" s="175"/>
      <c r="F522" s="175">
        <v>2918.4532789550885</v>
      </c>
      <c r="G522" s="177">
        <f t="shared" ref="G522:G525" si="73">F523-F522</f>
        <v>-63.393216724326066</v>
      </c>
      <c r="H522" s="206"/>
    </row>
    <row r="523" spans="1:8" x14ac:dyDescent="0.2">
      <c r="A523" s="550">
        <v>44792</v>
      </c>
      <c r="B523" s="175"/>
      <c r="C523" s="175">
        <v>5605501.1550179506</v>
      </c>
      <c r="D523" s="176">
        <f t="shared" si="72"/>
        <v>-26.437674923459998</v>
      </c>
      <c r="E523" s="175"/>
      <c r="F523" s="175">
        <v>2855.0600622307625</v>
      </c>
      <c r="G523" s="177">
        <f t="shared" si="73"/>
        <v>70.003420112972435</v>
      </c>
      <c r="H523" s="206"/>
    </row>
    <row r="524" spans="1:8" x14ac:dyDescent="0.2">
      <c r="A524" s="550" t="s">
        <v>540</v>
      </c>
      <c r="B524" s="175"/>
      <c r="C524" s="175">
        <v>5579063.4800944906</v>
      </c>
      <c r="D524" s="176">
        <f t="shared" si="72"/>
        <v>-241.78215653902106</v>
      </c>
      <c r="E524" s="175"/>
      <c r="F524" s="175">
        <v>2925.0634823437349</v>
      </c>
      <c r="G524" s="177">
        <f t="shared" si="73"/>
        <v>-32.760351629262914</v>
      </c>
      <c r="H524" s="206"/>
    </row>
    <row r="525" spans="1:8" x14ac:dyDescent="0.2">
      <c r="A525" s="550">
        <v>44796</v>
      </c>
      <c r="B525" s="175"/>
      <c r="C525" s="175">
        <v>5337281.3235554695</v>
      </c>
      <c r="D525" s="176">
        <f t="shared" ref="D525:D528" si="74">(C526-C525)/1000</f>
        <v>31.005290084860288</v>
      </c>
      <c r="E525" s="175"/>
      <c r="F525" s="175">
        <v>2892.303130714472</v>
      </c>
      <c r="G525" s="177">
        <f t="shared" si="73"/>
        <v>76.045836846155908</v>
      </c>
      <c r="H525" s="206"/>
    </row>
    <row r="526" spans="1:8" x14ac:dyDescent="0.2">
      <c r="A526" s="550">
        <v>44797</v>
      </c>
      <c r="B526" s="175"/>
      <c r="C526" s="175">
        <v>5368286.6136403298</v>
      </c>
      <c r="D526" s="176">
        <f t="shared" si="74"/>
        <v>-21.993504254189318</v>
      </c>
      <c r="E526" s="175"/>
      <c r="F526" s="175">
        <v>2968.3489675606279</v>
      </c>
      <c r="G526" s="177">
        <f t="shared" ref="G526:G529" si="75">F527-F526</f>
        <v>21.374351591467985</v>
      </c>
      <c r="H526" s="206"/>
    </row>
    <row r="527" spans="1:8" x14ac:dyDescent="0.2">
      <c r="A527" s="550">
        <v>44798</v>
      </c>
      <c r="B527" s="175"/>
      <c r="C527" s="175">
        <v>5346293.1093861405</v>
      </c>
      <c r="D527" s="176">
        <f t="shared" si="74"/>
        <v>10.598497795719654</v>
      </c>
      <c r="E527" s="175"/>
      <c r="F527" s="175">
        <v>2989.7233191520959</v>
      </c>
      <c r="G527" s="177">
        <f t="shared" si="75"/>
        <v>52.057759466290918</v>
      </c>
      <c r="H527" s="206"/>
    </row>
    <row r="528" spans="1:8" x14ac:dyDescent="0.2">
      <c r="A528" s="550">
        <v>44799</v>
      </c>
      <c r="B528" s="175"/>
      <c r="C528" s="175">
        <v>5356891.6071818601</v>
      </c>
      <c r="D528" s="176">
        <f t="shared" si="74"/>
        <v>45.493563052989543</v>
      </c>
      <c r="E528" s="175"/>
      <c r="F528" s="175">
        <v>3041.7810786183868</v>
      </c>
      <c r="G528" s="177">
        <f t="shared" si="75"/>
        <v>-52.152126348077672</v>
      </c>
      <c r="H528" s="206"/>
    </row>
    <row r="529" spans="1:8" x14ac:dyDescent="0.2">
      <c r="A529" s="550" t="s">
        <v>544</v>
      </c>
      <c r="B529" s="175"/>
      <c r="C529" s="175">
        <v>5402385.1702348497</v>
      </c>
      <c r="D529" s="176">
        <f t="shared" ref="D529:D531" si="76">(C530-C529)/1000</f>
        <v>105.68672997286077</v>
      </c>
      <c r="E529" s="175"/>
      <c r="F529" s="175">
        <v>2989.6289522703091</v>
      </c>
      <c r="G529" s="177">
        <f t="shared" si="75"/>
        <v>-41.841088038192538</v>
      </c>
      <c r="H529" s="206"/>
    </row>
    <row r="530" spans="1:8" x14ac:dyDescent="0.2">
      <c r="A530" s="550">
        <v>44803</v>
      </c>
      <c r="B530" s="175"/>
      <c r="C530" s="175">
        <v>5508071.9002077105</v>
      </c>
      <c r="D530" s="176">
        <f t="shared" si="76"/>
        <v>135.28213742398935</v>
      </c>
      <c r="E530" s="175"/>
      <c r="F530" s="175">
        <v>2947.7878642321166</v>
      </c>
      <c r="G530" s="177">
        <f t="shared" ref="G530:G533" si="77">F531-F530</f>
        <v>44.040476560157458</v>
      </c>
      <c r="H530" s="206"/>
    </row>
    <row r="531" spans="1:8" x14ac:dyDescent="0.2">
      <c r="A531" s="550">
        <v>44804</v>
      </c>
      <c r="B531" s="175"/>
      <c r="C531" s="175">
        <v>5643354.0376316998</v>
      </c>
      <c r="D531" s="176">
        <f t="shared" si="76"/>
        <v>85.668962368300186</v>
      </c>
      <c r="E531" s="175"/>
      <c r="F531" s="175">
        <v>2991.828340792274</v>
      </c>
      <c r="G531" s="177">
        <f t="shared" si="77"/>
        <v>-82.917244457156357</v>
      </c>
      <c r="H531" s="206"/>
    </row>
    <row r="532" spans="1:8" x14ac:dyDescent="0.2">
      <c r="A532" s="550">
        <v>44805</v>
      </c>
      <c r="B532" s="175"/>
      <c r="C532" s="175">
        <v>5729023</v>
      </c>
      <c r="D532" s="176">
        <f t="shared" ref="D532:D535" si="78">(C533-C532)/1000</f>
        <v>1.1412775132507085</v>
      </c>
      <c r="E532" s="175"/>
      <c r="F532" s="175">
        <v>2908.9110963351177</v>
      </c>
      <c r="G532" s="177">
        <f t="shared" si="77"/>
        <v>42.38278821497579</v>
      </c>
      <c r="H532" s="206"/>
    </row>
    <row r="533" spans="1:8" x14ac:dyDescent="0.2">
      <c r="A533" s="550">
        <v>44806</v>
      </c>
      <c r="B533" s="175"/>
      <c r="C533" s="175">
        <v>5730164.2775132507</v>
      </c>
      <c r="D533" s="176">
        <f t="shared" si="78"/>
        <v>77.589573090159334</v>
      </c>
      <c r="E533" s="175"/>
      <c r="F533" s="175">
        <v>2951.2938845500935</v>
      </c>
      <c r="G533" s="177">
        <f t="shared" si="77"/>
        <v>47.035019282200665</v>
      </c>
      <c r="H533" s="206"/>
    </row>
    <row r="534" spans="1:8" x14ac:dyDescent="0.2">
      <c r="A534" s="550" t="s">
        <v>546</v>
      </c>
      <c r="B534" s="175"/>
      <c r="C534" s="175">
        <v>5807753.85060341</v>
      </c>
      <c r="D534" s="176">
        <f t="shared" si="78"/>
        <v>24.113164855009877</v>
      </c>
      <c r="E534" s="175"/>
      <c r="F534" s="175">
        <v>2998.3289038322941</v>
      </c>
      <c r="G534" s="177">
        <f t="shared" ref="G534:G537" si="79">F535-F534</f>
        <v>62.379303630946197</v>
      </c>
      <c r="H534" s="206"/>
    </row>
    <row r="535" spans="1:8" x14ac:dyDescent="0.2">
      <c r="A535" s="550">
        <v>44810</v>
      </c>
      <c r="B535" s="175"/>
      <c r="C535" s="175">
        <v>5831867.0154584199</v>
      </c>
      <c r="D535" s="176">
        <f t="shared" si="78"/>
        <v>96.15928947857023</v>
      </c>
      <c r="E535" s="175"/>
      <c r="F535" s="175">
        <v>3060.7082074632403</v>
      </c>
      <c r="G535" s="177">
        <f t="shared" si="79"/>
        <v>9.8980301731135114</v>
      </c>
      <c r="H535" s="206"/>
    </row>
    <row r="536" spans="1:8" x14ac:dyDescent="0.2">
      <c r="A536" s="550">
        <v>44811</v>
      </c>
      <c r="B536" s="175"/>
      <c r="C536" s="175">
        <v>5928026.3049369901</v>
      </c>
      <c r="D536" s="176">
        <f t="shared" ref="D536:D539" si="80">(C537-C536)/1000</f>
        <v>-46.294390267210083</v>
      </c>
      <c r="E536" s="175"/>
      <c r="F536" s="175">
        <v>3070.6062376363539</v>
      </c>
      <c r="G536" s="177">
        <f t="shared" si="79"/>
        <v>5.623848938779247</v>
      </c>
      <c r="H536" s="206"/>
    </row>
    <row r="537" spans="1:8" x14ac:dyDescent="0.2">
      <c r="A537" s="550">
        <v>44812</v>
      </c>
      <c r="B537" s="175"/>
      <c r="C537" s="175">
        <v>5881731.9146697801</v>
      </c>
      <c r="D537" s="176">
        <f t="shared" si="80"/>
        <v>35.336879834139722</v>
      </c>
      <c r="E537" s="175"/>
      <c r="F537" s="175">
        <v>3076.2300865751331</v>
      </c>
      <c r="G537" s="177">
        <f t="shared" si="79"/>
        <v>-33.243447286066839</v>
      </c>
      <c r="H537" s="206"/>
    </row>
    <row r="538" spans="1:8" x14ac:dyDescent="0.2">
      <c r="A538" s="550">
        <v>44813</v>
      </c>
      <c r="B538" s="175"/>
      <c r="C538" s="175">
        <v>5917068.7945039198</v>
      </c>
      <c r="D538" s="176">
        <f t="shared" si="80"/>
        <v>60.149180034319869</v>
      </c>
      <c r="E538" s="175"/>
      <c r="F538" s="175">
        <v>3042.9866392890663</v>
      </c>
      <c r="G538" s="177">
        <f t="shared" ref="G538:G541" si="81">F539-F538</f>
        <v>41.717351416514248</v>
      </c>
      <c r="H538" s="206"/>
    </row>
    <row r="539" spans="1:8" x14ac:dyDescent="0.2">
      <c r="A539" s="550" t="s">
        <v>549</v>
      </c>
      <c r="B539" s="175"/>
      <c r="C539" s="175">
        <v>5977217.9745382397</v>
      </c>
      <c r="D539" s="176">
        <f t="shared" si="80"/>
        <v>-13.955180857239291</v>
      </c>
      <c r="E539" s="175"/>
      <c r="F539" s="175">
        <v>3084.7039907055805</v>
      </c>
      <c r="G539" s="177">
        <f t="shared" si="81"/>
        <v>-36.394832905283693</v>
      </c>
      <c r="H539" s="206"/>
    </row>
    <row r="540" spans="1:8" x14ac:dyDescent="0.2">
      <c r="A540" s="550">
        <v>44817</v>
      </c>
      <c r="B540" s="175"/>
      <c r="C540" s="175">
        <v>5963262.7936810004</v>
      </c>
      <c r="D540" s="176">
        <f t="shared" ref="D540:D543" si="82">(C541-C540)/1000</f>
        <v>55.889329543720002</v>
      </c>
      <c r="E540" s="175"/>
      <c r="F540" s="175">
        <v>3048.3091578002968</v>
      </c>
      <c r="G540" s="177">
        <f t="shared" si="81"/>
        <v>9.5825999956773558</v>
      </c>
      <c r="H540" s="206"/>
    </row>
    <row r="541" spans="1:8" x14ac:dyDescent="0.2">
      <c r="A541" s="550">
        <v>44818</v>
      </c>
      <c r="B541" s="175"/>
      <c r="C541" s="175">
        <v>6019152.1232247204</v>
      </c>
      <c r="D541" s="176">
        <f t="shared" si="82"/>
        <v>24.587519117919729</v>
      </c>
      <c r="E541" s="175"/>
      <c r="F541" s="175">
        <v>3057.8917577959742</v>
      </c>
      <c r="G541" s="177">
        <f t="shared" si="81"/>
        <v>-3.6296945596859587E-2</v>
      </c>
      <c r="H541" s="206"/>
    </row>
    <row r="542" spans="1:8" x14ac:dyDescent="0.2">
      <c r="A542" s="550">
        <v>44819</v>
      </c>
      <c r="B542" s="175"/>
      <c r="C542" s="175">
        <v>6043739.6423426401</v>
      </c>
      <c r="D542" s="176">
        <f t="shared" si="82"/>
        <v>-48.442391152109948</v>
      </c>
      <c r="E542" s="175"/>
      <c r="F542" s="175">
        <v>3057.8554608503773</v>
      </c>
      <c r="G542" s="177">
        <f t="shared" ref="G542:G545" si="83">F543-F542</f>
        <v>4.1799213938279536</v>
      </c>
      <c r="H542" s="206"/>
    </row>
    <row r="543" spans="1:8" x14ac:dyDescent="0.2">
      <c r="A543" s="550">
        <v>44820</v>
      </c>
      <c r="B543" s="175"/>
      <c r="C543" s="175">
        <v>5995297.2511905301</v>
      </c>
      <c r="D543" s="176">
        <f t="shared" si="82"/>
        <v>-39.715396613700314</v>
      </c>
      <c r="E543" s="175"/>
      <c r="F543" s="175">
        <v>3062.0353822442053</v>
      </c>
      <c r="G543" s="177">
        <f t="shared" si="83"/>
        <v>-5.0695660984952156</v>
      </c>
      <c r="H543" s="206"/>
    </row>
    <row r="544" spans="1:8" x14ac:dyDescent="0.2">
      <c r="A544" s="550" t="s">
        <v>550</v>
      </c>
      <c r="B544" s="175"/>
      <c r="C544" s="175">
        <v>5955581.8545768298</v>
      </c>
      <c r="D544" s="176">
        <f t="shared" ref="D544:D547" si="84">(C545-C544)/1000</f>
        <v>-13.407051697630434</v>
      </c>
      <c r="E544" s="175"/>
      <c r="F544" s="175">
        <v>3056.9658161457101</v>
      </c>
      <c r="G544" s="177">
        <f t="shared" si="83"/>
        <v>-158.05822245003492</v>
      </c>
      <c r="H544" s="206"/>
    </row>
    <row r="545" spans="1:8" x14ac:dyDescent="0.2">
      <c r="A545" s="550">
        <v>44824</v>
      </c>
      <c r="B545" s="175"/>
      <c r="C545" s="175">
        <v>5942174.8028791994</v>
      </c>
      <c r="D545" s="176">
        <f t="shared" si="84"/>
        <v>-90.399784276669848</v>
      </c>
      <c r="E545" s="175"/>
      <c r="F545" s="175">
        <v>2898.9075936956751</v>
      </c>
      <c r="G545" s="177">
        <f t="shared" si="83"/>
        <v>-6.4587484222820422</v>
      </c>
      <c r="H545" s="206"/>
    </row>
    <row r="546" spans="1:8" x14ac:dyDescent="0.2">
      <c r="A546" s="550">
        <v>44825</v>
      </c>
      <c r="B546" s="175"/>
      <c r="C546" s="175">
        <v>5851775.0186025295</v>
      </c>
      <c r="D546" s="176">
        <f t="shared" si="84"/>
        <v>-103.83352429861948</v>
      </c>
      <c r="E546" s="175"/>
      <c r="F546" s="175">
        <v>2892.4488452733931</v>
      </c>
      <c r="G546" s="177">
        <f t="shared" ref="G546:G549" si="85">F547-F546</f>
        <v>5.9221602581615116</v>
      </c>
      <c r="H546" s="206"/>
    </row>
    <row r="547" spans="1:8" x14ac:dyDescent="0.2">
      <c r="A547" s="550">
        <v>44826</v>
      </c>
      <c r="B547" s="175"/>
      <c r="C547" s="175">
        <v>5747941.4943039101</v>
      </c>
      <c r="D547" s="176">
        <f t="shared" si="84"/>
        <v>-170.03594531918969</v>
      </c>
      <c r="E547" s="175"/>
      <c r="F547" s="175">
        <v>2898.3710055315546</v>
      </c>
      <c r="G547" s="177">
        <f t="shared" si="85"/>
        <v>-6.9063182715590301</v>
      </c>
      <c r="H547" s="206"/>
    </row>
    <row r="548" spans="1:8" x14ac:dyDescent="0.2">
      <c r="A548" s="550">
        <v>44827</v>
      </c>
      <c r="B548" s="175"/>
      <c r="C548" s="175">
        <v>5577905.5489847204</v>
      </c>
      <c r="D548" s="176">
        <f t="shared" ref="D548:D550" si="86">(C549-C548)/1000</f>
        <v>19.957374848860315</v>
      </c>
      <c r="E548" s="175"/>
      <c r="F548" s="175">
        <v>2891.4646872599956</v>
      </c>
      <c r="G548" s="177">
        <f t="shared" si="85"/>
        <v>-15.072309492255044</v>
      </c>
      <c r="H548" s="206"/>
    </row>
    <row r="549" spans="1:8" x14ac:dyDescent="0.2">
      <c r="A549" s="550" t="s">
        <v>551</v>
      </c>
      <c r="B549" s="175"/>
      <c r="C549" s="175">
        <v>5597862.9238335807</v>
      </c>
      <c r="D549" s="176">
        <f t="shared" si="86"/>
        <v>44.097563057068733</v>
      </c>
      <c r="E549" s="175"/>
      <c r="F549" s="175">
        <v>2876.3923777677405</v>
      </c>
      <c r="G549" s="177">
        <f t="shared" si="85"/>
        <v>-8.857710790316105</v>
      </c>
      <c r="H549" s="206"/>
    </row>
    <row r="550" spans="1:8" x14ac:dyDescent="0.2">
      <c r="A550" s="550">
        <v>44831</v>
      </c>
      <c r="B550" s="175"/>
      <c r="C550" s="175">
        <v>5641960.4868906494</v>
      </c>
      <c r="D550" s="176">
        <f t="shared" si="86"/>
        <v>76.339398591689772</v>
      </c>
      <c r="E550" s="175"/>
      <c r="F550" s="175">
        <v>2867.5346669774244</v>
      </c>
      <c r="G550" s="177">
        <f t="shared" ref="G550:G552" si="87">F551-F550</f>
        <v>31.831684059882718</v>
      </c>
      <c r="H550" s="206"/>
    </row>
    <row r="551" spans="1:8" x14ac:dyDescent="0.2">
      <c r="A551" s="550">
        <v>44832</v>
      </c>
      <c r="B551" s="175"/>
      <c r="C551" s="175">
        <v>5718299.8854823392</v>
      </c>
      <c r="D551" s="176">
        <f t="shared" ref="D551:D554" si="88">(C552-C551)/1000</f>
        <v>23.37191500019096</v>
      </c>
      <c r="E551" s="175"/>
      <c r="F551" s="175">
        <v>2899.3663510373071</v>
      </c>
      <c r="G551" s="177">
        <f t="shared" si="87"/>
        <v>17.919341732215798</v>
      </c>
      <c r="H551" s="206"/>
    </row>
    <row r="552" spans="1:8" x14ac:dyDescent="0.2">
      <c r="A552" s="550">
        <v>44833</v>
      </c>
      <c r="B552" s="175"/>
      <c r="C552" s="175">
        <v>5741671.8004825301</v>
      </c>
      <c r="D552" s="176">
        <f t="shared" si="88"/>
        <v>59.4058768434003</v>
      </c>
      <c r="E552" s="175"/>
      <c r="F552" s="175">
        <v>2917.2856927695229</v>
      </c>
      <c r="G552" s="177">
        <f t="shared" si="87"/>
        <v>-33.662521541342358</v>
      </c>
      <c r="H552" s="206"/>
    </row>
    <row r="553" spans="1:8" x14ac:dyDescent="0.2">
      <c r="A553" s="550">
        <v>44834</v>
      </c>
      <c r="B553" s="175"/>
      <c r="C553" s="175">
        <v>5801077.6773259304</v>
      </c>
      <c r="D553" s="176">
        <f t="shared" si="88"/>
        <v>80.272322674069557</v>
      </c>
      <c r="E553" s="175"/>
      <c r="F553" s="175">
        <v>2883.6231712281806</v>
      </c>
      <c r="G553" s="177">
        <f t="shared" ref="G553:G556" si="89">F554-F553</f>
        <v>28.584626215676963</v>
      </c>
      <c r="H553" s="206"/>
    </row>
    <row r="554" spans="1:8" x14ac:dyDescent="0.2">
      <c r="A554" s="734" t="s">
        <v>552</v>
      </c>
      <c r="B554" s="175"/>
      <c r="C554" s="175">
        <v>5881350</v>
      </c>
      <c r="D554" s="176">
        <f t="shared" si="88"/>
        <v>85.824300734709951</v>
      </c>
      <c r="E554" s="175"/>
      <c r="F554" s="175">
        <v>2912.2077974438575</v>
      </c>
      <c r="G554" s="177">
        <f t="shared" si="89"/>
        <v>45.447817951986508</v>
      </c>
      <c r="H554" s="206"/>
    </row>
    <row r="555" spans="1:8" x14ac:dyDescent="0.2">
      <c r="A555" s="550">
        <v>44838</v>
      </c>
      <c r="B555" s="175"/>
      <c r="C555" s="175">
        <v>5967174.3007347099</v>
      </c>
      <c r="D555" s="176">
        <f t="shared" ref="D555:D557" si="90">(C556-C555)/1000</f>
        <v>44.831831938369199</v>
      </c>
      <c r="E555" s="175"/>
      <c r="F555" s="175">
        <v>2957.6556153958441</v>
      </c>
      <c r="G555" s="177">
        <f t="shared" si="89"/>
        <v>33.32528839348879</v>
      </c>
      <c r="H555" s="206"/>
    </row>
    <row r="556" spans="1:8" x14ac:dyDescent="0.2">
      <c r="A556" s="550">
        <v>44839</v>
      </c>
      <c r="B556" s="175"/>
      <c r="C556" s="175">
        <v>6012006.1326730791</v>
      </c>
      <c r="D556" s="176">
        <f t="shared" si="90"/>
        <v>9.847727455550805</v>
      </c>
      <c r="E556" s="175"/>
      <c r="F556" s="175">
        <v>2990.9809037893328</v>
      </c>
      <c r="G556" s="177">
        <f t="shared" si="89"/>
        <v>-17.389728619690686</v>
      </c>
      <c r="H556" s="206"/>
    </row>
    <row r="557" spans="1:8" x14ac:dyDescent="0.2">
      <c r="A557" s="550">
        <v>44840</v>
      </c>
      <c r="B557" s="175"/>
      <c r="C557" s="175">
        <v>6021853.86012863</v>
      </c>
      <c r="D557" s="176">
        <f t="shared" si="90"/>
        <v>51.938166045799854</v>
      </c>
      <c r="E557" s="175"/>
      <c r="F557" s="175">
        <v>2973.5911751696422</v>
      </c>
      <c r="G557" s="177">
        <f t="shared" ref="G557:G560" si="91">F558-F557</f>
        <v>31.53277472640093</v>
      </c>
      <c r="H557" s="206"/>
    </row>
    <row r="558" spans="1:8" x14ac:dyDescent="0.2">
      <c r="A558" s="550">
        <v>44841</v>
      </c>
      <c r="B558" s="175"/>
      <c r="C558" s="175">
        <v>6073792.0261744298</v>
      </c>
      <c r="D558" s="176">
        <f t="shared" ref="D558:D561" si="92">(C559-C558)/1000</f>
        <v>-115.83250997325965</v>
      </c>
      <c r="E558" s="175"/>
      <c r="F558" s="175">
        <v>3005.1239498960431</v>
      </c>
      <c r="G558" s="177">
        <f t="shared" si="91"/>
        <v>-44.15934713640263</v>
      </c>
      <c r="H558" s="206"/>
    </row>
    <row r="559" spans="1:8" x14ac:dyDescent="0.2">
      <c r="A559" s="550" t="s">
        <v>557</v>
      </c>
      <c r="B559" s="175"/>
      <c r="C559" s="175">
        <v>5957959.5162011702</v>
      </c>
      <c r="D559" s="176">
        <f t="shared" si="92"/>
        <v>-58.700319711780175</v>
      </c>
      <c r="E559" s="175"/>
      <c r="F559" s="175">
        <v>2960.9646027596405</v>
      </c>
      <c r="G559" s="177">
        <f t="shared" si="91"/>
        <v>-131.73031786487172</v>
      </c>
      <c r="H559" s="206"/>
    </row>
    <row r="560" spans="1:8" x14ac:dyDescent="0.2">
      <c r="A560" s="550">
        <v>44845</v>
      </c>
      <c r="B560" s="175"/>
      <c r="C560" s="175">
        <v>5899259.19648939</v>
      </c>
      <c r="D560" s="176">
        <f t="shared" si="92"/>
        <v>1.4022108028698712</v>
      </c>
      <c r="E560" s="175"/>
      <c r="F560" s="175">
        <v>2829.2342848947687</v>
      </c>
      <c r="G560" s="177">
        <f t="shared" si="91"/>
        <v>-10.20588338115158</v>
      </c>
      <c r="H560" s="206"/>
    </row>
    <row r="561" spans="1:8" x14ac:dyDescent="0.2">
      <c r="A561" s="550">
        <v>44846</v>
      </c>
      <c r="B561" s="175"/>
      <c r="C561" s="175">
        <v>5900661.4072922599</v>
      </c>
      <c r="D561" s="176">
        <f t="shared" si="92"/>
        <v>-99.506550836740061</v>
      </c>
      <c r="E561" s="175"/>
      <c r="F561" s="175">
        <v>2819.0284015136172</v>
      </c>
      <c r="G561" s="177">
        <f t="shared" ref="G561:G564" si="93">F562-F561</f>
        <v>15.330193863883324</v>
      </c>
      <c r="H561" s="206"/>
    </row>
    <row r="562" spans="1:8" x14ac:dyDescent="0.2">
      <c r="A562" s="550">
        <v>44847</v>
      </c>
      <c r="B562" s="175"/>
      <c r="C562" s="175">
        <v>5801154.8564555198</v>
      </c>
      <c r="D562" s="176">
        <f t="shared" ref="D562:D564" si="94">(C563-C562)/1000</f>
        <v>63.109878935649988</v>
      </c>
      <c r="E562" s="175"/>
      <c r="F562" s="175">
        <v>2834.3585953775005</v>
      </c>
      <c r="G562" s="177">
        <f t="shared" si="93"/>
        <v>6.5617433592738053</v>
      </c>
      <c r="H562" s="206"/>
    </row>
    <row r="563" spans="1:8" x14ac:dyDescent="0.2">
      <c r="A563" s="550">
        <v>44848</v>
      </c>
      <c r="B563" s="175"/>
      <c r="C563" s="175">
        <v>5864264.7353911698</v>
      </c>
      <c r="D563" s="176">
        <f t="shared" si="94"/>
        <v>-64.80460486614983</v>
      </c>
      <c r="E563" s="175"/>
      <c r="F563" s="175">
        <v>2840.9203387367743</v>
      </c>
      <c r="G563" s="177">
        <f t="shared" si="93"/>
        <v>-12.504356015614121</v>
      </c>
      <c r="H563" s="206"/>
    </row>
    <row r="564" spans="1:8" x14ac:dyDescent="0.2">
      <c r="A564" s="550" t="s">
        <v>581</v>
      </c>
      <c r="B564" s="175"/>
      <c r="C564" s="175">
        <v>5799460.13052502</v>
      </c>
      <c r="D564" s="176">
        <f t="shared" si="94"/>
        <v>71.422602107980282</v>
      </c>
      <c r="E564" s="175"/>
      <c r="F564" s="175">
        <v>2828.4159827211602</v>
      </c>
      <c r="G564" s="177">
        <f t="shared" si="93"/>
        <v>-20.980527100691233</v>
      </c>
      <c r="H564" s="733"/>
    </row>
    <row r="565" spans="1:8" x14ac:dyDescent="0.2">
      <c r="A565" s="550">
        <v>44852</v>
      </c>
      <c r="B565" s="175"/>
      <c r="C565" s="175">
        <v>5870882.7326330002</v>
      </c>
      <c r="D565" s="176">
        <f t="shared" ref="D565:D568" si="95">(C566-C565)/1000</f>
        <v>-42.781287940430452</v>
      </c>
      <c r="E565" s="175"/>
      <c r="F565" s="175">
        <v>2807.4354556204689</v>
      </c>
      <c r="G565" s="177">
        <f t="shared" ref="G565:G568" si="96">F566-F565</f>
        <v>28.181406911231079</v>
      </c>
      <c r="H565" s="206"/>
    </row>
    <row r="566" spans="1:8" x14ac:dyDescent="0.2">
      <c r="A566" s="550">
        <v>44853</v>
      </c>
      <c r="B566" s="175"/>
      <c r="C566" s="175">
        <v>5828101.4446925698</v>
      </c>
      <c r="D566" s="176">
        <f t="shared" si="95"/>
        <v>5.4998248479906469</v>
      </c>
      <c r="E566" s="175"/>
      <c r="F566" s="175">
        <v>2835.6168625317</v>
      </c>
      <c r="G566" s="177">
        <f t="shared" si="96"/>
        <v>-4.1197901405585071</v>
      </c>
      <c r="H566" s="206"/>
    </row>
    <row r="567" spans="1:8" x14ac:dyDescent="0.2">
      <c r="A567" s="550">
        <v>44854</v>
      </c>
      <c r="B567" s="175"/>
      <c r="C567" s="175">
        <v>5833601.2695405604</v>
      </c>
      <c r="D567" s="176">
        <f t="shared" si="95"/>
        <v>-101.82265911564045</v>
      </c>
      <c r="E567" s="175"/>
      <c r="F567" s="175">
        <v>2831.4970723911415</v>
      </c>
      <c r="G567" s="177">
        <f t="shared" si="96"/>
        <v>16.907602187658085</v>
      </c>
      <c r="H567" s="206"/>
    </row>
    <row r="568" spans="1:8" x14ac:dyDescent="0.2">
      <c r="A568" s="550">
        <v>44855</v>
      </c>
      <c r="B568" s="175"/>
      <c r="C568" s="175">
        <v>5731778.61042492</v>
      </c>
      <c r="D568" s="176">
        <f t="shared" si="95"/>
        <v>-142.55268616938031</v>
      </c>
      <c r="E568" s="175"/>
      <c r="F568" s="175">
        <v>2848.4046745787996</v>
      </c>
      <c r="G568" s="177">
        <f t="shared" si="96"/>
        <v>-18.431192982753146</v>
      </c>
      <c r="H568" s="206"/>
    </row>
    <row r="569" spans="1:8" x14ac:dyDescent="0.2">
      <c r="A569" s="550" t="s">
        <v>583</v>
      </c>
      <c r="B569" s="175"/>
      <c r="C569" s="175">
        <v>5589225.9242555397</v>
      </c>
      <c r="D569" s="176">
        <f t="shared" ref="D569:D572" si="97">(C570-C569)/1000</f>
        <v>-519.62046476611965</v>
      </c>
      <c r="E569" s="175"/>
      <c r="F569" s="175">
        <v>2829.9734815960464</v>
      </c>
      <c r="G569" s="177">
        <f t="shared" ref="G569:G572" si="98">F570-F569</f>
        <v>10.485357816167834</v>
      </c>
      <c r="H569" s="206"/>
    </row>
    <row r="570" spans="1:8" x14ac:dyDescent="0.2">
      <c r="A570" s="550">
        <v>44859</v>
      </c>
      <c r="B570" s="175"/>
      <c r="C570" s="175">
        <v>5069605.4594894201</v>
      </c>
      <c r="D570" s="176">
        <f t="shared" si="97"/>
        <v>38.691279151329773</v>
      </c>
      <c r="E570" s="175"/>
      <c r="F570" s="175">
        <v>2840.4588394122143</v>
      </c>
      <c r="G570" s="177">
        <f t="shared" si="98"/>
        <v>49.945169343638554</v>
      </c>
      <c r="H570" s="206"/>
    </row>
    <row r="571" spans="1:8" x14ac:dyDescent="0.2">
      <c r="A571" s="550">
        <v>44860</v>
      </c>
      <c r="B571" s="175"/>
      <c r="C571" s="175">
        <v>5108296.7386407498</v>
      </c>
      <c r="D571" s="176">
        <f t="shared" si="97"/>
        <v>99.156014611990187</v>
      </c>
      <c r="E571" s="175"/>
      <c r="F571" s="175">
        <v>2890.4040087558528</v>
      </c>
      <c r="G571" s="177">
        <f t="shared" si="98"/>
        <v>-45.935742057391053</v>
      </c>
      <c r="H571" s="206"/>
    </row>
    <row r="572" spans="1:8" x14ac:dyDescent="0.2">
      <c r="A572" s="550">
        <v>44861</v>
      </c>
      <c r="B572" s="175"/>
      <c r="C572" s="175">
        <v>5207452.75325274</v>
      </c>
      <c r="D572" s="176">
        <f t="shared" si="97"/>
        <v>-18.518226959019898</v>
      </c>
      <c r="E572" s="175"/>
      <c r="F572" s="175">
        <v>2844.4682666984618</v>
      </c>
      <c r="G572" s="177">
        <f t="shared" si="98"/>
        <v>16.733924413934801</v>
      </c>
      <c r="H572" s="206"/>
    </row>
    <row r="573" spans="1:8" x14ac:dyDescent="0.2">
      <c r="A573" s="550">
        <v>44862</v>
      </c>
      <c r="B573" s="175"/>
      <c r="C573" s="175">
        <v>5188934.5262937201</v>
      </c>
      <c r="D573" s="176">
        <f t="shared" ref="D573:D576" si="99">(C574-C573)/1000</f>
        <v>32.357438274200078</v>
      </c>
      <c r="E573" s="175"/>
      <c r="F573" s="175">
        <v>2861.2021911123966</v>
      </c>
      <c r="G573" s="177">
        <f t="shared" ref="G573:G576" si="100">F574-F573</f>
        <v>61.530120565832931</v>
      </c>
      <c r="H573" s="206"/>
    </row>
    <row r="574" spans="1:8" x14ac:dyDescent="0.2">
      <c r="A574" s="550" t="s">
        <v>584</v>
      </c>
      <c r="B574" s="175"/>
      <c r="C574" s="175">
        <v>5221291.9645679202</v>
      </c>
      <c r="D574" s="176">
        <f t="shared" si="99"/>
        <v>198.8370354320798</v>
      </c>
      <c r="E574" s="175"/>
      <c r="F574" s="175">
        <v>2922.7323116782295</v>
      </c>
      <c r="G574" s="177">
        <f t="shared" si="100"/>
        <v>-32.524079428513232</v>
      </c>
      <c r="H574" s="206"/>
    </row>
    <row r="575" spans="1:8" x14ac:dyDescent="0.2">
      <c r="A575" s="734">
        <v>44866</v>
      </c>
      <c r="B575" s="175"/>
      <c r="C575" s="175">
        <v>5420129</v>
      </c>
      <c r="D575" s="176">
        <f t="shared" si="99"/>
        <v>33.534689514040018</v>
      </c>
      <c r="E575" s="175"/>
      <c r="F575" s="175">
        <v>2890.2082322497163</v>
      </c>
      <c r="G575" s="177">
        <f t="shared" si="100"/>
        <v>-5.0935304869049105</v>
      </c>
      <c r="H575" s="206"/>
    </row>
    <row r="576" spans="1:8" x14ac:dyDescent="0.2">
      <c r="A576" s="550">
        <v>44867</v>
      </c>
      <c r="B576" s="175"/>
      <c r="C576" s="175">
        <v>5453663.68951404</v>
      </c>
      <c r="D576" s="176">
        <f t="shared" si="99"/>
        <v>30.288147891749627</v>
      </c>
      <c r="E576" s="175"/>
      <c r="F576" s="175">
        <v>2885.1147017628114</v>
      </c>
      <c r="G576" s="177">
        <f t="shared" si="100"/>
        <v>-48.228999946836211</v>
      </c>
      <c r="H576" s="206"/>
    </row>
    <row r="577" spans="1:8" x14ac:dyDescent="0.2">
      <c r="A577" s="550">
        <v>44868</v>
      </c>
      <c r="B577" s="175"/>
      <c r="C577" s="175">
        <v>5483951.8374057896</v>
      </c>
      <c r="D577" s="176">
        <f t="shared" ref="D577:D581" si="101">(C578-C577)/1000</f>
        <v>2.9636883127000182</v>
      </c>
      <c r="E577" s="175"/>
      <c r="F577" s="175">
        <v>2836.8857018159752</v>
      </c>
      <c r="G577" s="177">
        <f t="shared" ref="G577:G581" si="102">F578-F577</f>
        <v>-0.26606580979614591</v>
      </c>
      <c r="H577" s="206"/>
    </row>
    <row r="578" spans="1:8" x14ac:dyDescent="0.2">
      <c r="A578" s="550">
        <v>44869</v>
      </c>
      <c r="B578" s="175"/>
      <c r="C578" s="175">
        <v>5486915.5257184897</v>
      </c>
      <c r="D578" s="176">
        <f t="shared" si="101"/>
        <v>73.44755830994994</v>
      </c>
      <c r="E578" s="175"/>
      <c r="F578" s="175">
        <v>2836.619636006179</v>
      </c>
      <c r="G578" s="177">
        <f t="shared" si="102"/>
        <v>6.295680249414545</v>
      </c>
      <c r="H578" s="206"/>
    </row>
    <row r="579" spans="1:8" x14ac:dyDescent="0.2">
      <c r="A579" s="550" t="s">
        <v>586</v>
      </c>
      <c r="B579" s="175"/>
      <c r="C579" s="175">
        <v>5560363.0840284396</v>
      </c>
      <c r="D579" s="176">
        <f t="shared" si="101"/>
        <v>17.5095898718806</v>
      </c>
      <c r="E579" s="175"/>
      <c r="F579" s="175">
        <v>2842.9153162555936</v>
      </c>
      <c r="G579" s="177">
        <f t="shared" si="102"/>
        <v>-16.257197506942703</v>
      </c>
      <c r="H579" s="206"/>
    </row>
    <row r="580" spans="1:8" x14ac:dyDescent="0.2">
      <c r="A580" s="550">
        <v>44874</v>
      </c>
      <c r="B580" s="175"/>
      <c r="C580" s="175">
        <v>5577872.6739003202</v>
      </c>
      <c r="D580" s="176">
        <f t="shared" si="101"/>
        <v>2.1008728183200582</v>
      </c>
      <c r="E580" s="175"/>
      <c r="F580" s="175">
        <v>2826.6581187486508</v>
      </c>
      <c r="G580" s="177">
        <f t="shared" si="102"/>
        <v>89.674481669390389</v>
      </c>
      <c r="H580" s="206"/>
    </row>
    <row r="581" spans="1:8" x14ac:dyDescent="0.2">
      <c r="A581" s="550">
        <v>44875</v>
      </c>
      <c r="B581" s="175"/>
      <c r="C581" s="175">
        <v>5579973.5467186403</v>
      </c>
      <c r="D581" s="176">
        <f t="shared" si="101"/>
        <v>-121.16676655079051</v>
      </c>
      <c r="E581" s="175"/>
      <c r="F581" s="175">
        <v>2916.3326004180412</v>
      </c>
      <c r="G581" s="177">
        <f t="shared" si="102"/>
        <v>36.492441495976891</v>
      </c>
      <c r="H581" s="206"/>
    </row>
    <row r="582" spans="1:8" x14ac:dyDescent="0.2">
      <c r="A582" s="550">
        <v>44876</v>
      </c>
      <c r="B582" s="175"/>
      <c r="C582" s="175">
        <v>5458806.7801678497</v>
      </c>
      <c r="D582" s="176">
        <f t="shared" ref="D582:D585" si="103">(C583-C582)/1000</f>
        <v>17.319958674930966</v>
      </c>
      <c r="E582" s="175"/>
      <c r="F582" s="175">
        <v>2952.8250419140181</v>
      </c>
      <c r="G582" s="177">
        <f t="shared" ref="G582:G585" si="104">F583-F582</f>
        <v>-16.514034399537195</v>
      </c>
      <c r="H582" s="206"/>
    </row>
    <row r="583" spans="1:8" x14ac:dyDescent="0.2">
      <c r="A583" s="550" t="s">
        <v>587</v>
      </c>
      <c r="B583" s="175"/>
      <c r="C583" s="175">
        <v>5476126.7388427807</v>
      </c>
      <c r="D583" s="176">
        <f t="shared" si="103"/>
        <v>-12.358488475791178</v>
      </c>
      <c r="E583" s="175"/>
      <c r="F583" s="175">
        <v>2936.3110075144809</v>
      </c>
      <c r="G583" s="177">
        <f t="shared" si="104"/>
        <v>41.606744144800814</v>
      </c>
      <c r="H583" s="206"/>
    </row>
    <row r="584" spans="1:8" x14ac:dyDescent="0.2">
      <c r="A584" s="550">
        <v>44880</v>
      </c>
      <c r="B584" s="175"/>
      <c r="C584" s="175">
        <v>5463768.2503669895</v>
      </c>
      <c r="D584" s="176">
        <f t="shared" si="103"/>
        <v>-53.259021125718952</v>
      </c>
      <c r="E584" s="175"/>
      <c r="F584" s="175">
        <v>2977.9177516592817</v>
      </c>
      <c r="G584" s="177">
        <f t="shared" si="104"/>
        <v>-24.875482615934288</v>
      </c>
      <c r="H584" s="206"/>
    </row>
    <row r="585" spans="1:8" x14ac:dyDescent="0.2">
      <c r="A585" s="550">
        <v>44881</v>
      </c>
      <c r="B585" s="175"/>
      <c r="C585" s="175">
        <v>5410509.2292412706</v>
      </c>
      <c r="D585" s="176">
        <f t="shared" si="103"/>
        <v>22.901007130518554</v>
      </c>
      <c r="E585" s="175"/>
      <c r="F585" s="175">
        <v>2953.0422690433475</v>
      </c>
      <c r="G585" s="177">
        <f t="shared" si="104"/>
        <v>33.874918831528248</v>
      </c>
      <c r="H585" s="206"/>
    </row>
    <row r="586" spans="1:8" x14ac:dyDescent="0.2">
      <c r="A586" s="550">
        <v>44882</v>
      </c>
      <c r="B586" s="175"/>
      <c r="C586" s="175">
        <v>5433410.2363717891</v>
      </c>
      <c r="D586" s="176">
        <f t="shared" ref="D586:D589" si="105">(C587-C586)/1000</f>
        <v>35.833893412901091</v>
      </c>
      <c r="E586" s="175"/>
      <c r="F586" s="175">
        <v>2986.9171878748757</v>
      </c>
      <c r="G586" s="177">
        <f t="shared" ref="G586:G589" si="106">F587-F586</f>
        <v>16.281578276644723</v>
      </c>
      <c r="H586" s="206"/>
    </row>
    <row r="587" spans="1:8" x14ac:dyDescent="0.2">
      <c r="A587" s="550">
        <v>44883</v>
      </c>
      <c r="B587" s="175"/>
      <c r="C587" s="175">
        <v>5469244.1297846902</v>
      </c>
      <c r="D587" s="176">
        <f t="shared" si="105"/>
        <v>-23.709986170530318</v>
      </c>
      <c r="E587" s="175"/>
      <c r="F587" s="175">
        <v>3003.1987661515204</v>
      </c>
      <c r="G587" s="177">
        <f t="shared" si="106"/>
        <v>14.178710730690455</v>
      </c>
      <c r="H587" s="206"/>
    </row>
    <row r="588" spans="1:8" x14ac:dyDescent="0.2">
      <c r="A588" s="550" t="s">
        <v>588</v>
      </c>
      <c r="B588" s="175"/>
      <c r="C588" s="175">
        <v>5445534.1436141599</v>
      </c>
      <c r="D588" s="176">
        <f t="shared" si="105"/>
        <v>-49.221433568489736</v>
      </c>
      <c r="E588" s="175"/>
      <c r="F588" s="175">
        <v>3017.3774768822109</v>
      </c>
      <c r="G588" s="177">
        <f t="shared" si="106"/>
        <v>-13.289774512427812</v>
      </c>
      <c r="H588" s="206"/>
    </row>
    <row r="589" spans="1:8" x14ac:dyDescent="0.2">
      <c r="A589" s="550">
        <v>44887</v>
      </c>
      <c r="B589" s="175"/>
      <c r="C589" s="175">
        <v>5396312.7100456702</v>
      </c>
      <c r="D589" s="176">
        <f t="shared" si="105"/>
        <v>-106.72084556480962</v>
      </c>
      <c r="E589" s="175"/>
      <c r="F589" s="175">
        <v>3004.0877023697831</v>
      </c>
      <c r="G589" s="177">
        <f t="shared" si="106"/>
        <v>-20.619868637179479</v>
      </c>
      <c r="H589" s="206"/>
    </row>
    <row r="590" spans="1:8" x14ac:dyDescent="0.2">
      <c r="A590" s="550">
        <v>44888</v>
      </c>
      <c r="B590" s="175"/>
      <c r="C590" s="175">
        <v>5289591.8644808605</v>
      </c>
      <c r="D590" s="176">
        <f t="shared" ref="D590:D593" si="107">(C591-C590)/1000</f>
        <v>-10.397095675590448</v>
      </c>
      <c r="E590" s="175"/>
      <c r="F590" s="175">
        <v>2983.4678337326036</v>
      </c>
      <c r="G590" s="177">
        <f t="shared" ref="G590:G593" si="108">F591-F590</f>
        <v>19.401592288731081</v>
      </c>
      <c r="H590" s="206"/>
    </row>
    <row r="591" spans="1:8" x14ac:dyDescent="0.2">
      <c r="A591" s="550">
        <v>44889</v>
      </c>
      <c r="B591" s="175"/>
      <c r="C591" s="175">
        <v>5279194.7688052701</v>
      </c>
      <c r="D591" s="176">
        <f t="shared" si="107"/>
        <v>47.452287786669096</v>
      </c>
      <c r="E591" s="175"/>
      <c r="F591" s="175">
        <v>3002.8694260213347</v>
      </c>
      <c r="G591" s="177">
        <f t="shared" si="108"/>
        <v>24.917292910913147</v>
      </c>
      <c r="H591" s="206"/>
    </row>
    <row r="592" spans="1:8" x14ac:dyDescent="0.2">
      <c r="A592" s="550">
        <v>44890</v>
      </c>
      <c r="B592" s="175"/>
      <c r="C592" s="175">
        <v>5326647.0565919392</v>
      </c>
      <c r="D592" s="176">
        <f t="shared" si="107"/>
        <v>29.984878615301103</v>
      </c>
      <c r="E592" s="175"/>
      <c r="F592" s="175">
        <v>3027.7867189322478</v>
      </c>
      <c r="G592" s="177">
        <f t="shared" si="108"/>
        <v>42.315265942766018</v>
      </c>
      <c r="H592" s="206"/>
    </row>
    <row r="593" spans="1:8" x14ac:dyDescent="0.2">
      <c r="A593" s="550" t="s">
        <v>589</v>
      </c>
      <c r="B593" s="175"/>
      <c r="C593" s="175">
        <v>5356631.9352072403</v>
      </c>
      <c r="D593" s="176">
        <f t="shared" si="107"/>
        <v>50.851221414919941</v>
      </c>
      <c r="E593" s="175"/>
      <c r="F593" s="175">
        <v>3070.1019848750138</v>
      </c>
      <c r="G593" s="177">
        <f t="shared" si="108"/>
        <v>-154.42437901396806</v>
      </c>
      <c r="H593" s="206"/>
    </row>
    <row r="594" spans="1:8" x14ac:dyDescent="0.2">
      <c r="A594" s="550">
        <v>44894</v>
      </c>
      <c r="B594" s="175"/>
      <c r="C594" s="175">
        <v>5407483.1566221602</v>
      </c>
      <c r="D594" s="176">
        <f t="shared" ref="D594:D597" si="109">(C595-C594)/1000</f>
        <v>126.5517489414392</v>
      </c>
      <c r="E594" s="175"/>
      <c r="F594" s="175">
        <v>2915.6776058610458</v>
      </c>
      <c r="G594" s="177">
        <f t="shared" ref="G594:G597" si="110">F595-F594</f>
        <v>-35.409381235047022</v>
      </c>
      <c r="H594" s="206"/>
    </row>
    <row r="595" spans="1:8" x14ac:dyDescent="0.2">
      <c r="A595" s="550">
        <v>44895</v>
      </c>
      <c r="B595" s="175"/>
      <c r="C595" s="175">
        <v>5534034.9055635994</v>
      </c>
      <c r="D595" s="176">
        <f t="shared" si="109"/>
        <v>49.702094436400571</v>
      </c>
      <c r="E595" s="175"/>
      <c r="F595" s="175">
        <v>2880.2682246259988</v>
      </c>
      <c r="G595" s="177">
        <f t="shared" si="110"/>
        <v>26.615425626578599</v>
      </c>
      <c r="H595" s="206"/>
    </row>
    <row r="596" spans="1:8" x14ac:dyDescent="0.2">
      <c r="A596" s="759">
        <v>44896</v>
      </c>
      <c r="B596" s="175"/>
      <c r="C596" s="175">
        <v>5583737</v>
      </c>
      <c r="D596" s="176">
        <f t="shared" si="109"/>
        <v>5.2780165670998391</v>
      </c>
      <c r="E596" s="175"/>
      <c r="F596" s="175">
        <v>2906.8836502525774</v>
      </c>
      <c r="G596" s="177">
        <f t="shared" si="110"/>
        <v>75.212889087278199</v>
      </c>
      <c r="H596" s="206"/>
    </row>
    <row r="597" spans="1:8" x14ac:dyDescent="0.2">
      <c r="A597" s="550">
        <v>44897</v>
      </c>
      <c r="B597" s="175"/>
      <c r="C597" s="175">
        <v>5589015.0165670998</v>
      </c>
      <c r="D597" s="176">
        <f t="shared" si="109"/>
        <v>40.587602847689766</v>
      </c>
      <c r="E597" s="175"/>
      <c r="F597" s="175">
        <v>2982.0965393398556</v>
      </c>
      <c r="G597" s="177">
        <f t="shared" si="110"/>
        <v>-91.421480062489536</v>
      </c>
      <c r="H597" s="206"/>
    </row>
    <row r="598" spans="1:8" x14ac:dyDescent="0.2">
      <c r="A598" s="550" t="s">
        <v>593</v>
      </c>
      <c r="B598" s="175"/>
      <c r="C598" s="175">
        <v>5629602.6194147896</v>
      </c>
      <c r="D598" s="176">
        <f t="shared" ref="D598:D601" si="111">(C599-C598)/1000</f>
        <v>-16.825424103359691</v>
      </c>
      <c r="E598" s="175"/>
      <c r="F598" s="175">
        <v>2890.675059277366</v>
      </c>
      <c r="G598" s="177">
        <f t="shared" ref="G598:G601" si="112">F599-F598</f>
        <v>-86.311310141856211</v>
      </c>
      <c r="H598" s="206"/>
    </row>
    <row r="599" spans="1:8" x14ac:dyDescent="0.2">
      <c r="A599" s="550">
        <v>44901</v>
      </c>
      <c r="B599" s="175"/>
      <c r="C599" s="175">
        <v>5612777.1953114299</v>
      </c>
      <c r="D599" s="176">
        <f t="shared" si="111"/>
        <v>99.939361649200322</v>
      </c>
      <c r="E599" s="175"/>
      <c r="F599" s="175">
        <v>2804.3637491355098</v>
      </c>
      <c r="G599" s="177">
        <f t="shared" si="112"/>
        <v>29.917885233053767</v>
      </c>
      <c r="H599" s="206"/>
    </row>
    <row r="600" spans="1:8" x14ac:dyDescent="0.2">
      <c r="A600" s="550">
        <v>44902</v>
      </c>
      <c r="B600" s="175"/>
      <c r="C600" s="175">
        <v>5712716.5569606302</v>
      </c>
      <c r="D600" s="176">
        <f t="shared" si="111"/>
        <v>28.276682420839556</v>
      </c>
      <c r="E600" s="175"/>
      <c r="F600" s="175">
        <v>2834.2816343685636</v>
      </c>
      <c r="G600" s="177">
        <f t="shared" si="112"/>
        <v>2.3071681637611618</v>
      </c>
      <c r="H600" s="206"/>
    </row>
    <row r="601" spans="1:8" x14ac:dyDescent="0.2">
      <c r="A601" s="550">
        <v>44903</v>
      </c>
      <c r="B601" s="175"/>
      <c r="C601" s="175">
        <v>5740993.2393814698</v>
      </c>
      <c r="D601" s="176">
        <f t="shared" si="111"/>
        <v>3.2088111358806493</v>
      </c>
      <c r="E601" s="175"/>
      <c r="F601" s="175">
        <v>2836.5888025323247</v>
      </c>
      <c r="G601" s="177">
        <f t="shared" si="112"/>
        <v>24.73504559774392</v>
      </c>
      <c r="H601" s="206"/>
    </row>
    <row r="602" spans="1:8" x14ac:dyDescent="0.2">
      <c r="A602" s="550">
        <v>44904</v>
      </c>
      <c r="B602" s="175"/>
      <c r="C602" s="175">
        <v>5744202.0505173504</v>
      </c>
      <c r="D602" s="176">
        <f t="shared" ref="D602:D605" si="113">(C603-C602)/1000</f>
        <v>-96.920997500880617</v>
      </c>
      <c r="E602" s="175"/>
      <c r="F602" s="175">
        <v>2861.3238481300687</v>
      </c>
      <c r="G602" s="177">
        <f t="shared" ref="G602:G605" si="114">F603-F602</f>
        <v>-67.176307807124431</v>
      </c>
      <c r="H602" s="206"/>
    </row>
    <row r="603" spans="1:8" x14ac:dyDescent="0.2">
      <c r="A603" s="550" t="s">
        <v>594</v>
      </c>
      <c r="B603" s="175"/>
      <c r="C603" s="175">
        <v>5647281.0530164698</v>
      </c>
      <c r="D603" s="176">
        <f t="shared" si="113"/>
        <v>17.145551502180286</v>
      </c>
      <c r="E603" s="175"/>
      <c r="F603" s="175">
        <v>2794.1475403229442</v>
      </c>
      <c r="G603" s="177">
        <f t="shared" si="114"/>
        <v>53.148408932749589</v>
      </c>
      <c r="H603" s="206"/>
    </row>
    <row r="604" spans="1:8" x14ac:dyDescent="0.2">
      <c r="A604" s="550">
        <v>44908</v>
      </c>
      <c r="B604" s="175"/>
      <c r="C604" s="175">
        <v>5664426.6045186501</v>
      </c>
      <c r="D604" s="176">
        <f t="shared" si="113"/>
        <v>42.898360778620464</v>
      </c>
      <c r="E604" s="175"/>
      <c r="F604" s="175">
        <v>2847.2959492556938</v>
      </c>
      <c r="G604" s="177">
        <f t="shared" si="114"/>
        <v>10.405967015323768</v>
      </c>
      <c r="H604" s="206"/>
    </row>
    <row r="605" spans="1:8" x14ac:dyDescent="0.2">
      <c r="A605" s="550">
        <v>44909</v>
      </c>
      <c r="B605" s="175"/>
      <c r="C605" s="175">
        <v>5707324.9652972706</v>
      </c>
      <c r="D605" s="176">
        <f t="shared" si="113"/>
        <v>-16.122267026070507</v>
      </c>
      <c r="E605" s="175"/>
      <c r="F605" s="175">
        <v>2857.7019162710176</v>
      </c>
      <c r="G605" s="177">
        <f t="shared" si="114"/>
        <v>-48.383909481624869</v>
      </c>
      <c r="H605" s="206"/>
    </row>
    <row r="606" spans="1:8" x14ac:dyDescent="0.2">
      <c r="A606" s="550">
        <v>44910</v>
      </c>
      <c r="B606" s="175"/>
      <c r="C606" s="175">
        <v>5691202.6982712001</v>
      </c>
      <c r="D606" s="176">
        <f t="shared" ref="D606:D609" si="115">(C607-C606)/1000</f>
        <v>5.0277619548998773</v>
      </c>
      <c r="E606" s="175"/>
      <c r="F606" s="175">
        <v>2809.3180067893927</v>
      </c>
      <c r="G606" s="177">
        <f t="shared" ref="G606:G608" si="116">F607-F606</f>
        <v>13.208079874664691</v>
      </c>
      <c r="H606" s="206"/>
    </row>
    <row r="607" spans="1:8" x14ac:dyDescent="0.2">
      <c r="A607" s="550">
        <v>44911</v>
      </c>
      <c r="B607" s="175"/>
      <c r="C607" s="175">
        <v>5696230.4602260999</v>
      </c>
      <c r="D607" s="176">
        <f t="shared" si="115"/>
        <v>8.1066268259398644</v>
      </c>
      <c r="E607" s="175"/>
      <c r="F607" s="175">
        <v>2822.5260866640574</v>
      </c>
      <c r="G607" s="177">
        <f t="shared" si="116"/>
        <v>-85.708501587761475</v>
      </c>
      <c r="H607" s="206"/>
    </row>
    <row r="608" spans="1:8" x14ac:dyDescent="0.2">
      <c r="A608" s="550" t="s">
        <v>595</v>
      </c>
      <c r="B608" s="175"/>
      <c r="C608" s="175">
        <v>5704337.0870520398</v>
      </c>
      <c r="D608" s="176">
        <f t="shared" si="115"/>
        <v>4.5707511832807217</v>
      </c>
      <c r="E608" s="175"/>
      <c r="F608" s="175">
        <v>2736.8175850762959</v>
      </c>
      <c r="G608" s="177">
        <f t="shared" si="116"/>
        <v>-35.929109196436912</v>
      </c>
      <c r="H608" s="206"/>
    </row>
    <row r="609" spans="1:8" x14ac:dyDescent="0.2">
      <c r="A609" s="550">
        <v>44915</v>
      </c>
      <c r="B609" s="175"/>
      <c r="C609" s="175">
        <v>5708907.8382353205</v>
      </c>
      <c r="D609" s="176">
        <f t="shared" si="115"/>
        <v>0.48433457098994404</v>
      </c>
      <c r="E609" s="175"/>
      <c r="F609" s="175">
        <v>2700.888475879859</v>
      </c>
      <c r="G609" s="177">
        <f t="shared" ref="G609:G612" si="117">F610-F609</f>
        <v>-58.115125567027007</v>
      </c>
      <c r="H609" s="206"/>
    </row>
    <row r="610" spans="1:8" x14ac:dyDescent="0.2">
      <c r="A610" s="550">
        <v>44916</v>
      </c>
      <c r="B610" s="175"/>
      <c r="C610" s="175">
        <v>5709392.1728063105</v>
      </c>
      <c r="D610" s="176">
        <f t="shared" ref="D610:D613" si="118">(C611-C610)/1000</f>
        <v>-18.160003063370475</v>
      </c>
      <c r="E610" s="175"/>
      <c r="F610" s="175">
        <v>2642.773350312832</v>
      </c>
      <c r="G610" s="177">
        <f t="shared" si="117"/>
        <v>-16.486365901138015</v>
      </c>
      <c r="H610" s="206"/>
    </row>
    <row r="611" spans="1:8" x14ac:dyDescent="0.2">
      <c r="A611" s="550">
        <v>44917</v>
      </c>
      <c r="B611" s="175"/>
      <c r="C611" s="175">
        <v>5691232.16974294</v>
      </c>
      <c r="D611" s="176">
        <f t="shared" si="118"/>
        <v>-302.76542545759958</v>
      </c>
      <c r="E611" s="175"/>
      <c r="F611" s="175">
        <v>2626.286984411694</v>
      </c>
      <c r="G611" s="177">
        <f t="shared" si="117"/>
        <v>19.102442622664512</v>
      </c>
      <c r="H611" s="206"/>
    </row>
    <row r="612" spans="1:8" x14ac:dyDescent="0.2">
      <c r="A612" s="550">
        <v>44918</v>
      </c>
      <c r="B612" s="175"/>
      <c r="C612" s="175">
        <v>5388466.7442853404</v>
      </c>
      <c r="D612" s="176">
        <f t="shared" si="118"/>
        <v>45.44823728904035</v>
      </c>
      <c r="E612" s="175"/>
      <c r="F612" s="175">
        <v>2645.3894270343585</v>
      </c>
      <c r="G612" s="177">
        <f t="shared" si="117"/>
        <v>-27.322534027394795</v>
      </c>
      <c r="H612" s="206"/>
    </row>
    <row r="613" spans="1:8" x14ac:dyDescent="0.2">
      <c r="A613" s="550" t="s">
        <v>597</v>
      </c>
      <c r="B613" s="175"/>
      <c r="C613" s="175">
        <v>5433914.9815743808</v>
      </c>
      <c r="D613" s="176">
        <f t="shared" si="118"/>
        <v>159.94496792485006</v>
      </c>
      <c r="E613" s="175"/>
      <c r="F613" s="175">
        <v>2618.0668930069637</v>
      </c>
      <c r="G613" s="177">
        <f t="shared" ref="G613:G615" si="119">F614-F613</f>
        <v>-11.955248417763869</v>
      </c>
      <c r="H613" s="206"/>
    </row>
    <row r="614" spans="1:8" x14ac:dyDescent="0.2">
      <c r="A614" s="550">
        <v>44922</v>
      </c>
      <c r="B614" s="175"/>
      <c r="C614" s="175">
        <v>5593859.9494992308</v>
      </c>
      <c r="D614" s="176">
        <f t="shared" ref="D614:D617" si="120">(C615-C614)/1000</f>
        <v>64.349168810568756</v>
      </c>
      <c r="E614" s="175"/>
      <c r="F614" s="175">
        <v>2606.1116445891998</v>
      </c>
      <c r="G614" s="177">
        <f t="shared" si="119"/>
        <v>40.37001299951271</v>
      </c>
      <c r="H614" s="206"/>
    </row>
    <row r="615" spans="1:8" x14ac:dyDescent="0.2">
      <c r="A615" s="550">
        <v>44923</v>
      </c>
      <c r="B615" s="175"/>
      <c r="C615" s="175">
        <v>5658209.1183097996</v>
      </c>
      <c r="D615" s="176">
        <f t="shared" si="120"/>
        <v>167.07880066473038</v>
      </c>
      <c r="E615" s="175"/>
      <c r="F615" s="175">
        <v>2646.4816575887126</v>
      </c>
      <c r="G615" s="177">
        <f t="shared" si="119"/>
        <v>54.220275807929738</v>
      </c>
      <c r="H615" s="206"/>
    </row>
    <row r="616" spans="1:8" x14ac:dyDescent="0.2">
      <c r="A616" s="550">
        <v>44924</v>
      </c>
      <c r="B616" s="175"/>
      <c r="C616" s="175">
        <v>5825287.91897453</v>
      </c>
      <c r="D616" s="176">
        <f t="shared" si="120"/>
        <v>110.93393629929051</v>
      </c>
      <c r="E616" s="175"/>
      <c r="F616" s="175">
        <v>2700.7019333966423</v>
      </c>
      <c r="G616" s="177">
        <f t="shared" ref="G616:G619" si="121">F617-F616</f>
        <v>-51.61658765744005</v>
      </c>
      <c r="H616" s="206"/>
    </row>
    <row r="617" spans="1:8" x14ac:dyDescent="0.2">
      <c r="A617" s="550">
        <v>44925</v>
      </c>
      <c r="B617" s="175"/>
      <c r="C617" s="175">
        <v>5936221.8552738205</v>
      </c>
      <c r="D617" s="176">
        <f t="shared" si="120"/>
        <v>177.52114472617953</v>
      </c>
      <c r="E617" s="175"/>
      <c r="F617" s="175">
        <v>2649.0853457392022</v>
      </c>
      <c r="G617" s="177">
        <f t="shared" si="121"/>
        <v>90.698311620834374</v>
      </c>
      <c r="H617" s="206"/>
    </row>
    <row r="618" spans="1:8" x14ac:dyDescent="0.2">
      <c r="A618" s="550" t="s">
        <v>600</v>
      </c>
      <c r="B618" s="175"/>
      <c r="C618" s="175">
        <v>6113743</v>
      </c>
      <c r="D618" s="176">
        <f t="shared" ref="D618:D621" si="122">(C619-C618)/1000</f>
        <v>305.9057132210508</v>
      </c>
      <c r="E618" s="175"/>
      <c r="F618" s="175">
        <v>2739.7836573600366</v>
      </c>
      <c r="G618" s="177">
        <f t="shared" si="121"/>
        <v>-8.9060090512252827</v>
      </c>
      <c r="H618" s="206"/>
    </row>
    <row r="619" spans="1:8" x14ac:dyDescent="0.2">
      <c r="A619" s="550">
        <v>44930</v>
      </c>
      <c r="B619" s="175"/>
      <c r="C619" s="175">
        <v>6419648.7132210508</v>
      </c>
      <c r="D619" s="176">
        <f t="shared" si="122"/>
        <v>-19.310916235221551</v>
      </c>
      <c r="E619" s="175"/>
      <c r="F619" s="175">
        <v>2730.8776483088113</v>
      </c>
      <c r="G619" s="177">
        <f t="shared" si="121"/>
        <v>52.139967745888498</v>
      </c>
      <c r="H619" s="206"/>
    </row>
    <row r="620" spans="1:8" x14ac:dyDescent="0.2">
      <c r="A620" s="550">
        <v>44931</v>
      </c>
      <c r="B620" s="175"/>
      <c r="C620" s="175">
        <v>6400337.7969858292</v>
      </c>
      <c r="D620" s="176">
        <f t="shared" si="122"/>
        <v>-50.884452167939394</v>
      </c>
      <c r="E620" s="175"/>
      <c r="F620" s="175">
        <v>2783.0176160546998</v>
      </c>
      <c r="G620" s="177">
        <f t="shared" ref="G620:G623" si="123">F621-F620</f>
        <v>-38.385341840219098</v>
      </c>
      <c r="H620" s="206"/>
    </row>
    <row r="621" spans="1:8" x14ac:dyDescent="0.2">
      <c r="A621" s="550">
        <v>44932</v>
      </c>
      <c r="B621" s="175"/>
      <c r="C621" s="175">
        <v>6349453.3448178899</v>
      </c>
      <c r="D621" s="176">
        <f t="shared" si="122"/>
        <v>-54.337372129069642</v>
      </c>
      <c r="E621" s="175"/>
      <c r="F621" s="175">
        <v>2744.6322742144807</v>
      </c>
      <c r="G621" s="177">
        <f t="shared" si="123"/>
        <v>-15.088466608198814</v>
      </c>
      <c r="H621" s="206"/>
    </row>
    <row r="622" spans="1:8" x14ac:dyDescent="0.2">
      <c r="A622" s="550" t="s">
        <v>604</v>
      </c>
      <c r="B622" s="175"/>
      <c r="C622" s="175">
        <v>6295115.9726888202</v>
      </c>
      <c r="D622" s="176">
        <f t="shared" ref="D622:D625" si="124">(C623-C622)/1000</f>
        <v>-119.64941132854018</v>
      </c>
      <c r="E622" s="175"/>
      <c r="F622" s="175">
        <v>2729.5438076062819</v>
      </c>
      <c r="G622" s="177">
        <f t="shared" si="123"/>
        <v>-107.30790779314339</v>
      </c>
      <c r="H622" s="206"/>
    </row>
    <row r="623" spans="1:8" x14ac:dyDescent="0.2">
      <c r="A623" s="550">
        <v>44936</v>
      </c>
      <c r="B623" s="175"/>
      <c r="C623" s="175">
        <v>6175466.56136028</v>
      </c>
      <c r="D623" s="176">
        <f t="shared" si="124"/>
        <v>-109.61209659297951</v>
      </c>
      <c r="E623" s="175"/>
      <c r="F623" s="175">
        <v>2622.2358998131385</v>
      </c>
      <c r="G623" s="177">
        <f t="shared" si="123"/>
        <v>43.788376192947908</v>
      </c>
      <c r="H623" s="206"/>
    </row>
    <row r="624" spans="1:8" x14ac:dyDescent="0.2">
      <c r="A624" s="550">
        <v>44937</v>
      </c>
      <c r="B624" s="175"/>
      <c r="C624" s="175">
        <v>6065854.4647673005</v>
      </c>
      <c r="D624" s="176">
        <f t="shared" si="124"/>
        <v>10.099659506569617</v>
      </c>
      <c r="E624" s="175"/>
      <c r="F624" s="175">
        <v>2666.0242760060864</v>
      </c>
      <c r="G624" s="177">
        <f t="shared" ref="G624:G627" si="125">F625-F624</f>
        <v>64.159089904981556</v>
      </c>
      <c r="H624" s="206"/>
    </row>
    <row r="625" spans="1:8" x14ac:dyDescent="0.2">
      <c r="A625" s="550">
        <v>44938</v>
      </c>
      <c r="B625" s="175"/>
      <c r="C625" s="175">
        <v>6075954.1242738701</v>
      </c>
      <c r="D625" s="176">
        <f t="shared" si="124"/>
        <v>-83.635518938830117</v>
      </c>
      <c r="E625" s="175"/>
      <c r="F625" s="175">
        <v>2730.183365911068</v>
      </c>
      <c r="G625" s="177">
        <f t="shared" si="125"/>
        <v>11.226913625765974</v>
      </c>
      <c r="H625" s="206"/>
    </row>
    <row r="626" spans="1:8" x14ac:dyDescent="0.2">
      <c r="A626" s="550">
        <v>44939</v>
      </c>
      <c r="B626" s="175"/>
      <c r="C626" s="175">
        <v>5992318.60533504</v>
      </c>
      <c r="D626" s="176">
        <f t="shared" ref="D626:D629" si="126">(C627-C626)/1000</f>
        <v>-119.48894757585973</v>
      </c>
      <c r="E626" s="175"/>
      <c r="F626" s="175">
        <v>2741.410279536834</v>
      </c>
      <c r="G626" s="177">
        <f t="shared" si="125"/>
        <v>37.171475588878366</v>
      </c>
      <c r="H626" s="206"/>
    </row>
    <row r="627" spans="1:8" x14ac:dyDescent="0.2">
      <c r="A627" s="550" t="s">
        <v>607</v>
      </c>
      <c r="B627" s="175"/>
      <c r="C627" s="175">
        <v>5872829.6577591803</v>
      </c>
      <c r="D627" s="176">
        <f t="shared" si="126"/>
        <v>40.890773545029575</v>
      </c>
      <c r="E627" s="175"/>
      <c r="F627" s="175">
        <v>2778.5817551257123</v>
      </c>
      <c r="G627" s="177">
        <f t="shared" si="125"/>
        <v>28.506041625743364</v>
      </c>
      <c r="H627" s="206"/>
    </row>
    <row r="628" spans="1:8" x14ac:dyDescent="0.2">
      <c r="A628" s="550">
        <v>44943</v>
      </c>
      <c r="B628" s="175"/>
      <c r="C628" s="175">
        <v>5913720.4313042099</v>
      </c>
      <c r="D628" s="176">
        <f t="shared" si="126"/>
        <v>45.209705096409657</v>
      </c>
      <c r="E628" s="175"/>
      <c r="F628" s="175">
        <v>2807.0877967514557</v>
      </c>
      <c r="G628" s="177">
        <f t="shared" ref="G628:G631" si="127">F629-F628</f>
        <v>-18.104209716458627</v>
      </c>
      <c r="H628" s="206"/>
    </row>
    <row r="629" spans="1:8" x14ac:dyDescent="0.2">
      <c r="A629" s="550">
        <v>44944</v>
      </c>
      <c r="B629" s="175"/>
      <c r="C629" s="175">
        <v>5958930.1364006195</v>
      </c>
      <c r="D629" s="176">
        <f t="shared" si="126"/>
        <v>-59.616788122889588</v>
      </c>
      <c r="E629" s="175"/>
      <c r="F629" s="175">
        <v>2788.9835870349971</v>
      </c>
      <c r="G629" s="177">
        <f t="shared" si="127"/>
        <v>9.7134672353222413</v>
      </c>
      <c r="H629" s="206"/>
    </row>
    <row r="630" spans="1:8" x14ac:dyDescent="0.2">
      <c r="A630" s="550">
        <v>44945</v>
      </c>
      <c r="B630" s="175"/>
      <c r="C630" s="175">
        <v>5899313.3482777299</v>
      </c>
      <c r="D630" s="176">
        <f t="shared" ref="D630:D633" si="128">(C631-C630)/1000</f>
        <v>-40.463197416399609</v>
      </c>
      <c r="E630" s="175"/>
      <c r="F630" s="175">
        <v>2798.6970542703193</v>
      </c>
      <c r="G630" s="177">
        <f t="shared" si="127"/>
        <v>-55.4069227063178</v>
      </c>
      <c r="H630" s="206"/>
    </row>
    <row r="631" spans="1:8" x14ac:dyDescent="0.2">
      <c r="A631" s="550">
        <v>44946</v>
      </c>
      <c r="B631" s="175"/>
      <c r="C631" s="175">
        <v>5858850.1508613303</v>
      </c>
      <c r="D631" s="176">
        <f t="shared" si="128"/>
        <v>-37.764407060590571</v>
      </c>
      <c r="E631" s="175"/>
      <c r="F631" s="175">
        <v>2743.2901315640015</v>
      </c>
      <c r="G631" s="177">
        <f t="shared" si="127"/>
        <v>23.15841753766972</v>
      </c>
      <c r="H631" s="206"/>
    </row>
    <row r="632" spans="1:8" x14ac:dyDescent="0.2">
      <c r="A632" s="550" t="s">
        <v>608</v>
      </c>
      <c r="B632" s="175"/>
      <c r="C632" s="175">
        <v>5821085.7438007398</v>
      </c>
      <c r="D632" s="176">
        <f t="shared" si="128"/>
        <v>-329.42139635313021</v>
      </c>
      <c r="E632" s="175"/>
      <c r="F632" s="175">
        <v>2766.4485491016712</v>
      </c>
      <c r="G632" s="177">
        <f t="shared" ref="G632:G635" si="129">F633-F632</f>
        <v>-32.560934500942039</v>
      </c>
      <c r="H632" s="206"/>
    </row>
    <row r="633" spans="1:8" x14ac:dyDescent="0.2">
      <c r="A633" s="550">
        <v>44950</v>
      </c>
      <c r="B633" s="175"/>
      <c r="C633" s="175">
        <v>5491664.3474476095</v>
      </c>
      <c r="D633" s="176">
        <f t="shared" si="128"/>
        <v>-279.65133270139989</v>
      </c>
      <c r="E633" s="175"/>
      <c r="F633" s="175">
        <v>2733.8876146007292</v>
      </c>
      <c r="G633" s="177">
        <f t="shared" si="129"/>
        <v>5.1841140500737311</v>
      </c>
      <c r="H633" s="206"/>
    </row>
    <row r="634" spans="1:8" x14ac:dyDescent="0.2">
      <c r="A634" s="550">
        <v>44951</v>
      </c>
      <c r="B634" s="175"/>
      <c r="C634" s="175">
        <v>5212013.0147462096</v>
      </c>
      <c r="D634" s="176">
        <f t="shared" ref="D634:D637" si="130">(C635-C634)/1000</f>
        <v>-45.558291181479582</v>
      </c>
      <c r="E634" s="175"/>
      <c r="F634" s="175">
        <v>2739.0717286508029</v>
      </c>
      <c r="G634" s="177">
        <f t="shared" si="129"/>
        <v>26.215248532893838</v>
      </c>
      <c r="H634" s="206"/>
    </row>
    <row r="635" spans="1:8" x14ac:dyDescent="0.2">
      <c r="A635" s="550">
        <v>44952</v>
      </c>
      <c r="B635" s="175"/>
      <c r="C635" s="175">
        <v>5166454.72356473</v>
      </c>
      <c r="D635" s="176">
        <f t="shared" si="130"/>
        <v>88.749188169999982</v>
      </c>
      <c r="E635" s="175"/>
      <c r="F635" s="175">
        <v>2765.2869771836968</v>
      </c>
      <c r="G635" s="177">
        <f t="shared" si="129"/>
        <v>12.795920767351618</v>
      </c>
      <c r="H635" s="206"/>
    </row>
    <row r="636" spans="1:8" x14ac:dyDescent="0.2">
      <c r="A636" s="550">
        <v>44953</v>
      </c>
      <c r="B636" s="175"/>
      <c r="C636" s="175">
        <v>5255203.91173473</v>
      </c>
      <c r="D636" s="176">
        <f t="shared" si="130"/>
        <v>19.122893452689983</v>
      </c>
      <c r="E636" s="175"/>
      <c r="F636" s="175">
        <v>2778.0828979510484</v>
      </c>
      <c r="G636" s="177">
        <f t="shared" ref="G636:G638" si="131">F637-F636</f>
        <v>-10.085097798303195</v>
      </c>
      <c r="H636" s="206"/>
    </row>
    <row r="637" spans="1:8" x14ac:dyDescent="0.2">
      <c r="A637" s="550" t="s">
        <v>609</v>
      </c>
      <c r="B637" s="175"/>
      <c r="C637" s="175">
        <v>5274326.80518742</v>
      </c>
      <c r="D637" s="176">
        <f t="shared" si="130"/>
        <v>89.628468647699805</v>
      </c>
      <c r="E637" s="175"/>
      <c r="F637" s="175">
        <v>2767.9978001527452</v>
      </c>
      <c r="G637" s="177">
        <f t="shared" si="131"/>
        <v>-13.351370620713624</v>
      </c>
      <c r="H637" s="206"/>
    </row>
    <row r="638" spans="1:8" x14ac:dyDescent="0.2">
      <c r="A638" s="550">
        <v>44957</v>
      </c>
      <c r="B638" s="175"/>
      <c r="C638" s="175">
        <v>5363955.2738351198</v>
      </c>
      <c r="D638" s="176">
        <f t="shared" ref="D638:D640" si="132">(C639-C638)/1000</f>
        <v>144.1247261648802</v>
      </c>
      <c r="E638" s="175"/>
      <c r="F638" s="175">
        <v>2754.6464295320316</v>
      </c>
      <c r="G638" s="177">
        <f t="shared" si="131"/>
        <v>58.804530117354716</v>
      </c>
      <c r="H638" s="206"/>
    </row>
    <row r="639" spans="1:8" x14ac:dyDescent="0.2">
      <c r="A639" s="550">
        <v>44958</v>
      </c>
      <c r="B639" s="175"/>
      <c r="C639" s="175">
        <v>5508080</v>
      </c>
      <c r="D639" s="176">
        <f t="shared" si="132"/>
        <v>116.69675882042013</v>
      </c>
      <c r="E639" s="175"/>
      <c r="F639" s="175">
        <v>2813.4509596493863</v>
      </c>
      <c r="G639" s="177">
        <f t="shared" ref="G639:G642" si="133">F640-F639</f>
        <v>-2.2718512214455586</v>
      </c>
      <c r="H639" s="206"/>
    </row>
    <row r="640" spans="1:8" x14ac:dyDescent="0.2">
      <c r="A640" s="550">
        <v>44959</v>
      </c>
      <c r="B640" s="175"/>
      <c r="C640" s="175">
        <v>5624776.7588204201</v>
      </c>
      <c r="D640" s="176">
        <f t="shared" si="132"/>
        <v>83.762407351890573</v>
      </c>
      <c r="E640" s="175"/>
      <c r="F640" s="175">
        <v>2811.1791084279407</v>
      </c>
      <c r="G640" s="177">
        <f t="shared" si="133"/>
        <v>45.728532455674667</v>
      </c>
      <c r="H640" s="206"/>
    </row>
    <row r="641" spans="1:8" x14ac:dyDescent="0.2">
      <c r="A641" s="550">
        <v>44960</v>
      </c>
      <c r="B641" s="175"/>
      <c r="C641" s="175">
        <v>5708539.1661723107</v>
      </c>
      <c r="D641" s="176">
        <f t="shared" ref="D641:D644" si="134">(C642-C641)/1000</f>
        <v>27.758056549839676</v>
      </c>
      <c r="E641" s="175"/>
      <c r="F641" s="175">
        <v>2856.9076408836154</v>
      </c>
      <c r="G641" s="177">
        <f t="shared" si="133"/>
        <v>-10.363997555389233</v>
      </c>
      <c r="H641" s="206"/>
    </row>
    <row r="642" spans="1:8" x14ac:dyDescent="0.2">
      <c r="A642" s="550" t="s">
        <v>612</v>
      </c>
      <c r="B642" s="175"/>
      <c r="C642" s="175">
        <v>5736297.2227221504</v>
      </c>
      <c r="D642" s="176">
        <f t="shared" si="134"/>
        <v>-5.8111476904097943</v>
      </c>
      <c r="E642" s="175"/>
      <c r="F642" s="175">
        <v>2846.5436433282262</v>
      </c>
      <c r="G642" s="177">
        <f t="shared" si="133"/>
        <v>-86.492372077678283</v>
      </c>
      <c r="H642" s="206"/>
    </row>
    <row r="643" spans="1:8" x14ac:dyDescent="0.2">
      <c r="A643" s="550">
        <v>44964</v>
      </c>
      <c r="B643" s="175"/>
      <c r="C643" s="175">
        <v>5730486.0750317406</v>
      </c>
      <c r="D643" s="176">
        <f t="shared" si="134"/>
        <v>-25.469954343141058</v>
      </c>
      <c r="E643" s="175"/>
      <c r="F643" s="175">
        <v>2760.0512712505479</v>
      </c>
      <c r="G643" s="177">
        <f t="shared" ref="G643:G645" si="135">F644-F643</f>
        <v>-42.438467247643075</v>
      </c>
      <c r="H643" s="206"/>
    </row>
    <row r="644" spans="1:8" x14ac:dyDescent="0.2">
      <c r="A644" s="550">
        <v>44965</v>
      </c>
      <c r="B644" s="175"/>
      <c r="C644" s="175">
        <v>5705016.1206885995</v>
      </c>
      <c r="D644" s="176">
        <f t="shared" si="134"/>
        <v>-27.662317815260032</v>
      </c>
      <c r="E644" s="175"/>
      <c r="F644" s="175">
        <v>2717.6128040029048</v>
      </c>
      <c r="G644" s="177">
        <f t="shared" si="135"/>
        <v>46.734036988704247</v>
      </c>
      <c r="H644" s="206"/>
    </row>
    <row r="645" spans="1:8" x14ac:dyDescent="0.2">
      <c r="A645" s="550">
        <v>44966</v>
      </c>
      <c r="B645" s="175"/>
      <c r="C645" s="175">
        <v>5677353.8028733395</v>
      </c>
      <c r="D645" s="176">
        <f t="shared" ref="D645:D648" si="136">(C646-C645)/1000</f>
        <v>34.321564477360809</v>
      </c>
      <c r="E645" s="175"/>
      <c r="F645" s="175">
        <v>2764.346840991609</v>
      </c>
      <c r="G645" s="177">
        <f t="shared" si="135"/>
        <v>7.4073068296811471</v>
      </c>
      <c r="H645" s="206"/>
    </row>
    <row r="646" spans="1:8" x14ac:dyDescent="0.2">
      <c r="A646" s="550">
        <v>44967</v>
      </c>
      <c r="B646" s="175"/>
      <c r="C646" s="175">
        <v>5711675.3673507003</v>
      </c>
      <c r="D646" s="176">
        <f t="shared" si="136"/>
        <v>-98.135863241160294</v>
      </c>
      <c r="E646" s="175"/>
      <c r="F646" s="175">
        <v>2771.7541478212902</v>
      </c>
      <c r="G646" s="177">
        <f t="shared" ref="G646:G648" si="137">F647-F646</f>
        <v>-58.936474488061322</v>
      </c>
      <c r="H646" s="206"/>
    </row>
    <row r="647" spans="1:8" x14ac:dyDescent="0.2">
      <c r="A647" s="550" t="s">
        <v>616</v>
      </c>
      <c r="B647" s="175"/>
      <c r="C647" s="175">
        <v>5613539.50410954</v>
      </c>
      <c r="D647" s="176">
        <f t="shared" si="136"/>
        <v>-61.05636335229967</v>
      </c>
      <c r="E647" s="175"/>
      <c r="F647" s="175">
        <v>2712.8176733332289</v>
      </c>
      <c r="G647" s="177">
        <f t="shared" si="137"/>
        <v>-44.434822384523159</v>
      </c>
      <c r="H647" s="206"/>
    </row>
    <row r="648" spans="1:8" x14ac:dyDescent="0.2">
      <c r="A648" s="550">
        <v>44971</v>
      </c>
      <c r="B648" s="175"/>
      <c r="C648" s="175">
        <v>5552483.1407572404</v>
      </c>
      <c r="D648" s="176">
        <f t="shared" si="136"/>
        <v>29.394029175110163</v>
      </c>
      <c r="E648" s="175"/>
      <c r="F648" s="175">
        <v>2668.3828509487057</v>
      </c>
      <c r="G648" s="177">
        <f t="shared" si="137"/>
        <v>35.626193062390939</v>
      </c>
      <c r="H648" s="206"/>
    </row>
    <row r="649" spans="1:8" x14ac:dyDescent="0.2">
      <c r="A649" s="550">
        <v>44972</v>
      </c>
      <c r="B649" s="175"/>
      <c r="C649" s="175">
        <v>5581877.1699323505</v>
      </c>
      <c r="D649" s="176">
        <f t="shared" ref="D649:D652" si="138">(C650-C649)/1000</f>
        <v>-40.474608130579817</v>
      </c>
      <c r="E649" s="175"/>
      <c r="F649" s="175">
        <v>2704.0090440110966</v>
      </c>
      <c r="G649" s="177">
        <f t="shared" ref="G649:G652" si="139">F650-F649</f>
        <v>15.590821308995146</v>
      </c>
      <c r="H649" s="206"/>
    </row>
    <row r="650" spans="1:8" x14ac:dyDescent="0.2">
      <c r="A650" s="550">
        <v>44973</v>
      </c>
      <c r="B650" s="175"/>
      <c r="C650" s="175">
        <v>5541402.5618017707</v>
      </c>
      <c r="D650" s="176">
        <f t="shared" si="138"/>
        <v>-7.0406775346910582</v>
      </c>
      <c r="E650" s="175"/>
      <c r="F650" s="175">
        <v>2719.5998653200918</v>
      </c>
      <c r="G650" s="177">
        <f t="shared" si="139"/>
        <v>-26.325072179826748</v>
      </c>
      <c r="H650" s="206"/>
    </row>
    <row r="651" spans="1:8" x14ac:dyDescent="0.2">
      <c r="A651" s="550">
        <v>44974</v>
      </c>
      <c r="B651" s="175"/>
      <c r="C651" s="175">
        <v>5534361.8842670796</v>
      </c>
      <c r="D651" s="176">
        <f t="shared" si="138"/>
        <v>-61.032911565898921</v>
      </c>
      <c r="E651" s="175"/>
      <c r="F651" s="175">
        <v>2693.274793140265</v>
      </c>
      <c r="G651" s="177">
        <f t="shared" si="139"/>
        <v>-32.440156745899458</v>
      </c>
      <c r="H651" s="206"/>
    </row>
    <row r="652" spans="1:8" x14ac:dyDescent="0.2">
      <c r="A652" s="550" t="s">
        <v>617</v>
      </c>
      <c r="B652" s="175"/>
      <c r="C652" s="175">
        <v>5473328.9727011807</v>
      </c>
      <c r="D652" s="176">
        <f t="shared" si="138"/>
        <v>78.750658540799279</v>
      </c>
      <c r="E652" s="175"/>
      <c r="F652" s="175">
        <v>2660.8346363943656</v>
      </c>
      <c r="G652" s="177">
        <f t="shared" si="139"/>
        <v>-27.949662741697466</v>
      </c>
      <c r="H652" s="206"/>
    </row>
    <row r="653" spans="1:8" x14ac:dyDescent="0.2">
      <c r="A653" s="550">
        <v>44978</v>
      </c>
      <c r="B653" s="175"/>
      <c r="C653" s="175">
        <v>5552079.63124198</v>
      </c>
      <c r="D653" s="176">
        <f t="shared" ref="D653:D658" si="140">(C654-C653)/1000</f>
        <v>48.167073808699847</v>
      </c>
      <c r="E653" s="175"/>
      <c r="F653" s="175">
        <v>2632.8849736526681</v>
      </c>
      <c r="G653" s="177">
        <f t="shared" ref="G653:G658" si="141">F654-F653</f>
        <v>26.598222708296362</v>
      </c>
      <c r="H653" s="206"/>
    </row>
    <row r="654" spans="1:8" x14ac:dyDescent="0.2">
      <c r="A654" s="550">
        <v>44979</v>
      </c>
      <c r="B654" s="175"/>
      <c r="C654" s="175">
        <v>5600246.7050506799</v>
      </c>
      <c r="D654" s="176">
        <f t="shared" si="140"/>
        <v>-244.70437683255972</v>
      </c>
      <c r="E654" s="175"/>
      <c r="F654" s="175">
        <v>2659.4831963609645</v>
      </c>
      <c r="G654" s="177">
        <f t="shared" si="141"/>
        <v>29.806200834758329</v>
      </c>
      <c r="H654" s="206"/>
    </row>
    <row r="655" spans="1:8" x14ac:dyDescent="0.2">
      <c r="A655" s="550">
        <v>44980</v>
      </c>
      <c r="B655" s="175"/>
      <c r="C655" s="175">
        <v>5355542.3282181202</v>
      </c>
      <c r="D655" s="176">
        <f t="shared" si="140"/>
        <v>34.222055484629237</v>
      </c>
      <c r="E655" s="175"/>
      <c r="F655" s="175">
        <v>2689.2893971957228</v>
      </c>
      <c r="G655" s="177">
        <f t="shared" si="141"/>
        <v>4.2289936335578204</v>
      </c>
      <c r="H655" s="206"/>
    </row>
    <row r="656" spans="1:8" x14ac:dyDescent="0.2">
      <c r="A656" s="550">
        <v>44981</v>
      </c>
      <c r="B656" s="175"/>
      <c r="C656" s="175">
        <v>5389764.3837027494</v>
      </c>
      <c r="D656" s="176">
        <f t="shared" si="140"/>
        <v>-48.005725145349281</v>
      </c>
      <c r="E656" s="175"/>
      <c r="F656" s="175">
        <v>2693.5183908292806</v>
      </c>
      <c r="G656" s="177">
        <f t="shared" si="141"/>
        <v>-13.591519855403476</v>
      </c>
      <c r="H656" s="206"/>
    </row>
    <row r="657" spans="1:52" x14ac:dyDescent="0.2">
      <c r="A657" s="550" t="s">
        <v>618</v>
      </c>
      <c r="B657" s="175"/>
      <c r="C657" s="175">
        <v>5341758.6585574001</v>
      </c>
      <c r="D657" s="176">
        <f t="shared" si="140"/>
        <v>60.965626481739804</v>
      </c>
      <c r="E657" s="175"/>
      <c r="F657" s="175">
        <v>2679.9268709738772</v>
      </c>
      <c r="G657" s="177">
        <f t="shared" si="141"/>
        <v>-42.456896558894641</v>
      </c>
      <c r="H657" s="206"/>
    </row>
    <row r="658" spans="1:52" x14ac:dyDescent="0.2">
      <c r="A658" s="550">
        <v>44985</v>
      </c>
      <c r="B658" s="175"/>
      <c r="C658" s="175">
        <v>5402724.2850391399</v>
      </c>
      <c r="D658" s="176">
        <f t="shared" si="140"/>
        <v>95.356714960860089</v>
      </c>
      <c r="E658" s="175"/>
      <c r="F658" s="175">
        <v>2637.4699744149825</v>
      </c>
      <c r="G658" s="177">
        <f t="shared" si="141"/>
        <v>11.212361767353286</v>
      </c>
      <c r="H658" s="206"/>
    </row>
    <row r="659" spans="1:52" x14ac:dyDescent="0.2">
      <c r="A659" s="550">
        <v>44986</v>
      </c>
      <c r="B659" s="175"/>
      <c r="C659" s="175">
        <f>C25</f>
        <v>5498081</v>
      </c>
      <c r="D659" s="176"/>
      <c r="E659" s="175"/>
      <c r="F659" s="175">
        <f>E25</f>
        <v>2648.6823361823358</v>
      </c>
      <c r="G659" s="177"/>
      <c r="H659" s="206"/>
    </row>
    <row r="660" spans="1:52" x14ac:dyDescent="0.2">
      <c r="C660" s="165"/>
      <c r="D660" s="165"/>
      <c r="E660" s="165"/>
      <c r="F660" s="165"/>
    </row>
    <row r="661" spans="1:52" ht="15" customHeight="1" x14ac:dyDescent="0.2">
      <c r="A661" s="222"/>
      <c r="B661" s="222" t="s">
        <v>271</v>
      </c>
      <c r="R661" s="165"/>
    </row>
    <row r="662" spans="1:52" ht="15" customHeight="1" x14ac:dyDescent="0.2">
      <c r="A662" s="222"/>
      <c r="B662" s="222"/>
      <c r="E662" s="222"/>
      <c r="H662" s="222"/>
      <c r="K662" s="222"/>
      <c r="N662" s="222"/>
      <c r="Q662" s="222"/>
      <c r="R662" s="165"/>
      <c r="S662" s="165"/>
      <c r="T662" s="165"/>
      <c r="U662" s="165"/>
      <c r="W662" s="222"/>
      <c r="AB662" s="222"/>
      <c r="AD662" s="222"/>
      <c r="AG662" s="222"/>
      <c r="AJ662" s="222"/>
      <c r="AM662" s="222"/>
      <c r="AP662" s="222"/>
      <c r="AS662" s="222"/>
      <c r="AV662" s="222"/>
      <c r="AW662" s="165"/>
      <c r="AY662" s="222"/>
    </row>
    <row r="663" spans="1:52" ht="13.9" customHeight="1" outlineLevel="1" x14ac:dyDescent="0.2">
      <c r="A663" s="223" t="s">
        <v>272</v>
      </c>
      <c r="B663" s="303">
        <f>C686</f>
        <v>892822</v>
      </c>
      <c r="C663" s="303">
        <f>C687</f>
        <v>88726</v>
      </c>
      <c r="D663" s="303">
        <f>C688</f>
        <v>409526</v>
      </c>
      <c r="E663" s="303">
        <f>C689</f>
        <v>385476</v>
      </c>
      <c r="F663" s="303">
        <f>C690</f>
        <v>9094</v>
      </c>
      <c r="G663" s="303">
        <f>C691</f>
        <v>430002</v>
      </c>
      <c r="H663" s="303">
        <f>C692</f>
        <v>45891</v>
      </c>
      <c r="I663" s="303">
        <f>C693</f>
        <v>185147</v>
      </c>
      <c r="J663" s="303">
        <f>C694</f>
        <v>194743</v>
      </c>
      <c r="K663" s="303">
        <f>C695</f>
        <v>4221</v>
      </c>
      <c r="L663" s="303">
        <f>C696</f>
        <v>102934</v>
      </c>
      <c r="M663" s="303">
        <f>C697</f>
        <v>3663</v>
      </c>
      <c r="N663" s="303">
        <f>C698</f>
        <v>57988</v>
      </c>
      <c r="O663" s="303">
        <f>C699</f>
        <v>41167</v>
      </c>
      <c r="P663" s="303">
        <f>C700</f>
        <v>116</v>
      </c>
      <c r="Q663" s="303">
        <f>C701</f>
        <v>327068</v>
      </c>
      <c r="R663" s="592">
        <f>C702</f>
        <v>42228</v>
      </c>
      <c r="S663" s="592">
        <f>C703</f>
        <v>127159</v>
      </c>
      <c r="T663" s="307">
        <f>C704</f>
        <v>153576</v>
      </c>
      <c r="U663" s="592">
        <f>C705</f>
        <v>4105</v>
      </c>
      <c r="V663" s="303">
        <f>C706</f>
        <v>462820</v>
      </c>
      <c r="W663" s="303">
        <f>C707</f>
        <v>42835</v>
      </c>
      <c r="X663" s="303">
        <f>C708</f>
        <v>224379</v>
      </c>
      <c r="Y663" s="303">
        <f>C709</f>
        <v>190733</v>
      </c>
      <c r="Z663" s="303"/>
      <c r="AA663" s="303"/>
      <c r="AB663" s="303">
        <f>C710</f>
        <v>4873</v>
      </c>
      <c r="AC663" s="303">
        <f>C712</f>
        <v>10977</v>
      </c>
      <c r="AD663" s="303">
        <f>C713</f>
        <v>108171</v>
      </c>
      <c r="AE663" s="303">
        <f>C714</f>
        <v>13437</v>
      </c>
      <c r="AF663" s="303">
        <f>C715</f>
        <v>358</v>
      </c>
      <c r="AG663" s="303">
        <f>C716</f>
        <v>329877</v>
      </c>
      <c r="AH663" s="303">
        <f>C717</f>
        <v>31858</v>
      </c>
      <c r="AI663" s="303">
        <f>C718</f>
        <v>116208</v>
      </c>
      <c r="AJ663" s="303">
        <f>C719</f>
        <v>177296</v>
      </c>
      <c r="AK663" s="303">
        <f>C720</f>
        <v>4515</v>
      </c>
      <c r="AL663" s="303">
        <f>C721</f>
        <v>164.82193732193701</v>
      </c>
      <c r="AM663" s="303">
        <f>C722</f>
        <v>15.2546296296296</v>
      </c>
      <c r="AN663" s="303">
        <f>C723</f>
        <v>79.907051282051299</v>
      </c>
      <c r="AO663" s="303">
        <f>C724</f>
        <v>67.924857549857606</v>
      </c>
      <c r="AP663" s="303">
        <f>C725</f>
        <v>1.7353988603988599</v>
      </c>
      <c r="AQ663" s="303">
        <f>C726</f>
        <v>47.344373219373203</v>
      </c>
      <c r="AR663" s="303">
        <f>C727</f>
        <v>3.9091880341880301</v>
      </c>
      <c r="AS663" s="303">
        <f>C728</f>
        <v>38.522435897435898</v>
      </c>
      <c r="AT663" s="303">
        <f>C729</f>
        <v>4.7852564102564097</v>
      </c>
      <c r="AU663" s="303">
        <f>C730</f>
        <v>0.12749287749287799</v>
      </c>
      <c r="AV663" s="303">
        <f>C731</f>
        <v>117.477564102564</v>
      </c>
      <c r="AW663" s="592">
        <f>C732</f>
        <v>11.345441595441599</v>
      </c>
      <c r="AX663" s="592">
        <f>C733</f>
        <v>41.384615384615401</v>
      </c>
      <c r="AY663" s="303">
        <f>C734</f>
        <v>63.139601139601098</v>
      </c>
      <c r="AZ663" s="592">
        <f>C735</f>
        <v>1.6079059829059801</v>
      </c>
    </row>
    <row r="664" spans="1:52" ht="13.9" customHeight="1" outlineLevel="1" x14ac:dyDescent="0.2">
      <c r="A664" s="223" t="s">
        <v>7</v>
      </c>
      <c r="B664" s="303">
        <f>D686</f>
        <v>278321</v>
      </c>
      <c r="C664" s="303">
        <f>D687</f>
        <v>3282</v>
      </c>
      <c r="D664" s="303">
        <f>D688</f>
        <v>185618</v>
      </c>
      <c r="E664" s="303">
        <f>D689</f>
        <v>81557</v>
      </c>
      <c r="F664" s="303">
        <f>D690</f>
        <v>7864</v>
      </c>
      <c r="G664" s="303">
        <f>D691</f>
        <v>100233</v>
      </c>
      <c r="H664" s="303">
        <f>D692</f>
        <v>119</v>
      </c>
      <c r="I664" s="303">
        <f>D693</f>
        <v>77946</v>
      </c>
      <c r="J664" s="303">
        <f>D694</f>
        <v>18936</v>
      </c>
      <c r="K664" s="303">
        <f>D695</f>
        <v>3232</v>
      </c>
      <c r="L664" s="303">
        <f>D696</f>
        <v>34688</v>
      </c>
      <c r="M664" s="303">
        <f>D697</f>
        <v>119</v>
      </c>
      <c r="N664" s="303">
        <f>D698</f>
        <v>27108</v>
      </c>
      <c r="O664" s="303">
        <f>D699</f>
        <v>6398</v>
      </c>
      <c r="P664" s="303">
        <f>D700</f>
        <v>1063</v>
      </c>
      <c r="Q664" s="303">
        <f>D701</f>
        <v>65545</v>
      </c>
      <c r="R664" s="303">
        <f>D702</f>
        <v>0</v>
      </c>
      <c r="S664" s="303">
        <f>D703</f>
        <v>50838</v>
      </c>
      <c r="T664" s="303">
        <f>D704</f>
        <v>12538</v>
      </c>
      <c r="U664" s="303">
        <f>D705</f>
        <v>2169</v>
      </c>
      <c r="V664" s="303">
        <f>D706</f>
        <v>178088</v>
      </c>
      <c r="W664" s="303">
        <f>D707</f>
        <v>3163</v>
      </c>
      <c r="X664" s="303">
        <f>D708</f>
        <v>107672</v>
      </c>
      <c r="Y664" s="303">
        <f>D709</f>
        <v>62621</v>
      </c>
      <c r="Z664" s="303"/>
      <c r="AA664" s="303"/>
      <c r="AB664" s="303">
        <f>D710</f>
        <v>4632</v>
      </c>
      <c r="AC664" s="303">
        <f>D712</f>
        <v>1049</v>
      </c>
      <c r="AD664" s="303">
        <f>D713</f>
        <v>58522</v>
      </c>
      <c r="AE664" s="303">
        <f>D714</f>
        <v>2359</v>
      </c>
      <c r="AF664" s="303">
        <f>D715</f>
        <v>255</v>
      </c>
      <c r="AG664" s="303">
        <f>D716</f>
        <v>115903</v>
      </c>
      <c r="AH664" s="303">
        <f>D717</f>
        <v>2114</v>
      </c>
      <c r="AI664" s="303">
        <f>D718</f>
        <v>49150</v>
      </c>
      <c r="AJ664" s="303">
        <f>D719</f>
        <v>60262</v>
      </c>
      <c r="AK664" s="303">
        <f>D720</f>
        <v>4377</v>
      </c>
      <c r="AL664" s="303">
        <f>D721</f>
        <v>63.421652421652396</v>
      </c>
      <c r="AM664" s="303">
        <f>D722</f>
        <v>1.1264245014245</v>
      </c>
      <c r="AN664" s="303">
        <f>D723</f>
        <v>38.344729344729302</v>
      </c>
      <c r="AO664" s="303">
        <f>D724</f>
        <v>22.300925925925899</v>
      </c>
      <c r="AP664" s="303">
        <f>D725</f>
        <v>1.6495726495726499</v>
      </c>
      <c r="AQ664" s="303">
        <f>D726</f>
        <v>22.1456552706553</v>
      </c>
      <c r="AR664" s="303">
        <f>D727</f>
        <v>0.37357549857549899</v>
      </c>
      <c r="AS664" s="303">
        <f>D728</f>
        <v>20.8411680911681</v>
      </c>
      <c r="AT664" s="303">
        <f>D729</f>
        <v>0.84009971509971504</v>
      </c>
      <c r="AU664" s="303">
        <f>D730</f>
        <v>9.0811965811965795E-2</v>
      </c>
      <c r="AV664" s="303">
        <f>D731</f>
        <v>41.275997150997199</v>
      </c>
      <c r="AW664" s="303">
        <f>D732</f>
        <v>0.75284900284900302</v>
      </c>
      <c r="AX664" s="303">
        <f>D733</f>
        <v>17.503561253561301</v>
      </c>
      <c r="AY664" s="303">
        <f>D734</f>
        <v>21.460826210826198</v>
      </c>
      <c r="AZ664" s="303">
        <f>D735</f>
        <v>1.55876068376068</v>
      </c>
    </row>
    <row r="665" spans="1:52" ht="13.9" customHeight="1" outlineLevel="1" x14ac:dyDescent="0.2">
      <c r="A665" s="223" t="s">
        <v>8</v>
      </c>
      <c r="B665" s="303">
        <f>E686</f>
        <v>1395655</v>
      </c>
      <c r="C665" s="303">
        <f>E687</f>
        <v>65242</v>
      </c>
      <c r="D665" s="303">
        <f>E688</f>
        <v>835501</v>
      </c>
      <c r="E665" s="303">
        <f>E689</f>
        <v>462790</v>
      </c>
      <c r="F665" s="303">
        <f>E690</f>
        <v>32122</v>
      </c>
      <c r="G665" s="303">
        <f>E691</f>
        <v>709714</v>
      </c>
      <c r="H665" s="303">
        <f>E692</f>
        <v>52508</v>
      </c>
      <c r="I665" s="303">
        <f>E693</f>
        <v>375342</v>
      </c>
      <c r="J665" s="303">
        <f>E694</f>
        <v>264398</v>
      </c>
      <c r="K665" s="303">
        <f>E695</f>
        <v>17466</v>
      </c>
      <c r="L665" s="303">
        <f>E696</f>
        <v>288398</v>
      </c>
      <c r="M665" s="303">
        <f>E697</f>
        <v>3329</v>
      </c>
      <c r="N665" s="303">
        <f>E698</f>
        <v>166653</v>
      </c>
      <c r="O665" s="303">
        <f>E699</f>
        <v>117221</v>
      </c>
      <c r="P665" s="303">
        <f>E700</f>
        <v>1195</v>
      </c>
      <c r="Q665" s="303">
        <f>E701</f>
        <v>421316</v>
      </c>
      <c r="R665" s="303">
        <f>E702</f>
        <v>49179</v>
      </c>
      <c r="S665" s="303">
        <f>E703</f>
        <v>208689</v>
      </c>
      <c r="T665" s="303">
        <f>E704</f>
        <v>147177</v>
      </c>
      <c r="U665" s="303">
        <f>E705</f>
        <v>16271</v>
      </c>
      <c r="V665" s="303">
        <f>E706</f>
        <v>685941</v>
      </c>
      <c r="W665" s="303">
        <f>E707</f>
        <v>12734</v>
      </c>
      <c r="X665" s="303">
        <f>E708</f>
        <v>460159</v>
      </c>
      <c r="Y665" s="303">
        <f>E709</f>
        <v>198392</v>
      </c>
      <c r="Z665" s="303"/>
      <c r="AA665" s="303"/>
      <c r="AB665" s="303">
        <f>E710</f>
        <v>14656</v>
      </c>
      <c r="AC665" s="303">
        <f>E712</f>
        <v>3410</v>
      </c>
      <c r="AD665" s="303">
        <f>E713</f>
        <v>190251</v>
      </c>
      <c r="AE665" s="303">
        <f>E714</f>
        <v>157185</v>
      </c>
      <c r="AF665" s="303">
        <f>E715</f>
        <v>3594</v>
      </c>
      <c r="AG665" s="303">
        <f>E716</f>
        <v>331501</v>
      </c>
      <c r="AH665" s="303">
        <f>E717</f>
        <v>9324</v>
      </c>
      <c r="AI665" s="303">
        <f>E718</f>
        <v>269908</v>
      </c>
      <c r="AJ665" s="303">
        <f>E719</f>
        <v>41207</v>
      </c>
      <c r="AK665" s="303">
        <f>E720</f>
        <v>11062</v>
      </c>
      <c r="AL665" s="303">
        <f>E721</f>
        <v>244.280982905983</v>
      </c>
      <c r="AM665" s="303">
        <f>E722</f>
        <v>4.5349002849002904</v>
      </c>
      <c r="AN665" s="303">
        <f>E723</f>
        <v>163.87428774928799</v>
      </c>
      <c r="AO665" s="303">
        <f>E724</f>
        <v>70.652421652421694</v>
      </c>
      <c r="AP665" s="303">
        <f>E725</f>
        <v>5.2193732193732201</v>
      </c>
      <c r="AQ665" s="303">
        <f>E726</f>
        <v>126.22507122507101</v>
      </c>
      <c r="AR665" s="303">
        <f>E727</f>
        <v>1.2143874643874599</v>
      </c>
      <c r="AS665" s="303">
        <f>E728</f>
        <v>67.753205128205096</v>
      </c>
      <c r="AT665" s="303">
        <f>E729</f>
        <v>55.977564102564102</v>
      </c>
      <c r="AU665" s="303">
        <f>E730</f>
        <v>1.27991452991453</v>
      </c>
      <c r="AV665" s="303">
        <f>E731</f>
        <v>118.055911680912</v>
      </c>
      <c r="AW665" s="303">
        <f>E732</f>
        <v>3.3205128205128198</v>
      </c>
      <c r="AX665" s="303">
        <f>E733</f>
        <v>96.121082621082607</v>
      </c>
      <c r="AY665" s="303">
        <f>E734</f>
        <v>14.674857549857601</v>
      </c>
      <c r="AZ665" s="303">
        <f>E735</f>
        <v>3.9394586894586898</v>
      </c>
    </row>
    <row r="666" spans="1:52" ht="13.9" customHeight="1" outlineLevel="1" x14ac:dyDescent="0.2">
      <c r="A666" s="223" t="s">
        <v>9</v>
      </c>
      <c r="B666" s="303">
        <f>F686</f>
        <v>492396</v>
      </c>
      <c r="C666" s="303">
        <f>F687</f>
        <v>1213</v>
      </c>
      <c r="D666" s="303">
        <f>F688</f>
        <v>412798</v>
      </c>
      <c r="E666" s="303">
        <f>F689</f>
        <v>78363</v>
      </c>
      <c r="F666" s="303">
        <f>F690</f>
        <v>22</v>
      </c>
      <c r="G666" s="303">
        <f>F691</f>
        <v>166364</v>
      </c>
      <c r="H666" s="303">
        <f>F692</f>
        <v>251</v>
      </c>
      <c r="I666" s="303">
        <f>F693</f>
        <v>141893</v>
      </c>
      <c r="J666" s="303">
        <f>F694</f>
        <v>24220</v>
      </c>
      <c r="K666" s="303">
        <f>F695</f>
        <v>0</v>
      </c>
      <c r="L666" s="303">
        <f>F696</f>
        <v>150820</v>
      </c>
      <c r="M666" s="303">
        <f>F697</f>
        <v>251</v>
      </c>
      <c r="N666" s="303">
        <f>F698</f>
        <v>126350</v>
      </c>
      <c r="O666" s="303">
        <f>F699</f>
        <v>24219</v>
      </c>
      <c r="P666" s="303">
        <f>F700</f>
        <v>0</v>
      </c>
      <c r="Q666" s="303">
        <f>F701</f>
        <v>15544</v>
      </c>
      <c r="R666" s="303">
        <f>F702</f>
        <v>0</v>
      </c>
      <c r="S666" s="303">
        <f>F703</f>
        <v>15543</v>
      </c>
      <c r="T666" s="303">
        <f>F704</f>
        <v>1</v>
      </c>
      <c r="U666" s="303">
        <f>F705</f>
        <v>0</v>
      </c>
      <c r="V666" s="303">
        <f>F706</f>
        <v>326032</v>
      </c>
      <c r="W666" s="303">
        <f>F707</f>
        <v>962</v>
      </c>
      <c r="X666" s="303">
        <f>F708</f>
        <v>270905</v>
      </c>
      <c r="Y666" s="303">
        <f>F709</f>
        <v>54143</v>
      </c>
      <c r="Z666" s="303"/>
      <c r="AA666" s="303"/>
      <c r="AB666" s="303">
        <f>F710</f>
        <v>22</v>
      </c>
      <c r="AC666" s="303">
        <f>F712</f>
        <v>962</v>
      </c>
      <c r="AD666" s="303">
        <f>F713</f>
        <v>267800</v>
      </c>
      <c r="AE666" s="303">
        <f>F714</f>
        <v>54143</v>
      </c>
      <c r="AF666" s="303">
        <f>F715</f>
        <v>22</v>
      </c>
      <c r="AG666" s="303">
        <f>F716</f>
        <v>3105</v>
      </c>
      <c r="AH666" s="303">
        <f>F717</f>
        <v>0</v>
      </c>
      <c r="AI666" s="303">
        <f>F718</f>
        <v>3105</v>
      </c>
      <c r="AJ666" s="303">
        <f>F719</f>
        <v>0</v>
      </c>
      <c r="AK666" s="303">
        <f>F720</f>
        <v>0</v>
      </c>
      <c r="AL666" s="303">
        <f>F721</f>
        <v>116.108262108262</v>
      </c>
      <c r="AM666" s="303">
        <f>F722</f>
        <v>0.342592592592593</v>
      </c>
      <c r="AN666" s="303">
        <f>F723</f>
        <v>96.476139601139593</v>
      </c>
      <c r="AO666" s="303">
        <f>F724</f>
        <v>19.2816951566952</v>
      </c>
      <c r="AP666" s="303">
        <f>F725</f>
        <v>7.8347578347578405E-3</v>
      </c>
      <c r="AQ666" s="303">
        <f>F726</f>
        <v>115.002492877493</v>
      </c>
      <c r="AR666" s="303">
        <f>F727</f>
        <v>0.342592592592593</v>
      </c>
      <c r="AS666" s="303">
        <f>F728</f>
        <v>95.370370370370395</v>
      </c>
      <c r="AT666" s="303">
        <f>F729</f>
        <v>19.2816951566952</v>
      </c>
      <c r="AU666" s="303">
        <f>F730</f>
        <v>7.8347578347578405E-3</v>
      </c>
      <c r="AV666" s="303">
        <f>F731</f>
        <v>1.1057692307692299</v>
      </c>
      <c r="AW666" s="303">
        <f>F732</f>
        <v>0</v>
      </c>
      <c r="AX666" s="303">
        <f>F733</f>
        <v>1.1057692307692299</v>
      </c>
      <c r="AY666" s="303">
        <f>F734</f>
        <v>0</v>
      </c>
      <c r="AZ666" s="303">
        <f>F735</f>
        <v>0</v>
      </c>
    </row>
    <row r="667" spans="1:52" ht="13.9" customHeight="1" outlineLevel="1" x14ac:dyDescent="0.2">
      <c r="A667" s="223" t="s">
        <v>10</v>
      </c>
      <c r="B667" s="303">
        <f>G686</f>
        <v>732821</v>
      </c>
      <c r="C667" s="303">
        <f>G687</f>
        <v>23215</v>
      </c>
      <c r="D667" s="303">
        <f>G688</f>
        <v>498882</v>
      </c>
      <c r="E667" s="303">
        <f>G689</f>
        <v>201824</v>
      </c>
      <c r="F667" s="303">
        <f>G690</f>
        <v>8900</v>
      </c>
      <c r="G667" s="303">
        <f>G691</f>
        <v>223877</v>
      </c>
      <c r="H667" s="303">
        <f>G692</f>
        <v>3757</v>
      </c>
      <c r="I667" s="303">
        <f>G693</f>
        <v>169495</v>
      </c>
      <c r="J667" s="303">
        <f>G694</f>
        <v>48296</v>
      </c>
      <c r="K667" s="303">
        <f>G695</f>
        <v>2329</v>
      </c>
      <c r="L667" s="303">
        <f>G696</f>
        <v>116561</v>
      </c>
      <c r="M667" s="303">
        <f>G697</f>
        <v>195</v>
      </c>
      <c r="N667" s="303">
        <f>G698</f>
        <v>91921</v>
      </c>
      <c r="O667" s="303">
        <f>G699</f>
        <v>24153</v>
      </c>
      <c r="P667" s="303">
        <f>G700</f>
        <v>292</v>
      </c>
      <c r="Q667" s="303">
        <f>G701</f>
        <v>107316</v>
      </c>
      <c r="R667" s="303">
        <f>G702</f>
        <v>3562</v>
      </c>
      <c r="S667" s="303">
        <f>G703</f>
        <v>77574</v>
      </c>
      <c r="T667" s="303">
        <f>G704</f>
        <v>24143</v>
      </c>
      <c r="U667" s="303">
        <f>G705</f>
        <v>2037</v>
      </c>
      <c r="V667" s="303">
        <f>G706</f>
        <v>508944</v>
      </c>
      <c r="W667" s="303">
        <f>G707</f>
        <v>19458</v>
      </c>
      <c r="X667" s="303">
        <f>G708</f>
        <v>329387</v>
      </c>
      <c r="Y667" s="303">
        <f>G709</f>
        <v>153528</v>
      </c>
      <c r="Z667" s="303"/>
      <c r="AA667" s="303"/>
      <c r="AB667" s="303">
        <f>G710</f>
        <v>6571</v>
      </c>
      <c r="AC667" s="303">
        <f>G712</f>
        <v>1579</v>
      </c>
      <c r="AD667" s="303">
        <f>G713</f>
        <v>178608</v>
      </c>
      <c r="AE667" s="303">
        <f>G714</f>
        <v>29600</v>
      </c>
      <c r="AF667" s="303">
        <f>G715</f>
        <v>1933</v>
      </c>
      <c r="AG667" s="303">
        <f>G716</f>
        <v>297224</v>
      </c>
      <c r="AH667" s="303">
        <f>G717</f>
        <v>17879</v>
      </c>
      <c r="AI667" s="303">
        <f>G718</f>
        <v>150779</v>
      </c>
      <c r="AJ667" s="303">
        <f>G719</f>
        <v>123928</v>
      </c>
      <c r="AK667" s="303">
        <f>G720</f>
        <v>4638</v>
      </c>
      <c r="AL667" s="303">
        <f>G721</f>
        <v>181.24786324786299</v>
      </c>
      <c r="AM667" s="303">
        <f>G722</f>
        <v>6.9294871794871797</v>
      </c>
      <c r="AN667" s="303">
        <f>G723</f>
        <v>117.303062678063</v>
      </c>
      <c r="AO667" s="303">
        <f>G724</f>
        <v>54.675213675213698</v>
      </c>
      <c r="AP667" s="303">
        <f>G725</f>
        <v>2.34009971509971</v>
      </c>
      <c r="AQ667" s="303">
        <f>G726</f>
        <v>75.398860398860407</v>
      </c>
      <c r="AR667" s="303">
        <f>G727</f>
        <v>0.56232193732193703</v>
      </c>
      <c r="AS667" s="303">
        <f>G728</f>
        <v>63.606837606837601</v>
      </c>
      <c r="AT667" s="303">
        <f>G729</f>
        <v>10.5413105413105</v>
      </c>
      <c r="AU667" s="303">
        <f>G730</f>
        <v>0.68839031339031298</v>
      </c>
      <c r="AV667" s="303">
        <f>G731</f>
        <v>105.849002849003</v>
      </c>
      <c r="AW667" s="303">
        <f>G732</f>
        <v>6.3671652421652398</v>
      </c>
      <c r="AX667" s="303">
        <f>G733</f>
        <v>53.696225071225101</v>
      </c>
      <c r="AY667" s="303">
        <f>G734</f>
        <v>44.133903133903097</v>
      </c>
      <c r="AZ667" s="303">
        <f>G735</f>
        <v>1.6517094017094001</v>
      </c>
    </row>
    <row r="668" spans="1:52" ht="12.6" customHeight="1" outlineLevel="1" x14ac:dyDescent="0.2">
      <c r="A668" s="223" t="s">
        <v>11</v>
      </c>
      <c r="B668" s="303">
        <f>H686</f>
        <v>2446484</v>
      </c>
      <c r="C668" s="303">
        <f>H687</f>
        <v>301732</v>
      </c>
      <c r="D668" s="303">
        <f>H688</f>
        <v>1230725</v>
      </c>
      <c r="E668" s="303">
        <f>H689</f>
        <v>780689</v>
      </c>
      <c r="F668" s="303">
        <f>H690</f>
        <v>133338</v>
      </c>
      <c r="G668" s="303">
        <f>H691</f>
        <v>800120</v>
      </c>
      <c r="H668" s="303">
        <f>H692</f>
        <v>122615</v>
      </c>
      <c r="I668" s="303">
        <f>H693</f>
        <v>436945</v>
      </c>
      <c r="J668" s="303">
        <f>H694</f>
        <v>171001</v>
      </c>
      <c r="K668" s="303">
        <f>H695</f>
        <v>69559</v>
      </c>
      <c r="L668" s="303">
        <f>H696</f>
        <v>299418</v>
      </c>
      <c r="M668" s="303">
        <f>H697</f>
        <v>24426</v>
      </c>
      <c r="N668" s="303">
        <f>H698</f>
        <v>181649</v>
      </c>
      <c r="O668" s="303">
        <f>H699</f>
        <v>81704</v>
      </c>
      <c r="P668" s="303">
        <f>H700</f>
        <v>11639</v>
      </c>
      <c r="Q668" s="303">
        <f>H701</f>
        <v>500702</v>
      </c>
      <c r="R668" s="303">
        <f>H702</f>
        <v>98189</v>
      </c>
      <c r="S668" s="303">
        <f>H703</f>
        <v>255296</v>
      </c>
      <c r="T668" s="303">
        <f>H704</f>
        <v>89297</v>
      </c>
      <c r="U668" s="303">
        <f>H705</f>
        <v>57920</v>
      </c>
      <c r="V668" s="303">
        <f>H706</f>
        <v>1646364</v>
      </c>
      <c r="W668" s="303">
        <f>H707</f>
        <v>179117</v>
      </c>
      <c r="X668" s="303">
        <f>H708</f>
        <v>793780</v>
      </c>
      <c r="Y668" s="303">
        <f>H709</f>
        <v>609688</v>
      </c>
      <c r="Z668" s="303"/>
      <c r="AA668" s="303"/>
      <c r="AB668" s="303">
        <f>H710</f>
        <v>63779</v>
      </c>
      <c r="AC668" s="303">
        <f>H712</f>
        <v>35323</v>
      </c>
      <c r="AD668" s="303">
        <f>H713</f>
        <v>277679</v>
      </c>
      <c r="AE668" s="303">
        <f>H714</f>
        <v>97466</v>
      </c>
      <c r="AF668" s="303">
        <f>H715</f>
        <v>6045</v>
      </c>
      <c r="AG668" s="303">
        <f>H716</f>
        <v>1229851</v>
      </c>
      <c r="AH668" s="303">
        <f>H717</f>
        <v>143794</v>
      </c>
      <c r="AI668" s="303">
        <f>H718</f>
        <v>516101</v>
      </c>
      <c r="AJ668" s="303">
        <f>H719</f>
        <v>512222</v>
      </c>
      <c r="AK668" s="303">
        <f>H720</f>
        <v>57734</v>
      </c>
      <c r="AL668" s="303">
        <f>H721</f>
        <v>586.31196581196605</v>
      </c>
      <c r="AM668" s="303">
        <f>H722</f>
        <v>63.788105413105399</v>
      </c>
      <c r="AN668" s="303">
        <f>H723</f>
        <v>282.68518518518499</v>
      </c>
      <c r="AO668" s="303">
        <f>H724</f>
        <v>217.12535612535601</v>
      </c>
      <c r="AP668" s="303">
        <f>H725</f>
        <v>22.7133190883191</v>
      </c>
      <c r="AQ668" s="303">
        <f>H726</f>
        <v>148.33084045583999</v>
      </c>
      <c r="AR668" s="303">
        <f>H727</f>
        <v>12.579415954416</v>
      </c>
      <c r="AS668" s="303">
        <f>H728</f>
        <v>98.888532763532794</v>
      </c>
      <c r="AT668" s="303">
        <f>H729</f>
        <v>34.710113960114001</v>
      </c>
      <c r="AU668" s="303">
        <f>H730</f>
        <v>2.1527777777777799</v>
      </c>
      <c r="AV668" s="303">
        <f>H731</f>
        <v>437.98112535612501</v>
      </c>
      <c r="AW668" s="303">
        <f>H732</f>
        <v>51.208689458689499</v>
      </c>
      <c r="AX668" s="303">
        <f>H733</f>
        <v>183.796652421652</v>
      </c>
      <c r="AY668" s="303">
        <f>H734</f>
        <v>182.41524216524201</v>
      </c>
      <c r="AZ668" s="303">
        <f>H735</f>
        <v>20.5605413105413</v>
      </c>
    </row>
    <row r="669" spans="1:52" ht="13.9" customHeight="1" outlineLevel="1" x14ac:dyDescent="0.2">
      <c r="A669" s="223" t="s">
        <v>12</v>
      </c>
      <c r="B669" s="303">
        <f>I686</f>
        <v>2900787</v>
      </c>
      <c r="C669" s="303">
        <f>I687</f>
        <v>59565</v>
      </c>
      <c r="D669" s="303">
        <f>I688</f>
        <v>1455484</v>
      </c>
      <c r="E669" s="303">
        <f>I689</f>
        <v>1279143</v>
      </c>
      <c r="F669" s="303">
        <f>I690</f>
        <v>106595</v>
      </c>
      <c r="G669" s="303">
        <f>I691</f>
        <v>999967</v>
      </c>
      <c r="H669" s="303">
        <f>I692</f>
        <v>3242</v>
      </c>
      <c r="I669" s="303">
        <f>I693</f>
        <v>574648</v>
      </c>
      <c r="J669" s="303">
        <f>I694</f>
        <v>374823</v>
      </c>
      <c r="K669" s="303">
        <f>I695</f>
        <v>47254</v>
      </c>
      <c r="L669" s="303">
        <f>I696</f>
        <v>696536</v>
      </c>
      <c r="M669" s="303">
        <f>I697</f>
        <v>1565</v>
      </c>
      <c r="N669" s="303">
        <f>I698</f>
        <v>401268</v>
      </c>
      <c r="O669" s="303">
        <f>I699</f>
        <v>291166</v>
      </c>
      <c r="P669" s="303">
        <f>I700</f>
        <v>2537</v>
      </c>
      <c r="Q669" s="303">
        <f>I701</f>
        <v>303431</v>
      </c>
      <c r="R669" s="303">
        <f>I702</f>
        <v>1677</v>
      </c>
      <c r="S669" s="303">
        <f>I703</f>
        <v>173380</v>
      </c>
      <c r="T669" s="303">
        <f>I704</f>
        <v>83657</v>
      </c>
      <c r="U669" s="303">
        <f>I705</f>
        <v>44717</v>
      </c>
      <c r="V669" s="303">
        <f>I706</f>
        <v>1900820</v>
      </c>
      <c r="W669" s="303">
        <f>I707</f>
        <v>56323</v>
      </c>
      <c r="X669" s="303">
        <f>I708</f>
        <v>880836</v>
      </c>
      <c r="Y669" s="303">
        <f>I709</f>
        <v>904320</v>
      </c>
      <c r="Z669" s="303"/>
      <c r="AA669" s="303"/>
      <c r="AB669" s="303">
        <f>I710</f>
        <v>59341</v>
      </c>
      <c r="AC669" s="303">
        <f>I712</f>
        <v>32009</v>
      </c>
      <c r="AD669" s="303">
        <f>I713</f>
        <v>708052</v>
      </c>
      <c r="AE669" s="303">
        <f>I714</f>
        <v>651344</v>
      </c>
      <c r="AF669" s="303">
        <f>I715</f>
        <v>45696</v>
      </c>
      <c r="AG669" s="303">
        <f>I716</f>
        <v>463719</v>
      </c>
      <c r="AH669" s="303">
        <f>I717</f>
        <v>24314</v>
      </c>
      <c r="AI669" s="303">
        <f>I718</f>
        <v>172784</v>
      </c>
      <c r="AJ669" s="303">
        <f>I719</f>
        <v>252976</v>
      </c>
      <c r="AK669" s="303">
        <f>I720</f>
        <v>13645</v>
      </c>
      <c r="AL669" s="303">
        <f>I721</f>
        <v>676.93019943019897</v>
      </c>
      <c r="AM669" s="303">
        <f>I722</f>
        <v>20.058048433048398</v>
      </c>
      <c r="AN669" s="303">
        <f>I723</f>
        <v>313.68803418803401</v>
      </c>
      <c r="AO669" s="303">
        <f>I724</f>
        <v>322.05128205128199</v>
      </c>
      <c r="AP669" s="303">
        <f>I725</f>
        <v>21.1328347578348</v>
      </c>
      <c r="AQ669" s="303">
        <f>I726</f>
        <v>511.78810541310497</v>
      </c>
      <c r="AR669" s="303">
        <f>I727</f>
        <v>11.3992165242165</v>
      </c>
      <c r="AS669" s="303">
        <f>I728</f>
        <v>252.15527065527101</v>
      </c>
      <c r="AT669" s="303">
        <f>I729</f>
        <v>231.960113960114</v>
      </c>
      <c r="AU669" s="303">
        <f>I730</f>
        <v>16.273504273504301</v>
      </c>
      <c r="AV669" s="303">
        <f>I731</f>
        <v>165.142094017094</v>
      </c>
      <c r="AW669" s="303">
        <f>I732</f>
        <v>8.6588319088319103</v>
      </c>
      <c r="AX669" s="303">
        <f>I733</f>
        <v>61.532763532763497</v>
      </c>
      <c r="AY669" s="303">
        <f>I734</f>
        <v>90.0911680911681</v>
      </c>
      <c r="AZ669" s="303">
        <f>I735</f>
        <v>4.8593304843304796</v>
      </c>
    </row>
    <row r="670" spans="1:52" ht="13.9" customHeight="1" outlineLevel="1" x14ac:dyDescent="0.2">
      <c r="A670" s="223" t="s">
        <v>273</v>
      </c>
      <c r="B670" s="303">
        <f>J686</f>
        <v>673845</v>
      </c>
      <c r="C670" s="303">
        <f>J687</f>
        <v>68447</v>
      </c>
      <c r="D670" s="303">
        <f>J688</f>
        <v>203532</v>
      </c>
      <c r="E670" s="303">
        <f>J689</f>
        <v>199496</v>
      </c>
      <c r="F670" s="303">
        <f>J690</f>
        <v>202370</v>
      </c>
      <c r="G670" s="303">
        <f>J691</f>
        <v>397032</v>
      </c>
      <c r="H670" s="303">
        <f>J692</f>
        <v>40230</v>
      </c>
      <c r="I670" s="303">
        <f>J693</f>
        <v>111437</v>
      </c>
      <c r="J670" s="303">
        <f>J694</f>
        <v>86539</v>
      </c>
      <c r="K670" s="303">
        <f>J695</f>
        <v>158826</v>
      </c>
      <c r="L670" s="303">
        <f>J696</f>
        <v>134240</v>
      </c>
      <c r="M670" s="303">
        <f>J697</f>
        <v>12000</v>
      </c>
      <c r="N670" s="303">
        <f>J698</f>
        <v>90223</v>
      </c>
      <c r="O670" s="303">
        <f>J699</f>
        <v>29377</v>
      </c>
      <c r="P670" s="303">
        <f>J700</f>
        <v>2640</v>
      </c>
      <c r="Q670" s="303">
        <f>J701</f>
        <v>262792</v>
      </c>
      <c r="R670" s="303">
        <f>J702</f>
        <v>28230</v>
      </c>
      <c r="S670" s="303">
        <f>J703</f>
        <v>21214</v>
      </c>
      <c r="T670" s="303">
        <f>J704</f>
        <v>57162</v>
      </c>
      <c r="U670" s="303">
        <f>J705</f>
        <v>156186</v>
      </c>
      <c r="V670" s="303">
        <f>J706</f>
        <v>276813</v>
      </c>
      <c r="W670" s="303">
        <f>J707</f>
        <v>28217</v>
      </c>
      <c r="X670" s="303">
        <f>J708</f>
        <v>92095</v>
      </c>
      <c r="Y670" s="303">
        <f>J709</f>
        <v>112957</v>
      </c>
      <c r="Z670" s="303"/>
      <c r="AA670" s="303"/>
      <c r="AB670" s="303">
        <f>J710</f>
        <v>43544</v>
      </c>
      <c r="AC670" s="303">
        <f>J712</f>
        <v>14379</v>
      </c>
      <c r="AD670" s="303">
        <f>J713</f>
        <v>72578</v>
      </c>
      <c r="AE670" s="303">
        <f>J714</f>
        <v>15021</v>
      </c>
      <c r="AF670" s="303">
        <f>J715</f>
        <v>1332</v>
      </c>
      <c r="AG670" s="303">
        <f>J716</f>
        <v>173503</v>
      </c>
      <c r="AH670" s="303">
        <f>J717</f>
        <v>13838</v>
      </c>
      <c r="AI670" s="303">
        <f>J718</f>
        <v>19517</v>
      </c>
      <c r="AJ670" s="303">
        <f>J719</f>
        <v>97936</v>
      </c>
      <c r="AK670" s="303">
        <f>J720</f>
        <v>42212</v>
      </c>
      <c r="AL670" s="303">
        <f>J721</f>
        <v>98.580128205128204</v>
      </c>
      <c r="AM670" s="303">
        <f>J722</f>
        <v>10.048789173789199</v>
      </c>
      <c r="AN670" s="303">
        <f>J723</f>
        <v>32.797364672364701</v>
      </c>
      <c r="AO670" s="303">
        <f>J724</f>
        <v>40.226851851851897</v>
      </c>
      <c r="AP670" s="303">
        <f>J725</f>
        <v>15.507122507122499</v>
      </c>
      <c r="AQ670" s="303">
        <f>J726</f>
        <v>36.791310541310501</v>
      </c>
      <c r="AR670" s="303">
        <f>J727</f>
        <v>5.1207264957265002</v>
      </c>
      <c r="AS670" s="303">
        <f>J728</f>
        <v>25.846866096866101</v>
      </c>
      <c r="AT670" s="303">
        <f>J729</f>
        <v>5.34935897435897</v>
      </c>
      <c r="AU670" s="303">
        <f>J730</f>
        <v>0.47435897435897401</v>
      </c>
      <c r="AV670" s="303">
        <f>J731</f>
        <v>61.788817663817703</v>
      </c>
      <c r="AW670" s="303">
        <f>J732</f>
        <v>4.9280626780626804</v>
      </c>
      <c r="AX670" s="303">
        <f>J733</f>
        <v>6.95049857549858</v>
      </c>
      <c r="AY670" s="303">
        <f>J734</f>
        <v>34.877492877492898</v>
      </c>
      <c r="AZ670" s="303">
        <f>J735</f>
        <v>15.0327635327635</v>
      </c>
    </row>
    <row r="671" spans="1:52" ht="13.9" customHeight="1" outlineLevel="1" x14ac:dyDescent="0.2">
      <c r="A671" s="223" t="s">
        <v>14</v>
      </c>
      <c r="B671" s="303">
        <f>K686</f>
        <v>137076</v>
      </c>
      <c r="C671" s="303">
        <f>K687</f>
        <v>0</v>
      </c>
      <c r="D671" s="303">
        <f>K688</f>
        <v>85752</v>
      </c>
      <c r="E671" s="303">
        <f>K689</f>
        <v>38556</v>
      </c>
      <c r="F671" s="303">
        <f>K690</f>
        <v>12768</v>
      </c>
      <c r="G671" s="303">
        <f>K691</f>
        <v>58431</v>
      </c>
      <c r="H671" s="303">
        <f>K692</f>
        <v>0</v>
      </c>
      <c r="I671" s="303">
        <f>K693</f>
        <v>26838</v>
      </c>
      <c r="J671" s="303">
        <f>K694</f>
        <v>23745</v>
      </c>
      <c r="K671" s="303">
        <f>K695</f>
        <v>7848</v>
      </c>
      <c r="L671" s="303">
        <f>K696</f>
        <v>21502</v>
      </c>
      <c r="M671" s="303">
        <f>K697</f>
        <v>0</v>
      </c>
      <c r="N671" s="303">
        <f>K698</f>
        <v>14126</v>
      </c>
      <c r="O671" s="303">
        <f>K699</f>
        <v>7085</v>
      </c>
      <c r="P671" s="303">
        <f>K700</f>
        <v>291</v>
      </c>
      <c r="Q671" s="303">
        <f>K701</f>
        <v>36929</v>
      </c>
      <c r="R671" s="303">
        <f>K702</f>
        <v>0</v>
      </c>
      <c r="S671" s="303">
        <f>K703</f>
        <v>12712</v>
      </c>
      <c r="T671" s="303">
        <f>K704</f>
        <v>16660</v>
      </c>
      <c r="U671" s="303">
        <f>K705</f>
        <v>7557</v>
      </c>
      <c r="V671" s="303">
        <f>K706</f>
        <v>78645</v>
      </c>
      <c r="W671" s="303">
        <f>K707</f>
        <v>0</v>
      </c>
      <c r="X671" s="303">
        <f>K708</f>
        <v>58914</v>
      </c>
      <c r="Y671" s="303">
        <f>K709</f>
        <v>14811</v>
      </c>
      <c r="Z671" s="303"/>
      <c r="AA671" s="303"/>
      <c r="AB671" s="303">
        <f>K710</f>
        <v>4920</v>
      </c>
      <c r="AC671" s="303">
        <f>K712</f>
        <v>0</v>
      </c>
      <c r="AD671" s="303">
        <f>K713</f>
        <v>42550</v>
      </c>
      <c r="AE671" s="303">
        <f>K714</f>
        <v>2948</v>
      </c>
      <c r="AF671" s="303">
        <f>K715</f>
        <v>1029</v>
      </c>
      <c r="AG671" s="303">
        <f>K716</f>
        <v>32118</v>
      </c>
      <c r="AH671" s="303">
        <f>K717</f>
        <v>0</v>
      </c>
      <c r="AI671" s="303">
        <f>K718</f>
        <v>16364</v>
      </c>
      <c r="AJ671" s="303">
        <f>K719</f>
        <v>11863</v>
      </c>
      <c r="AK671" s="303">
        <f>K720</f>
        <v>3891</v>
      </c>
      <c r="AL671" s="303">
        <f>K721</f>
        <v>28.007478632478598</v>
      </c>
      <c r="AM671" s="303">
        <f>K722</f>
        <v>0</v>
      </c>
      <c r="AN671" s="303">
        <f>K723</f>
        <v>20.980769230769202</v>
      </c>
      <c r="AO671" s="303">
        <f>K724</f>
        <v>5.2745726495726499</v>
      </c>
      <c r="AP671" s="303">
        <f>K725</f>
        <v>1.7521367521367499</v>
      </c>
      <c r="AQ671" s="303">
        <f>K726</f>
        <v>16.5694444444444</v>
      </c>
      <c r="AR671" s="303">
        <f>K727</f>
        <v>0</v>
      </c>
      <c r="AS671" s="303">
        <f>K728</f>
        <v>15.153133903133901</v>
      </c>
      <c r="AT671" s="303">
        <f>K729</f>
        <v>1.04985754985755</v>
      </c>
      <c r="AU671" s="303">
        <f>K730</f>
        <v>0.36645299145299098</v>
      </c>
      <c r="AV671" s="303">
        <f>K731</f>
        <v>11.4380341880342</v>
      </c>
      <c r="AW671" s="303">
        <f>K732</f>
        <v>0</v>
      </c>
      <c r="AX671" s="303">
        <f>K733</f>
        <v>5.8276353276353303</v>
      </c>
      <c r="AY671" s="303">
        <f>K734</f>
        <v>4.2247150997151</v>
      </c>
      <c r="AZ671" s="303">
        <f>K735</f>
        <v>1.38568376068376</v>
      </c>
    </row>
    <row r="672" spans="1:52" ht="13.9" customHeight="1" outlineLevel="1" x14ac:dyDescent="0.2">
      <c r="A672" s="223" t="s">
        <v>15</v>
      </c>
      <c r="B672" s="303">
        <f>L686</f>
        <v>8394</v>
      </c>
      <c r="C672" s="303">
        <f>L687</f>
        <v>1</v>
      </c>
      <c r="D672" s="303">
        <f>L688</f>
        <v>8277</v>
      </c>
      <c r="E672" s="303">
        <f>L689</f>
        <v>0</v>
      </c>
      <c r="F672" s="303">
        <f>L690</f>
        <v>116</v>
      </c>
      <c r="G672" s="303">
        <f>L691</f>
        <v>2832</v>
      </c>
      <c r="H672" s="303">
        <f>L692</f>
        <v>0</v>
      </c>
      <c r="I672" s="303">
        <f>L693</f>
        <v>2716</v>
      </c>
      <c r="J672" s="303">
        <f>L694</f>
        <v>0</v>
      </c>
      <c r="K672" s="303">
        <f>L695</f>
        <v>116</v>
      </c>
      <c r="L672" s="303">
        <f>L696</f>
        <v>1907</v>
      </c>
      <c r="M672" s="303">
        <f>L697</f>
        <v>0</v>
      </c>
      <c r="N672" s="303">
        <f>L698</f>
        <v>1796</v>
      </c>
      <c r="O672" s="303">
        <f>L699</f>
        <v>0</v>
      </c>
      <c r="P672" s="303">
        <f>L700</f>
        <v>111</v>
      </c>
      <c r="Q672" s="303">
        <f>L701</f>
        <v>925</v>
      </c>
      <c r="R672" s="303">
        <f>L702</f>
        <v>0</v>
      </c>
      <c r="S672" s="303">
        <f>L703</f>
        <v>920</v>
      </c>
      <c r="T672" s="303">
        <f>L704</f>
        <v>0</v>
      </c>
      <c r="U672" s="303">
        <f>L705</f>
        <v>5</v>
      </c>
      <c r="V672" s="303">
        <f>L706</f>
        <v>5562</v>
      </c>
      <c r="W672" s="303">
        <f>L707</f>
        <v>1</v>
      </c>
      <c r="X672" s="303">
        <f>L708</f>
        <v>5561</v>
      </c>
      <c r="Y672" s="303">
        <f>L709</f>
        <v>0</v>
      </c>
      <c r="Z672" s="303"/>
      <c r="AA672" s="303"/>
      <c r="AB672" s="303">
        <f>L710</f>
        <v>0</v>
      </c>
      <c r="AC672" s="303">
        <f>L712</f>
        <v>1</v>
      </c>
      <c r="AD672" s="303">
        <f>L713</f>
        <v>5561</v>
      </c>
      <c r="AE672" s="303">
        <f>L714</f>
        <v>0</v>
      </c>
      <c r="AF672" s="303">
        <f>L715</f>
        <v>0</v>
      </c>
      <c r="AG672" s="303">
        <f>L716</f>
        <v>0</v>
      </c>
      <c r="AH672" s="303">
        <f>L717</f>
        <v>0</v>
      </c>
      <c r="AI672" s="303">
        <f>L718</f>
        <v>0</v>
      </c>
      <c r="AJ672" s="303">
        <f>L719</f>
        <v>0</v>
      </c>
      <c r="AK672" s="303">
        <f>L720</f>
        <v>0</v>
      </c>
      <c r="AL672" s="303">
        <f>L721</f>
        <v>1.9807692307692299</v>
      </c>
      <c r="AM672" s="303">
        <f>L722</f>
        <v>3.5612535612535598E-4</v>
      </c>
      <c r="AN672" s="303">
        <f>L723</f>
        <v>1.98041310541311</v>
      </c>
      <c r="AO672" s="303">
        <f>L724</f>
        <v>0</v>
      </c>
      <c r="AP672" s="303">
        <f>L725</f>
        <v>0</v>
      </c>
      <c r="AQ672" s="303">
        <f>L726</f>
        <v>1.9807692307692299</v>
      </c>
      <c r="AR672" s="303">
        <f>L727</f>
        <v>3.5612535612535598E-4</v>
      </c>
      <c r="AS672" s="303">
        <f>L728</f>
        <v>1.98041310541311</v>
      </c>
      <c r="AT672" s="303">
        <f>L729</f>
        <v>0</v>
      </c>
      <c r="AU672" s="303">
        <f>L730</f>
        <v>0</v>
      </c>
      <c r="AV672" s="303">
        <f>L731</f>
        <v>0</v>
      </c>
      <c r="AW672" s="303">
        <f>L732</f>
        <v>0</v>
      </c>
      <c r="AX672" s="303">
        <f>L733</f>
        <v>0</v>
      </c>
      <c r="AY672" s="303">
        <f>L734</f>
        <v>0</v>
      </c>
      <c r="AZ672" s="303">
        <f>L735</f>
        <v>0</v>
      </c>
    </row>
    <row r="673" spans="1:52" ht="13.9" customHeight="1" outlineLevel="1" x14ac:dyDescent="0.2">
      <c r="A673" s="223" t="s">
        <v>16</v>
      </c>
      <c r="B673" s="303">
        <f>M686</f>
        <v>2505773</v>
      </c>
      <c r="C673" s="303">
        <f>M687</f>
        <v>375197</v>
      </c>
      <c r="D673" s="303">
        <f>M688</f>
        <v>1151403</v>
      </c>
      <c r="E673" s="303">
        <f>M689</f>
        <v>958921</v>
      </c>
      <c r="F673" s="303">
        <f>M690</f>
        <v>20252</v>
      </c>
      <c r="G673" s="303">
        <f>M691</f>
        <v>1135563</v>
      </c>
      <c r="H673" s="303">
        <f>M692</f>
        <v>171952</v>
      </c>
      <c r="I673" s="303">
        <f>M693</f>
        <v>495550</v>
      </c>
      <c r="J673" s="303">
        <f>M694</f>
        <v>453984</v>
      </c>
      <c r="K673" s="303">
        <f>M695</f>
        <v>14077</v>
      </c>
      <c r="L673" s="303">
        <f>M696</f>
        <v>808665</v>
      </c>
      <c r="M673" s="303">
        <f>M697</f>
        <v>125217</v>
      </c>
      <c r="N673" s="303">
        <f>M698</f>
        <v>362635</v>
      </c>
      <c r="O673" s="303">
        <f>M699</f>
        <v>318719</v>
      </c>
      <c r="P673" s="303">
        <f>M700</f>
        <v>2094</v>
      </c>
      <c r="Q673" s="303">
        <f>M701</f>
        <v>326898</v>
      </c>
      <c r="R673" s="303">
        <f>M702</f>
        <v>46735</v>
      </c>
      <c r="S673" s="303">
        <f>M703</f>
        <v>132915</v>
      </c>
      <c r="T673" s="303">
        <f>M704</f>
        <v>135265</v>
      </c>
      <c r="U673" s="303">
        <f>M705</f>
        <v>11983</v>
      </c>
      <c r="V673" s="303">
        <f>M706</f>
        <v>1370210</v>
      </c>
      <c r="W673" s="303">
        <f>M707</f>
        <v>203245</v>
      </c>
      <c r="X673" s="303">
        <f>M708</f>
        <v>655853</v>
      </c>
      <c r="Y673" s="303">
        <f>M709</f>
        <v>504937</v>
      </c>
      <c r="Z673" s="303"/>
      <c r="AA673" s="303"/>
      <c r="AB673" s="303">
        <f>M710</f>
        <v>6175</v>
      </c>
      <c r="AC673" s="303">
        <f>M712</f>
        <v>96202</v>
      </c>
      <c r="AD673" s="303">
        <f>M713</f>
        <v>353407</v>
      </c>
      <c r="AE673" s="303">
        <f>M714</f>
        <v>159816</v>
      </c>
      <c r="AF673" s="303">
        <f>M715</f>
        <v>4215</v>
      </c>
      <c r="AG673" s="303">
        <f>M716</f>
        <v>756570</v>
      </c>
      <c r="AH673" s="303">
        <f>M717</f>
        <v>107043</v>
      </c>
      <c r="AI673" s="303">
        <f>M718</f>
        <v>302446</v>
      </c>
      <c r="AJ673" s="303">
        <f>M719</f>
        <v>345121</v>
      </c>
      <c r="AK673" s="303">
        <f>M720</f>
        <v>1960</v>
      </c>
      <c r="AL673" s="303">
        <f>M721</f>
        <v>487.96652421652402</v>
      </c>
      <c r="AM673" s="303">
        <f>M722</f>
        <v>72.380698005697994</v>
      </c>
      <c r="AN673" s="303">
        <f>M723</f>
        <v>233.565883190883</v>
      </c>
      <c r="AO673" s="303">
        <f>M724</f>
        <v>179.82086894586899</v>
      </c>
      <c r="AP673" s="303">
        <f>M725</f>
        <v>2.19907407407407</v>
      </c>
      <c r="AQ673" s="303">
        <f>M726</f>
        <v>218.53276353276399</v>
      </c>
      <c r="AR673" s="303">
        <f>M727</f>
        <v>34.2599715099715</v>
      </c>
      <c r="AS673" s="303">
        <f>M728</f>
        <v>125.85719373219401</v>
      </c>
      <c r="AT673" s="303">
        <f>M729</f>
        <v>56.914529914529901</v>
      </c>
      <c r="AU673" s="303">
        <f>M730</f>
        <v>1.5010683760683801</v>
      </c>
      <c r="AV673" s="303">
        <f>M731</f>
        <v>269.43376068376102</v>
      </c>
      <c r="AW673" s="303">
        <f>M732</f>
        <v>38.120726495726501</v>
      </c>
      <c r="AX673" s="303">
        <f>M733</f>
        <v>107.70868945868899</v>
      </c>
      <c r="AY673" s="303">
        <f>M734</f>
        <v>122.906339031339</v>
      </c>
      <c r="AZ673" s="303">
        <f>M735</f>
        <v>0.69800569800569801</v>
      </c>
    </row>
    <row r="674" spans="1:52" ht="13.9" customHeight="1" outlineLevel="1" x14ac:dyDescent="0.2">
      <c r="A674" s="223" t="s">
        <v>17</v>
      </c>
      <c r="B674" s="303">
        <f>N686</f>
        <v>270800</v>
      </c>
      <c r="C674" s="303">
        <f>N687</f>
        <v>15252</v>
      </c>
      <c r="D674" s="303">
        <f>N688</f>
        <v>159988</v>
      </c>
      <c r="E674" s="303">
        <f>N689</f>
        <v>65852</v>
      </c>
      <c r="F674" s="303">
        <f>N690</f>
        <v>29708</v>
      </c>
      <c r="G674" s="303">
        <f>N691</f>
        <v>106901</v>
      </c>
      <c r="H674" s="303">
        <f>N692</f>
        <v>5474</v>
      </c>
      <c r="I674" s="303">
        <f>N693</f>
        <v>65903</v>
      </c>
      <c r="J674" s="303">
        <f>N694</f>
        <v>22280</v>
      </c>
      <c r="K674" s="303">
        <f>N695</f>
        <v>13244</v>
      </c>
      <c r="L674" s="303">
        <f>N696</f>
        <v>33172</v>
      </c>
      <c r="M674" s="303">
        <f>N697</f>
        <v>181</v>
      </c>
      <c r="N674" s="303">
        <f>N698</f>
        <v>24693</v>
      </c>
      <c r="O674" s="303">
        <f>N699</f>
        <v>7634</v>
      </c>
      <c r="P674" s="303">
        <f>N700</f>
        <v>664</v>
      </c>
      <c r="Q674" s="303">
        <f>N701</f>
        <v>73729</v>
      </c>
      <c r="R674" s="303">
        <f>N702</f>
        <v>5293</v>
      </c>
      <c r="S674" s="303">
        <f>N703</f>
        <v>41210</v>
      </c>
      <c r="T674" s="303">
        <f>N704</f>
        <v>14646</v>
      </c>
      <c r="U674" s="303">
        <f>N705</f>
        <v>12580</v>
      </c>
      <c r="V674" s="303">
        <f>N706</f>
        <v>163899</v>
      </c>
      <c r="W674" s="303">
        <f>N707</f>
        <v>9778</v>
      </c>
      <c r="X674" s="303">
        <f>N708</f>
        <v>94085</v>
      </c>
      <c r="Y674" s="303">
        <f>N709</f>
        <v>43572</v>
      </c>
      <c r="Z674" s="303"/>
      <c r="AA674" s="303"/>
      <c r="AB674" s="303">
        <f>N710</f>
        <v>16464</v>
      </c>
      <c r="AC674" s="303">
        <f>N712</f>
        <v>4153</v>
      </c>
      <c r="AD674" s="303">
        <f>N713</f>
        <v>17957</v>
      </c>
      <c r="AE674" s="303">
        <f>N714</f>
        <v>6380</v>
      </c>
      <c r="AF674" s="303">
        <f>N715</f>
        <v>2760</v>
      </c>
      <c r="AG674" s="303">
        <f>N716</f>
        <v>132649</v>
      </c>
      <c r="AH674" s="303">
        <f>N717</f>
        <v>5625</v>
      </c>
      <c r="AI674" s="303">
        <f>N718</f>
        <v>76128</v>
      </c>
      <c r="AJ674" s="303">
        <f>N719</f>
        <v>37192</v>
      </c>
      <c r="AK674" s="303">
        <f>N720</f>
        <v>13704</v>
      </c>
      <c r="AL674" s="303">
        <f>N721</f>
        <v>58.368589743589702</v>
      </c>
      <c r="AM674" s="303">
        <f>N722</f>
        <v>3.4821937321937302</v>
      </c>
      <c r="AN674" s="303">
        <f>N723</f>
        <v>33.5060541310541</v>
      </c>
      <c r="AO674" s="303">
        <f>N724</f>
        <v>15.517094017093999</v>
      </c>
      <c r="AP674" s="303">
        <f>N725</f>
        <v>5.8632478632478602</v>
      </c>
      <c r="AQ674" s="303">
        <f>N726</f>
        <v>11.1289173789174</v>
      </c>
      <c r="AR674" s="303">
        <f>N727</f>
        <v>1.4789886039886</v>
      </c>
      <c r="AS674" s="303">
        <f>N728</f>
        <v>6.3949430199430202</v>
      </c>
      <c r="AT674" s="303">
        <f>N729</f>
        <v>2.2720797720797701</v>
      </c>
      <c r="AU674" s="303">
        <f>N730</f>
        <v>0.98290598290598297</v>
      </c>
      <c r="AV674" s="303">
        <f>N731</f>
        <v>47.239672364672401</v>
      </c>
      <c r="AW674" s="303">
        <f>N732</f>
        <v>2.00320512820513</v>
      </c>
      <c r="AX674" s="303">
        <f>N733</f>
        <v>27.1111111111111</v>
      </c>
      <c r="AY674" s="303">
        <f>N734</f>
        <v>13.2450142450142</v>
      </c>
      <c r="AZ674" s="303">
        <f>N735</f>
        <v>4.8803418803418799</v>
      </c>
    </row>
    <row r="675" spans="1:52" ht="13.9" customHeight="1" outlineLevel="1" x14ac:dyDescent="0.2">
      <c r="A675" s="223" t="s">
        <v>18</v>
      </c>
      <c r="B675" s="303">
        <f>O686</f>
        <v>85796</v>
      </c>
      <c r="C675" s="303">
        <f>O687</f>
        <v>108</v>
      </c>
      <c r="D675" s="303">
        <f>O688</f>
        <v>54908</v>
      </c>
      <c r="E675" s="303">
        <f>O689</f>
        <v>25304</v>
      </c>
      <c r="F675" s="303">
        <f>O690</f>
        <v>5476</v>
      </c>
      <c r="G675" s="303">
        <f>O691</f>
        <v>62016</v>
      </c>
      <c r="H675" s="303">
        <f>O692</f>
        <v>7</v>
      </c>
      <c r="I675" s="303">
        <f>O693</f>
        <v>50374</v>
      </c>
      <c r="J675" s="303">
        <f>O694</f>
        <v>8660</v>
      </c>
      <c r="K675" s="303">
        <f>O695</f>
        <v>2975</v>
      </c>
      <c r="L675" s="303">
        <f>O696</f>
        <v>9438</v>
      </c>
      <c r="M675" s="303">
        <f>O697</f>
        <v>2</v>
      </c>
      <c r="N675" s="303">
        <f>O698</f>
        <v>5313</v>
      </c>
      <c r="O675" s="303">
        <f>O699</f>
        <v>3814</v>
      </c>
      <c r="P675" s="303">
        <f>O700</f>
        <v>309</v>
      </c>
      <c r="Q675" s="303">
        <f>O701</f>
        <v>52578</v>
      </c>
      <c r="R675" s="303">
        <f>O702</f>
        <v>5</v>
      </c>
      <c r="S675" s="303">
        <f>O703</f>
        <v>45061</v>
      </c>
      <c r="T675" s="303">
        <f>O704</f>
        <v>4846</v>
      </c>
      <c r="U675" s="303">
        <f>O705</f>
        <v>2666</v>
      </c>
      <c r="V675" s="303">
        <f>O706</f>
        <v>23780</v>
      </c>
      <c r="W675" s="303">
        <f>O707</f>
        <v>101</v>
      </c>
      <c r="X675" s="303">
        <f>O708</f>
        <v>4534</v>
      </c>
      <c r="Y675" s="303">
        <f>O709</f>
        <v>16644</v>
      </c>
      <c r="Z675" s="303"/>
      <c r="AA675" s="303"/>
      <c r="AB675" s="303">
        <f>O710</f>
        <v>2501</v>
      </c>
      <c r="AC675" s="303">
        <f>O712</f>
        <v>0</v>
      </c>
      <c r="AD675" s="303">
        <f>O713</f>
        <v>1118</v>
      </c>
      <c r="AE675" s="303">
        <f>O714</f>
        <v>639</v>
      </c>
      <c r="AF675" s="303">
        <f>O715</f>
        <v>71</v>
      </c>
      <c r="AG675" s="303">
        <f>O716</f>
        <v>21952</v>
      </c>
      <c r="AH675" s="303">
        <f>O717</f>
        <v>101</v>
      </c>
      <c r="AI675" s="303">
        <f>O718</f>
        <v>3416</v>
      </c>
      <c r="AJ675" s="303">
        <f>O719</f>
        <v>16005</v>
      </c>
      <c r="AK675" s="303">
        <f>O720</f>
        <v>2430</v>
      </c>
      <c r="AL675" s="303">
        <f>O721</f>
        <v>8.46866096866097</v>
      </c>
      <c r="AM675" s="303">
        <f>O722</f>
        <v>3.5968660968660998E-2</v>
      </c>
      <c r="AN675" s="303">
        <f>O723</f>
        <v>1.61467236467236</v>
      </c>
      <c r="AO675" s="303">
        <f>O724</f>
        <v>5.9273504273504303</v>
      </c>
      <c r="AP675" s="303">
        <f>O725</f>
        <v>0.89066951566951602</v>
      </c>
      <c r="AQ675" s="303">
        <f>O726</f>
        <v>0.65099715099715105</v>
      </c>
      <c r="AR675" s="303">
        <f>O727</f>
        <v>0</v>
      </c>
      <c r="AS675" s="303">
        <f>O728</f>
        <v>0.39814814814814797</v>
      </c>
      <c r="AT675" s="303">
        <f>O729</f>
        <v>0.227564102564103</v>
      </c>
      <c r="AU675" s="303">
        <f>O730</f>
        <v>2.52849002849003E-2</v>
      </c>
      <c r="AV675" s="303">
        <f>O731</f>
        <v>7.8176638176638198</v>
      </c>
      <c r="AW675" s="303">
        <f>O732</f>
        <v>3.5968660968660998E-2</v>
      </c>
      <c r="AX675" s="303">
        <f>O733</f>
        <v>1.21652421652422</v>
      </c>
      <c r="AY675" s="303">
        <f>O734</f>
        <v>5.6997863247863298</v>
      </c>
      <c r="AZ675" s="303">
        <f>O735</f>
        <v>0.86538461538461497</v>
      </c>
    </row>
    <row r="676" spans="1:52" ht="13.9" customHeight="1" outlineLevel="1" x14ac:dyDescent="0.2">
      <c r="A676" s="223" t="s">
        <v>19</v>
      </c>
      <c r="B676" s="303">
        <f>P686</f>
        <v>2840954</v>
      </c>
      <c r="C676" s="303">
        <f>P687</f>
        <v>746727</v>
      </c>
      <c r="D676" s="303">
        <f>P688</f>
        <v>1083916</v>
      </c>
      <c r="E676" s="303">
        <f>P689</f>
        <v>720931</v>
      </c>
      <c r="F676" s="303">
        <f>P690</f>
        <v>289380</v>
      </c>
      <c r="G676" s="303">
        <f>P691</f>
        <v>1760334</v>
      </c>
      <c r="H676" s="303">
        <f>P692</f>
        <v>424609</v>
      </c>
      <c r="I676" s="303">
        <f>P693</f>
        <v>703439</v>
      </c>
      <c r="J676" s="303">
        <f>P694</f>
        <v>461041</v>
      </c>
      <c r="K676" s="303">
        <f>P695</f>
        <v>171245</v>
      </c>
      <c r="L676" s="303">
        <f>P696</f>
        <v>1055312</v>
      </c>
      <c r="M676" s="303">
        <f>P697</f>
        <v>245658</v>
      </c>
      <c r="N676" s="303">
        <f>P698</f>
        <v>482763</v>
      </c>
      <c r="O676" s="303">
        <f>P699</f>
        <v>318266</v>
      </c>
      <c r="P676" s="303">
        <f>P700</f>
        <v>8625</v>
      </c>
      <c r="Q676" s="303">
        <f>P701</f>
        <v>705022</v>
      </c>
      <c r="R676" s="303">
        <f>P702</f>
        <v>178951</v>
      </c>
      <c r="S676" s="303">
        <f>P703</f>
        <v>220676</v>
      </c>
      <c r="T676" s="303">
        <f>P704</f>
        <v>142775</v>
      </c>
      <c r="U676" s="303">
        <f>P705</f>
        <v>162620</v>
      </c>
      <c r="V676" s="303">
        <f>P706</f>
        <v>1080620</v>
      </c>
      <c r="W676" s="303">
        <f>P707</f>
        <v>322118</v>
      </c>
      <c r="X676" s="303">
        <f>P708</f>
        <v>380477</v>
      </c>
      <c r="Y676" s="303">
        <f>P709</f>
        <v>259890</v>
      </c>
      <c r="Z676" s="303"/>
      <c r="AA676" s="303"/>
      <c r="AB676" s="303">
        <f>P710</f>
        <v>118135</v>
      </c>
      <c r="AC676" s="303">
        <f>P712</f>
        <v>82982</v>
      </c>
      <c r="AD676" s="303">
        <f>P713</f>
        <v>175085</v>
      </c>
      <c r="AE676" s="303">
        <f>P714</f>
        <v>82094</v>
      </c>
      <c r="AF676" s="303">
        <f>P715</f>
        <v>9086</v>
      </c>
      <c r="AG676" s="303">
        <f>P716</f>
        <v>731373</v>
      </c>
      <c r="AH676" s="303">
        <f>P717</f>
        <v>239136</v>
      </c>
      <c r="AI676" s="303">
        <f>P718</f>
        <v>205392</v>
      </c>
      <c r="AJ676" s="303">
        <f>P719</f>
        <v>177796</v>
      </c>
      <c r="AK676" s="303">
        <f>P720</f>
        <v>109049</v>
      </c>
      <c r="AL676" s="303">
        <f>P721</f>
        <v>384.83618233618199</v>
      </c>
      <c r="AM676" s="303">
        <f>P722</f>
        <v>114.714387464387</v>
      </c>
      <c r="AN676" s="303">
        <f>P723</f>
        <v>135.49750712250699</v>
      </c>
      <c r="AO676" s="303">
        <f>P724</f>
        <v>92.553418803418793</v>
      </c>
      <c r="AP676" s="303">
        <f>P725</f>
        <v>42.070868945868902</v>
      </c>
      <c r="AQ676" s="303">
        <f>P726</f>
        <v>124.375712250712</v>
      </c>
      <c r="AR676" s="303">
        <f>P727</f>
        <v>29.551994301994299</v>
      </c>
      <c r="AS676" s="303">
        <f>P728</f>
        <v>62.352207977208003</v>
      </c>
      <c r="AT676" s="303">
        <f>P729</f>
        <v>29.235754985755001</v>
      </c>
      <c r="AU676" s="303">
        <f>P730</f>
        <v>3.2357549857549901</v>
      </c>
      <c r="AV676" s="303">
        <f>P731</f>
        <v>260.46047008546998</v>
      </c>
      <c r="AW676" s="303">
        <f>P732</f>
        <v>85.162393162393201</v>
      </c>
      <c r="AX676" s="303">
        <f>P733</f>
        <v>73.145299145299205</v>
      </c>
      <c r="AY676" s="303">
        <f>P734</f>
        <v>63.317663817663799</v>
      </c>
      <c r="AZ676" s="303">
        <f>P735</f>
        <v>38.835113960114001</v>
      </c>
    </row>
    <row r="677" spans="1:52" ht="13.9" customHeight="1" outlineLevel="1" x14ac:dyDescent="0.2">
      <c r="A677" s="223" t="s">
        <v>20</v>
      </c>
      <c r="B677" s="303">
        <f>Q686</f>
        <v>2284345</v>
      </c>
      <c r="C677" s="303">
        <f>Q687</f>
        <v>109387</v>
      </c>
      <c r="D677" s="303">
        <f>Q688</f>
        <v>965316</v>
      </c>
      <c r="E677" s="303">
        <f>Q689</f>
        <v>1039894</v>
      </c>
      <c r="F677" s="303">
        <f>Q690</f>
        <v>169748</v>
      </c>
      <c r="G677" s="303">
        <f>Q691</f>
        <v>762159</v>
      </c>
      <c r="H677" s="303">
        <f>Q692</f>
        <v>22413</v>
      </c>
      <c r="I677" s="303">
        <f>Q693</f>
        <v>323110</v>
      </c>
      <c r="J677" s="303">
        <f>Q694</f>
        <v>273356</v>
      </c>
      <c r="K677" s="303">
        <f>Q695</f>
        <v>143280</v>
      </c>
      <c r="L677" s="303">
        <f>Q696</f>
        <v>450549</v>
      </c>
      <c r="M677" s="303">
        <f>Q697</f>
        <v>21725</v>
      </c>
      <c r="N677" s="303">
        <f>Q698</f>
        <v>283496</v>
      </c>
      <c r="O677" s="303">
        <f>Q699</f>
        <v>144146</v>
      </c>
      <c r="P677" s="303">
        <f>Q700</f>
        <v>1182</v>
      </c>
      <c r="Q677" s="303">
        <f>Q701</f>
        <v>311610</v>
      </c>
      <c r="R677" s="303">
        <f>Q702</f>
        <v>688</v>
      </c>
      <c r="S677" s="303">
        <f>Q703</f>
        <v>39614</v>
      </c>
      <c r="T677" s="303">
        <f>Q704</f>
        <v>129210</v>
      </c>
      <c r="U677" s="303">
        <f>Q705</f>
        <v>142098</v>
      </c>
      <c r="V677" s="303">
        <f>Q706</f>
        <v>1522186</v>
      </c>
      <c r="W677" s="303">
        <f>Q707</f>
        <v>86974</v>
      </c>
      <c r="X677" s="303">
        <f>Q708</f>
        <v>642206</v>
      </c>
      <c r="Y677" s="303">
        <f>Q709</f>
        <v>766538</v>
      </c>
      <c r="Z677" s="303"/>
      <c r="AA677" s="303"/>
      <c r="AB677" s="303">
        <f>Q710</f>
        <v>26468</v>
      </c>
      <c r="AC677" s="303">
        <f>Q712</f>
        <v>6468</v>
      </c>
      <c r="AD677" s="303">
        <f>Q713</f>
        <v>434756</v>
      </c>
      <c r="AE677" s="303">
        <f>Q714</f>
        <v>178337</v>
      </c>
      <c r="AF677" s="303">
        <f>Q715</f>
        <v>4914</v>
      </c>
      <c r="AG677" s="303">
        <f>Q716</f>
        <v>897711</v>
      </c>
      <c r="AH677" s="303">
        <f>Q717</f>
        <v>80506</v>
      </c>
      <c r="AI677" s="303">
        <f>Q718</f>
        <v>207450</v>
      </c>
      <c r="AJ677" s="303">
        <f>Q719</f>
        <v>588201</v>
      </c>
      <c r="AK677" s="303">
        <f>Q720</f>
        <v>21554</v>
      </c>
      <c r="AL677" s="303">
        <f>Q721</f>
        <v>542.08903133903095</v>
      </c>
      <c r="AM677" s="303">
        <f>Q722</f>
        <v>30.973646723646699</v>
      </c>
      <c r="AN677" s="303">
        <f>Q723</f>
        <v>228.70584045583999</v>
      </c>
      <c r="AO677" s="303">
        <f>Q724</f>
        <v>272.98361823361802</v>
      </c>
      <c r="AP677" s="303">
        <f>Q725</f>
        <v>9.4259259259259291</v>
      </c>
      <c r="AQ677" s="303">
        <f>Q726</f>
        <v>222.39138176638201</v>
      </c>
      <c r="AR677" s="303">
        <f>Q727</f>
        <v>2.3034188034188001</v>
      </c>
      <c r="AS677" s="303">
        <f>Q728</f>
        <v>154.82763532763499</v>
      </c>
      <c r="AT677" s="303">
        <f>Q729</f>
        <v>63.510327635327599</v>
      </c>
      <c r="AU677" s="303">
        <f>Q730</f>
        <v>1.75</v>
      </c>
      <c r="AV677" s="303">
        <f>Q731</f>
        <v>319.69764957264999</v>
      </c>
      <c r="AW677" s="303">
        <f>Q732</f>
        <v>28.670227920227902</v>
      </c>
      <c r="AX677" s="303">
        <f>Q733</f>
        <v>73.878205128205096</v>
      </c>
      <c r="AY677" s="303">
        <f>Q734</f>
        <v>209.47329059829099</v>
      </c>
      <c r="AZ677" s="303">
        <f>Q735</f>
        <v>7.67592592592593</v>
      </c>
    </row>
    <row r="678" spans="1:52" ht="13.9" customHeight="1" outlineLevel="1" x14ac:dyDescent="0.2">
      <c r="A678" s="223" t="s">
        <v>21</v>
      </c>
      <c r="B678" s="303">
        <f>R686</f>
        <v>5478728</v>
      </c>
      <c r="C678" s="303">
        <f>R687</f>
        <v>222620</v>
      </c>
      <c r="D678" s="303">
        <f>R688</f>
        <v>3085700</v>
      </c>
      <c r="E678" s="303">
        <f>R689</f>
        <v>2058394</v>
      </c>
      <c r="F678" s="303">
        <f>R690</f>
        <v>112014</v>
      </c>
      <c r="G678" s="303">
        <f>R691</f>
        <v>1627683</v>
      </c>
      <c r="H678" s="303">
        <f>R692</f>
        <v>25376</v>
      </c>
      <c r="I678" s="303">
        <f>R693</f>
        <v>948039</v>
      </c>
      <c r="J678" s="303">
        <f>R694</f>
        <v>620774</v>
      </c>
      <c r="K678" s="303">
        <f>R695</f>
        <v>33494</v>
      </c>
      <c r="L678" s="303">
        <f>R696</f>
        <v>1427318</v>
      </c>
      <c r="M678" s="303">
        <f>R697</f>
        <v>24277</v>
      </c>
      <c r="N678" s="303">
        <f>R698</f>
        <v>859396</v>
      </c>
      <c r="O678" s="303">
        <f>R699</f>
        <v>541057</v>
      </c>
      <c r="P678" s="303">
        <f>R700</f>
        <v>2588</v>
      </c>
      <c r="Q678" s="303">
        <f>R701</f>
        <v>200365</v>
      </c>
      <c r="R678" s="303">
        <f>R702</f>
        <v>1099</v>
      </c>
      <c r="S678" s="303">
        <f>R703</f>
        <v>88643</v>
      </c>
      <c r="T678" s="303">
        <f>R704</f>
        <v>79717</v>
      </c>
      <c r="U678" s="303">
        <f>R705</f>
        <v>30906</v>
      </c>
      <c r="V678" s="303">
        <f>R706</f>
        <v>3851045</v>
      </c>
      <c r="W678" s="303">
        <f>R707</f>
        <v>197244</v>
      </c>
      <c r="X678" s="303">
        <f>R708</f>
        <v>2137661</v>
      </c>
      <c r="Y678" s="303">
        <f>R709</f>
        <v>1437620</v>
      </c>
      <c r="Z678" s="303"/>
      <c r="AA678" s="303"/>
      <c r="AB678" s="303">
        <f>R710</f>
        <v>78520</v>
      </c>
      <c r="AC678" s="303">
        <f>R712</f>
        <v>171924</v>
      </c>
      <c r="AD678" s="303">
        <f>R713</f>
        <v>2056552</v>
      </c>
      <c r="AE678" s="303">
        <f>R714</f>
        <v>1359436</v>
      </c>
      <c r="AF678" s="303">
        <f>R715</f>
        <v>19218</v>
      </c>
      <c r="AG678" s="303">
        <f>R716</f>
        <v>243915</v>
      </c>
      <c r="AH678" s="303">
        <f>R717</f>
        <v>25320</v>
      </c>
      <c r="AI678" s="303">
        <f>R718</f>
        <v>81109</v>
      </c>
      <c r="AJ678" s="303">
        <f>R719</f>
        <v>78184</v>
      </c>
      <c r="AK678" s="303">
        <f>R720</f>
        <v>59302</v>
      </c>
      <c r="AL678" s="303">
        <f>R721</f>
        <v>1371.45477207977</v>
      </c>
      <c r="AM678" s="303">
        <f>R722</f>
        <v>70.243589743589794</v>
      </c>
      <c r="AN678" s="303">
        <f>R723</f>
        <v>761.27528490028499</v>
      </c>
      <c r="AO678" s="303">
        <f>R724</f>
        <v>511.97293447293498</v>
      </c>
      <c r="AP678" s="303">
        <f>R725</f>
        <v>27.962962962963001</v>
      </c>
      <c r="AQ678" s="303">
        <f>R726</f>
        <v>1284.59045584046</v>
      </c>
      <c r="AR678" s="303">
        <f>R727</f>
        <v>61.226495726495699</v>
      </c>
      <c r="AS678" s="303">
        <f>R728</f>
        <v>732.39031339031305</v>
      </c>
      <c r="AT678" s="303">
        <f>R729</f>
        <v>484.12962962963002</v>
      </c>
      <c r="AU678" s="303">
        <f>R730</f>
        <v>6.8440170940170901</v>
      </c>
      <c r="AV678" s="303">
        <f>R731</f>
        <v>86.864316239316196</v>
      </c>
      <c r="AW678" s="303">
        <f>R732</f>
        <v>9.0170940170940206</v>
      </c>
      <c r="AX678" s="303">
        <f>R733</f>
        <v>28.8849715099715</v>
      </c>
      <c r="AY678" s="303">
        <f>R734</f>
        <v>27.8433048433048</v>
      </c>
      <c r="AZ678" s="303">
        <f>R735</f>
        <v>21.1189458689459</v>
      </c>
    </row>
    <row r="679" spans="1:52" s="308" customFormat="1" ht="16.899999999999999" customHeight="1" outlineLevel="1" x14ac:dyDescent="0.2">
      <c r="A679" s="306" t="s">
        <v>22</v>
      </c>
      <c r="B679" s="307">
        <f>S686</f>
        <v>815295</v>
      </c>
      <c r="C679" s="307">
        <f>S687</f>
        <v>292</v>
      </c>
      <c r="D679" s="307">
        <f>S688</f>
        <v>465675</v>
      </c>
      <c r="E679" s="307">
        <f>S689</f>
        <v>314772</v>
      </c>
      <c r="F679" s="307">
        <f>S690</f>
        <v>34556</v>
      </c>
      <c r="G679" s="307">
        <f>S691</f>
        <v>203541</v>
      </c>
      <c r="H679" s="307">
        <f>S692</f>
        <v>292</v>
      </c>
      <c r="I679" s="307">
        <f>S693</f>
        <v>97020</v>
      </c>
      <c r="J679" s="307">
        <f>S694</f>
        <v>88747</v>
      </c>
      <c r="K679" s="307">
        <f>S695</f>
        <v>17482</v>
      </c>
      <c r="L679" s="307">
        <f>S696</f>
        <v>112469</v>
      </c>
      <c r="M679" s="307">
        <f>S697</f>
        <v>108</v>
      </c>
      <c r="N679" s="307">
        <f>S698</f>
        <v>59237</v>
      </c>
      <c r="O679" s="307">
        <f>S699</f>
        <v>51983</v>
      </c>
      <c r="P679" s="307">
        <f>S700</f>
        <v>1141</v>
      </c>
      <c r="Q679" s="307">
        <f>S701</f>
        <v>91072</v>
      </c>
      <c r="R679" s="307">
        <f>S702</f>
        <v>184</v>
      </c>
      <c r="S679" s="307">
        <f>S703</f>
        <v>37783</v>
      </c>
      <c r="T679" s="307">
        <f>S704</f>
        <v>36764</v>
      </c>
      <c r="U679" s="307">
        <f>S705</f>
        <v>16341</v>
      </c>
      <c r="V679" s="307">
        <f>S706</f>
        <v>611754</v>
      </c>
      <c r="W679" s="307">
        <f>S707</f>
        <v>0</v>
      </c>
      <c r="X679" s="307">
        <f>S708</f>
        <v>368655</v>
      </c>
      <c r="Y679" s="307">
        <f>S709</f>
        <v>226025</v>
      </c>
      <c r="Z679" s="307"/>
      <c r="AA679" s="307"/>
      <c r="AB679" s="307">
        <f>S710</f>
        <v>17074</v>
      </c>
      <c r="AC679" s="307">
        <f>S712</f>
        <v>0</v>
      </c>
      <c r="AD679" s="307">
        <f>S713</f>
        <v>289483</v>
      </c>
      <c r="AE679" s="307">
        <f>S714</f>
        <v>154587</v>
      </c>
      <c r="AF679" s="307">
        <f>S715</f>
        <v>1649</v>
      </c>
      <c r="AG679" s="307">
        <f>S716</f>
        <v>166035</v>
      </c>
      <c r="AH679" s="307">
        <f>S717</f>
        <v>0</v>
      </c>
      <c r="AI679" s="307">
        <f>S718</f>
        <v>79172</v>
      </c>
      <c r="AJ679" s="307">
        <f>S719</f>
        <v>71438</v>
      </c>
      <c r="AK679" s="307">
        <f>S720</f>
        <v>15425</v>
      </c>
      <c r="AL679" s="307">
        <f>S721</f>
        <v>217.861111111111</v>
      </c>
      <c r="AM679" s="307">
        <f>S722</f>
        <v>0</v>
      </c>
      <c r="AN679" s="307">
        <f>S723</f>
        <v>131.28739316239299</v>
      </c>
      <c r="AO679" s="307">
        <f>S724</f>
        <v>80.493233618233603</v>
      </c>
      <c r="AP679" s="307">
        <f>S725</f>
        <v>6.0804843304843299</v>
      </c>
      <c r="AQ679" s="307">
        <f>S726</f>
        <v>158.73183760683801</v>
      </c>
      <c r="AR679" s="307">
        <f>S727</f>
        <v>0</v>
      </c>
      <c r="AS679" s="307">
        <f>S728</f>
        <v>103.09223646723601</v>
      </c>
      <c r="AT679" s="307">
        <f>S729</f>
        <v>55.052350427350397</v>
      </c>
      <c r="AU679" s="307">
        <f>S730</f>
        <v>0.58725071225071201</v>
      </c>
      <c r="AV679" s="307">
        <f>S731</f>
        <v>59.129273504273499</v>
      </c>
      <c r="AW679" s="307">
        <f>S732</f>
        <v>0</v>
      </c>
      <c r="AX679" s="307">
        <f>S733</f>
        <v>28.195156695156701</v>
      </c>
      <c r="AY679" s="307">
        <f>S734</f>
        <v>25.440883190883198</v>
      </c>
      <c r="AZ679" s="307">
        <f>S735</f>
        <v>5.4932336182336199</v>
      </c>
    </row>
    <row r="680" spans="1:52" ht="13.9" customHeight="1" outlineLevel="1" x14ac:dyDescent="0.2">
      <c r="A680" s="223" t="s">
        <v>23</v>
      </c>
      <c r="B680" s="303">
        <f>T686</f>
        <v>432661</v>
      </c>
      <c r="C680" s="303">
        <f>T687</f>
        <v>29163</v>
      </c>
      <c r="D680" s="303">
        <f>T688</f>
        <v>180385</v>
      </c>
      <c r="E680" s="303">
        <f>T689</f>
        <v>200999</v>
      </c>
      <c r="F680" s="303">
        <f>T690</f>
        <v>22114</v>
      </c>
      <c r="G680" s="303">
        <f>T691</f>
        <v>198750</v>
      </c>
      <c r="H680" s="303">
        <f>T692</f>
        <v>10678</v>
      </c>
      <c r="I680" s="303">
        <f>T693</f>
        <v>67891</v>
      </c>
      <c r="J680" s="303">
        <f>T694</f>
        <v>114816</v>
      </c>
      <c r="K680" s="303">
        <f>T695</f>
        <v>5365</v>
      </c>
      <c r="L680" s="303">
        <f>T696</f>
        <v>45971</v>
      </c>
      <c r="M680" s="303">
        <f>T697</f>
        <v>2070</v>
      </c>
      <c r="N680" s="303">
        <f>T698</f>
        <v>29477</v>
      </c>
      <c r="O680" s="303">
        <f>T699</f>
        <v>12924</v>
      </c>
      <c r="P680" s="303">
        <f>T700</f>
        <v>1500</v>
      </c>
      <c r="Q680" s="303">
        <f>T701</f>
        <v>152779</v>
      </c>
      <c r="R680" s="303">
        <f>T702</f>
        <v>8608</v>
      </c>
      <c r="S680" s="303">
        <f>T703</f>
        <v>38414</v>
      </c>
      <c r="T680" s="303">
        <f>T704</f>
        <v>101892</v>
      </c>
      <c r="U680" s="303">
        <f>T705</f>
        <v>3865</v>
      </c>
      <c r="V680" s="303">
        <f>T706</f>
        <v>233911</v>
      </c>
      <c r="W680" s="303">
        <f>T707</f>
        <v>18485</v>
      </c>
      <c r="X680" s="303">
        <f>T708</f>
        <v>112494</v>
      </c>
      <c r="Y680" s="303">
        <f>T709</f>
        <v>86183</v>
      </c>
      <c r="Z680" s="303"/>
      <c r="AA680" s="303"/>
      <c r="AB680" s="303">
        <f>T710</f>
        <v>16749</v>
      </c>
      <c r="AC680" s="303">
        <f>T712</f>
        <v>1876</v>
      </c>
      <c r="AD680" s="303">
        <f>T713</f>
        <v>24035</v>
      </c>
      <c r="AE680" s="303">
        <f>T714</f>
        <v>6254</v>
      </c>
      <c r="AF680" s="303">
        <f>T715</f>
        <v>991</v>
      </c>
      <c r="AG680" s="303">
        <f>T716</f>
        <v>200755</v>
      </c>
      <c r="AH680" s="303">
        <f>T717</f>
        <v>16609</v>
      </c>
      <c r="AI680" s="303">
        <f>T718</f>
        <v>88459</v>
      </c>
      <c r="AJ680" s="303">
        <f>T719</f>
        <v>79929</v>
      </c>
      <c r="AK680" s="303">
        <f>T720</f>
        <v>15758</v>
      </c>
      <c r="AL680" s="303">
        <f>T721</f>
        <v>83.301638176638207</v>
      </c>
      <c r="AM680" s="303">
        <f>T722</f>
        <v>6.5829772079772102</v>
      </c>
      <c r="AN680" s="303">
        <f>T723</f>
        <v>40.061965811965798</v>
      </c>
      <c r="AO680" s="303">
        <f>T724</f>
        <v>30.691951566951602</v>
      </c>
      <c r="AP680" s="303">
        <f>T725</f>
        <v>5.9647435897435903</v>
      </c>
      <c r="AQ680" s="303">
        <f>T726</f>
        <v>11.807692307692299</v>
      </c>
      <c r="AR680" s="303">
        <f>T727</f>
        <v>0.66809116809116798</v>
      </c>
      <c r="AS680" s="303">
        <f>T728</f>
        <v>8.5594729344729394</v>
      </c>
      <c r="AT680" s="303">
        <f>T729</f>
        <v>2.2272079772079798</v>
      </c>
      <c r="AU680" s="303">
        <f>T730</f>
        <v>0.35292022792022798</v>
      </c>
      <c r="AV680" s="303">
        <f>T731</f>
        <v>71.4939458689459</v>
      </c>
      <c r="AW680" s="303">
        <f>T732</f>
        <v>5.9148860398860403</v>
      </c>
      <c r="AX680" s="303">
        <f>T733</f>
        <v>31.502492877492902</v>
      </c>
      <c r="AY680" s="303">
        <f>T734</f>
        <v>28.464743589743598</v>
      </c>
      <c r="AZ680" s="303">
        <f>T735</f>
        <v>5.6118233618233599</v>
      </c>
    </row>
    <row r="681" spans="1:52" ht="13.9" customHeight="1" outlineLevel="1" x14ac:dyDescent="0.2">
      <c r="A681" s="223" t="s">
        <v>24</v>
      </c>
      <c r="B681" s="303">
        <f>U686</f>
        <v>19794504</v>
      </c>
      <c r="C681" s="303">
        <f>U687</f>
        <v>3455302</v>
      </c>
      <c r="D681" s="303">
        <f>U688</f>
        <v>3580128</v>
      </c>
      <c r="E681" s="303">
        <f>U689</f>
        <v>11640019</v>
      </c>
      <c r="F681" s="303">
        <f>U690</f>
        <v>1119055</v>
      </c>
      <c r="G681" s="303">
        <f>U691</f>
        <v>9312123</v>
      </c>
      <c r="H681" s="303">
        <f>U692</f>
        <v>1432302</v>
      </c>
      <c r="I681" s="303">
        <f>U693</f>
        <v>1147211</v>
      </c>
      <c r="J681" s="303">
        <f>U694</f>
        <v>6269248</v>
      </c>
      <c r="K681" s="303">
        <f>U695</f>
        <v>463362</v>
      </c>
      <c r="L681" s="303">
        <f>U696</f>
        <v>3766406</v>
      </c>
      <c r="M681" s="303">
        <f>U697</f>
        <v>895872</v>
      </c>
      <c r="N681" s="303">
        <f>U698</f>
        <v>853880</v>
      </c>
      <c r="O681" s="303">
        <f>U699</f>
        <v>1986604</v>
      </c>
      <c r="P681" s="303">
        <f>U700</f>
        <v>30050</v>
      </c>
      <c r="Q681" s="303">
        <f>U701</f>
        <v>5545717</v>
      </c>
      <c r="R681" s="303">
        <f>U702</f>
        <v>536430</v>
      </c>
      <c r="S681" s="303">
        <f>U703</f>
        <v>293331</v>
      </c>
      <c r="T681" s="303">
        <f>U704</f>
        <v>4282644</v>
      </c>
      <c r="U681" s="303">
        <f>U705</f>
        <v>433312</v>
      </c>
      <c r="V681" s="303">
        <f>U706</f>
        <v>10482381</v>
      </c>
      <c r="W681" s="303">
        <f>U707</f>
        <v>2023000</v>
      </c>
      <c r="X681" s="303">
        <f>U708</f>
        <v>2432917</v>
      </c>
      <c r="Y681" s="303">
        <f>U709</f>
        <v>5370771</v>
      </c>
      <c r="Z681" s="303"/>
      <c r="AA681" s="303"/>
      <c r="AB681" s="303">
        <f>U710</f>
        <v>655693</v>
      </c>
      <c r="AC681" s="303">
        <f>U712</f>
        <v>426787</v>
      </c>
      <c r="AD681" s="303">
        <f>U713</f>
        <v>1945700</v>
      </c>
      <c r="AE681" s="303">
        <f>U714</f>
        <v>227018</v>
      </c>
      <c r="AF681" s="303">
        <f>U715</f>
        <v>152521</v>
      </c>
      <c r="AG681" s="303">
        <f>U716</f>
        <v>7730355</v>
      </c>
      <c r="AH681" s="303">
        <f>U717</f>
        <v>1596213</v>
      </c>
      <c r="AI681" s="303">
        <f>U718</f>
        <v>487217</v>
      </c>
      <c r="AJ681" s="303">
        <f>U719</f>
        <v>5143753</v>
      </c>
      <c r="AK681" s="303">
        <f>U720</f>
        <v>503172</v>
      </c>
      <c r="AL681" s="303">
        <f>U721</f>
        <v>3733.0416666666702</v>
      </c>
      <c r="AM681" s="303">
        <f>U722</f>
        <v>720.44159544159595</v>
      </c>
      <c r="AN681" s="303">
        <f>U723</f>
        <v>866.42343304843303</v>
      </c>
      <c r="AO681" s="303">
        <f>U724</f>
        <v>1912.6677350427401</v>
      </c>
      <c r="AP681" s="303">
        <f>U725</f>
        <v>233.508903133903</v>
      </c>
      <c r="AQ681" s="303">
        <f>U726</f>
        <v>980.06623931623903</v>
      </c>
      <c r="AR681" s="303">
        <f>U727</f>
        <v>151.989672364672</v>
      </c>
      <c r="AS681" s="303">
        <f>U728</f>
        <v>692.91310541310497</v>
      </c>
      <c r="AT681" s="303">
        <f>U729</f>
        <v>80.846866096866094</v>
      </c>
      <c r="AU681" s="303">
        <f>U730</f>
        <v>54.316595441595403</v>
      </c>
      <c r="AV681" s="303">
        <f>U731</f>
        <v>2752.97542735043</v>
      </c>
      <c r="AW681" s="303">
        <f>U732</f>
        <v>568.45192307692298</v>
      </c>
      <c r="AX681" s="303">
        <f>U733</f>
        <v>173.510327635328</v>
      </c>
      <c r="AY681" s="303">
        <f>U734</f>
        <v>1831.82086894587</v>
      </c>
      <c r="AZ681" s="303">
        <f>U735</f>
        <v>179.19230769230799</v>
      </c>
    </row>
    <row r="682" spans="1:52" ht="13.9" customHeight="1" outlineLevel="1" x14ac:dyDescent="0.2">
      <c r="A682" s="223" t="s">
        <v>25</v>
      </c>
      <c r="B682" s="303">
        <f>V686</f>
        <v>59901</v>
      </c>
      <c r="C682" s="303">
        <f>V687</f>
        <v>0</v>
      </c>
      <c r="D682" s="303">
        <f>V688</f>
        <v>42987</v>
      </c>
      <c r="E682" s="303">
        <f>V689</f>
        <v>14866</v>
      </c>
      <c r="F682" s="303">
        <f>V690</f>
        <v>2048</v>
      </c>
      <c r="G682" s="303">
        <f>V691</f>
        <v>4804</v>
      </c>
      <c r="H682" s="303">
        <f>V692</f>
        <v>0</v>
      </c>
      <c r="I682" s="303">
        <f>V693</f>
        <v>3862</v>
      </c>
      <c r="J682" s="303">
        <f>V694</f>
        <v>893</v>
      </c>
      <c r="K682" s="303">
        <f>V695</f>
        <v>49</v>
      </c>
      <c r="L682" s="303">
        <f>V696</f>
        <v>3523</v>
      </c>
      <c r="M682" s="303">
        <f>V697</f>
        <v>0</v>
      </c>
      <c r="N682" s="303">
        <f>V698</f>
        <v>2679</v>
      </c>
      <c r="O682" s="303">
        <f>V699</f>
        <v>795</v>
      </c>
      <c r="P682" s="303">
        <f>V700</f>
        <v>49</v>
      </c>
      <c r="Q682" s="303">
        <f>V701</f>
        <v>1281</v>
      </c>
      <c r="R682" s="303">
        <f>V702</f>
        <v>0</v>
      </c>
      <c r="S682" s="442">
        <f>V703</f>
        <v>1183</v>
      </c>
      <c r="T682" s="303">
        <f>V704</f>
        <v>98</v>
      </c>
      <c r="U682" s="303">
        <f>V705</f>
        <v>0</v>
      </c>
      <c r="V682" s="443">
        <f>V706</f>
        <v>55097</v>
      </c>
      <c r="W682" s="303">
        <f>V707</f>
        <v>0</v>
      </c>
      <c r="X682" s="303">
        <f>V708</f>
        <v>39125</v>
      </c>
      <c r="Y682" s="303">
        <f>V709</f>
        <v>13973</v>
      </c>
      <c r="Z682" s="303"/>
      <c r="AA682" s="303"/>
      <c r="AB682" s="303">
        <f>V710</f>
        <v>1999</v>
      </c>
      <c r="AC682" s="303">
        <f>V712</f>
        <v>0</v>
      </c>
      <c r="AD682" s="303">
        <f>V713</f>
        <v>29267</v>
      </c>
      <c r="AE682" s="303">
        <f>V714</f>
        <v>1414</v>
      </c>
      <c r="AF682" s="303">
        <f>V715</f>
        <v>69</v>
      </c>
      <c r="AG682" s="303">
        <f>V716</f>
        <v>24347</v>
      </c>
      <c r="AH682" s="303">
        <f>V717</f>
        <v>0</v>
      </c>
      <c r="AI682" s="303">
        <f>V718</f>
        <v>9858</v>
      </c>
      <c r="AJ682" s="303">
        <f>V719</f>
        <v>12559</v>
      </c>
      <c r="AK682" s="303">
        <f>V720</f>
        <v>1930</v>
      </c>
      <c r="AL682" s="303">
        <f>V721</f>
        <v>19.621438746438699</v>
      </c>
      <c r="AM682" s="303">
        <f>V722</f>
        <v>0</v>
      </c>
      <c r="AN682" s="303">
        <f>V723</f>
        <v>13.9334045584046</v>
      </c>
      <c r="AO682" s="303">
        <f>V724</f>
        <v>4.9761396011396002</v>
      </c>
      <c r="AP682" s="303">
        <f>V725</f>
        <v>0.71189458689458696</v>
      </c>
      <c r="AQ682" s="303">
        <f>V726</f>
        <v>10.9508547008547</v>
      </c>
      <c r="AR682" s="303">
        <f>V727</f>
        <v>0</v>
      </c>
      <c r="AS682" s="303">
        <f>V728</f>
        <v>10.4227207977208</v>
      </c>
      <c r="AT682" s="303">
        <f>V729</f>
        <v>0.50356125356125403</v>
      </c>
      <c r="AU682" s="303">
        <f>V730</f>
        <v>2.45726495726496E-2</v>
      </c>
      <c r="AV682" s="303">
        <f>V731</f>
        <v>8.6705840455840502</v>
      </c>
      <c r="AW682" s="303">
        <f>V732</f>
        <v>0</v>
      </c>
      <c r="AX682" s="303">
        <f>V733</f>
        <v>3.5106837606837602</v>
      </c>
      <c r="AY682" s="303">
        <f>V734</f>
        <v>4.4725783475783496</v>
      </c>
      <c r="AZ682" s="303">
        <f>V735</f>
        <v>0.68732193732193703</v>
      </c>
    </row>
    <row r="683" spans="1:52" ht="13.9" customHeight="1" outlineLevel="1" x14ac:dyDescent="0.2">
      <c r="A683" s="223" t="s">
        <v>26</v>
      </c>
      <c r="B683" s="303">
        <f>W686</f>
        <v>7703335</v>
      </c>
      <c r="C683" s="303">
        <f>W687</f>
        <v>1881325</v>
      </c>
      <c r="D683" s="303">
        <f>W688</f>
        <v>1220203</v>
      </c>
      <c r="E683" s="303">
        <f>W689</f>
        <v>3771300</v>
      </c>
      <c r="F683" s="303">
        <f>W690</f>
        <v>830507</v>
      </c>
      <c r="G683" s="303">
        <f>W691</f>
        <v>3933684</v>
      </c>
      <c r="H683" s="303">
        <f>W692</f>
        <v>1178403</v>
      </c>
      <c r="I683" s="303">
        <f>W693</f>
        <v>691367</v>
      </c>
      <c r="J683" s="303">
        <f>W694</f>
        <v>1640421</v>
      </c>
      <c r="K683" s="303">
        <f>W695</f>
        <v>423493</v>
      </c>
      <c r="L683" s="303">
        <f>W696</f>
        <v>1304905</v>
      </c>
      <c r="M683" s="303">
        <f>W697</f>
        <v>421517</v>
      </c>
      <c r="N683" s="303">
        <f>W698</f>
        <v>353704</v>
      </c>
      <c r="O683" s="303">
        <f>W699</f>
        <v>514741</v>
      </c>
      <c r="P683" s="303">
        <f>W700</f>
        <v>14943</v>
      </c>
      <c r="Q683" s="303">
        <f>W701</f>
        <v>2628779</v>
      </c>
      <c r="R683" s="307">
        <f>W702</f>
        <v>756886</v>
      </c>
      <c r="S683" s="583">
        <f>W703</f>
        <v>337663</v>
      </c>
      <c r="T683" s="307">
        <f>W704</f>
        <v>1125680</v>
      </c>
      <c r="U683" s="307">
        <f>W705</f>
        <v>408550</v>
      </c>
      <c r="V683" s="445">
        <f>W706</f>
        <v>3769651</v>
      </c>
      <c r="W683" s="303">
        <f>W707</f>
        <v>702922</v>
      </c>
      <c r="X683" s="303">
        <f>W708</f>
        <v>528836</v>
      </c>
      <c r="Y683" s="443">
        <f>W709</f>
        <v>2130879</v>
      </c>
      <c r="Z683" s="443"/>
      <c r="AA683" s="443"/>
      <c r="AB683" s="303">
        <f>W710</f>
        <v>407014</v>
      </c>
      <c r="AC683" s="303">
        <f>W712</f>
        <v>58153</v>
      </c>
      <c r="AD683" s="303">
        <f>W713</f>
        <v>173702</v>
      </c>
      <c r="AE683" s="303">
        <f>W714</f>
        <v>138017</v>
      </c>
      <c r="AF683" s="303">
        <f>W715</f>
        <v>24456</v>
      </c>
      <c r="AG683" s="303">
        <f>W716</f>
        <v>3375323</v>
      </c>
      <c r="AH683" s="303">
        <f>W717</f>
        <v>644769</v>
      </c>
      <c r="AI683" s="303">
        <f>W718</f>
        <v>355134</v>
      </c>
      <c r="AJ683" s="303">
        <f>W719</f>
        <v>1992862</v>
      </c>
      <c r="AK683" s="303">
        <f>W720</f>
        <v>382558</v>
      </c>
      <c r="AL683" s="303">
        <f>W721</f>
        <v>1342.4683048433001</v>
      </c>
      <c r="AM683" s="303">
        <f>W722</f>
        <v>250.328347578348</v>
      </c>
      <c r="AN683" s="303">
        <f>W723</f>
        <v>188.331908831909</v>
      </c>
      <c r="AO683" s="303">
        <f>W724</f>
        <v>758.86004273504295</v>
      </c>
      <c r="AP683" s="303">
        <f>W725</f>
        <v>144.948005698006</v>
      </c>
      <c r="AQ683" s="303">
        <f>W726</f>
        <v>140.430199430199</v>
      </c>
      <c r="AR683" s="303">
        <f>W727</f>
        <v>20.709757834757799</v>
      </c>
      <c r="AS683" s="303">
        <f>W728</f>
        <v>61.859686609686598</v>
      </c>
      <c r="AT683" s="303">
        <f>W729</f>
        <v>49.151353276353298</v>
      </c>
      <c r="AU683" s="303">
        <f>W730</f>
        <v>8.7094017094017104</v>
      </c>
      <c r="AV683" s="303">
        <f>W731</f>
        <v>1202.0381054131101</v>
      </c>
      <c r="AW683" s="303">
        <f>W732</f>
        <v>229.61858974359001</v>
      </c>
      <c r="AX683" s="303">
        <f>W733</f>
        <v>126.472222222222</v>
      </c>
      <c r="AY683" s="303">
        <f>W734</f>
        <v>709.70868945868995</v>
      </c>
      <c r="AZ683" s="303">
        <f>W735</f>
        <v>136.23860398860401</v>
      </c>
    </row>
    <row r="684" spans="1:52" ht="17.45" customHeight="1" outlineLevel="1" x14ac:dyDescent="0.2">
      <c r="A684" s="302" t="s">
        <v>27</v>
      </c>
      <c r="B684" s="303">
        <f>X686</f>
        <v>5034</v>
      </c>
      <c r="C684" s="303">
        <f>X687</f>
        <v>0</v>
      </c>
      <c r="D684" s="303">
        <f>X688</f>
        <v>0</v>
      </c>
      <c r="E684" s="303">
        <f>X689</f>
        <v>0</v>
      </c>
      <c r="F684" s="303">
        <f>X690</f>
        <v>5034</v>
      </c>
      <c r="G684" s="303">
        <f>X691</f>
        <v>4586</v>
      </c>
      <c r="H684" s="303">
        <f>X692</f>
        <v>0</v>
      </c>
      <c r="I684" s="303">
        <f>X693</f>
        <v>0</v>
      </c>
      <c r="J684" s="303">
        <f>X694</f>
        <v>0</v>
      </c>
      <c r="K684" s="303">
        <f>X695</f>
        <v>4586</v>
      </c>
      <c r="L684" s="303">
        <f>X696</f>
        <v>155</v>
      </c>
      <c r="M684" s="303">
        <f>X697</f>
        <v>0</v>
      </c>
      <c r="N684" s="303">
        <f>X698</f>
        <v>0</v>
      </c>
      <c r="O684" s="303">
        <f>X699</f>
        <v>0</v>
      </c>
      <c r="P684" s="303">
        <f>X700</f>
        <v>155</v>
      </c>
      <c r="Q684" s="303">
        <f>X701</f>
        <v>4431</v>
      </c>
      <c r="R684" s="303">
        <f>X702</f>
        <v>0</v>
      </c>
      <c r="S684" s="442">
        <f>X703</f>
        <v>0</v>
      </c>
      <c r="T684" s="444">
        <f>X704</f>
        <v>0</v>
      </c>
      <c r="U684" s="444">
        <f>X705</f>
        <v>4431</v>
      </c>
      <c r="V684" s="445">
        <f>X706</f>
        <v>448</v>
      </c>
      <c r="W684" s="303">
        <f>X707</f>
        <v>0</v>
      </c>
      <c r="X684" s="303">
        <f>X708</f>
        <v>0</v>
      </c>
      <c r="Y684" s="443">
        <f>X709</f>
        <v>0</v>
      </c>
      <c r="Z684" s="443"/>
      <c r="AA684" s="443"/>
      <c r="AB684" s="303">
        <f>X710</f>
        <v>448</v>
      </c>
      <c r="AC684" s="303">
        <f>X712</f>
        <v>0</v>
      </c>
      <c r="AD684" s="303">
        <f>X713</f>
        <v>0</v>
      </c>
      <c r="AE684" s="303">
        <f>X714</f>
        <v>0</v>
      </c>
      <c r="AF684" s="303">
        <f>X715</f>
        <v>4</v>
      </c>
      <c r="AG684" s="303">
        <f>X716</f>
        <v>444</v>
      </c>
      <c r="AH684" s="303">
        <f>X717</f>
        <v>0</v>
      </c>
      <c r="AI684" s="303">
        <f>X718</f>
        <v>0</v>
      </c>
      <c r="AJ684" s="303">
        <f>X719</f>
        <v>0</v>
      </c>
      <c r="AK684" s="303">
        <f>X720</f>
        <v>444</v>
      </c>
      <c r="AL684" s="303">
        <f>X721</f>
        <v>0.15954415954416001</v>
      </c>
      <c r="AM684" s="303">
        <f>X722</f>
        <v>0</v>
      </c>
      <c r="AN684" s="303">
        <f>X723</f>
        <v>0</v>
      </c>
      <c r="AO684" s="303">
        <f>X724</f>
        <v>0</v>
      </c>
      <c r="AP684" s="303">
        <f>X725</f>
        <v>0.15954415954416001</v>
      </c>
      <c r="AQ684" s="303">
        <f>X726</f>
        <v>1.42450142450142E-3</v>
      </c>
      <c r="AR684" s="303">
        <f>X727</f>
        <v>0</v>
      </c>
      <c r="AS684" s="303">
        <f>X728</f>
        <v>0</v>
      </c>
      <c r="AT684" s="303">
        <f>X729</f>
        <v>0</v>
      </c>
      <c r="AU684" s="303">
        <f>X730</f>
        <v>1.42450142450142E-3</v>
      </c>
      <c r="AV684" s="303">
        <f>X731</f>
        <v>0.158119658119658</v>
      </c>
      <c r="AW684" s="303">
        <f>X732</f>
        <v>0</v>
      </c>
      <c r="AX684" s="303">
        <f>X733</f>
        <v>0</v>
      </c>
      <c r="AY684" s="303">
        <f>X734</f>
        <v>0</v>
      </c>
      <c r="AZ684" s="303">
        <f>X735</f>
        <v>0.158119658119658</v>
      </c>
    </row>
    <row r="685" spans="1:52" ht="42.75" customHeight="1" outlineLevel="1" x14ac:dyDescent="0.2">
      <c r="A685" s="585"/>
      <c r="B685" s="462"/>
      <c r="C685" s="620" t="s">
        <v>6</v>
      </c>
      <c r="D685" s="620" t="s">
        <v>7</v>
      </c>
      <c r="E685" s="620" t="s">
        <v>8</v>
      </c>
      <c r="F685" s="620" t="s">
        <v>9</v>
      </c>
      <c r="G685" s="620" t="s">
        <v>10</v>
      </c>
      <c r="H685" s="620" t="s">
        <v>11</v>
      </c>
      <c r="I685" s="620" t="s">
        <v>12</v>
      </c>
      <c r="J685" s="620" t="s">
        <v>13</v>
      </c>
      <c r="K685" s="620" t="s">
        <v>14</v>
      </c>
      <c r="L685" s="620" t="s">
        <v>15</v>
      </c>
      <c r="M685" s="620" t="s">
        <v>364</v>
      </c>
      <c r="N685" s="620" t="s">
        <v>17</v>
      </c>
      <c r="O685" s="620" t="s">
        <v>18</v>
      </c>
      <c r="P685" s="620" t="s">
        <v>19</v>
      </c>
      <c r="Q685" s="620" t="s">
        <v>20</v>
      </c>
      <c r="R685" s="621" t="s">
        <v>21</v>
      </c>
      <c r="S685" s="620" t="s">
        <v>22</v>
      </c>
      <c r="T685" s="621" t="s">
        <v>23</v>
      </c>
      <c r="U685" s="620" t="s">
        <v>24</v>
      </c>
      <c r="V685" s="620" t="s">
        <v>25</v>
      </c>
      <c r="W685" s="620" t="s">
        <v>26</v>
      </c>
      <c r="X685" s="622" t="s">
        <v>27</v>
      </c>
      <c r="Y685" s="462"/>
      <c r="Z685" s="462"/>
      <c r="AA685" s="462"/>
      <c r="AB685" s="462"/>
      <c r="AC685" s="462"/>
      <c r="AD685" s="462"/>
      <c r="AE685" s="462"/>
      <c r="AF685" s="462"/>
      <c r="AG685" s="462"/>
      <c r="AH685" s="462"/>
      <c r="AI685" s="462"/>
      <c r="AJ685" s="462"/>
      <c r="AK685" s="462"/>
      <c r="AL685" s="462"/>
      <c r="AM685" s="462"/>
      <c r="AN685" s="462"/>
      <c r="AO685" s="462"/>
      <c r="AP685" s="462"/>
      <c r="AQ685" s="462"/>
      <c r="AR685" s="462"/>
    </row>
    <row r="686" spans="1:52" ht="14.45" customHeight="1" x14ac:dyDescent="0.2">
      <c r="C686" s="784">
        <v>892822</v>
      </c>
      <c r="D686" s="784">
        <v>278321</v>
      </c>
      <c r="E686" s="784">
        <v>1395655</v>
      </c>
      <c r="F686" s="784">
        <v>492396</v>
      </c>
      <c r="G686" s="784">
        <v>732821</v>
      </c>
      <c r="H686" s="784">
        <v>2446484</v>
      </c>
      <c r="I686" s="784">
        <v>2900787</v>
      </c>
      <c r="J686" s="784">
        <v>673845</v>
      </c>
      <c r="K686" s="784">
        <v>137076</v>
      </c>
      <c r="L686" s="784">
        <v>8394</v>
      </c>
      <c r="M686" s="784">
        <v>2505773</v>
      </c>
      <c r="N686" s="784">
        <v>270800</v>
      </c>
      <c r="O686" s="784">
        <v>85796</v>
      </c>
      <c r="P686" s="784">
        <v>2840954</v>
      </c>
      <c r="Q686" s="784">
        <v>2284345</v>
      </c>
      <c r="R686" s="785">
        <v>5478728</v>
      </c>
      <c r="S686" s="784">
        <v>815295</v>
      </c>
      <c r="T686" s="785">
        <v>432661</v>
      </c>
      <c r="U686" s="784">
        <v>19794504</v>
      </c>
      <c r="V686" s="784">
        <v>59901</v>
      </c>
      <c r="W686" s="784">
        <v>7703335</v>
      </c>
      <c r="X686" s="786">
        <v>5034</v>
      </c>
    </row>
    <row r="687" spans="1:52" ht="14.45" customHeight="1" x14ac:dyDescent="0.2">
      <c r="C687" s="787">
        <v>88726</v>
      </c>
      <c r="D687" s="787">
        <v>3282</v>
      </c>
      <c r="E687" s="787">
        <v>65242</v>
      </c>
      <c r="F687" s="787">
        <v>1213</v>
      </c>
      <c r="G687" s="787">
        <v>23215</v>
      </c>
      <c r="H687" s="787">
        <v>301732</v>
      </c>
      <c r="I687" s="787">
        <v>59565</v>
      </c>
      <c r="J687" s="787">
        <v>68447</v>
      </c>
      <c r="K687" s="787">
        <v>0</v>
      </c>
      <c r="L687" s="787">
        <v>1</v>
      </c>
      <c r="M687" s="787">
        <v>375197</v>
      </c>
      <c r="N687" s="787">
        <v>15252</v>
      </c>
      <c r="O687" s="787">
        <v>108</v>
      </c>
      <c r="P687" s="787">
        <v>746727</v>
      </c>
      <c r="Q687" s="787">
        <v>109387</v>
      </c>
      <c r="R687" s="788">
        <v>222620</v>
      </c>
      <c r="S687" s="787">
        <v>292</v>
      </c>
      <c r="T687" s="788">
        <v>29163</v>
      </c>
      <c r="U687" s="787">
        <v>3455302</v>
      </c>
      <c r="V687" s="787">
        <v>0</v>
      </c>
      <c r="W687" s="787">
        <v>1881325</v>
      </c>
      <c r="X687" s="789">
        <v>0</v>
      </c>
    </row>
    <row r="688" spans="1:52" ht="14.45" customHeight="1" x14ac:dyDescent="0.2">
      <c r="C688" s="787">
        <v>409526</v>
      </c>
      <c r="D688" s="787">
        <v>185618</v>
      </c>
      <c r="E688" s="787">
        <v>835501</v>
      </c>
      <c r="F688" s="787">
        <v>412798</v>
      </c>
      <c r="G688" s="787">
        <v>498882</v>
      </c>
      <c r="H688" s="787">
        <v>1230725</v>
      </c>
      <c r="I688" s="787">
        <v>1455484</v>
      </c>
      <c r="J688" s="787">
        <v>203532</v>
      </c>
      <c r="K688" s="787">
        <v>85752</v>
      </c>
      <c r="L688" s="787">
        <v>8277</v>
      </c>
      <c r="M688" s="787">
        <v>1151403</v>
      </c>
      <c r="N688" s="787">
        <v>159988</v>
      </c>
      <c r="O688" s="787">
        <v>54908</v>
      </c>
      <c r="P688" s="787">
        <v>1083916</v>
      </c>
      <c r="Q688" s="787">
        <v>965316</v>
      </c>
      <c r="R688" s="788">
        <v>3085700</v>
      </c>
      <c r="S688" s="787">
        <v>465675</v>
      </c>
      <c r="T688" s="788">
        <v>180385</v>
      </c>
      <c r="U688" s="787">
        <v>3580128</v>
      </c>
      <c r="V688" s="787">
        <v>42987</v>
      </c>
      <c r="W688" s="787">
        <v>1220203</v>
      </c>
      <c r="X688" s="789">
        <v>0</v>
      </c>
    </row>
    <row r="689" spans="3:24" ht="14.45" customHeight="1" x14ac:dyDescent="0.2">
      <c r="C689" s="787">
        <v>385476</v>
      </c>
      <c r="D689" s="787">
        <v>81557</v>
      </c>
      <c r="E689" s="787">
        <v>462790</v>
      </c>
      <c r="F689" s="787">
        <v>78363</v>
      </c>
      <c r="G689" s="787">
        <v>201824</v>
      </c>
      <c r="H689" s="787">
        <v>780689</v>
      </c>
      <c r="I689" s="787">
        <v>1279143</v>
      </c>
      <c r="J689" s="787">
        <v>199496</v>
      </c>
      <c r="K689" s="787">
        <v>38556</v>
      </c>
      <c r="L689" s="787">
        <v>0</v>
      </c>
      <c r="M689" s="787">
        <v>958921</v>
      </c>
      <c r="N689" s="787">
        <v>65852</v>
      </c>
      <c r="O689" s="787">
        <v>25304</v>
      </c>
      <c r="P689" s="787">
        <v>720931</v>
      </c>
      <c r="Q689" s="787">
        <v>1039894</v>
      </c>
      <c r="R689" s="788">
        <v>2058394</v>
      </c>
      <c r="S689" s="787">
        <v>314772</v>
      </c>
      <c r="T689" s="788">
        <v>200999</v>
      </c>
      <c r="U689" s="787">
        <v>11640019</v>
      </c>
      <c r="V689" s="787">
        <v>14866</v>
      </c>
      <c r="W689" s="787">
        <v>3771300</v>
      </c>
      <c r="X689" s="789">
        <v>0</v>
      </c>
    </row>
    <row r="690" spans="3:24" ht="14.45" customHeight="1" x14ac:dyDescent="0.2">
      <c r="C690" s="787">
        <v>9094</v>
      </c>
      <c r="D690" s="787">
        <v>7864</v>
      </c>
      <c r="E690" s="787">
        <v>32122</v>
      </c>
      <c r="F690" s="787">
        <v>22</v>
      </c>
      <c r="G690" s="787">
        <v>8900</v>
      </c>
      <c r="H690" s="787">
        <v>133338</v>
      </c>
      <c r="I690" s="787">
        <v>106595</v>
      </c>
      <c r="J690" s="787">
        <v>202370</v>
      </c>
      <c r="K690" s="787">
        <v>12768</v>
      </c>
      <c r="L690" s="787">
        <v>116</v>
      </c>
      <c r="M690" s="787">
        <v>20252</v>
      </c>
      <c r="N690" s="787">
        <v>29708</v>
      </c>
      <c r="O690" s="787">
        <v>5476</v>
      </c>
      <c r="P690" s="787">
        <v>289380</v>
      </c>
      <c r="Q690" s="787">
        <v>169748</v>
      </c>
      <c r="R690" s="788">
        <v>112014</v>
      </c>
      <c r="S690" s="787">
        <v>34556</v>
      </c>
      <c r="T690" s="788">
        <v>22114</v>
      </c>
      <c r="U690" s="787">
        <v>1119055</v>
      </c>
      <c r="V690" s="787">
        <v>2048</v>
      </c>
      <c r="W690" s="787">
        <v>830507</v>
      </c>
      <c r="X690" s="789">
        <v>5034</v>
      </c>
    </row>
    <row r="691" spans="3:24" ht="14.45" customHeight="1" x14ac:dyDescent="0.2">
      <c r="C691" s="784">
        <v>430002</v>
      </c>
      <c r="D691" s="784">
        <v>100233</v>
      </c>
      <c r="E691" s="784">
        <v>709714</v>
      </c>
      <c r="F691" s="784">
        <v>166364</v>
      </c>
      <c r="G691" s="784">
        <v>223877</v>
      </c>
      <c r="H691" s="784">
        <v>800120</v>
      </c>
      <c r="I691" s="784">
        <v>999967</v>
      </c>
      <c r="J691" s="784">
        <v>397032</v>
      </c>
      <c r="K691" s="784">
        <v>58431</v>
      </c>
      <c r="L691" s="784">
        <v>2832</v>
      </c>
      <c r="M691" s="784">
        <v>1135563</v>
      </c>
      <c r="N691" s="784">
        <v>106901</v>
      </c>
      <c r="O691" s="784">
        <v>62016</v>
      </c>
      <c r="P691" s="784">
        <v>1760334</v>
      </c>
      <c r="Q691" s="784">
        <v>762159</v>
      </c>
      <c r="R691" s="785">
        <v>1627683</v>
      </c>
      <c r="S691" s="784">
        <v>203541</v>
      </c>
      <c r="T691" s="785">
        <v>198750</v>
      </c>
      <c r="U691" s="784">
        <v>9312123</v>
      </c>
      <c r="V691" s="784">
        <v>4804</v>
      </c>
      <c r="W691" s="784">
        <v>3933684</v>
      </c>
      <c r="X691" s="786">
        <v>4586</v>
      </c>
    </row>
    <row r="692" spans="3:24" ht="14.45" customHeight="1" x14ac:dyDescent="0.2">
      <c r="C692" s="787">
        <v>45891</v>
      </c>
      <c r="D692" s="787">
        <v>119</v>
      </c>
      <c r="E692" s="787">
        <v>52508</v>
      </c>
      <c r="F692" s="787">
        <v>251</v>
      </c>
      <c r="G692" s="787">
        <v>3757</v>
      </c>
      <c r="H692" s="787">
        <v>122615</v>
      </c>
      <c r="I692" s="787">
        <v>3242</v>
      </c>
      <c r="J692" s="787">
        <v>40230</v>
      </c>
      <c r="K692" s="787">
        <v>0</v>
      </c>
      <c r="L692" s="787">
        <v>0</v>
      </c>
      <c r="M692" s="787">
        <v>171952</v>
      </c>
      <c r="N692" s="787">
        <v>5474</v>
      </c>
      <c r="O692" s="787">
        <v>7</v>
      </c>
      <c r="P692" s="787">
        <v>424609</v>
      </c>
      <c r="Q692" s="787">
        <v>22413</v>
      </c>
      <c r="R692" s="788">
        <v>25376</v>
      </c>
      <c r="S692" s="787">
        <v>292</v>
      </c>
      <c r="T692" s="788">
        <v>10678</v>
      </c>
      <c r="U692" s="787">
        <v>1432302</v>
      </c>
      <c r="V692" s="787">
        <v>0</v>
      </c>
      <c r="W692" s="787">
        <v>1178403</v>
      </c>
      <c r="X692" s="789">
        <v>0</v>
      </c>
    </row>
    <row r="693" spans="3:24" ht="14.45" customHeight="1" x14ac:dyDescent="0.2">
      <c r="C693" s="787">
        <v>185147</v>
      </c>
      <c r="D693" s="787">
        <v>77946</v>
      </c>
      <c r="E693" s="787">
        <v>375342</v>
      </c>
      <c r="F693" s="787">
        <v>141893</v>
      </c>
      <c r="G693" s="787">
        <v>169495</v>
      </c>
      <c r="H693" s="787">
        <v>436945</v>
      </c>
      <c r="I693" s="787">
        <v>574648</v>
      </c>
      <c r="J693" s="787">
        <v>111437</v>
      </c>
      <c r="K693" s="787">
        <v>26838</v>
      </c>
      <c r="L693" s="787">
        <v>2716</v>
      </c>
      <c r="M693" s="787">
        <v>495550</v>
      </c>
      <c r="N693" s="787">
        <v>65903</v>
      </c>
      <c r="O693" s="787">
        <v>50374</v>
      </c>
      <c r="P693" s="787">
        <v>703439</v>
      </c>
      <c r="Q693" s="787">
        <v>323110</v>
      </c>
      <c r="R693" s="788">
        <v>948039</v>
      </c>
      <c r="S693" s="787">
        <v>97020</v>
      </c>
      <c r="T693" s="788">
        <v>67891</v>
      </c>
      <c r="U693" s="787">
        <v>1147211</v>
      </c>
      <c r="V693" s="787">
        <v>3862</v>
      </c>
      <c r="W693" s="787">
        <v>691367</v>
      </c>
      <c r="X693" s="789">
        <v>0</v>
      </c>
    </row>
    <row r="694" spans="3:24" ht="14.45" customHeight="1" x14ac:dyDescent="0.2">
      <c r="C694" s="787">
        <v>194743</v>
      </c>
      <c r="D694" s="787">
        <v>18936</v>
      </c>
      <c r="E694" s="787">
        <v>264398</v>
      </c>
      <c r="F694" s="787">
        <v>24220</v>
      </c>
      <c r="G694" s="787">
        <v>48296</v>
      </c>
      <c r="H694" s="787">
        <v>171001</v>
      </c>
      <c r="I694" s="787">
        <v>374823</v>
      </c>
      <c r="J694" s="787">
        <v>86539</v>
      </c>
      <c r="K694" s="787">
        <v>23745</v>
      </c>
      <c r="L694" s="787">
        <v>0</v>
      </c>
      <c r="M694" s="787">
        <v>453984</v>
      </c>
      <c r="N694" s="787">
        <v>22280</v>
      </c>
      <c r="O694" s="787">
        <v>8660</v>
      </c>
      <c r="P694" s="787">
        <v>461041</v>
      </c>
      <c r="Q694" s="787">
        <v>273356</v>
      </c>
      <c r="R694" s="788">
        <v>620774</v>
      </c>
      <c r="S694" s="787">
        <v>88747</v>
      </c>
      <c r="T694" s="788">
        <v>114816</v>
      </c>
      <c r="U694" s="787">
        <v>6269248</v>
      </c>
      <c r="V694" s="787">
        <v>893</v>
      </c>
      <c r="W694" s="787">
        <v>1640421</v>
      </c>
      <c r="X694" s="789">
        <v>0</v>
      </c>
    </row>
    <row r="695" spans="3:24" ht="14.45" customHeight="1" x14ac:dyDescent="0.2">
      <c r="C695" s="787">
        <v>4221</v>
      </c>
      <c r="D695" s="787">
        <v>3232</v>
      </c>
      <c r="E695" s="787">
        <v>17466</v>
      </c>
      <c r="F695" s="787">
        <v>0</v>
      </c>
      <c r="G695" s="787">
        <v>2329</v>
      </c>
      <c r="H695" s="787">
        <v>69559</v>
      </c>
      <c r="I695" s="787">
        <v>47254</v>
      </c>
      <c r="J695" s="787">
        <v>158826</v>
      </c>
      <c r="K695" s="787">
        <v>7848</v>
      </c>
      <c r="L695" s="787">
        <v>116</v>
      </c>
      <c r="M695" s="787">
        <v>14077</v>
      </c>
      <c r="N695" s="787">
        <v>13244</v>
      </c>
      <c r="O695" s="787">
        <v>2975</v>
      </c>
      <c r="P695" s="787">
        <v>171245</v>
      </c>
      <c r="Q695" s="787">
        <v>143280</v>
      </c>
      <c r="R695" s="788">
        <v>33494</v>
      </c>
      <c r="S695" s="787">
        <v>17482</v>
      </c>
      <c r="T695" s="788">
        <v>5365</v>
      </c>
      <c r="U695" s="787">
        <v>463362</v>
      </c>
      <c r="V695" s="787">
        <v>49</v>
      </c>
      <c r="W695" s="787">
        <v>423493</v>
      </c>
      <c r="X695" s="789">
        <v>4586</v>
      </c>
    </row>
    <row r="696" spans="3:24" ht="14.45" customHeight="1" x14ac:dyDescent="0.2">
      <c r="C696" s="784">
        <v>102934</v>
      </c>
      <c r="D696" s="784">
        <v>34688</v>
      </c>
      <c r="E696" s="784">
        <v>288398</v>
      </c>
      <c r="F696" s="784">
        <v>150820</v>
      </c>
      <c r="G696" s="784">
        <v>116561</v>
      </c>
      <c r="H696" s="784">
        <v>299418</v>
      </c>
      <c r="I696" s="784">
        <v>696536</v>
      </c>
      <c r="J696" s="784">
        <v>134240</v>
      </c>
      <c r="K696" s="784">
        <v>21502</v>
      </c>
      <c r="L696" s="784">
        <v>1907</v>
      </c>
      <c r="M696" s="784">
        <v>808665</v>
      </c>
      <c r="N696" s="784">
        <v>33172</v>
      </c>
      <c r="O696" s="784">
        <v>9438</v>
      </c>
      <c r="P696" s="784">
        <v>1055312</v>
      </c>
      <c r="Q696" s="784">
        <v>450549</v>
      </c>
      <c r="R696" s="785">
        <v>1427318</v>
      </c>
      <c r="S696" s="784">
        <v>112469</v>
      </c>
      <c r="T696" s="785">
        <v>45971</v>
      </c>
      <c r="U696" s="784">
        <v>3766406</v>
      </c>
      <c r="V696" s="784">
        <v>3523</v>
      </c>
      <c r="W696" s="784">
        <v>1304905</v>
      </c>
      <c r="X696" s="786">
        <v>155</v>
      </c>
    </row>
    <row r="697" spans="3:24" ht="14.45" customHeight="1" x14ac:dyDescent="0.2">
      <c r="C697" s="787">
        <v>3663</v>
      </c>
      <c r="D697" s="787">
        <v>119</v>
      </c>
      <c r="E697" s="787">
        <v>3329</v>
      </c>
      <c r="F697" s="787">
        <v>251</v>
      </c>
      <c r="G697" s="787">
        <v>195</v>
      </c>
      <c r="H697" s="787">
        <v>24426</v>
      </c>
      <c r="I697" s="787">
        <v>1565</v>
      </c>
      <c r="J697" s="787">
        <v>12000</v>
      </c>
      <c r="K697" s="787">
        <v>0</v>
      </c>
      <c r="L697" s="787">
        <v>0</v>
      </c>
      <c r="M697" s="787">
        <v>125217</v>
      </c>
      <c r="N697" s="787">
        <v>181</v>
      </c>
      <c r="O697" s="787">
        <v>2</v>
      </c>
      <c r="P697" s="787">
        <v>245658</v>
      </c>
      <c r="Q697" s="787">
        <v>21725</v>
      </c>
      <c r="R697" s="788">
        <v>24277</v>
      </c>
      <c r="S697" s="787">
        <v>108</v>
      </c>
      <c r="T697" s="788">
        <v>2070</v>
      </c>
      <c r="U697" s="787">
        <v>895872</v>
      </c>
      <c r="V697" s="787">
        <v>0</v>
      </c>
      <c r="W697" s="787">
        <v>421517</v>
      </c>
      <c r="X697" s="789">
        <v>0</v>
      </c>
    </row>
    <row r="698" spans="3:24" ht="14.45" customHeight="1" x14ac:dyDescent="0.2">
      <c r="C698" s="787">
        <v>57988</v>
      </c>
      <c r="D698" s="787">
        <v>27108</v>
      </c>
      <c r="E698" s="787">
        <v>166653</v>
      </c>
      <c r="F698" s="787">
        <v>126350</v>
      </c>
      <c r="G698" s="787">
        <v>91921</v>
      </c>
      <c r="H698" s="787">
        <v>181649</v>
      </c>
      <c r="I698" s="787">
        <v>401268</v>
      </c>
      <c r="J698" s="787">
        <v>90223</v>
      </c>
      <c r="K698" s="787">
        <v>14126</v>
      </c>
      <c r="L698" s="787">
        <v>1796</v>
      </c>
      <c r="M698" s="787">
        <v>362635</v>
      </c>
      <c r="N698" s="787">
        <v>24693</v>
      </c>
      <c r="O698" s="787">
        <v>5313</v>
      </c>
      <c r="P698" s="787">
        <v>482763</v>
      </c>
      <c r="Q698" s="787">
        <v>283496</v>
      </c>
      <c r="R698" s="788">
        <v>859396</v>
      </c>
      <c r="S698" s="787">
        <v>59237</v>
      </c>
      <c r="T698" s="788">
        <v>29477</v>
      </c>
      <c r="U698" s="787">
        <v>853880</v>
      </c>
      <c r="V698" s="787">
        <v>2679</v>
      </c>
      <c r="W698" s="787">
        <v>353704</v>
      </c>
      <c r="X698" s="789">
        <v>0</v>
      </c>
    </row>
    <row r="699" spans="3:24" ht="14.45" customHeight="1" x14ac:dyDescent="0.2">
      <c r="C699" s="787">
        <v>41167</v>
      </c>
      <c r="D699" s="787">
        <v>6398</v>
      </c>
      <c r="E699" s="787">
        <v>117221</v>
      </c>
      <c r="F699" s="787">
        <v>24219</v>
      </c>
      <c r="G699" s="787">
        <v>24153</v>
      </c>
      <c r="H699" s="787">
        <v>81704</v>
      </c>
      <c r="I699" s="787">
        <v>291166</v>
      </c>
      <c r="J699" s="787">
        <v>29377</v>
      </c>
      <c r="K699" s="787">
        <v>7085</v>
      </c>
      <c r="L699" s="787">
        <v>0</v>
      </c>
      <c r="M699" s="787">
        <v>318719</v>
      </c>
      <c r="N699" s="787">
        <v>7634</v>
      </c>
      <c r="O699" s="787">
        <v>3814</v>
      </c>
      <c r="P699" s="787">
        <v>318266</v>
      </c>
      <c r="Q699" s="787">
        <v>144146</v>
      </c>
      <c r="R699" s="788">
        <v>541057</v>
      </c>
      <c r="S699" s="787">
        <v>51983</v>
      </c>
      <c r="T699" s="788">
        <v>12924</v>
      </c>
      <c r="U699" s="787">
        <v>1986604</v>
      </c>
      <c r="V699" s="787">
        <v>795</v>
      </c>
      <c r="W699" s="787">
        <v>514741</v>
      </c>
      <c r="X699" s="789">
        <v>0</v>
      </c>
    </row>
    <row r="700" spans="3:24" ht="14.45" customHeight="1" x14ac:dyDescent="0.2">
      <c r="C700" s="787">
        <v>116</v>
      </c>
      <c r="D700" s="787">
        <v>1063</v>
      </c>
      <c r="E700" s="787">
        <v>1195</v>
      </c>
      <c r="F700" s="787">
        <v>0</v>
      </c>
      <c r="G700" s="787">
        <v>292</v>
      </c>
      <c r="H700" s="787">
        <v>11639</v>
      </c>
      <c r="I700" s="787">
        <v>2537</v>
      </c>
      <c r="J700" s="787">
        <v>2640</v>
      </c>
      <c r="K700" s="787">
        <v>291</v>
      </c>
      <c r="L700" s="787">
        <v>111</v>
      </c>
      <c r="M700" s="787">
        <v>2094</v>
      </c>
      <c r="N700" s="787">
        <v>664</v>
      </c>
      <c r="O700" s="787">
        <v>309</v>
      </c>
      <c r="P700" s="787">
        <v>8625</v>
      </c>
      <c r="Q700" s="787">
        <v>1182</v>
      </c>
      <c r="R700" s="788">
        <v>2588</v>
      </c>
      <c r="S700" s="787">
        <v>1141</v>
      </c>
      <c r="T700" s="788">
        <v>1500</v>
      </c>
      <c r="U700" s="787">
        <v>30050</v>
      </c>
      <c r="V700" s="787">
        <v>49</v>
      </c>
      <c r="W700" s="787">
        <v>14943</v>
      </c>
      <c r="X700" s="789">
        <v>155</v>
      </c>
    </row>
    <row r="701" spans="3:24" ht="14.45" customHeight="1" x14ac:dyDescent="0.2">
      <c r="C701" s="784">
        <v>327068</v>
      </c>
      <c r="D701" s="784">
        <v>65545</v>
      </c>
      <c r="E701" s="784">
        <v>421316</v>
      </c>
      <c r="F701" s="784">
        <v>15544</v>
      </c>
      <c r="G701" s="784">
        <v>107316</v>
      </c>
      <c r="H701" s="784">
        <v>500702</v>
      </c>
      <c r="I701" s="784">
        <v>303431</v>
      </c>
      <c r="J701" s="784">
        <v>262792</v>
      </c>
      <c r="K701" s="784">
        <v>36929</v>
      </c>
      <c r="L701" s="784">
        <v>925</v>
      </c>
      <c r="M701" s="784">
        <v>326898</v>
      </c>
      <c r="N701" s="784">
        <v>73729</v>
      </c>
      <c r="O701" s="784">
        <v>52578</v>
      </c>
      <c r="P701" s="784">
        <v>705022</v>
      </c>
      <c r="Q701" s="784">
        <v>311610</v>
      </c>
      <c r="R701" s="785">
        <v>200365</v>
      </c>
      <c r="S701" s="784">
        <v>91072</v>
      </c>
      <c r="T701" s="785">
        <v>152779</v>
      </c>
      <c r="U701" s="784">
        <v>5545717</v>
      </c>
      <c r="V701" s="784">
        <v>1281</v>
      </c>
      <c r="W701" s="784">
        <v>2628779</v>
      </c>
      <c r="X701" s="786">
        <v>4431</v>
      </c>
    </row>
    <row r="702" spans="3:24" ht="14.45" customHeight="1" x14ac:dyDescent="0.2">
      <c r="C702" s="787">
        <v>42228</v>
      </c>
      <c r="D702" s="787">
        <v>0</v>
      </c>
      <c r="E702" s="787">
        <v>49179</v>
      </c>
      <c r="F702" s="787">
        <v>0</v>
      </c>
      <c r="G702" s="787">
        <v>3562</v>
      </c>
      <c r="H702" s="787">
        <v>98189</v>
      </c>
      <c r="I702" s="787">
        <v>1677</v>
      </c>
      <c r="J702" s="787">
        <v>28230</v>
      </c>
      <c r="K702" s="787">
        <v>0</v>
      </c>
      <c r="L702" s="787">
        <v>0</v>
      </c>
      <c r="M702" s="787">
        <v>46735</v>
      </c>
      <c r="N702" s="787">
        <v>5293</v>
      </c>
      <c r="O702" s="787">
        <v>5</v>
      </c>
      <c r="P702" s="787">
        <v>178951</v>
      </c>
      <c r="Q702" s="787">
        <v>688</v>
      </c>
      <c r="R702" s="788">
        <v>1099</v>
      </c>
      <c r="S702" s="787">
        <v>184</v>
      </c>
      <c r="T702" s="788">
        <v>8608</v>
      </c>
      <c r="U702" s="787">
        <v>536430</v>
      </c>
      <c r="V702" s="787">
        <v>0</v>
      </c>
      <c r="W702" s="787">
        <v>756886</v>
      </c>
      <c r="X702" s="789">
        <v>0</v>
      </c>
    </row>
    <row r="703" spans="3:24" ht="14.45" customHeight="1" x14ac:dyDescent="0.2">
      <c r="C703" s="787">
        <v>127159</v>
      </c>
      <c r="D703" s="787">
        <v>50838</v>
      </c>
      <c r="E703" s="787">
        <v>208689</v>
      </c>
      <c r="F703" s="787">
        <v>15543</v>
      </c>
      <c r="G703" s="787">
        <v>77574</v>
      </c>
      <c r="H703" s="787">
        <v>255296</v>
      </c>
      <c r="I703" s="787">
        <v>173380</v>
      </c>
      <c r="J703" s="787">
        <v>21214</v>
      </c>
      <c r="K703" s="787">
        <v>12712</v>
      </c>
      <c r="L703" s="787">
        <v>920</v>
      </c>
      <c r="M703" s="787">
        <v>132915</v>
      </c>
      <c r="N703" s="787">
        <v>41210</v>
      </c>
      <c r="O703" s="787">
        <v>45061</v>
      </c>
      <c r="P703" s="787">
        <v>220676</v>
      </c>
      <c r="Q703" s="787">
        <v>39614</v>
      </c>
      <c r="R703" s="788">
        <v>88643</v>
      </c>
      <c r="S703" s="787">
        <v>37783</v>
      </c>
      <c r="T703" s="788">
        <v>38414</v>
      </c>
      <c r="U703" s="787">
        <v>293331</v>
      </c>
      <c r="V703" s="787">
        <v>1183</v>
      </c>
      <c r="W703" s="787">
        <v>337663</v>
      </c>
      <c r="X703" s="789">
        <v>0</v>
      </c>
    </row>
    <row r="704" spans="3:24" ht="14.45" customHeight="1" x14ac:dyDescent="0.2">
      <c r="C704" s="787">
        <v>153576</v>
      </c>
      <c r="D704" s="787">
        <v>12538</v>
      </c>
      <c r="E704" s="787">
        <v>147177</v>
      </c>
      <c r="F704" s="787">
        <v>1</v>
      </c>
      <c r="G704" s="787">
        <v>24143</v>
      </c>
      <c r="H704" s="787">
        <v>89297</v>
      </c>
      <c r="I704" s="787">
        <v>83657</v>
      </c>
      <c r="J704" s="787">
        <v>57162</v>
      </c>
      <c r="K704" s="787">
        <v>16660</v>
      </c>
      <c r="L704" s="787">
        <v>0</v>
      </c>
      <c r="M704" s="787">
        <v>135265</v>
      </c>
      <c r="N704" s="787">
        <v>14646</v>
      </c>
      <c r="O704" s="787">
        <v>4846</v>
      </c>
      <c r="P704" s="787">
        <v>142775</v>
      </c>
      <c r="Q704" s="787">
        <v>129210</v>
      </c>
      <c r="R704" s="788">
        <v>79717</v>
      </c>
      <c r="S704" s="787">
        <v>36764</v>
      </c>
      <c r="T704" s="788">
        <v>101892</v>
      </c>
      <c r="U704" s="787">
        <v>4282644</v>
      </c>
      <c r="V704" s="787">
        <v>98</v>
      </c>
      <c r="W704" s="787">
        <v>1125680</v>
      </c>
      <c r="X704" s="789">
        <v>0</v>
      </c>
    </row>
    <row r="705" spans="3:24" ht="14.45" customHeight="1" x14ac:dyDescent="0.2">
      <c r="C705" s="787">
        <v>4105</v>
      </c>
      <c r="D705" s="787">
        <v>2169</v>
      </c>
      <c r="E705" s="787">
        <v>16271</v>
      </c>
      <c r="F705" s="787">
        <v>0</v>
      </c>
      <c r="G705" s="787">
        <v>2037</v>
      </c>
      <c r="H705" s="787">
        <v>57920</v>
      </c>
      <c r="I705" s="787">
        <v>44717</v>
      </c>
      <c r="J705" s="787">
        <v>156186</v>
      </c>
      <c r="K705" s="787">
        <v>7557</v>
      </c>
      <c r="L705" s="787">
        <v>5</v>
      </c>
      <c r="M705" s="787">
        <v>11983</v>
      </c>
      <c r="N705" s="787">
        <v>12580</v>
      </c>
      <c r="O705" s="787">
        <v>2666</v>
      </c>
      <c r="P705" s="787">
        <v>162620</v>
      </c>
      <c r="Q705" s="787">
        <v>142098</v>
      </c>
      <c r="R705" s="788">
        <v>30906</v>
      </c>
      <c r="S705" s="787">
        <v>16341</v>
      </c>
      <c r="T705" s="788">
        <v>3865</v>
      </c>
      <c r="U705" s="787">
        <v>433312</v>
      </c>
      <c r="V705" s="787">
        <v>0</v>
      </c>
      <c r="W705" s="787">
        <v>408550</v>
      </c>
      <c r="X705" s="789">
        <v>4431</v>
      </c>
    </row>
    <row r="706" spans="3:24" ht="14.45" customHeight="1" x14ac:dyDescent="0.2">
      <c r="C706" s="784">
        <v>462820</v>
      </c>
      <c r="D706" s="784">
        <v>178088</v>
      </c>
      <c r="E706" s="784">
        <v>685941</v>
      </c>
      <c r="F706" s="784">
        <v>326032</v>
      </c>
      <c r="G706" s="784">
        <v>508944</v>
      </c>
      <c r="H706" s="784">
        <v>1646364</v>
      </c>
      <c r="I706" s="784">
        <v>1900820</v>
      </c>
      <c r="J706" s="784">
        <v>276813</v>
      </c>
      <c r="K706" s="784">
        <v>78645</v>
      </c>
      <c r="L706" s="784">
        <v>5562</v>
      </c>
      <c r="M706" s="784">
        <v>1370210</v>
      </c>
      <c r="N706" s="784">
        <v>163899</v>
      </c>
      <c r="O706" s="784">
        <v>23780</v>
      </c>
      <c r="P706" s="784">
        <v>1080620</v>
      </c>
      <c r="Q706" s="784">
        <v>1522186</v>
      </c>
      <c r="R706" s="785">
        <v>3851045</v>
      </c>
      <c r="S706" s="784">
        <v>611754</v>
      </c>
      <c r="T706" s="785">
        <v>233911</v>
      </c>
      <c r="U706" s="784">
        <v>10482381</v>
      </c>
      <c r="V706" s="784">
        <v>55097</v>
      </c>
      <c r="W706" s="784">
        <v>3769651</v>
      </c>
      <c r="X706" s="786">
        <v>448</v>
      </c>
    </row>
    <row r="707" spans="3:24" ht="14.45" customHeight="1" x14ac:dyDescent="0.2">
      <c r="C707" s="787">
        <v>42835</v>
      </c>
      <c r="D707" s="787">
        <v>3163</v>
      </c>
      <c r="E707" s="787">
        <v>12734</v>
      </c>
      <c r="F707" s="787">
        <v>962</v>
      </c>
      <c r="G707" s="787">
        <v>19458</v>
      </c>
      <c r="H707" s="787">
        <v>179117</v>
      </c>
      <c r="I707" s="787">
        <v>56323</v>
      </c>
      <c r="J707" s="787">
        <v>28217</v>
      </c>
      <c r="K707" s="787">
        <v>0</v>
      </c>
      <c r="L707" s="787">
        <v>1</v>
      </c>
      <c r="M707" s="787">
        <v>203245</v>
      </c>
      <c r="N707" s="787">
        <v>9778</v>
      </c>
      <c r="O707" s="787">
        <v>101</v>
      </c>
      <c r="P707" s="787">
        <v>322118</v>
      </c>
      <c r="Q707" s="787">
        <v>86974</v>
      </c>
      <c r="R707" s="788">
        <v>197244</v>
      </c>
      <c r="S707" s="787">
        <v>0</v>
      </c>
      <c r="T707" s="788">
        <v>18485</v>
      </c>
      <c r="U707" s="787">
        <v>2023000</v>
      </c>
      <c r="V707" s="787">
        <v>0</v>
      </c>
      <c r="W707" s="787">
        <v>702922</v>
      </c>
      <c r="X707" s="789">
        <v>0</v>
      </c>
    </row>
    <row r="708" spans="3:24" ht="14.45" customHeight="1" x14ac:dyDescent="0.2">
      <c r="C708" s="787">
        <v>224379</v>
      </c>
      <c r="D708" s="787">
        <v>107672</v>
      </c>
      <c r="E708" s="787">
        <v>460159</v>
      </c>
      <c r="F708" s="787">
        <v>270905</v>
      </c>
      <c r="G708" s="787">
        <v>329387</v>
      </c>
      <c r="H708" s="787">
        <v>793780</v>
      </c>
      <c r="I708" s="787">
        <v>880836</v>
      </c>
      <c r="J708" s="787">
        <v>92095</v>
      </c>
      <c r="K708" s="787">
        <v>58914</v>
      </c>
      <c r="L708" s="787">
        <v>5561</v>
      </c>
      <c r="M708" s="787">
        <v>655853</v>
      </c>
      <c r="N708" s="787">
        <v>94085</v>
      </c>
      <c r="O708" s="787">
        <v>4534</v>
      </c>
      <c r="P708" s="787">
        <v>380477</v>
      </c>
      <c r="Q708" s="787">
        <v>642206</v>
      </c>
      <c r="R708" s="788">
        <v>2137661</v>
      </c>
      <c r="S708" s="787">
        <v>368655</v>
      </c>
      <c r="T708" s="788">
        <v>112494</v>
      </c>
      <c r="U708" s="787">
        <v>2432917</v>
      </c>
      <c r="V708" s="787">
        <v>39125</v>
      </c>
      <c r="W708" s="787">
        <v>528836</v>
      </c>
      <c r="X708" s="789">
        <v>0</v>
      </c>
    </row>
    <row r="709" spans="3:24" ht="14.45" customHeight="1" x14ac:dyDescent="0.2">
      <c r="C709" s="787">
        <v>190733</v>
      </c>
      <c r="D709" s="787">
        <v>62621</v>
      </c>
      <c r="E709" s="787">
        <v>198392</v>
      </c>
      <c r="F709" s="787">
        <v>54143</v>
      </c>
      <c r="G709" s="787">
        <v>153528</v>
      </c>
      <c r="H709" s="787">
        <v>609688</v>
      </c>
      <c r="I709" s="787">
        <v>904320</v>
      </c>
      <c r="J709" s="787">
        <v>112957</v>
      </c>
      <c r="K709" s="787">
        <v>14811</v>
      </c>
      <c r="L709" s="787">
        <v>0</v>
      </c>
      <c r="M709" s="787">
        <v>504937</v>
      </c>
      <c r="N709" s="787">
        <v>43572</v>
      </c>
      <c r="O709" s="787">
        <v>16644</v>
      </c>
      <c r="P709" s="787">
        <v>259890</v>
      </c>
      <c r="Q709" s="787">
        <v>766538</v>
      </c>
      <c r="R709" s="788">
        <v>1437620</v>
      </c>
      <c r="S709" s="787">
        <v>226025</v>
      </c>
      <c r="T709" s="788">
        <v>86183</v>
      </c>
      <c r="U709" s="787">
        <v>5370771</v>
      </c>
      <c r="V709" s="787">
        <v>13973</v>
      </c>
      <c r="W709" s="787">
        <v>2130879</v>
      </c>
      <c r="X709" s="789">
        <v>0</v>
      </c>
    </row>
    <row r="710" spans="3:24" ht="14.45" customHeight="1" x14ac:dyDescent="0.2">
      <c r="C710" s="787">
        <v>4873</v>
      </c>
      <c r="D710" s="787">
        <v>4632</v>
      </c>
      <c r="E710" s="787">
        <v>14656</v>
      </c>
      <c r="F710" s="787">
        <v>22</v>
      </c>
      <c r="G710" s="787">
        <v>6571</v>
      </c>
      <c r="H710" s="787">
        <v>63779</v>
      </c>
      <c r="I710" s="787">
        <v>59341</v>
      </c>
      <c r="J710" s="787">
        <v>43544</v>
      </c>
      <c r="K710" s="787">
        <v>4920</v>
      </c>
      <c r="L710" s="787">
        <v>0</v>
      </c>
      <c r="M710" s="787">
        <v>6175</v>
      </c>
      <c r="N710" s="787">
        <v>16464</v>
      </c>
      <c r="O710" s="787">
        <v>2501</v>
      </c>
      <c r="P710" s="787">
        <v>118135</v>
      </c>
      <c r="Q710" s="787">
        <v>26468</v>
      </c>
      <c r="R710" s="788">
        <v>78520</v>
      </c>
      <c r="S710" s="787">
        <v>17074</v>
      </c>
      <c r="T710" s="788">
        <v>16749</v>
      </c>
      <c r="U710" s="787">
        <v>655693</v>
      </c>
      <c r="V710" s="787">
        <v>1999</v>
      </c>
      <c r="W710" s="787">
        <v>407014</v>
      </c>
      <c r="X710" s="789">
        <v>448</v>
      </c>
    </row>
    <row r="711" spans="3:24" ht="14.45" customHeight="1" x14ac:dyDescent="0.2">
      <c r="C711" s="784">
        <v>132943</v>
      </c>
      <c r="D711" s="784">
        <v>62185</v>
      </c>
      <c r="E711" s="784">
        <v>354440</v>
      </c>
      <c r="F711" s="784">
        <v>322927</v>
      </c>
      <c r="G711" s="784">
        <v>211720</v>
      </c>
      <c r="H711" s="784">
        <v>416513</v>
      </c>
      <c r="I711" s="784">
        <v>1437101</v>
      </c>
      <c r="J711" s="784">
        <v>103310</v>
      </c>
      <c r="K711" s="784">
        <v>46527</v>
      </c>
      <c r="L711" s="784">
        <v>5562</v>
      </c>
      <c r="M711" s="784">
        <v>613640</v>
      </c>
      <c r="N711" s="784">
        <v>31250</v>
      </c>
      <c r="O711" s="784">
        <v>1828</v>
      </c>
      <c r="P711" s="784">
        <v>349247</v>
      </c>
      <c r="Q711" s="784">
        <v>624475</v>
      </c>
      <c r="R711" s="785">
        <v>3607130</v>
      </c>
      <c r="S711" s="784">
        <v>445719</v>
      </c>
      <c r="T711" s="785">
        <v>33156</v>
      </c>
      <c r="U711" s="784">
        <v>2752026</v>
      </c>
      <c r="V711" s="784">
        <v>30750</v>
      </c>
      <c r="W711" s="784">
        <v>394328</v>
      </c>
      <c r="X711" s="786">
        <v>4</v>
      </c>
    </row>
    <row r="712" spans="3:24" ht="14.45" customHeight="1" x14ac:dyDescent="0.2">
      <c r="C712" s="787">
        <v>10977</v>
      </c>
      <c r="D712" s="787">
        <v>1049</v>
      </c>
      <c r="E712" s="787">
        <v>3410</v>
      </c>
      <c r="F712" s="787">
        <v>962</v>
      </c>
      <c r="G712" s="787">
        <v>1579</v>
      </c>
      <c r="H712" s="787">
        <v>35323</v>
      </c>
      <c r="I712" s="787">
        <v>32009</v>
      </c>
      <c r="J712" s="787">
        <v>14379</v>
      </c>
      <c r="K712" s="787">
        <v>0</v>
      </c>
      <c r="L712" s="787">
        <v>1</v>
      </c>
      <c r="M712" s="787">
        <v>96202</v>
      </c>
      <c r="N712" s="787">
        <v>4153</v>
      </c>
      <c r="O712" s="787">
        <v>0</v>
      </c>
      <c r="P712" s="787">
        <v>82982</v>
      </c>
      <c r="Q712" s="787">
        <v>6468</v>
      </c>
      <c r="R712" s="788">
        <v>171924</v>
      </c>
      <c r="S712" s="787">
        <v>0</v>
      </c>
      <c r="T712" s="788">
        <v>1876</v>
      </c>
      <c r="U712" s="787">
        <v>426787</v>
      </c>
      <c r="V712" s="787">
        <v>0</v>
      </c>
      <c r="W712" s="787">
        <v>58153</v>
      </c>
      <c r="X712" s="789">
        <v>0</v>
      </c>
    </row>
    <row r="713" spans="3:24" ht="14.45" customHeight="1" x14ac:dyDescent="0.2">
      <c r="C713" s="787">
        <v>108171</v>
      </c>
      <c r="D713" s="787">
        <v>58522</v>
      </c>
      <c r="E713" s="787">
        <v>190251</v>
      </c>
      <c r="F713" s="787">
        <v>267800</v>
      </c>
      <c r="G713" s="787">
        <v>178608</v>
      </c>
      <c r="H713" s="787">
        <v>277679</v>
      </c>
      <c r="I713" s="787">
        <v>708052</v>
      </c>
      <c r="J713" s="787">
        <v>72578</v>
      </c>
      <c r="K713" s="787">
        <v>42550</v>
      </c>
      <c r="L713" s="787">
        <v>5561</v>
      </c>
      <c r="M713" s="787">
        <v>353407</v>
      </c>
      <c r="N713" s="787">
        <v>17957</v>
      </c>
      <c r="O713" s="787">
        <v>1118</v>
      </c>
      <c r="P713" s="787">
        <v>175085</v>
      </c>
      <c r="Q713" s="787">
        <v>434756</v>
      </c>
      <c r="R713" s="788">
        <v>2056552</v>
      </c>
      <c r="S713" s="787">
        <v>289483</v>
      </c>
      <c r="T713" s="788">
        <v>24035</v>
      </c>
      <c r="U713" s="787">
        <v>1945700</v>
      </c>
      <c r="V713" s="787">
        <v>29267</v>
      </c>
      <c r="W713" s="787">
        <v>173702</v>
      </c>
      <c r="X713" s="789">
        <v>0</v>
      </c>
    </row>
    <row r="714" spans="3:24" ht="14.45" customHeight="1" x14ac:dyDescent="0.2">
      <c r="C714" s="787">
        <v>13437</v>
      </c>
      <c r="D714" s="787">
        <v>2359</v>
      </c>
      <c r="E714" s="787">
        <v>157185</v>
      </c>
      <c r="F714" s="787">
        <v>54143</v>
      </c>
      <c r="G714" s="787">
        <v>29600</v>
      </c>
      <c r="H714" s="787">
        <v>97466</v>
      </c>
      <c r="I714" s="787">
        <v>651344</v>
      </c>
      <c r="J714" s="787">
        <v>15021</v>
      </c>
      <c r="K714" s="787">
        <v>2948</v>
      </c>
      <c r="L714" s="787">
        <v>0</v>
      </c>
      <c r="M714" s="787">
        <v>159816</v>
      </c>
      <c r="N714" s="787">
        <v>6380</v>
      </c>
      <c r="O714" s="787">
        <v>639</v>
      </c>
      <c r="P714" s="787">
        <v>82094</v>
      </c>
      <c r="Q714" s="787">
        <v>178337</v>
      </c>
      <c r="R714" s="788">
        <v>1359436</v>
      </c>
      <c r="S714" s="787">
        <v>154587</v>
      </c>
      <c r="T714" s="788">
        <v>6254</v>
      </c>
      <c r="U714" s="787">
        <v>227018</v>
      </c>
      <c r="V714" s="787">
        <v>1414</v>
      </c>
      <c r="W714" s="787">
        <v>138017</v>
      </c>
      <c r="X714" s="789">
        <v>0</v>
      </c>
    </row>
    <row r="715" spans="3:24" ht="14.45" customHeight="1" x14ac:dyDescent="0.2">
      <c r="C715" s="787">
        <v>358</v>
      </c>
      <c r="D715" s="787">
        <v>255</v>
      </c>
      <c r="E715" s="787">
        <v>3594</v>
      </c>
      <c r="F715" s="787">
        <v>22</v>
      </c>
      <c r="G715" s="787">
        <v>1933</v>
      </c>
      <c r="H715" s="787">
        <v>6045</v>
      </c>
      <c r="I715" s="787">
        <v>45696</v>
      </c>
      <c r="J715" s="787">
        <v>1332</v>
      </c>
      <c r="K715" s="787">
        <v>1029</v>
      </c>
      <c r="L715" s="787">
        <v>0</v>
      </c>
      <c r="M715" s="787">
        <v>4215</v>
      </c>
      <c r="N715" s="787">
        <v>2760</v>
      </c>
      <c r="O715" s="787">
        <v>71</v>
      </c>
      <c r="P715" s="787">
        <v>9086</v>
      </c>
      <c r="Q715" s="787">
        <v>4914</v>
      </c>
      <c r="R715" s="788">
        <v>19218</v>
      </c>
      <c r="S715" s="787">
        <v>1649</v>
      </c>
      <c r="T715" s="788">
        <v>991</v>
      </c>
      <c r="U715" s="787">
        <v>152521</v>
      </c>
      <c r="V715" s="787">
        <v>69</v>
      </c>
      <c r="W715" s="787">
        <v>24456</v>
      </c>
      <c r="X715" s="789">
        <v>4</v>
      </c>
    </row>
    <row r="716" spans="3:24" ht="14.45" customHeight="1" x14ac:dyDescent="0.2">
      <c r="C716" s="784">
        <v>329877</v>
      </c>
      <c r="D716" s="784">
        <v>115903</v>
      </c>
      <c r="E716" s="784">
        <v>331501</v>
      </c>
      <c r="F716" s="784">
        <v>3105</v>
      </c>
      <c r="G716" s="784">
        <v>297224</v>
      </c>
      <c r="H716" s="784">
        <v>1229851</v>
      </c>
      <c r="I716" s="784">
        <v>463719</v>
      </c>
      <c r="J716" s="784">
        <v>173503</v>
      </c>
      <c r="K716" s="784">
        <v>32118</v>
      </c>
      <c r="L716" s="784">
        <v>0</v>
      </c>
      <c r="M716" s="784">
        <v>756570</v>
      </c>
      <c r="N716" s="784">
        <v>132649</v>
      </c>
      <c r="O716" s="784">
        <v>21952</v>
      </c>
      <c r="P716" s="784">
        <v>731373</v>
      </c>
      <c r="Q716" s="784">
        <v>897711</v>
      </c>
      <c r="R716" s="785">
        <v>243915</v>
      </c>
      <c r="S716" s="784">
        <v>166035</v>
      </c>
      <c r="T716" s="785">
        <v>200755</v>
      </c>
      <c r="U716" s="784">
        <v>7730355</v>
      </c>
      <c r="V716" s="784">
        <v>24347</v>
      </c>
      <c r="W716" s="784">
        <v>3375323</v>
      </c>
      <c r="X716" s="786">
        <v>444</v>
      </c>
    </row>
    <row r="717" spans="3:24" ht="14.45" customHeight="1" x14ac:dyDescent="0.2">
      <c r="C717" s="787">
        <v>31858</v>
      </c>
      <c r="D717" s="787">
        <v>2114</v>
      </c>
      <c r="E717" s="787">
        <v>9324</v>
      </c>
      <c r="F717" s="787">
        <v>0</v>
      </c>
      <c r="G717" s="787">
        <v>17879</v>
      </c>
      <c r="H717" s="787">
        <v>143794</v>
      </c>
      <c r="I717" s="787">
        <v>24314</v>
      </c>
      <c r="J717" s="787">
        <v>13838</v>
      </c>
      <c r="K717" s="787">
        <v>0</v>
      </c>
      <c r="L717" s="787">
        <v>0</v>
      </c>
      <c r="M717" s="787">
        <v>107043</v>
      </c>
      <c r="N717" s="787">
        <v>5625</v>
      </c>
      <c r="O717" s="787">
        <v>101</v>
      </c>
      <c r="P717" s="787">
        <v>239136</v>
      </c>
      <c r="Q717" s="787">
        <v>80506</v>
      </c>
      <c r="R717" s="788">
        <v>25320</v>
      </c>
      <c r="S717" s="787">
        <v>0</v>
      </c>
      <c r="T717" s="788">
        <v>16609</v>
      </c>
      <c r="U717" s="787">
        <v>1596213</v>
      </c>
      <c r="V717" s="787">
        <v>0</v>
      </c>
      <c r="W717" s="787">
        <v>644769</v>
      </c>
      <c r="X717" s="789">
        <v>0</v>
      </c>
    </row>
    <row r="718" spans="3:24" ht="14.45" customHeight="1" x14ac:dyDescent="0.2">
      <c r="C718" s="787">
        <v>116208</v>
      </c>
      <c r="D718" s="787">
        <v>49150</v>
      </c>
      <c r="E718" s="787">
        <v>269908</v>
      </c>
      <c r="F718" s="787">
        <v>3105</v>
      </c>
      <c r="G718" s="787">
        <v>150779</v>
      </c>
      <c r="H718" s="787">
        <v>516101</v>
      </c>
      <c r="I718" s="787">
        <v>172784</v>
      </c>
      <c r="J718" s="787">
        <v>19517</v>
      </c>
      <c r="K718" s="787">
        <v>16364</v>
      </c>
      <c r="L718" s="787">
        <v>0</v>
      </c>
      <c r="M718" s="787">
        <v>302446</v>
      </c>
      <c r="N718" s="787">
        <v>76128</v>
      </c>
      <c r="O718" s="787">
        <v>3416</v>
      </c>
      <c r="P718" s="787">
        <v>205392</v>
      </c>
      <c r="Q718" s="787">
        <v>207450</v>
      </c>
      <c r="R718" s="788">
        <v>81109</v>
      </c>
      <c r="S718" s="787">
        <v>79172</v>
      </c>
      <c r="T718" s="788">
        <v>88459</v>
      </c>
      <c r="U718" s="787">
        <v>487217</v>
      </c>
      <c r="V718" s="787">
        <v>9858</v>
      </c>
      <c r="W718" s="787">
        <v>355134</v>
      </c>
      <c r="X718" s="789">
        <v>0</v>
      </c>
    </row>
    <row r="719" spans="3:24" ht="14.45" customHeight="1" x14ac:dyDescent="0.2">
      <c r="C719" s="787">
        <v>177296</v>
      </c>
      <c r="D719" s="787">
        <v>60262</v>
      </c>
      <c r="E719" s="787">
        <v>41207</v>
      </c>
      <c r="F719" s="787">
        <v>0</v>
      </c>
      <c r="G719" s="787">
        <v>123928</v>
      </c>
      <c r="H719" s="787">
        <v>512222</v>
      </c>
      <c r="I719" s="787">
        <v>252976</v>
      </c>
      <c r="J719" s="787">
        <v>97936</v>
      </c>
      <c r="K719" s="787">
        <v>11863</v>
      </c>
      <c r="L719" s="787">
        <v>0</v>
      </c>
      <c r="M719" s="787">
        <v>345121</v>
      </c>
      <c r="N719" s="787">
        <v>37192</v>
      </c>
      <c r="O719" s="787">
        <v>16005</v>
      </c>
      <c r="P719" s="787">
        <v>177796</v>
      </c>
      <c r="Q719" s="787">
        <v>588201</v>
      </c>
      <c r="R719" s="788">
        <v>78184</v>
      </c>
      <c r="S719" s="787">
        <v>71438</v>
      </c>
      <c r="T719" s="788">
        <v>79929</v>
      </c>
      <c r="U719" s="787">
        <v>5143753</v>
      </c>
      <c r="V719" s="787">
        <v>12559</v>
      </c>
      <c r="W719" s="787">
        <v>1992862</v>
      </c>
      <c r="X719" s="789">
        <v>0</v>
      </c>
    </row>
    <row r="720" spans="3:24" ht="14.45" customHeight="1" x14ac:dyDescent="0.2">
      <c r="C720" s="787">
        <v>4515</v>
      </c>
      <c r="D720" s="787">
        <v>4377</v>
      </c>
      <c r="E720" s="787">
        <v>11062</v>
      </c>
      <c r="F720" s="787">
        <v>0</v>
      </c>
      <c r="G720" s="787">
        <v>4638</v>
      </c>
      <c r="H720" s="787">
        <v>57734</v>
      </c>
      <c r="I720" s="787">
        <v>13645</v>
      </c>
      <c r="J720" s="787">
        <v>42212</v>
      </c>
      <c r="K720" s="787">
        <v>3891</v>
      </c>
      <c r="L720" s="787">
        <v>0</v>
      </c>
      <c r="M720" s="787">
        <v>1960</v>
      </c>
      <c r="N720" s="787">
        <v>13704</v>
      </c>
      <c r="O720" s="787">
        <v>2430</v>
      </c>
      <c r="P720" s="787">
        <v>109049</v>
      </c>
      <c r="Q720" s="787">
        <v>21554</v>
      </c>
      <c r="R720" s="788">
        <v>59302</v>
      </c>
      <c r="S720" s="787">
        <v>15425</v>
      </c>
      <c r="T720" s="788">
        <v>15758</v>
      </c>
      <c r="U720" s="787">
        <v>503172</v>
      </c>
      <c r="V720" s="787">
        <v>1930</v>
      </c>
      <c r="W720" s="787">
        <v>382558</v>
      </c>
      <c r="X720" s="789">
        <v>444</v>
      </c>
    </row>
    <row r="721" spans="3:24" ht="14.45" customHeight="1" x14ac:dyDescent="0.2">
      <c r="C721" s="784">
        <v>164.82193732193701</v>
      </c>
      <c r="D721" s="784">
        <v>63.421652421652396</v>
      </c>
      <c r="E721" s="784">
        <v>244.280982905983</v>
      </c>
      <c r="F721" s="784">
        <v>116.108262108262</v>
      </c>
      <c r="G721" s="784">
        <v>181.24786324786299</v>
      </c>
      <c r="H721" s="784">
        <v>586.31196581196605</v>
      </c>
      <c r="I721" s="784">
        <v>676.93019943019897</v>
      </c>
      <c r="J721" s="784">
        <v>98.580128205128204</v>
      </c>
      <c r="K721" s="784">
        <v>28.007478632478598</v>
      </c>
      <c r="L721" s="784">
        <v>1.9807692307692299</v>
      </c>
      <c r="M721" s="784">
        <v>487.96652421652402</v>
      </c>
      <c r="N721" s="784">
        <v>58.368589743589702</v>
      </c>
      <c r="O721" s="784">
        <v>8.46866096866097</v>
      </c>
      <c r="P721" s="784">
        <v>384.83618233618199</v>
      </c>
      <c r="Q721" s="784">
        <v>542.08903133903095</v>
      </c>
      <c r="R721" s="785">
        <v>1371.45477207977</v>
      </c>
      <c r="S721" s="784">
        <v>217.861111111111</v>
      </c>
      <c r="T721" s="785">
        <v>83.301638176638207</v>
      </c>
      <c r="U721" s="784">
        <v>3733.0416666666702</v>
      </c>
      <c r="V721" s="784">
        <v>19.621438746438699</v>
      </c>
      <c r="W721" s="784">
        <v>1342.4683048433001</v>
      </c>
      <c r="X721" s="786">
        <v>0.15954415954416001</v>
      </c>
    </row>
    <row r="722" spans="3:24" ht="14.45" customHeight="1" x14ac:dyDescent="0.2">
      <c r="C722" s="787">
        <v>15.2546296296296</v>
      </c>
      <c r="D722" s="787">
        <v>1.1264245014245</v>
      </c>
      <c r="E722" s="787">
        <v>4.5349002849002904</v>
      </c>
      <c r="F722" s="787">
        <v>0.342592592592593</v>
      </c>
      <c r="G722" s="787">
        <v>6.9294871794871797</v>
      </c>
      <c r="H722" s="787">
        <v>63.788105413105399</v>
      </c>
      <c r="I722" s="787">
        <v>20.058048433048398</v>
      </c>
      <c r="J722" s="787">
        <v>10.048789173789199</v>
      </c>
      <c r="K722" s="787">
        <v>0</v>
      </c>
      <c r="L722" s="787">
        <v>3.5612535612535598E-4</v>
      </c>
      <c r="M722" s="787">
        <v>72.380698005697994</v>
      </c>
      <c r="N722" s="787">
        <v>3.4821937321937302</v>
      </c>
      <c r="O722" s="787">
        <v>3.5968660968660998E-2</v>
      </c>
      <c r="P722" s="787">
        <v>114.714387464387</v>
      </c>
      <c r="Q722" s="787">
        <v>30.973646723646699</v>
      </c>
      <c r="R722" s="788">
        <v>70.243589743589794</v>
      </c>
      <c r="S722" s="787">
        <v>0</v>
      </c>
      <c r="T722" s="788">
        <v>6.5829772079772102</v>
      </c>
      <c r="U722" s="787">
        <v>720.44159544159595</v>
      </c>
      <c r="V722" s="787">
        <v>0</v>
      </c>
      <c r="W722" s="787">
        <v>250.328347578348</v>
      </c>
      <c r="X722" s="789">
        <v>0</v>
      </c>
    </row>
    <row r="723" spans="3:24" ht="14.45" customHeight="1" x14ac:dyDescent="0.2">
      <c r="C723" s="787">
        <v>79.907051282051299</v>
      </c>
      <c r="D723" s="787">
        <v>38.344729344729302</v>
      </c>
      <c r="E723" s="787">
        <v>163.87428774928799</v>
      </c>
      <c r="F723" s="787">
        <v>96.476139601139593</v>
      </c>
      <c r="G723" s="787">
        <v>117.303062678063</v>
      </c>
      <c r="H723" s="787">
        <v>282.68518518518499</v>
      </c>
      <c r="I723" s="787">
        <v>313.68803418803401</v>
      </c>
      <c r="J723" s="787">
        <v>32.797364672364701</v>
      </c>
      <c r="K723" s="787">
        <v>20.980769230769202</v>
      </c>
      <c r="L723" s="787">
        <v>1.98041310541311</v>
      </c>
      <c r="M723" s="787">
        <v>233.565883190883</v>
      </c>
      <c r="N723" s="787">
        <v>33.5060541310541</v>
      </c>
      <c r="O723" s="787">
        <v>1.61467236467236</v>
      </c>
      <c r="P723" s="787">
        <v>135.49750712250699</v>
      </c>
      <c r="Q723" s="787">
        <v>228.70584045583999</v>
      </c>
      <c r="R723" s="788">
        <v>761.27528490028499</v>
      </c>
      <c r="S723" s="787">
        <v>131.28739316239299</v>
      </c>
      <c r="T723" s="788">
        <v>40.061965811965798</v>
      </c>
      <c r="U723" s="787">
        <v>866.42343304843303</v>
      </c>
      <c r="V723" s="787">
        <v>13.9334045584046</v>
      </c>
      <c r="W723" s="787">
        <v>188.331908831909</v>
      </c>
      <c r="X723" s="789">
        <v>0</v>
      </c>
    </row>
    <row r="724" spans="3:24" ht="14.45" customHeight="1" x14ac:dyDescent="0.2">
      <c r="C724" s="787">
        <v>67.924857549857606</v>
      </c>
      <c r="D724" s="787">
        <v>22.300925925925899</v>
      </c>
      <c r="E724" s="787">
        <v>70.652421652421694</v>
      </c>
      <c r="F724" s="787">
        <v>19.2816951566952</v>
      </c>
      <c r="G724" s="787">
        <v>54.675213675213698</v>
      </c>
      <c r="H724" s="787">
        <v>217.12535612535601</v>
      </c>
      <c r="I724" s="787">
        <v>322.05128205128199</v>
      </c>
      <c r="J724" s="787">
        <v>40.226851851851897</v>
      </c>
      <c r="K724" s="787">
        <v>5.2745726495726499</v>
      </c>
      <c r="L724" s="787">
        <v>0</v>
      </c>
      <c r="M724" s="787">
        <v>179.82086894586899</v>
      </c>
      <c r="N724" s="787">
        <v>15.517094017093999</v>
      </c>
      <c r="O724" s="787">
        <v>5.9273504273504303</v>
      </c>
      <c r="P724" s="787">
        <v>92.553418803418793</v>
      </c>
      <c r="Q724" s="787">
        <v>272.98361823361802</v>
      </c>
      <c r="R724" s="788">
        <v>511.97293447293498</v>
      </c>
      <c r="S724" s="787">
        <v>80.493233618233603</v>
      </c>
      <c r="T724" s="788">
        <v>30.691951566951602</v>
      </c>
      <c r="U724" s="787">
        <v>1912.6677350427401</v>
      </c>
      <c r="V724" s="787">
        <v>4.9761396011396002</v>
      </c>
      <c r="W724" s="787">
        <v>758.86004273504295</v>
      </c>
      <c r="X724" s="789">
        <v>0</v>
      </c>
    </row>
    <row r="725" spans="3:24" ht="14.45" customHeight="1" x14ac:dyDescent="0.2">
      <c r="C725" s="787">
        <v>1.7353988603988599</v>
      </c>
      <c r="D725" s="787">
        <v>1.6495726495726499</v>
      </c>
      <c r="E725" s="787">
        <v>5.2193732193732201</v>
      </c>
      <c r="F725" s="787">
        <v>7.8347578347578405E-3</v>
      </c>
      <c r="G725" s="787">
        <v>2.34009971509971</v>
      </c>
      <c r="H725" s="787">
        <v>22.7133190883191</v>
      </c>
      <c r="I725" s="787">
        <v>21.1328347578348</v>
      </c>
      <c r="J725" s="787">
        <v>15.507122507122499</v>
      </c>
      <c r="K725" s="787">
        <v>1.7521367521367499</v>
      </c>
      <c r="L725" s="787">
        <v>0</v>
      </c>
      <c r="M725" s="787">
        <v>2.19907407407407</v>
      </c>
      <c r="N725" s="787">
        <v>5.8632478632478602</v>
      </c>
      <c r="O725" s="787">
        <v>0.89066951566951602</v>
      </c>
      <c r="P725" s="787">
        <v>42.070868945868902</v>
      </c>
      <c r="Q725" s="787">
        <v>9.4259259259259291</v>
      </c>
      <c r="R725" s="788">
        <v>27.962962962963001</v>
      </c>
      <c r="S725" s="787">
        <v>6.0804843304843299</v>
      </c>
      <c r="T725" s="788">
        <v>5.9647435897435903</v>
      </c>
      <c r="U725" s="787">
        <v>233.508903133903</v>
      </c>
      <c r="V725" s="787">
        <v>0.71189458689458696</v>
      </c>
      <c r="W725" s="787">
        <v>144.948005698006</v>
      </c>
      <c r="X725" s="789">
        <v>0.15954415954416001</v>
      </c>
    </row>
    <row r="726" spans="3:24" ht="14.45" customHeight="1" x14ac:dyDescent="0.2">
      <c r="C726" s="784">
        <v>47.344373219373203</v>
      </c>
      <c r="D726" s="784">
        <v>22.1456552706553</v>
      </c>
      <c r="E726" s="784">
        <v>126.22507122507101</v>
      </c>
      <c r="F726" s="784">
        <v>115.002492877493</v>
      </c>
      <c r="G726" s="784">
        <v>75.398860398860407</v>
      </c>
      <c r="H726" s="784">
        <v>148.33084045583999</v>
      </c>
      <c r="I726" s="784">
        <v>511.78810541310497</v>
      </c>
      <c r="J726" s="784">
        <v>36.791310541310501</v>
      </c>
      <c r="K726" s="784">
        <v>16.5694444444444</v>
      </c>
      <c r="L726" s="784">
        <v>1.9807692307692299</v>
      </c>
      <c r="M726" s="784">
        <v>218.53276353276399</v>
      </c>
      <c r="N726" s="784">
        <v>11.1289173789174</v>
      </c>
      <c r="O726" s="784">
        <v>0.65099715099715105</v>
      </c>
      <c r="P726" s="784">
        <v>124.375712250712</v>
      </c>
      <c r="Q726" s="784">
        <v>222.39138176638201</v>
      </c>
      <c r="R726" s="785">
        <v>1284.59045584046</v>
      </c>
      <c r="S726" s="784">
        <v>158.73183760683801</v>
      </c>
      <c r="T726" s="785">
        <v>11.807692307692299</v>
      </c>
      <c r="U726" s="784">
        <v>980.06623931623903</v>
      </c>
      <c r="V726" s="784">
        <v>10.9508547008547</v>
      </c>
      <c r="W726" s="784">
        <v>140.430199430199</v>
      </c>
      <c r="X726" s="786">
        <v>1.42450142450142E-3</v>
      </c>
    </row>
    <row r="727" spans="3:24" ht="14.45" customHeight="1" x14ac:dyDescent="0.2">
      <c r="C727" s="787">
        <v>3.9091880341880301</v>
      </c>
      <c r="D727" s="787">
        <v>0.37357549857549899</v>
      </c>
      <c r="E727" s="787">
        <v>1.2143874643874599</v>
      </c>
      <c r="F727" s="787">
        <v>0.342592592592593</v>
      </c>
      <c r="G727" s="787">
        <v>0.56232193732193703</v>
      </c>
      <c r="H727" s="787">
        <v>12.579415954416</v>
      </c>
      <c r="I727" s="787">
        <v>11.3992165242165</v>
      </c>
      <c r="J727" s="787">
        <v>5.1207264957265002</v>
      </c>
      <c r="K727" s="787">
        <v>0</v>
      </c>
      <c r="L727" s="787">
        <v>3.5612535612535598E-4</v>
      </c>
      <c r="M727" s="787">
        <v>34.2599715099715</v>
      </c>
      <c r="N727" s="787">
        <v>1.4789886039886</v>
      </c>
      <c r="O727" s="787">
        <v>0</v>
      </c>
      <c r="P727" s="787">
        <v>29.551994301994299</v>
      </c>
      <c r="Q727" s="787">
        <v>2.3034188034188001</v>
      </c>
      <c r="R727" s="788">
        <v>61.226495726495699</v>
      </c>
      <c r="S727" s="787">
        <v>0</v>
      </c>
      <c r="T727" s="788">
        <v>0.66809116809116798</v>
      </c>
      <c r="U727" s="787">
        <v>151.989672364672</v>
      </c>
      <c r="V727" s="787">
        <v>0</v>
      </c>
      <c r="W727" s="787">
        <v>20.709757834757799</v>
      </c>
      <c r="X727" s="789">
        <v>0</v>
      </c>
    </row>
    <row r="728" spans="3:24" ht="14.45" customHeight="1" x14ac:dyDescent="0.2">
      <c r="C728" s="787">
        <v>38.522435897435898</v>
      </c>
      <c r="D728" s="787">
        <v>20.8411680911681</v>
      </c>
      <c r="E728" s="787">
        <v>67.753205128205096</v>
      </c>
      <c r="F728" s="787">
        <v>95.370370370370395</v>
      </c>
      <c r="G728" s="787">
        <v>63.606837606837601</v>
      </c>
      <c r="H728" s="787">
        <v>98.888532763532794</v>
      </c>
      <c r="I728" s="787">
        <v>252.15527065527101</v>
      </c>
      <c r="J728" s="787">
        <v>25.846866096866101</v>
      </c>
      <c r="K728" s="787">
        <v>15.153133903133901</v>
      </c>
      <c r="L728" s="787">
        <v>1.98041310541311</v>
      </c>
      <c r="M728" s="787">
        <v>125.85719373219401</v>
      </c>
      <c r="N728" s="787">
        <v>6.3949430199430202</v>
      </c>
      <c r="O728" s="787">
        <v>0.39814814814814797</v>
      </c>
      <c r="P728" s="787">
        <v>62.352207977208003</v>
      </c>
      <c r="Q728" s="787">
        <v>154.82763532763499</v>
      </c>
      <c r="R728" s="788">
        <v>732.39031339031305</v>
      </c>
      <c r="S728" s="787">
        <v>103.09223646723601</v>
      </c>
      <c r="T728" s="788">
        <v>8.5594729344729394</v>
      </c>
      <c r="U728" s="787">
        <v>692.91310541310497</v>
      </c>
      <c r="V728" s="787">
        <v>10.4227207977208</v>
      </c>
      <c r="W728" s="787">
        <v>61.859686609686598</v>
      </c>
      <c r="X728" s="789">
        <v>0</v>
      </c>
    </row>
    <row r="729" spans="3:24" ht="14.45" customHeight="1" x14ac:dyDescent="0.2">
      <c r="C729" s="787">
        <v>4.7852564102564097</v>
      </c>
      <c r="D729" s="787">
        <v>0.84009971509971504</v>
      </c>
      <c r="E729" s="787">
        <v>55.977564102564102</v>
      </c>
      <c r="F729" s="787">
        <v>19.2816951566952</v>
      </c>
      <c r="G729" s="787">
        <v>10.5413105413105</v>
      </c>
      <c r="H729" s="787">
        <v>34.710113960114001</v>
      </c>
      <c r="I729" s="787">
        <v>231.960113960114</v>
      </c>
      <c r="J729" s="787">
        <v>5.34935897435897</v>
      </c>
      <c r="K729" s="787">
        <v>1.04985754985755</v>
      </c>
      <c r="L729" s="787">
        <v>0</v>
      </c>
      <c r="M729" s="787">
        <v>56.914529914529901</v>
      </c>
      <c r="N729" s="787">
        <v>2.2720797720797701</v>
      </c>
      <c r="O729" s="787">
        <v>0.227564102564103</v>
      </c>
      <c r="P729" s="787">
        <v>29.235754985755001</v>
      </c>
      <c r="Q729" s="787">
        <v>63.510327635327599</v>
      </c>
      <c r="R729" s="788">
        <v>484.12962962963002</v>
      </c>
      <c r="S729" s="787">
        <v>55.052350427350397</v>
      </c>
      <c r="T729" s="788">
        <v>2.2272079772079798</v>
      </c>
      <c r="U729" s="787">
        <v>80.846866096866094</v>
      </c>
      <c r="V729" s="787">
        <v>0.50356125356125403</v>
      </c>
      <c r="W729" s="787">
        <v>49.151353276353298</v>
      </c>
      <c r="X729" s="789">
        <v>0</v>
      </c>
    </row>
    <row r="730" spans="3:24" ht="14.45" customHeight="1" x14ac:dyDescent="0.2">
      <c r="C730" s="787">
        <v>0.12749287749287799</v>
      </c>
      <c r="D730" s="787">
        <v>9.0811965811965795E-2</v>
      </c>
      <c r="E730" s="787">
        <v>1.27991452991453</v>
      </c>
      <c r="F730" s="787">
        <v>7.8347578347578405E-3</v>
      </c>
      <c r="G730" s="787">
        <v>0.68839031339031298</v>
      </c>
      <c r="H730" s="787">
        <v>2.1527777777777799</v>
      </c>
      <c r="I730" s="787">
        <v>16.273504273504301</v>
      </c>
      <c r="J730" s="787">
        <v>0.47435897435897401</v>
      </c>
      <c r="K730" s="787">
        <v>0.36645299145299098</v>
      </c>
      <c r="L730" s="787">
        <v>0</v>
      </c>
      <c r="M730" s="787">
        <v>1.5010683760683801</v>
      </c>
      <c r="N730" s="787">
        <v>0.98290598290598297</v>
      </c>
      <c r="O730" s="787">
        <v>2.52849002849003E-2</v>
      </c>
      <c r="P730" s="787">
        <v>3.2357549857549901</v>
      </c>
      <c r="Q730" s="787">
        <v>1.75</v>
      </c>
      <c r="R730" s="788">
        <v>6.8440170940170901</v>
      </c>
      <c r="S730" s="787">
        <v>0.58725071225071201</v>
      </c>
      <c r="T730" s="788">
        <v>0.35292022792022798</v>
      </c>
      <c r="U730" s="787">
        <v>54.316595441595403</v>
      </c>
      <c r="V730" s="787">
        <v>2.45726495726496E-2</v>
      </c>
      <c r="W730" s="787">
        <v>8.7094017094017104</v>
      </c>
      <c r="X730" s="789">
        <v>1.42450142450142E-3</v>
      </c>
    </row>
    <row r="731" spans="3:24" ht="14.45" customHeight="1" x14ac:dyDescent="0.2">
      <c r="C731" s="784">
        <v>117.477564102564</v>
      </c>
      <c r="D731" s="784">
        <v>41.275997150997199</v>
      </c>
      <c r="E731" s="784">
        <v>118.055911680912</v>
      </c>
      <c r="F731" s="784">
        <v>1.1057692307692299</v>
      </c>
      <c r="G731" s="784">
        <v>105.849002849003</v>
      </c>
      <c r="H731" s="784">
        <v>437.98112535612501</v>
      </c>
      <c r="I731" s="784">
        <v>165.142094017094</v>
      </c>
      <c r="J731" s="784">
        <v>61.788817663817703</v>
      </c>
      <c r="K731" s="784">
        <v>11.4380341880342</v>
      </c>
      <c r="L731" s="784">
        <v>0</v>
      </c>
      <c r="M731" s="784">
        <v>269.43376068376102</v>
      </c>
      <c r="N731" s="784">
        <v>47.239672364672401</v>
      </c>
      <c r="O731" s="784">
        <v>7.8176638176638198</v>
      </c>
      <c r="P731" s="784">
        <v>260.46047008546998</v>
      </c>
      <c r="Q731" s="784">
        <v>319.69764957264999</v>
      </c>
      <c r="R731" s="785">
        <v>86.864316239316196</v>
      </c>
      <c r="S731" s="784">
        <v>59.129273504273499</v>
      </c>
      <c r="T731" s="785">
        <v>71.4939458689459</v>
      </c>
      <c r="U731" s="784">
        <v>2752.97542735043</v>
      </c>
      <c r="V731" s="784">
        <v>8.6705840455840502</v>
      </c>
      <c r="W731" s="784">
        <v>1202.0381054131101</v>
      </c>
      <c r="X731" s="786">
        <v>0.158119658119658</v>
      </c>
    </row>
    <row r="732" spans="3:24" ht="14.45" customHeight="1" x14ac:dyDescent="0.2">
      <c r="C732" s="787">
        <v>11.345441595441599</v>
      </c>
      <c r="D732" s="787">
        <v>0.75284900284900302</v>
      </c>
      <c r="E732" s="787">
        <v>3.3205128205128198</v>
      </c>
      <c r="F732" s="787">
        <v>0</v>
      </c>
      <c r="G732" s="787">
        <v>6.3671652421652398</v>
      </c>
      <c r="H732" s="787">
        <v>51.208689458689499</v>
      </c>
      <c r="I732" s="787">
        <v>8.6588319088319103</v>
      </c>
      <c r="J732" s="787">
        <v>4.9280626780626804</v>
      </c>
      <c r="K732" s="787">
        <v>0</v>
      </c>
      <c r="L732" s="787">
        <v>0</v>
      </c>
      <c r="M732" s="787">
        <v>38.120726495726501</v>
      </c>
      <c r="N732" s="787">
        <v>2.00320512820513</v>
      </c>
      <c r="O732" s="787">
        <v>3.5968660968660998E-2</v>
      </c>
      <c r="P732" s="787">
        <v>85.162393162393201</v>
      </c>
      <c r="Q732" s="787">
        <v>28.670227920227902</v>
      </c>
      <c r="R732" s="788">
        <v>9.0170940170940206</v>
      </c>
      <c r="S732" s="787">
        <v>0</v>
      </c>
      <c r="T732" s="788">
        <v>5.9148860398860403</v>
      </c>
      <c r="U732" s="787">
        <v>568.45192307692298</v>
      </c>
      <c r="V732" s="787">
        <v>0</v>
      </c>
      <c r="W732" s="787">
        <v>229.61858974359001</v>
      </c>
      <c r="X732" s="789">
        <v>0</v>
      </c>
    </row>
    <row r="733" spans="3:24" ht="14.45" customHeight="1" x14ac:dyDescent="0.2">
      <c r="C733" s="787">
        <v>41.384615384615401</v>
      </c>
      <c r="D733" s="787">
        <v>17.503561253561301</v>
      </c>
      <c r="E733" s="787">
        <v>96.121082621082607</v>
      </c>
      <c r="F733" s="787">
        <v>1.1057692307692299</v>
      </c>
      <c r="G733" s="787">
        <v>53.696225071225101</v>
      </c>
      <c r="H733" s="787">
        <v>183.796652421652</v>
      </c>
      <c r="I733" s="787">
        <v>61.532763532763497</v>
      </c>
      <c r="J733" s="787">
        <v>6.95049857549858</v>
      </c>
      <c r="K733" s="787">
        <v>5.8276353276353303</v>
      </c>
      <c r="L733" s="787">
        <v>0</v>
      </c>
      <c r="M733" s="787">
        <v>107.70868945868899</v>
      </c>
      <c r="N733" s="787">
        <v>27.1111111111111</v>
      </c>
      <c r="O733" s="787">
        <v>1.21652421652422</v>
      </c>
      <c r="P733" s="787">
        <v>73.145299145299205</v>
      </c>
      <c r="Q733" s="787">
        <v>73.878205128205096</v>
      </c>
      <c r="R733" s="788">
        <v>28.8849715099715</v>
      </c>
      <c r="S733" s="787">
        <v>28.195156695156701</v>
      </c>
      <c r="T733" s="788">
        <v>31.502492877492902</v>
      </c>
      <c r="U733" s="787">
        <v>173.510327635328</v>
      </c>
      <c r="V733" s="787">
        <v>3.5106837606837602</v>
      </c>
      <c r="W733" s="787">
        <v>126.472222222222</v>
      </c>
      <c r="X733" s="789">
        <v>0</v>
      </c>
    </row>
    <row r="734" spans="3:24" ht="14.45" customHeight="1" x14ac:dyDescent="0.2">
      <c r="C734" s="787">
        <v>63.139601139601098</v>
      </c>
      <c r="D734" s="787">
        <v>21.460826210826198</v>
      </c>
      <c r="E734" s="787">
        <v>14.674857549857601</v>
      </c>
      <c r="F734" s="787">
        <v>0</v>
      </c>
      <c r="G734" s="787">
        <v>44.133903133903097</v>
      </c>
      <c r="H734" s="787">
        <v>182.41524216524201</v>
      </c>
      <c r="I734" s="787">
        <v>90.0911680911681</v>
      </c>
      <c r="J734" s="787">
        <v>34.877492877492898</v>
      </c>
      <c r="K734" s="787">
        <v>4.2247150997151</v>
      </c>
      <c r="L734" s="787">
        <v>0</v>
      </c>
      <c r="M734" s="787">
        <v>122.906339031339</v>
      </c>
      <c r="N734" s="787">
        <v>13.2450142450142</v>
      </c>
      <c r="O734" s="787">
        <v>5.6997863247863298</v>
      </c>
      <c r="P734" s="787">
        <v>63.317663817663799</v>
      </c>
      <c r="Q734" s="787">
        <v>209.47329059829099</v>
      </c>
      <c r="R734" s="788">
        <v>27.8433048433048</v>
      </c>
      <c r="S734" s="787">
        <v>25.440883190883198</v>
      </c>
      <c r="T734" s="788">
        <v>28.464743589743598</v>
      </c>
      <c r="U734" s="787">
        <v>1831.82086894587</v>
      </c>
      <c r="V734" s="787">
        <v>4.4725783475783496</v>
      </c>
      <c r="W734" s="787">
        <v>709.70868945868995</v>
      </c>
      <c r="X734" s="789">
        <v>0</v>
      </c>
    </row>
    <row r="735" spans="3:24" ht="14.45" customHeight="1" x14ac:dyDescent="0.2">
      <c r="C735" s="787">
        <v>1.6079059829059801</v>
      </c>
      <c r="D735" s="787">
        <v>1.55876068376068</v>
      </c>
      <c r="E735" s="787">
        <v>3.9394586894586898</v>
      </c>
      <c r="F735" s="787">
        <v>0</v>
      </c>
      <c r="G735" s="787">
        <v>1.6517094017094001</v>
      </c>
      <c r="H735" s="787">
        <v>20.5605413105413</v>
      </c>
      <c r="I735" s="787">
        <v>4.8593304843304796</v>
      </c>
      <c r="J735" s="787">
        <v>15.0327635327635</v>
      </c>
      <c r="K735" s="787">
        <v>1.38568376068376</v>
      </c>
      <c r="L735" s="787">
        <v>0</v>
      </c>
      <c r="M735" s="787">
        <v>0.69800569800569801</v>
      </c>
      <c r="N735" s="787">
        <v>4.8803418803418799</v>
      </c>
      <c r="O735" s="787">
        <v>0.86538461538461497</v>
      </c>
      <c r="P735" s="787">
        <v>38.835113960114001</v>
      </c>
      <c r="Q735" s="787">
        <v>7.67592592592593</v>
      </c>
      <c r="R735" s="788">
        <v>21.1189458689459</v>
      </c>
      <c r="S735" s="787">
        <v>5.4932336182336199</v>
      </c>
      <c r="T735" s="788">
        <v>5.6118233618233599</v>
      </c>
      <c r="U735" s="787">
        <v>179.19230769230799</v>
      </c>
      <c r="V735" s="787">
        <v>0.68732193732193703</v>
      </c>
      <c r="W735" s="787">
        <v>136.23860398860401</v>
      </c>
      <c r="X735" s="789">
        <v>0.158119658119658</v>
      </c>
    </row>
    <row r="737" spans="2:46" x14ac:dyDescent="0.2">
      <c r="B737" s="165"/>
      <c r="C737" s="165"/>
      <c r="D737" s="165"/>
      <c r="E737" s="165"/>
      <c r="F737" s="165"/>
      <c r="G737" s="165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  <c r="AF737" s="165"/>
      <c r="AG737" s="165"/>
      <c r="AH737" s="165"/>
      <c r="AI737" s="16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5"/>
      <c r="AT737" s="165"/>
    </row>
    <row r="738" spans="2:46" x14ac:dyDescent="0.2">
      <c r="B738" s="165"/>
      <c r="C738" s="165"/>
      <c r="D738" s="165"/>
      <c r="E738" s="165"/>
      <c r="F738" s="165"/>
      <c r="G738" s="165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5"/>
      <c r="AD738" s="165"/>
      <c r="AE738" s="165"/>
      <c r="AF738" s="165"/>
      <c r="AG738" s="165"/>
      <c r="AH738" s="165"/>
      <c r="AI738" s="165"/>
      <c r="AJ738" s="165"/>
      <c r="AK738" s="165"/>
      <c r="AL738" s="165"/>
      <c r="AM738" s="165"/>
      <c r="AN738" s="165"/>
      <c r="AO738" s="165"/>
      <c r="AP738" s="165"/>
      <c r="AQ738" s="165"/>
      <c r="AR738" s="165"/>
      <c r="AS738" s="165"/>
      <c r="AT738" s="165"/>
    </row>
    <row r="739" spans="2:46" x14ac:dyDescent="0.2">
      <c r="B739" s="165"/>
      <c r="C739" s="165"/>
      <c r="D739" s="165"/>
      <c r="E739" s="165"/>
      <c r="F739" s="165"/>
      <c r="G739" s="165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5"/>
      <c r="AD739" s="165"/>
      <c r="AE739" s="165"/>
      <c r="AF739" s="165"/>
      <c r="AG739" s="165"/>
      <c r="AH739" s="165"/>
      <c r="AI739" s="165"/>
      <c r="AJ739" s="165"/>
      <c r="AK739" s="165"/>
      <c r="AL739" s="165"/>
      <c r="AM739" s="165"/>
      <c r="AN739" s="165"/>
      <c r="AO739" s="165"/>
      <c r="AP739" s="165"/>
      <c r="AQ739" s="165"/>
      <c r="AR739" s="165"/>
      <c r="AS739" s="165"/>
      <c r="AT739" s="165"/>
    </row>
    <row r="740" spans="2:46" x14ac:dyDescent="0.2">
      <c r="B740" s="165"/>
      <c r="C740" s="165"/>
      <c r="D740" s="165"/>
      <c r="E740" s="165"/>
      <c r="F740" s="165"/>
      <c r="G740" s="165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5"/>
      <c r="AD740" s="165"/>
      <c r="AE740" s="165"/>
      <c r="AF740" s="165"/>
      <c r="AG740" s="165"/>
      <c r="AH740" s="165"/>
      <c r="AI740" s="165"/>
      <c r="AJ740" s="165"/>
      <c r="AK740" s="165"/>
      <c r="AL740" s="165"/>
      <c r="AM740" s="165"/>
      <c r="AN740" s="165"/>
      <c r="AO740" s="165"/>
      <c r="AP740" s="165"/>
      <c r="AQ740" s="165"/>
      <c r="AR740" s="165"/>
      <c r="AS740" s="165"/>
      <c r="AT740" s="165"/>
    </row>
    <row r="741" spans="2:46" x14ac:dyDescent="0.2">
      <c r="B741" s="165"/>
      <c r="C741" s="165"/>
      <c r="D741" s="165"/>
      <c r="E741" s="165"/>
      <c r="F741" s="165"/>
      <c r="G741" s="165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5"/>
      <c r="AD741" s="165"/>
      <c r="AE741" s="165"/>
      <c r="AF741" s="165"/>
      <c r="AG741" s="165"/>
      <c r="AH741" s="165"/>
      <c r="AI741" s="165"/>
      <c r="AJ741" s="165"/>
      <c r="AK741" s="165"/>
      <c r="AL741" s="165"/>
      <c r="AM741" s="165"/>
      <c r="AN741" s="165"/>
      <c r="AO741" s="165"/>
      <c r="AP741" s="165"/>
      <c r="AQ741" s="165"/>
      <c r="AR741" s="165"/>
      <c r="AS741" s="165"/>
      <c r="AT741" s="165"/>
    </row>
    <row r="742" spans="2:46" x14ac:dyDescent="0.2">
      <c r="B742" s="165"/>
      <c r="C742" s="165"/>
      <c r="D742" s="165"/>
      <c r="E742" s="165"/>
      <c r="F742" s="165"/>
      <c r="G742" s="165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5"/>
      <c r="AD742" s="165"/>
      <c r="AE742" s="165"/>
      <c r="AF742" s="165"/>
      <c r="AG742" s="165"/>
      <c r="AH742" s="165"/>
      <c r="AI742" s="165"/>
      <c r="AJ742" s="165"/>
      <c r="AK742" s="165"/>
      <c r="AL742" s="165"/>
      <c r="AM742" s="165"/>
      <c r="AN742" s="165"/>
      <c r="AO742" s="165"/>
      <c r="AP742" s="165"/>
      <c r="AQ742" s="165"/>
      <c r="AR742" s="165"/>
      <c r="AS742" s="165"/>
      <c r="AT742" s="165"/>
    </row>
    <row r="743" spans="2:46" x14ac:dyDescent="0.2">
      <c r="B743" s="165"/>
      <c r="C743" s="165"/>
      <c r="D743" s="165"/>
      <c r="E743" s="165"/>
      <c r="F743" s="165"/>
      <c r="G743" s="165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5"/>
      <c r="AD743" s="165"/>
      <c r="AE743" s="165"/>
      <c r="AF743" s="165"/>
      <c r="AG743" s="165"/>
      <c r="AH743" s="165"/>
      <c r="AI743" s="165"/>
      <c r="AJ743" s="165"/>
      <c r="AK743" s="165"/>
      <c r="AL743" s="165"/>
      <c r="AM743" s="165"/>
      <c r="AN743" s="165"/>
      <c r="AO743" s="165"/>
      <c r="AP743" s="165"/>
      <c r="AQ743" s="165"/>
      <c r="AR743" s="165"/>
      <c r="AS743" s="165"/>
      <c r="AT743" s="165"/>
    </row>
    <row r="744" spans="2:46" x14ac:dyDescent="0.2">
      <c r="B744" s="165"/>
      <c r="C744" s="165"/>
      <c r="D744" s="165"/>
      <c r="E744" s="165"/>
      <c r="F744" s="165"/>
      <c r="G744" s="165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5"/>
      <c r="AD744" s="165"/>
      <c r="AE744" s="165"/>
      <c r="AF744" s="165"/>
      <c r="AG744" s="165"/>
      <c r="AH744" s="165"/>
      <c r="AI744" s="165"/>
      <c r="AJ744" s="165"/>
      <c r="AK744" s="165"/>
      <c r="AL744" s="165"/>
      <c r="AM744" s="165"/>
      <c r="AN744" s="165"/>
      <c r="AO744" s="165"/>
      <c r="AP744" s="165"/>
      <c r="AQ744" s="165"/>
      <c r="AR744" s="165"/>
      <c r="AS744" s="165"/>
      <c r="AT744" s="165"/>
    </row>
    <row r="745" spans="2:46" x14ac:dyDescent="0.2">
      <c r="B745" s="165"/>
      <c r="C745" s="165"/>
      <c r="D745" s="165"/>
      <c r="E745" s="165"/>
      <c r="F745" s="165"/>
      <c r="G745" s="165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5"/>
      <c r="AD745" s="165"/>
      <c r="AE745" s="165"/>
      <c r="AF745" s="165"/>
      <c r="AG745" s="165"/>
      <c r="AH745" s="165"/>
      <c r="AI745" s="165"/>
      <c r="AJ745" s="165"/>
      <c r="AK745" s="165"/>
      <c r="AL745" s="165"/>
      <c r="AM745" s="165"/>
      <c r="AN745" s="165"/>
      <c r="AO745" s="165"/>
      <c r="AP745" s="165"/>
      <c r="AQ745" s="165"/>
      <c r="AR745" s="165"/>
      <c r="AS745" s="165"/>
      <c r="AT745" s="165"/>
    </row>
    <row r="746" spans="2:46" x14ac:dyDescent="0.2">
      <c r="B746" s="165"/>
      <c r="C746" s="165"/>
      <c r="D746" s="165"/>
      <c r="E746" s="165"/>
      <c r="F746" s="165"/>
      <c r="G746" s="165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5"/>
      <c r="AD746" s="165"/>
      <c r="AE746" s="165"/>
      <c r="AF746" s="165"/>
      <c r="AG746" s="165"/>
      <c r="AH746" s="165"/>
      <c r="AI746" s="165"/>
      <c r="AJ746" s="165"/>
      <c r="AK746" s="165"/>
      <c r="AL746" s="165"/>
      <c r="AM746" s="165"/>
      <c r="AN746" s="165"/>
      <c r="AO746" s="165"/>
      <c r="AP746" s="165"/>
      <c r="AQ746" s="165"/>
      <c r="AR746" s="165"/>
      <c r="AS746" s="165"/>
      <c r="AT746" s="165"/>
    </row>
    <row r="747" spans="2:46" x14ac:dyDescent="0.2">
      <c r="B747" s="165"/>
      <c r="C747" s="165"/>
      <c r="D747" s="165"/>
      <c r="E747" s="165"/>
      <c r="F747" s="165"/>
      <c r="G747" s="165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5"/>
      <c r="AD747" s="165"/>
      <c r="AE747" s="165"/>
      <c r="AF747" s="165"/>
      <c r="AG747" s="165"/>
      <c r="AH747" s="165"/>
      <c r="AI747" s="165"/>
      <c r="AJ747" s="165"/>
      <c r="AK747" s="165"/>
      <c r="AL747" s="165"/>
      <c r="AM747" s="165"/>
      <c r="AN747" s="165"/>
      <c r="AO747" s="165"/>
      <c r="AP747" s="165"/>
      <c r="AQ747" s="165"/>
      <c r="AR747" s="165"/>
      <c r="AS747" s="165"/>
      <c r="AT747" s="165"/>
    </row>
    <row r="748" spans="2:46" x14ac:dyDescent="0.2">
      <c r="B748" s="165"/>
      <c r="C748" s="165"/>
      <c r="D748" s="165"/>
      <c r="E748" s="165"/>
      <c r="F748" s="165"/>
      <c r="G748" s="165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5"/>
      <c r="AD748" s="165"/>
      <c r="AE748" s="165"/>
      <c r="AF748" s="165"/>
      <c r="AG748" s="165"/>
      <c r="AH748" s="165"/>
      <c r="AI748" s="165"/>
      <c r="AJ748" s="165"/>
      <c r="AK748" s="165"/>
      <c r="AL748" s="165"/>
      <c r="AM748" s="165"/>
      <c r="AN748" s="165"/>
      <c r="AO748" s="165"/>
      <c r="AP748" s="165"/>
      <c r="AQ748" s="165"/>
      <c r="AR748" s="165"/>
      <c r="AS748" s="165"/>
      <c r="AT748" s="165"/>
    </row>
    <row r="749" spans="2:46" x14ac:dyDescent="0.2">
      <c r="B749" s="165"/>
      <c r="C749" s="165"/>
      <c r="D749" s="165"/>
      <c r="E749" s="165"/>
      <c r="F749" s="165"/>
      <c r="G749" s="165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5"/>
      <c r="AD749" s="165"/>
      <c r="AE749" s="165"/>
      <c r="AF749" s="165"/>
      <c r="AG749" s="165"/>
      <c r="AH749" s="165"/>
      <c r="AI749" s="165"/>
      <c r="AJ749" s="165"/>
      <c r="AK749" s="165"/>
      <c r="AL749" s="165"/>
      <c r="AM749" s="165"/>
      <c r="AN749" s="165"/>
      <c r="AO749" s="165"/>
      <c r="AP749" s="165"/>
      <c r="AQ749" s="165"/>
      <c r="AR749" s="165"/>
      <c r="AS749" s="165"/>
      <c r="AT749" s="165"/>
    </row>
    <row r="750" spans="2:46" x14ac:dyDescent="0.2">
      <c r="B750" s="165"/>
      <c r="C750" s="165"/>
      <c r="D750" s="165"/>
      <c r="E750" s="165"/>
      <c r="F750" s="165"/>
      <c r="G750" s="165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5"/>
      <c r="AD750" s="165"/>
      <c r="AE750" s="165"/>
      <c r="AF750" s="165"/>
      <c r="AG750" s="165"/>
      <c r="AH750" s="165"/>
      <c r="AI750" s="165"/>
      <c r="AJ750" s="165"/>
      <c r="AK750" s="165"/>
      <c r="AL750" s="165"/>
      <c r="AM750" s="165"/>
      <c r="AN750" s="165"/>
      <c r="AO750" s="165"/>
      <c r="AP750" s="165"/>
      <c r="AQ750" s="165"/>
      <c r="AR750" s="165"/>
      <c r="AS750" s="165"/>
      <c r="AT750" s="165"/>
    </row>
    <row r="751" spans="2:46" x14ac:dyDescent="0.2">
      <c r="B751" s="165"/>
      <c r="C751" s="165"/>
      <c r="D751" s="165"/>
      <c r="E751" s="165"/>
      <c r="F751" s="165"/>
      <c r="G751" s="165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5"/>
      <c r="AD751" s="165"/>
      <c r="AE751" s="165"/>
      <c r="AF751" s="165"/>
      <c r="AG751" s="165"/>
      <c r="AH751" s="165"/>
      <c r="AI751" s="165"/>
      <c r="AJ751" s="165"/>
      <c r="AK751" s="165"/>
      <c r="AL751" s="165"/>
      <c r="AM751" s="165"/>
      <c r="AN751" s="165"/>
      <c r="AO751" s="165"/>
      <c r="AP751" s="165"/>
      <c r="AQ751" s="165"/>
      <c r="AR751" s="165"/>
      <c r="AS751" s="165"/>
      <c r="AT751" s="165"/>
    </row>
    <row r="752" spans="2:46" x14ac:dyDescent="0.2">
      <c r="B752" s="165"/>
      <c r="C752" s="165"/>
      <c r="D752" s="165"/>
      <c r="E752" s="165"/>
      <c r="F752" s="165"/>
      <c r="G752" s="165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5"/>
      <c r="AD752" s="165"/>
      <c r="AE752" s="165"/>
      <c r="AF752" s="165"/>
      <c r="AG752" s="165"/>
      <c r="AH752" s="165"/>
      <c r="AI752" s="165"/>
      <c r="AJ752" s="165"/>
      <c r="AK752" s="165"/>
      <c r="AL752" s="165"/>
      <c r="AM752" s="165"/>
      <c r="AN752" s="165"/>
      <c r="AO752" s="165"/>
      <c r="AP752" s="165"/>
      <c r="AQ752" s="165"/>
      <c r="AR752" s="165"/>
      <c r="AS752" s="165"/>
      <c r="AT752" s="165"/>
    </row>
    <row r="753" spans="2:46" x14ac:dyDescent="0.2">
      <c r="B753" s="165"/>
      <c r="C753" s="165"/>
      <c r="D753" s="165"/>
      <c r="E753" s="165"/>
      <c r="F753" s="165"/>
      <c r="G753" s="165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5"/>
      <c r="AD753" s="165"/>
      <c r="AE753" s="165"/>
      <c r="AF753" s="165"/>
      <c r="AG753" s="165"/>
      <c r="AH753" s="165"/>
      <c r="AI753" s="165"/>
      <c r="AJ753" s="165"/>
      <c r="AK753" s="165"/>
      <c r="AL753" s="165"/>
      <c r="AM753" s="165"/>
      <c r="AN753" s="165"/>
      <c r="AO753" s="165"/>
      <c r="AP753" s="165"/>
      <c r="AQ753" s="165"/>
      <c r="AR753" s="165"/>
      <c r="AS753" s="165"/>
      <c r="AT753" s="165"/>
    </row>
    <row r="754" spans="2:46" x14ac:dyDescent="0.2">
      <c r="B754" s="165"/>
      <c r="C754" s="165"/>
      <c r="D754" s="165"/>
      <c r="E754" s="165"/>
      <c r="F754" s="165"/>
      <c r="G754" s="165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5"/>
      <c r="AD754" s="165"/>
      <c r="AE754" s="165"/>
      <c r="AF754" s="165"/>
      <c r="AG754" s="165"/>
      <c r="AH754" s="165"/>
      <c r="AI754" s="165"/>
      <c r="AJ754" s="165"/>
      <c r="AK754" s="165"/>
      <c r="AL754" s="165"/>
      <c r="AM754" s="165"/>
      <c r="AN754" s="165"/>
      <c r="AO754" s="165"/>
      <c r="AP754" s="165"/>
      <c r="AQ754" s="165"/>
      <c r="AR754" s="165"/>
      <c r="AS754" s="165"/>
      <c r="AT754" s="165"/>
    </row>
    <row r="755" spans="2:46" x14ac:dyDescent="0.2">
      <c r="B755" s="165"/>
    </row>
    <row r="756" spans="2:46" x14ac:dyDescent="0.2">
      <c r="B756" s="165"/>
    </row>
    <row r="757" spans="2:46" x14ac:dyDescent="0.2">
      <c r="B757" s="165"/>
    </row>
    <row r="758" spans="2:46" x14ac:dyDescent="0.2">
      <c r="B758" s="165"/>
    </row>
    <row r="759" spans="2:46" x14ac:dyDescent="0.2">
      <c r="B759" s="165"/>
    </row>
    <row r="760" spans="2:46" x14ac:dyDescent="0.2">
      <c r="B760" s="165"/>
    </row>
    <row r="761" spans="2:46" x14ac:dyDescent="0.2">
      <c r="B761" s="165"/>
    </row>
    <row r="762" spans="2:46" x14ac:dyDescent="0.2">
      <c r="B762" s="165"/>
    </row>
    <row r="763" spans="2:46" x14ac:dyDescent="0.2">
      <c r="B763" s="165"/>
    </row>
    <row r="764" spans="2:46" x14ac:dyDescent="0.2">
      <c r="B764" s="165"/>
    </row>
    <row r="765" spans="2:46" x14ac:dyDescent="0.2">
      <c r="B765" s="165"/>
    </row>
  </sheetData>
  <mergeCells count="12">
    <mergeCell ref="V46:W46"/>
    <mergeCell ref="V56:W56"/>
    <mergeCell ref="A64:G64"/>
    <mergeCell ref="A1:E1"/>
    <mergeCell ref="A39:G39"/>
    <mergeCell ref="A40:A41"/>
    <mergeCell ref="B40:D40"/>
    <mergeCell ref="E40:G40"/>
    <mergeCell ref="A33:A34"/>
    <mergeCell ref="A36:A37"/>
    <mergeCell ref="O27:Z27"/>
    <mergeCell ref="C27:N27"/>
  </mergeCells>
  <printOptions horizontalCentered="1"/>
  <pageMargins left="0.70866141732283472" right="0.51" top="0.32" bottom="0.27559055118110237" header="0.31496062992125984" footer="0.19685039370078741"/>
  <pageSetup paperSize="9" scale="8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24"/>
  <sheetViews>
    <sheetView workbookViewId="0">
      <selection activeCell="P29" sqref="P29"/>
    </sheetView>
  </sheetViews>
  <sheetFormatPr defaultColWidth="8.85546875" defaultRowHeight="12.75" x14ac:dyDescent="0.2"/>
  <cols>
    <col min="1" max="1" width="21.42578125" style="158" customWidth="1"/>
    <col min="2" max="2" width="16.85546875" style="158" customWidth="1"/>
    <col min="3" max="16384" width="8.85546875" style="158"/>
  </cols>
  <sheetData>
    <row r="1" spans="1:2" x14ac:dyDescent="0.2">
      <c r="A1" s="205"/>
      <c r="B1" s="206"/>
    </row>
    <row r="2" spans="1:2" ht="13.15" customHeight="1" x14ac:dyDescent="0.2">
      <c r="A2" s="224" t="s">
        <v>227</v>
      </c>
      <c r="B2" s="207" t="s">
        <v>225</v>
      </c>
    </row>
    <row r="3" spans="1:2" ht="13.9" customHeight="1" x14ac:dyDescent="0.2">
      <c r="A3" s="164" t="s">
        <v>20</v>
      </c>
      <c r="B3" s="171">
        <f>'Остатки ЮЛ'!D56</f>
        <v>88.524000000000001</v>
      </c>
    </row>
    <row r="4" spans="1:2" ht="12.6" customHeight="1" x14ac:dyDescent="0.2">
      <c r="A4" s="164" t="s">
        <v>18</v>
      </c>
      <c r="B4" s="171">
        <f>'Остатки ЮЛ'!D54</f>
        <v>17.881</v>
      </c>
    </row>
    <row r="5" spans="1:2" ht="12.6" customHeight="1" x14ac:dyDescent="0.2">
      <c r="A5" s="164" t="s">
        <v>23</v>
      </c>
      <c r="B5" s="171">
        <f>'Остатки ЮЛ'!D59</f>
        <v>13.071</v>
      </c>
    </row>
    <row r="6" spans="1:2" ht="12.6" customHeight="1" x14ac:dyDescent="0.2">
      <c r="A6" s="164" t="s">
        <v>229</v>
      </c>
      <c r="B6" s="171">
        <f>'Остатки ЮЛ'!D42</f>
        <v>10.638</v>
      </c>
    </row>
    <row r="7" spans="1:2" ht="12.6" customHeight="1" x14ac:dyDescent="0.2">
      <c r="A7" s="164" t="s">
        <v>17</v>
      </c>
      <c r="B7" s="171">
        <f>'Остатки ЮЛ'!D53</f>
        <v>9.8970000000000002</v>
      </c>
    </row>
    <row r="8" spans="1:2" ht="12.6" customHeight="1" x14ac:dyDescent="0.2">
      <c r="A8" s="164" t="s">
        <v>8</v>
      </c>
      <c r="B8" s="171">
        <f>'Остатки ЮЛ'!D44</f>
        <v>8.8339999999999996</v>
      </c>
    </row>
    <row r="9" spans="1:2" ht="12.6" customHeight="1" x14ac:dyDescent="0.2">
      <c r="A9" s="164" t="s">
        <v>19</v>
      </c>
      <c r="B9" s="171">
        <f>'Остатки ЮЛ'!D55</f>
        <v>6.3579999999999997</v>
      </c>
    </row>
    <row r="10" spans="1:2" ht="12.6" customHeight="1" x14ac:dyDescent="0.2">
      <c r="A10" s="164" t="s">
        <v>24</v>
      </c>
      <c r="B10" s="171">
        <f>'Остатки ЮЛ'!D60</f>
        <v>5.9630000000000001</v>
      </c>
    </row>
    <row r="11" spans="1:2" ht="12.6" customHeight="1" x14ac:dyDescent="0.2">
      <c r="A11" s="164" t="s">
        <v>14</v>
      </c>
      <c r="B11" s="171">
        <f>'Остатки ЮЛ'!D50</f>
        <v>1.849</v>
      </c>
    </row>
    <row r="12" spans="1:2" ht="12.6" customHeight="1" x14ac:dyDescent="0.2">
      <c r="A12" s="164" t="s">
        <v>15</v>
      </c>
      <c r="B12" s="171">
        <f>'Остатки ЮЛ'!D51</f>
        <v>0.23899999999999999</v>
      </c>
    </row>
    <row r="13" spans="1:2" ht="12.6" customHeight="1" x14ac:dyDescent="0.2">
      <c r="A13" s="164" t="s">
        <v>25</v>
      </c>
      <c r="B13" s="171">
        <f>'Остатки ЮЛ'!D61</f>
        <v>0.17499999999999999</v>
      </c>
    </row>
    <row r="14" spans="1:2" ht="12.6" customHeight="1" x14ac:dyDescent="0.2">
      <c r="A14" s="164" t="s">
        <v>7</v>
      </c>
      <c r="B14" s="171">
        <f>'Остатки ЮЛ'!D43</f>
        <v>-0.60199999999999998</v>
      </c>
    </row>
    <row r="15" spans="1:2" ht="12.6" customHeight="1" x14ac:dyDescent="0.2">
      <c r="A15" s="164" t="s">
        <v>9</v>
      </c>
      <c r="B15" s="171">
        <f>'Остатки ЮЛ'!D45</f>
        <v>-1.1200000000000001</v>
      </c>
    </row>
    <row r="16" spans="1:2" ht="12.6" customHeight="1" x14ac:dyDescent="0.2">
      <c r="A16" s="164" t="s">
        <v>22</v>
      </c>
      <c r="B16" s="171">
        <f>'Остатки ЮЛ'!D58</f>
        <v>-1.621</v>
      </c>
    </row>
    <row r="17" spans="1:3" ht="12.6" customHeight="1" x14ac:dyDescent="0.2">
      <c r="A17" s="164" t="s">
        <v>364</v>
      </c>
      <c r="B17" s="171">
        <f>'Остатки ЮЛ'!D52</f>
        <v>-11.819000000000001</v>
      </c>
    </row>
    <row r="18" spans="1:3" ht="12.6" customHeight="1" x14ac:dyDescent="0.2">
      <c r="A18" s="164" t="s">
        <v>10</v>
      </c>
      <c r="B18" s="171">
        <f>'Остатки ЮЛ'!D46</f>
        <v>-12.715</v>
      </c>
    </row>
    <row r="19" spans="1:3" ht="12.6" customHeight="1" x14ac:dyDescent="0.2">
      <c r="A19" s="164" t="s">
        <v>21</v>
      </c>
      <c r="B19" s="171">
        <f>'Остатки ЮЛ'!D57</f>
        <v>-13.112</v>
      </c>
    </row>
    <row r="20" spans="1:3" ht="12.6" customHeight="1" x14ac:dyDescent="0.2">
      <c r="A20" s="164" t="s">
        <v>26</v>
      </c>
      <c r="B20" s="171">
        <f>'Остатки ЮЛ'!D62</f>
        <v>-20.338000000000001</v>
      </c>
    </row>
    <row r="21" spans="1:3" ht="12.6" customHeight="1" x14ac:dyDescent="0.2">
      <c r="A21" s="164" t="s">
        <v>13</v>
      </c>
      <c r="B21" s="171">
        <f>'Остатки ЮЛ'!D49</f>
        <v>-26.577000000000002</v>
      </c>
    </row>
    <row r="22" spans="1:3" ht="16.5" customHeight="1" x14ac:dyDescent="0.2">
      <c r="A22" s="164" t="s">
        <v>12</v>
      </c>
      <c r="B22" s="171">
        <f>'Остатки ЮЛ'!D48</f>
        <v>-31.016999999999999</v>
      </c>
    </row>
    <row r="23" spans="1:3" ht="24" customHeight="1" x14ac:dyDescent="0.2">
      <c r="A23" s="164" t="s">
        <v>11</v>
      </c>
      <c r="B23" s="171">
        <f>'Остатки ЮЛ'!D47</f>
        <v>-54.506999999999998</v>
      </c>
      <c r="C23" s="165">
        <f>SUM(B3:B23)</f>
        <v>-9.9989999999999881</v>
      </c>
    </row>
    <row r="24" spans="1:3" x14ac:dyDescent="0.2">
      <c r="A24" s="388"/>
      <c r="B24" s="463"/>
    </row>
  </sheetData>
  <autoFilter ref="A2:B2" xr:uid="{00000000-0009-0000-0000-000005000000}">
    <sortState ref="A3:B23">
      <sortCondition descending="1" ref="B2"/>
    </sortState>
  </autoFilter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24"/>
  <sheetViews>
    <sheetView workbookViewId="0">
      <selection activeCell="B18" sqref="B18"/>
    </sheetView>
  </sheetViews>
  <sheetFormatPr defaultColWidth="8.85546875" defaultRowHeight="12.75" x14ac:dyDescent="0.2"/>
  <cols>
    <col min="1" max="1" width="31.5703125" style="158" customWidth="1"/>
    <col min="2" max="2" width="21.7109375" style="158" customWidth="1"/>
    <col min="3" max="16384" width="8.85546875" style="158"/>
  </cols>
  <sheetData>
    <row r="1" spans="1:2" x14ac:dyDescent="0.2">
      <c r="A1" s="205"/>
      <c r="B1" s="206"/>
    </row>
    <row r="2" spans="1:2" ht="13.15" customHeight="1" x14ac:dyDescent="0.2">
      <c r="A2" s="224" t="s">
        <v>227</v>
      </c>
      <c r="B2" s="207" t="s">
        <v>226</v>
      </c>
    </row>
    <row r="3" spans="1:2" ht="21.75" customHeight="1" x14ac:dyDescent="0.2">
      <c r="A3" s="164" t="s">
        <v>19</v>
      </c>
      <c r="B3" s="171">
        <f>'Остатки ЮЛ'!G55</f>
        <v>8.8641301305841012</v>
      </c>
    </row>
    <row r="4" spans="1:2" ht="18" customHeight="1" x14ac:dyDescent="0.2">
      <c r="A4" s="164" t="s">
        <v>229</v>
      </c>
      <c r="B4" s="171">
        <f>'Остатки ЮЛ'!G42</f>
        <v>8.0020101142400222</v>
      </c>
    </row>
    <row r="5" spans="1:2" ht="16.5" customHeight="1" x14ac:dyDescent="0.2">
      <c r="A5" s="164" t="s">
        <v>364</v>
      </c>
      <c r="B5" s="171">
        <f>'Остатки ЮЛ'!G52</f>
        <v>2.3113871957186518</v>
      </c>
    </row>
    <row r="6" spans="1:2" ht="12.6" customHeight="1" x14ac:dyDescent="0.2">
      <c r="A6" s="164" t="s">
        <v>20</v>
      </c>
      <c r="B6" s="171">
        <f>'Остатки ЮЛ'!G56</f>
        <v>2.086985542290023</v>
      </c>
    </row>
    <row r="7" spans="1:2" ht="12.6" customHeight="1" x14ac:dyDescent="0.2">
      <c r="A7" s="164" t="s">
        <v>21</v>
      </c>
      <c r="B7" s="171">
        <f>'Остатки ЮЛ'!G57</f>
        <v>1.4809630357273136</v>
      </c>
    </row>
    <row r="8" spans="1:2" ht="12.6" customHeight="1" x14ac:dyDescent="0.2">
      <c r="A8" s="164" t="s">
        <v>18</v>
      </c>
      <c r="B8" s="807">
        <f>'Остатки ЮЛ'!G54</f>
        <v>1.1366926659166379</v>
      </c>
    </row>
    <row r="9" spans="1:2" ht="12.6" customHeight="1" x14ac:dyDescent="0.2">
      <c r="A9" s="164" t="s">
        <v>9</v>
      </c>
      <c r="B9" s="171">
        <f>'Остатки ЮЛ'!G45</f>
        <v>2.3707873658759926E-2</v>
      </c>
    </row>
    <row r="10" spans="1:2" ht="12.6" customHeight="1" x14ac:dyDescent="0.2">
      <c r="A10" s="164" t="s">
        <v>15</v>
      </c>
      <c r="B10" s="171">
        <f>'Остатки ЮЛ'!G51</f>
        <v>0</v>
      </c>
    </row>
    <row r="11" spans="1:2" ht="12.6" customHeight="1" x14ac:dyDescent="0.2">
      <c r="A11" s="164" t="s">
        <v>14</v>
      </c>
      <c r="B11" s="807">
        <f>'Остатки ЮЛ'!G50</f>
        <v>-0.43742898482584014</v>
      </c>
    </row>
    <row r="12" spans="1:2" ht="12.6" customHeight="1" x14ac:dyDescent="0.2">
      <c r="A12" s="164" t="s">
        <v>25</v>
      </c>
      <c r="B12" s="807">
        <f>'Остатки ЮЛ'!G61</f>
        <v>-0.49483093490951813</v>
      </c>
    </row>
    <row r="13" spans="1:2" ht="12.6" customHeight="1" x14ac:dyDescent="0.2">
      <c r="A13" s="164" t="s">
        <v>17</v>
      </c>
      <c r="B13" s="171">
        <f>'Остатки ЮЛ'!G53</f>
        <v>-0.69968977213574846</v>
      </c>
    </row>
    <row r="14" spans="1:2" ht="12.6" customHeight="1" x14ac:dyDescent="0.2">
      <c r="A14" s="164" t="s">
        <v>12</v>
      </c>
      <c r="B14" s="171">
        <f>'Остатки ЮЛ'!G48</f>
        <v>-1.2869159963953507</v>
      </c>
    </row>
    <row r="15" spans="1:2" ht="12.6" customHeight="1" x14ac:dyDescent="0.2">
      <c r="A15" s="164" t="s">
        <v>22</v>
      </c>
      <c r="B15" s="171">
        <f>'Остатки ЮЛ'!G58</f>
        <v>-1.9701407429796518</v>
      </c>
    </row>
    <row r="16" spans="1:2" ht="12.6" customHeight="1" x14ac:dyDescent="0.2">
      <c r="A16" s="164" t="s">
        <v>23</v>
      </c>
      <c r="B16" s="171">
        <f>'Остатки ЮЛ'!G59</f>
        <v>-1.9980003806132842</v>
      </c>
    </row>
    <row r="17" spans="1:3" ht="12.6" customHeight="1" x14ac:dyDescent="0.2">
      <c r="A17" s="164" t="s">
        <v>8</v>
      </c>
      <c r="B17" s="171">
        <f>'Остатки ЮЛ'!G44</f>
        <v>-2.2823885166714888</v>
      </c>
    </row>
    <row r="18" spans="1:3" ht="12.6" customHeight="1" x14ac:dyDescent="0.2">
      <c r="A18" s="164" t="s">
        <v>13</v>
      </c>
      <c r="B18" s="171">
        <f>'Остатки ЮЛ'!G49</f>
        <v>-6.9684545698789933</v>
      </c>
    </row>
    <row r="19" spans="1:3" ht="12.6" customHeight="1" x14ac:dyDescent="0.2">
      <c r="A19" s="164" t="s">
        <v>10</v>
      </c>
      <c r="B19" s="171">
        <f>'Остатки ЮЛ'!G46</f>
        <v>-7.2409982144756384</v>
      </c>
    </row>
    <row r="20" spans="1:3" ht="12.6" customHeight="1" x14ac:dyDescent="0.2">
      <c r="A20" s="164" t="s">
        <v>7</v>
      </c>
      <c r="B20" s="171">
        <f>'Остатки ЮЛ'!G43</f>
        <v>-9.1277034742162435</v>
      </c>
    </row>
    <row r="21" spans="1:3" ht="12.6" customHeight="1" x14ac:dyDescent="0.2">
      <c r="A21" s="164" t="s">
        <v>24</v>
      </c>
      <c r="B21" s="171">
        <f>'Остатки ЮЛ'!G60</f>
        <v>-38.689781930940057</v>
      </c>
    </row>
    <row r="22" spans="1:3" ht="12.6" customHeight="1" x14ac:dyDescent="0.2">
      <c r="A22" s="164" t="s">
        <v>26</v>
      </c>
      <c r="B22" s="171">
        <f>'Остатки ЮЛ'!G62</f>
        <v>-47.871581476442998</v>
      </c>
    </row>
    <row r="23" spans="1:3" ht="12.6" customHeight="1" x14ac:dyDescent="0.2">
      <c r="A23" s="164" t="s">
        <v>11</v>
      </c>
      <c r="B23" s="171">
        <f>'Остатки ЮЛ'!G47</f>
        <v>-69.606400321282649</v>
      </c>
      <c r="C23" s="165">
        <f>SUM(B3:B23)</f>
        <v>-164.76843875763194</v>
      </c>
    </row>
    <row r="24" spans="1:3" x14ac:dyDescent="0.2">
      <c r="B24" s="165"/>
    </row>
  </sheetData>
  <autoFilter ref="A2:B2" xr:uid="{00000000-0009-0000-0000-000006000000}">
    <sortState ref="A3:B23">
      <sortCondition descending="1" ref="B2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HO46"/>
  <sheetViews>
    <sheetView view="pageBreakPreview" topLeftCell="ADW1" zoomScale="80" zoomScaleNormal="100" zoomScaleSheetLayoutView="80" workbookViewId="0">
      <selection activeCell="AEF4" sqref="AEF4"/>
    </sheetView>
  </sheetViews>
  <sheetFormatPr defaultRowHeight="15" outlineLevelCol="1" x14ac:dyDescent="0.25"/>
  <cols>
    <col min="1" max="1" width="23.85546875" customWidth="1"/>
    <col min="2" max="99" width="9.85546875" style="15" customWidth="1" outlineLevel="1"/>
    <col min="100" max="100" width="11" style="15" customWidth="1" outlineLevel="1"/>
    <col min="101" max="151" width="9.85546875" style="15" customWidth="1" outlineLevel="1"/>
    <col min="152" max="152" width="11.7109375" style="15" customWidth="1" outlineLevel="1"/>
    <col min="153" max="155" width="9.85546875" style="15" customWidth="1" outlineLevel="1"/>
    <col min="156" max="156" width="12" style="15" customWidth="1" outlineLevel="1"/>
    <col min="157" max="157" width="12.140625" style="15" customWidth="1" outlineLevel="1"/>
    <col min="158" max="160" width="9.85546875" style="15" customWidth="1" outlineLevel="1"/>
    <col min="161" max="171" width="12.85546875" style="15" customWidth="1" outlineLevel="1"/>
    <col min="172" max="215" width="12" style="15" customWidth="1" outlineLevel="1"/>
    <col min="216" max="258" width="11.42578125" style="15" customWidth="1" outlineLevel="1"/>
    <col min="259" max="259" width="11.42578125" style="15" customWidth="1"/>
    <col min="260" max="277" width="11.42578125" style="15" customWidth="1" outlineLevel="1"/>
    <col min="278" max="515" width="11.7109375" style="15" customWidth="1" outlineLevel="1"/>
    <col min="516" max="706" width="11.7109375" style="15" customWidth="1"/>
    <col min="707" max="707" width="11" style="15" customWidth="1"/>
    <col min="708" max="770" width="12.85546875" style="15" customWidth="1"/>
    <col min="771" max="771" width="12.85546875" style="15" customWidth="1" collapsed="1"/>
    <col min="772" max="812" width="12.85546875" style="15" customWidth="1"/>
    <col min="813" max="813" width="5.140625" style="15" customWidth="1"/>
    <col min="814" max="814" width="10.28515625" style="73" customWidth="1"/>
    <col min="815" max="815" width="12.28515625" customWidth="1"/>
    <col min="816" max="817" width="14.140625" customWidth="1"/>
    <col min="818" max="818" width="14" customWidth="1"/>
    <col min="819" max="820" width="14.140625" customWidth="1"/>
    <col min="821" max="822" width="10.42578125" customWidth="1"/>
    <col min="823" max="824" width="10" customWidth="1"/>
    <col min="825" max="825" width="8.85546875" customWidth="1"/>
    <col min="826" max="826" width="9.5703125" customWidth="1"/>
    <col min="827" max="827" width="10.140625" customWidth="1"/>
    <col min="828" max="828" width="16" customWidth="1"/>
    <col min="829" max="829" width="9" customWidth="1"/>
    <col min="830" max="851" width="7.42578125" customWidth="1"/>
    <col min="852" max="852" width="11.42578125" customWidth="1"/>
    <col min="853" max="853" width="7.42578125" customWidth="1"/>
    <col min="854" max="854" width="9.5703125" customWidth="1"/>
    <col min="859" max="859" width="11.5703125" customWidth="1"/>
    <col min="860" max="870" width="13.28515625" bestFit="1" customWidth="1"/>
  </cols>
  <sheetData>
    <row r="1" spans="1:899" s="54" customFormat="1" ht="16.5" thickBot="1" x14ac:dyDescent="0.3">
      <c r="A1" s="54" t="s">
        <v>132</v>
      </c>
      <c r="KC1" s="401">
        <f>KE4-JR4</f>
        <v>27.671823062060867</v>
      </c>
      <c r="KD1" s="274">
        <f>KE4/JR4*100-100</f>
        <v>0.60165776695224338</v>
      </c>
      <c r="KE1" s="401">
        <f>KE4-IY4</f>
        <v>94.361823062060466</v>
      </c>
      <c r="KF1" s="401">
        <f>KE4/IY4*100-100</f>
        <v>2.0818599736189611</v>
      </c>
      <c r="LE1" s="272">
        <f>LE4/KL4*100-100</f>
        <v>-0.13980830587721016</v>
      </c>
      <c r="LF1" s="272">
        <f>LE4-KL4</f>
        <v>-6.4996461977398212</v>
      </c>
      <c r="LK1" s="274">
        <f>LK4-LH4</f>
        <v>-30.459290138780489</v>
      </c>
      <c r="LL1" s="274">
        <f>LK4/LH4*100-100</f>
        <v>-0.65108229754000035</v>
      </c>
      <c r="NA1" s="54" t="s">
        <v>329</v>
      </c>
      <c r="SV1" s="626"/>
      <c r="AEH1" s="57">
        <v>1000</v>
      </c>
      <c r="AER1" s="887"/>
      <c r="AES1" s="887"/>
      <c r="AET1" s="887"/>
      <c r="AEU1" s="887"/>
      <c r="AEV1" s="887"/>
      <c r="AEW1" s="887"/>
      <c r="AEX1" s="887"/>
      <c r="AEY1" s="887"/>
      <c r="AEZ1" s="887"/>
      <c r="AFA1" s="887"/>
      <c r="AFB1" s="887"/>
      <c r="AFC1" s="887"/>
      <c r="AFD1" s="887"/>
      <c r="AFE1" s="887"/>
      <c r="AFF1" s="887"/>
      <c r="AFG1" s="887"/>
      <c r="AFH1" s="887"/>
      <c r="AFI1" s="887"/>
      <c r="AFJ1" s="887"/>
      <c r="AFK1" s="887"/>
      <c r="AFL1" s="887"/>
      <c r="AFM1" s="887"/>
      <c r="AFN1" s="887"/>
      <c r="AFO1" s="887"/>
      <c r="AFP1" s="887"/>
      <c r="AFQ1" s="887"/>
      <c r="AFR1" s="887"/>
      <c r="AFS1" s="887"/>
      <c r="AFT1" s="887"/>
      <c r="AFU1" s="887"/>
      <c r="AFV1" s="887"/>
    </row>
    <row r="2" spans="1:899" ht="15.75" x14ac:dyDescent="0.25">
      <c r="KC2" s="401">
        <f>KE5-JR5</f>
        <v>-33.154139565700461</v>
      </c>
      <c r="KD2" s="274">
        <f>KE5/JR5*100-100</f>
        <v>-0.72463312931830615</v>
      </c>
      <c r="KE2" s="401">
        <f>KE5-IY5</f>
        <v>-97.515235381750244</v>
      </c>
      <c r="KF2" s="401">
        <f>KE5/IY5*100-100</f>
        <v>-2.1017749651949202</v>
      </c>
      <c r="LD2" s="82"/>
      <c r="LE2" s="272">
        <f>LE5/KL5*100-100</f>
        <v>-1.8989216421794879</v>
      </c>
      <c r="LF2" s="272">
        <f>LE5-KL5</f>
        <v>-86.037804269237313</v>
      </c>
      <c r="LK2" s="274">
        <f>LK5-LH5</f>
        <v>-17.726191568959621</v>
      </c>
      <c r="LL2" s="274">
        <f>LK5/LH5*100-100</f>
        <v>-0.3993270753439333</v>
      </c>
      <c r="SV2" s="627"/>
      <c r="VB2" s="82">
        <f>VB5-UJ5</f>
        <v>-277.82666157174981</v>
      </c>
      <c r="VC2" s="82">
        <f>VB2/UJ5*100</f>
        <v>-7.0101696512092291</v>
      </c>
      <c r="WU2" s="469"/>
      <c r="WV2" s="469"/>
      <c r="WW2" s="469"/>
      <c r="WX2" s="469"/>
      <c r="WY2" s="469"/>
      <c r="WZ2" s="469"/>
      <c r="XA2" s="469"/>
      <c r="XB2" s="469"/>
      <c r="XC2" s="469"/>
      <c r="XD2" s="469"/>
      <c r="XE2" s="469"/>
      <c r="XF2" s="469"/>
      <c r="XG2" s="469"/>
      <c r="XH2" s="469"/>
      <c r="XI2" s="469"/>
      <c r="XJ2" s="469"/>
      <c r="XK2" s="469"/>
      <c r="XL2" s="469"/>
      <c r="XM2" s="469"/>
      <c r="XN2" s="469"/>
      <c r="XO2" s="469"/>
      <c r="XP2" s="469"/>
      <c r="XQ2" s="469"/>
      <c r="XR2" s="469"/>
      <c r="XS2" s="469"/>
      <c r="XT2" s="469"/>
      <c r="XU2" s="469"/>
      <c r="XV2" s="469"/>
      <c r="XW2" s="469"/>
      <c r="XX2" s="469"/>
      <c r="XY2" s="469"/>
      <c r="XZ2" s="469"/>
      <c r="YA2" s="469"/>
      <c r="YB2" s="469"/>
      <c r="YC2" s="469"/>
      <c r="YD2" s="469"/>
      <c r="YE2" s="469"/>
      <c r="YF2" s="469"/>
      <c r="YG2" s="469"/>
      <c r="YH2" s="469"/>
      <c r="YI2" s="469"/>
      <c r="YJ2" s="469"/>
      <c r="YK2" s="469"/>
      <c r="YL2" s="469"/>
      <c r="YM2" s="469"/>
      <c r="YN2" s="469"/>
      <c r="YO2" s="469"/>
      <c r="AEI2" s="882" t="s">
        <v>423</v>
      </c>
      <c r="AEJ2" s="883"/>
      <c r="AEK2" s="882" t="s">
        <v>201</v>
      </c>
      <c r="AEL2" s="883"/>
      <c r="AEM2" s="885" t="s">
        <v>603</v>
      </c>
      <c r="AEN2" s="886"/>
      <c r="AEO2" s="882" t="s">
        <v>275</v>
      </c>
      <c r="AEP2" s="883"/>
      <c r="AEQ2" s="882" t="s">
        <v>381</v>
      </c>
      <c r="AER2" s="883"/>
      <c r="AES2" s="882" t="s">
        <v>556</v>
      </c>
      <c r="AET2" s="883"/>
      <c r="AEU2" s="882" t="s">
        <v>362</v>
      </c>
      <c r="AEV2" s="883"/>
      <c r="AEW2" s="882" t="s">
        <v>187</v>
      </c>
      <c r="AEX2" s="883"/>
      <c r="AEY2" s="892" t="s">
        <v>185</v>
      </c>
      <c r="AEZ2" s="893"/>
      <c r="AFA2" s="908" t="s">
        <v>36</v>
      </c>
      <c r="AFB2" s="909"/>
      <c r="AFC2" s="910" t="s">
        <v>34</v>
      </c>
      <c r="AFD2" s="911"/>
      <c r="AFE2" s="919" t="s">
        <v>473</v>
      </c>
      <c r="AFF2" s="920"/>
      <c r="AFG2" s="904" t="s">
        <v>442</v>
      </c>
      <c r="AFH2" s="905"/>
      <c r="AFI2" s="892" t="s">
        <v>423</v>
      </c>
      <c r="AFJ2" s="893"/>
      <c r="AFK2" s="895" t="s">
        <v>201</v>
      </c>
      <c r="AFL2" s="896"/>
      <c r="AFM2" s="885" t="s">
        <v>602</v>
      </c>
      <c r="AFN2" s="886"/>
      <c r="AFO2" s="897" t="s">
        <v>275</v>
      </c>
      <c r="AFP2" s="898"/>
      <c r="AFQ2" s="894" t="s">
        <v>381</v>
      </c>
      <c r="AFR2" s="894"/>
      <c r="AFS2" s="892" t="s">
        <v>371</v>
      </c>
      <c r="AFT2" s="893"/>
      <c r="AFU2" s="899" t="s">
        <v>362</v>
      </c>
      <c r="AFV2" s="900"/>
      <c r="AFW2" s="901" t="s">
        <v>187</v>
      </c>
      <c r="AFX2" s="902"/>
      <c r="AFY2" s="903"/>
      <c r="AFZ2" s="890" t="s">
        <v>185</v>
      </c>
      <c r="AGA2" s="891"/>
      <c r="AGB2" s="888" t="s">
        <v>36</v>
      </c>
      <c r="AGC2" s="889"/>
      <c r="AGD2" s="897" t="s">
        <v>34</v>
      </c>
      <c r="AGE2" s="898"/>
      <c r="AGF2" s="915" t="s">
        <v>309</v>
      </c>
      <c r="AGG2" s="916"/>
      <c r="AGH2" s="913" t="s">
        <v>299</v>
      </c>
      <c r="AGI2" s="914"/>
      <c r="AGJ2" s="921" t="s">
        <v>284</v>
      </c>
      <c r="AGK2" s="922"/>
      <c r="AGL2" s="882" t="s">
        <v>276</v>
      </c>
      <c r="AGM2" s="912"/>
      <c r="AGN2" s="917" t="s">
        <v>287</v>
      </c>
      <c r="AGO2" s="918"/>
      <c r="AGP2" s="906" t="s">
        <v>451</v>
      </c>
      <c r="AGQ2" s="923"/>
      <c r="AGR2" s="906" t="s">
        <v>452</v>
      </c>
      <c r="AGS2" s="907"/>
      <c r="AGT2" s="906" t="s">
        <v>453</v>
      </c>
      <c r="AGU2" s="907"/>
      <c r="AGV2" s="906" t="s">
        <v>454</v>
      </c>
      <c r="AGW2" s="907"/>
      <c r="AGX2" s="906" t="s">
        <v>455</v>
      </c>
      <c r="AGY2" s="907"/>
      <c r="AGZ2" s="906" t="s">
        <v>456</v>
      </c>
      <c r="AHA2" s="907"/>
      <c r="AHB2" s="906" t="s">
        <v>457</v>
      </c>
      <c r="AHC2" s="907"/>
      <c r="AHD2" s="906" t="s">
        <v>458</v>
      </c>
      <c r="AHE2" s="907"/>
      <c r="AHF2" s="906" t="s">
        <v>459</v>
      </c>
      <c r="AHG2" s="907"/>
      <c r="AHH2" s="906" t="s">
        <v>460</v>
      </c>
      <c r="AHI2" s="907"/>
      <c r="AHJ2" s="906" t="s">
        <v>461</v>
      </c>
      <c r="AHK2" s="907"/>
      <c r="AHL2" s="906" t="s">
        <v>462</v>
      </c>
      <c r="AHM2" s="907"/>
      <c r="AHN2" s="906" t="s">
        <v>463</v>
      </c>
      <c r="AHO2" s="907"/>
    </row>
    <row r="3" spans="1:899" x14ac:dyDescent="0.25">
      <c r="A3" s="18"/>
      <c r="B3" s="154">
        <v>43831</v>
      </c>
      <c r="C3" s="152">
        <v>43833</v>
      </c>
      <c r="D3" s="152">
        <v>43834</v>
      </c>
      <c r="E3" s="152">
        <v>43838</v>
      </c>
      <c r="F3" s="152">
        <v>43839</v>
      </c>
      <c r="G3" s="152">
        <v>43840</v>
      </c>
      <c r="H3" s="152">
        <v>43843</v>
      </c>
      <c r="I3" s="152">
        <v>43844</v>
      </c>
      <c r="J3" s="152">
        <v>43845</v>
      </c>
      <c r="K3" s="152">
        <v>43846</v>
      </c>
      <c r="L3" s="152">
        <v>43847</v>
      </c>
      <c r="M3" s="152">
        <v>43850</v>
      </c>
      <c r="N3" s="152">
        <v>43851</v>
      </c>
      <c r="O3" s="152">
        <v>43852</v>
      </c>
      <c r="P3" s="152">
        <v>43853</v>
      </c>
      <c r="Q3" s="152">
        <v>43854</v>
      </c>
      <c r="R3" s="152">
        <v>43857</v>
      </c>
      <c r="S3" s="152">
        <v>43858</v>
      </c>
      <c r="T3" s="152">
        <v>43859</v>
      </c>
      <c r="U3" s="152">
        <v>43860</v>
      </c>
      <c r="V3" s="152">
        <v>43861</v>
      </c>
      <c r="W3" s="154">
        <v>43862</v>
      </c>
      <c r="X3" s="156">
        <v>43864</v>
      </c>
      <c r="Y3" s="156">
        <v>43865</v>
      </c>
      <c r="Z3" s="156">
        <v>43866</v>
      </c>
      <c r="AA3" s="156">
        <v>43867</v>
      </c>
      <c r="AB3" s="156">
        <v>43868</v>
      </c>
      <c r="AC3" s="156">
        <v>43871</v>
      </c>
      <c r="AD3" s="156">
        <v>43872</v>
      </c>
      <c r="AE3" s="156">
        <v>43873</v>
      </c>
      <c r="AF3" s="156">
        <v>43874</v>
      </c>
      <c r="AG3" s="156">
        <v>43875</v>
      </c>
      <c r="AH3" s="156">
        <v>43878</v>
      </c>
      <c r="AI3" s="156">
        <v>43879</v>
      </c>
      <c r="AJ3" s="156">
        <v>43880</v>
      </c>
      <c r="AK3" s="156">
        <v>43881</v>
      </c>
      <c r="AL3" s="156">
        <v>43882</v>
      </c>
      <c r="AM3" s="156">
        <v>43885</v>
      </c>
      <c r="AN3" s="156">
        <v>43886</v>
      </c>
      <c r="AO3" s="156">
        <v>43887</v>
      </c>
      <c r="AP3" s="156">
        <v>43888</v>
      </c>
      <c r="AQ3" s="156">
        <v>43889</v>
      </c>
      <c r="AR3" s="154">
        <v>43892</v>
      </c>
      <c r="AS3" s="19">
        <v>43893</v>
      </c>
      <c r="AT3" s="19">
        <v>43894</v>
      </c>
      <c r="AU3" s="20">
        <v>43895</v>
      </c>
      <c r="AV3" s="21">
        <v>43896</v>
      </c>
      <c r="AW3" s="21">
        <v>43899</v>
      </c>
      <c r="AX3" s="21">
        <v>43900</v>
      </c>
      <c r="AY3" s="21">
        <v>43901</v>
      </c>
      <c r="AZ3" s="20">
        <v>43902</v>
      </c>
      <c r="BA3" s="20">
        <v>43903</v>
      </c>
      <c r="BB3" s="20">
        <v>43906</v>
      </c>
      <c r="BC3" s="20">
        <v>43907</v>
      </c>
      <c r="BD3" s="20">
        <v>43908</v>
      </c>
      <c r="BE3" s="20">
        <v>43909</v>
      </c>
      <c r="BF3" s="20">
        <v>43910</v>
      </c>
      <c r="BG3" s="20">
        <v>43913</v>
      </c>
      <c r="BH3" s="20">
        <v>43914</v>
      </c>
      <c r="BI3" s="20">
        <v>43915</v>
      </c>
      <c r="BJ3" s="20">
        <v>43916</v>
      </c>
      <c r="BK3" s="20">
        <v>43917</v>
      </c>
      <c r="BL3" s="20">
        <v>43920</v>
      </c>
      <c r="BM3" s="20">
        <v>43921</v>
      </c>
      <c r="BN3" s="70">
        <v>43922</v>
      </c>
      <c r="BO3" s="20">
        <v>43923</v>
      </c>
      <c r="BP3" s="20">
        <v>43924</v>
      </c>
      <c r="BQ3" s="20">
        <v>43925</v>
      </c>
      <c r="BR3" s="20">
        <v>43927</v>
      </c>
      <c r="BS3" s="20">
        <v>43928</v>
      </c>
      <c r="BT3" s="20">
        <v>43929</v>
      </c>
      <c r="BU3" s="20">
        <v>43930</v>
      </c>
      <c r="BV3" s="20">
        <v>43931</v>
      </c>
      <c r="BW3" s="20">
        <v>43934</v>
      </c>
      <c r="BX3" s="20">
        <v>43935</v>
      </c>
      <c r="BY3" s="20">
        <v>43936</v>
      </c>
      <c r="BZ3" s="20">
        <v>43937</v>
      </c>
      <c r="CA3" s="20">
        <v>43938</v>
      </c>
      <c r="CB3" s="20">
        <v>43941</v>
      </c>
      <c r="CC3" s="20">
        <v>43942</v>
      </c>
      <c r="CD3" s="20">
        <v>43943</v>
      </c>
      <c r="CE3" s="20">
        <v>43944</v>
      </c>
      <c r="CF3" s="20">
        <v>43945</v>
      </c>
      <c r="CG3" s="20">
        <v>43950</v>
      </c>
      <c r="CH3" s="20">
        <v>43951</v>
      </c>
      <c r="CI3" s="70">
        <v>43952</v>
      </c>
      <c r="CJ3" s="22">
        <v>43956</v>
      </c>
      <c r="CK3" s="22">
        <v>43957</v>
      </c>
      <c r="CL3" s="22">
        <v>43958</v>
      </c>
      <c r="CM3" s="22">
        <v>43959</v>
      </c>
      <c r="CN3" s="22">
        <v>43962</v>
      </c>
      <c r="CO3" s="22">
        <v>43963</v>
      </c>
      <c r="CP3" s="22">
        <v>43964</v>
      </c>
      <c r="CQ3" s="22">
        <v>43965</v>
      </c>
      <c r="CR3" s="22">
        <v>43966</v>
      </c>
      <c r="CS3" s="22">
        <v>43969</v>
      </c>
      <c r="CT3" s="22">
        <v>43970</v>
      </c>
      <c r="CU3" s="22">
        <v>43971</v>
      </c>
      <c r="CV3" s="22">
        <v>43972</v>
      </c>
      <c r="CW3" s="22">
        <v>43973</v>
      </c>
      <c r="CX3" s="22">
        <v>43976</v>
      </c>
      <c r="CY3" s="22">
        <v>43977</v>
      </c>
      <c r="CZ3" s="22">
        <v>43978</v>
      </c>
      <c r="DA3" s="22">
        <v>43979</v>
      </c>
      <c r="DB3" s="22">
        <v>43980</v>
      </c>
      <c r="DC3" s="70">
        <v>43983</v>
      </c>
      <c r="DD3" s="20">
        <v>43984</v>
      </c>
      <c r="DE3" s="20">
        <v>43985</v>
      </c>
      <c r="DF3" s="20">
        <v>43986</v>
      </c>
      <c r="DG3" s="20">
        <v>43987</v>
      </c>
      <c r="DH3" s="20">
        <v>43990</v>
      </c>
      <c r="DI3" s="20">
        <v>43991</v>
      </c>
      <c r="DJ3" s="20">
        <v>43992</v>
      </c>
      <c r="DK3" s="20">
        <v>43993</v>
      </c>
      <c r="DL3" s="61">
        <v>43994</v>
      </c>
      <c r="DM3" s="20">
        <v>43997</v>
      </c>
      <c r="DN3" s="20">
        <v>43998</v>
      </c>
      <c r="DO3" s="20">
        <v>43999</v>
      </c>
      <c r="DP3" s="20">
        <v>44000</v>
      </c>
      <c r="DQ3" s="20">
        <v>44001</v>
      </c>
      <c r="DR3" s="20">
        <v>44004</v>
      </c>
      <c r="DS3" s="20">
        <v>44005</v>
      </c>
      <c r="DT3" s="20">
        <v>44006</v>
      </c>
      <c r="DU3" s="20">
        <v>44007</v>
      </c>
      <c r="DV3" s="75">
        <v>44008</v>
      </c>
      <c r="DW3" s="75">
        <v>44011</v>
      </c>
      <c r="DX3" s="75">
        <v>44012</v>
      </c>
      <c r="DY3" s="77">
        <v>44013</v>
      </c>
      <c r="DZ3" s="75">
        <v>44014</v>
      </c>
      <c r="EA3" s="75">
        <v>44018</v>
      </c>
      <c r="EB3" s="75">
        <v>44019</v>
      </c>
      <c r="EC3" s="75">
        <v>44020</v>
      </c>
      <c r="ED3" s="75">
        <v>44021</v>
      </c>
      <c r="EE3" s="75">
        <v>44022</v>
      </c>
      <c r="EF3" s="75">
        <v>44025</v>
      </c>
      <c r="EG3" s="75">
        <v>44026</v>
      </c>
      <c r="EH3" s="75">
        <v>44027</v>
      </c>
      <c r="EI3" s="75">
        <v>44028</v>
      </c>
      <c r="EJ3" s="75">
        <v>44029</v>
      </c>
      <c r="EK3" s="75">
        <v>44032</v>
      </c>
      <c r="EL3" s="75">
        <v>44033</v>
      </c>
      <c r="EM3" s="75">
        <v>44034</v>
      </c>
      <c r="EN3" s="75">
        <v>44035</v>
      </c>
      <c r="EO3" s="75">
        <v>44036</v>
      </c>
      <c r="EP3" s="75">
        <v>44039</v>
      </c>
      <c r="EQ3" s="75">
        <v>44040</v>
      </c>
      <c r="ER3" s="75">
        <v>44041</v>
      </c>
      <c r="ES3" s="75">
        <v>44042</v>
      </c>
      <c r="ET3" s="75">
        <v>44043</v>
      </c>
      <c r="EU3" s="77">
        <v>44046</v>
      </c>
      <c r="EV3" s="81">
        <v>44047</v>
      </c>
      <c r="EW3" s="81">
        <v>44048</v>
      </c>
      <c r="EX3" s="81">
        <v>44049</v>
      </c>
      <c r="EY3" s="81">
        <v>44050</v>
      </c>
      <c r="EZ3" s="81">
        <v>44053</v>
      </c>
      <c r="FA3" s="81">
        <v>44054</v>
      </c>
      <c r="FB3" s="81">
        <v>44055</v>
      </c>
      <c r="FC3" s="81">
        <v>44056</v>
      </c>
      <c r="FD3" s="81">
        <v>44057</v>
      </c>
      <c r="FE3" s="81">
        <v>44060</v>
      </c>
      <c r="FF3" s="81">
        <v>44061</v>
      </c>
      <c r="FG3" s="81">
        <v>44062</v>
      </c>
      <c r="FH3" s="81">
        <v>44063</v>
      </c>
      <c r="FI3" s="81">
        <v>44064</v>
      </c>
      <c r="FJ3" s="81">
        <v>44067</v>
      </c>
      <c r="FK3" s="81">
        <v>44068</v>
      </c>
      <c r="FL3" s="81">
        <v>44069</v>
      </c>
      <c r="FM3" s="81">
        <v>44070</v>
      </c>
      <c r="FN3" s="81">
        <v>44071</v>
      </c>
      <c r="FO3" s="81">
        <v>44074</v>
      </c>
      <c r="FP3" s="77">
        <v>44075</v>
      </c>
      <c r="FQ3" s="81">
        <v>44076</v>
      </c>
      <c r="FR3" s="81">
        <v>44077</v>
      </c>
      <c r="FS3" s="81">
        <v>44078</v>
      </c>
      <c r="FT3" s="81">
        <v>44081</v>
      </c>
      <c r="FU3" s="81">
        <v>44082</v>
      </c>
      <c r="FV3" s="81">
        <v>44083</v>
      </c>
      <c r="FW3" s="81">
        <v>44084</v>
      </c>
      <c r="FX3" s="81">
        <v>44085</v>
      </c>
      <c r="FY3" s="81">
        <v>44088</v>
      </c>
      <c r="FZ3" s="81">
        <v>44089</v>
      </c>
      <c r="GA3" s="81">
        <v>44090</v>
      </c>
      <c r="GB3" s="81">
        <v>44091</v>
      </c>
      <c r="GC3" s="81">
        <v>44092</v>
      </c>
      <c r="GD3" s="81">
        <v>44095</v>
      </c>
      <c r="GE3" s="81">
        <v>44096</v>
      </c>
      <c r="GF3" s="81">
        <v>44097</v>
      </c>
      <c r="GG3" s="81">
        <v>44098</v>
      </c>
      <c r="GH3" s="81">
        <v>44099</v>
      </c>
      <c r="GI3" s="81">
        <v>44102</v>
      </c>
      <c r="GJ3" s="81">
        <v>44103</v>
      </c>
      <c r="GK3" s="81">
        <v>44104</v>
      </c>
      <c r="GL3" s="77">
        <v>44105</v>
      </c>
      <c r="GM3" s="22">
        <v>44106</v>
      </c>
      <c r="GN3" s="22">
        <v>44109</v>
      </c>
      <c r="GO3" s="22">
        <v>44110</v>
      </c>
      <c r="GP3" s="22">
        <v>44111</v>
      </c>
      <c r="GQ3" s="22">
        <v>44112</v>
      </c>
      <c r="GR3" s="22">
        <v>44113</v>
      </c>
      <c r="GS3" s="22">
        <v>44116</v>
      </c>
      <c r="GT3" s="22">
        <v>44117</v>
      </c>
      <c r="GU3" s="22">
        <v>44118</v>
      </c>
      <c r="GV3" s="22">
        <v>44119</v>
      </c>
      <c r="GW3" s="22">
        <v>44120</v>
      </c>
      <c r="GX3" s="22">
        <v>44123</v>
      </c>
      <c r="GY3" s="22">
        <v>44124</v>
      </c>
      <c r="GZ3" s="22">
        <v>44125</v>
      </c>
      <c r="HA3" s="22">
        <v>44126</v>
      </c>
      <c r="HB3" s="22">
        <v>44127</v>
      </c>
      <c r="HC3" s="22">
        <v>44130</v>
      </c>
      <c r="HD3" s="22">
        <v>44131</v>
      </c>
      <c r="HE3" s="22">
        <v>44132</v>
      </c>
      <c r="HF3" s="22">
        <v>44133</v>
      </c>
      <c r="HG3" s="22">
        <v>44134</v>
      </c>
      <c r="HH3" s="147">
        <v>44137</v>
      </c>
      <c r="HI3" s="20">
        <v>44138</v>
      </c>
      <c r="HJ3" s="20">
        <v>44139</v>
      </c>
      <c r="HK3" s="20">
        <v>44140</v>
      </c>
      <c r="HL3" s="20">
        <v>44141</v>
      </c>
      <c r="HM3" s="20">
        <v>44144</v>
      </c>
      <c r="HN3" s="20">
        <v>44145</v>
      </c>
      <c r="HO3" s="20">
        <v>44146</v>
      </c>
      <c r="HP3" s="20">
        <v>44147</v>
      </c>
      <c r="HQ3" s="20">
        <v>44148</v>
      </c>
      <c r="HR3" s="20">
        <v>44151</v>
      </c>
      <c r="HS3" s="20">
        <v>44152</v>
      </c>
      <c r="HT3" s="20">
        <v>44153</v>
      </c>
      <c r="HU3" s="20">
        <v>44154</v>
      </c>
      <c r="HV3" s="20">
        <v>44155</v>
      </c>
      <c r="HW3" s="20">
        <v>44158</v>
      </c>
      <c r="HX3" s="20">
        <v>44159</v>
      </c>
      <c r="HY3" s="20">
        <v>44160</v>
      </c>
      <c r="HZ3" s="20">
        <v>44161</v>
      </c>
      <c r="IA3" s="20">
        <v>44162</v>
      </c>
      <c r="IB3" s="20">
        <v>44165</v>
      </c>
      <c r="IC3" s="147">
        <v>44166</v>
      </c>
      <c r="ID3" s="20">
        <v>44167</v>
      </c>
      <c r="IE3" s="20">
        <v>44168</v>
      </c>
      <c r="IF3" s="20">
        <v>44169</v>
      </c>
      <c r="IG3" s="20">
        <v>44172</v>
      </c>
      <c r="IH3" s="20">
        <v>44173</v>
      </c>
      <c r="II3" s="20">
        <v>44174</v>
      </c>
      <c r="IJ3" s="20">
        <v>44175</v>
      </c>
      <c r="IK3" s="20">
        <v>44176</v>
      </c>
      <c r="IL3" s="20">
        <v>44179</v>
      </c>
      <c r="IM3" s="20">
        <v>44180</v>
      </c>
      <c r="IN3" s="20">
        <v>44181</v>
      </c>
      <c r="IO3" s="20">
        <v>44182</v>
      </c>
      <c r="IP3" s="20">
        <v>44183</v>
      </c>
      <c r="IQ3" s="20">
        <v>44186</v>
      </c>
      <c r="IR3" s="20">
        <v>44187</v>
      </c>
      <c r="IS3" s="20">
        <v>44188</v>
      </c>
      <c r="IT3" s="20">
        <v>44189</v>
      </c>
      <c r="IU3" s="20">
        <v>44193</v>
      </c>
      <c r="IV3" s="20">
        <v>44194</v>
      </c>
      <c r="IW3" s="20">
        <v>44195</v>
      </c>
      <c r="IX3" s="20">
        <v>44196</v>
      </c>
      <c r="IY3" s="228">
        <v>44197</v>
      </c>
      <c r="IZ3" s="20">
        <v>44201</v>
      </c>
      <c r="JA3" s="20">
        <v>44202</v>
      </c>
      <c r="JB3" s="20">
        <v>44207</v>
      </c>
      <c r="JC3" s="20">
        <v>44208</v>
      </c>
      <c r="JD3" s="20">
        <v>44209</v>
      </c>
      <c r="JE3" s="20">
        <v>44210</v>
      </c>
      <c r="JF3" s="20">
        <v>44211</v>
      </c>
      <c r="JG3" s="20">
        <v>44212</v>
      </c>
      <c r="JH3" s="20">
        <v>44214</v>
      </c>
      <c r="JI3" s="20">
        <v>44215</v>
      </c>
      <c r="JJ3" s="20">
        <v>44216</v>
      </c>
      <c r="JK3" s="20">
        <v>44217</v>
      </c>
      <c r="JL3" s="20">
        <v>44218</v>
      </c>
      <c r="JM3" s="20">
        <v>44221</v>
      </c>
      <c r="JN3" s="20">
        <v>44222</v>
      </c>
      <c r="JO3" s="20">
        <v>44223</v>
      </c>
      <c r="JP3" s="20">
        <v>44224</v>
      </c>
      <c r="JQ3" s="20">
        <v>44225</v>
      </c>
      <c r="JR3" s="77">
        <v>44228</v>
      </c>
      <c r="JS3" s="20">
        <v>44229</v>
      </c>
      <c r="JT3" s="20">
        <v>44230</v>
      </c>
      <c r="JU3" s="20">
        <v>44231</v>
      </c>
      <c r="JV3" s="20">
        <v>44232</v>
      </c>
      <c r="JW3" s="20">
        <v>44235</v>
      </c>
      <c r="JX3" s="20">
        <v>44236</v>
      </c>
      <c r="JY3" s="20">
        <v>44237</v>
      </c>
      <c r="JZ3" s="20">
        <v>44238</v>
      </c>
      <c r="KA3" s="20">
        <v>44239</v>
      </c>
      <c r="KB3" s="20">
        <v>44242</v>
      </c>
      <c r="KC3" s="20">
        <v>44243</v>
      </c>
      <c r="KD3" s="20">
        <v>44244</v>
      </c>
      <c r="KE3" s="20">
        <v>44245</v>
      </c>
      <c r="KF3" s="20">
        <v>44246</v>
      </c>
      <c r="KG3" s="20">
        <v>44249</v>
      </c>
      <c r="KH3" s="20">
        <v>44250</v>
      </c>
      <c r="KI3" s="20">
        <v>44251</v>
      </c>
      <c r="KJ3" s="20">
        <v>44252</v>
      </c>
      <c r="KK3" s="20">
        <v>44253</v>
      </c>
      <c r="KL3" s="77">
        <v>44256</v>
      </c>
      <c r="KM3" s="20">
        <v>44257</v>
      </c>
      <c r="KN3" s="20">
        <v>44258</v>
      </c>
      <c r="KO3" s="20">
        <v>44259</v>
      </c>
      <c r="KP3" s="20">
        <v>44260</v>
      </c>
      <c r="KQ3" s="20">
        <v>44264</v>
      </c>
      <c r="KR3" s="20">
        <v>44265</v>
      </c>
      <c r="KS3" s="20">
        <v>44266</v>
      </c>
      <c r="KT3" s="20">
        <v>44267</v>
      </c>
      <c r="KU3" s="20">
        <v>44270</v>
      </c>
      <c r="KV3" s="20">
        <v>44271</v>
      </c>
      <c r="KW3" s="20">
        <v>44272</v>
      </c>
      <c r="KX3" s="20">
        <v>44273</v>
      </c>
      <c r="KY3" s="20">
        <v>44274</v>
      </c>
      <c r="KZ3" s="20">
        <v>44277</v>
      </c>
      <c r="LA3" s="20">
        <v>44278</v>
      </c>
      <c r="LB3" s="20">
        <v>44279</v>
      </c>
      <c r="LC3" s="20">
        <v>44280</v>
      </c>
      <c r="LD3" s="20">
        <v>44281</v>
      </c>
      <c r="LE3" s="20">
        <v>44284</v>
      </c>
      <c r="LF3" s="20">
        <v>44285</v>
      </c>
      <c r="LG3" s="20">
        <v>44286</v>
      </c>
      <c r="LH3" s="77">
        <v>44287</v>
      </c>
      <c r="LI3" s="22">
        <v>44288</v>
      </c>
      <c r="LJ3" s="22">
        <v>44291</v>
      </c>
      <c r="LK3" s="22">
        <v>44292</v>
      </c>
      <c r="LL3" s="22">
        <v>44293</v>
      </c>
      <c r="LM3" s="22">
        <v>44294</v>
      </c>
      <c r="LN3" s="22">
        <v>44295</v>
      </c>
      <c r="LO3" s="22">
        <v>44298</v>
      </c>
      <c r="LP3" s="22">
        <v>44299</v>
      </c>
      <c r="LQ3" s="22">
        <v>44300</v>
      </c>
      <c r="LR3" s="22">
        <v>44301</v>
      </c>
      <c r="LS3" s="22">
        <v>44302</v>
      </c>
      <c r="LT3" s="22">
        <v>44305</v>
      </c>
      <c r="LU3" s="22">
        <v>44306</v>
      </c>
      <c r="LV3" s="22">
        <v>44307</v>
      </c>
      <c r="LW3" s="22">
        <v>44308</v>
      </c>
      <c r="LX3" s="22">
        <v>44309</v>
      </c>
      <c r="LY3" s="22">
        <v>44312</v>
      </c>
      <c r="LZ3" s="22">
        <v>44313</v>
      </c>
      <c r="MA3" s="22">
        <v>44314</v>
      </c>
      <c r="MB3" s="22">
        <v>44315</v>
      </c>
      <c r="MC3" s="22">
        <v>44316</v>
      </c>
      <c r="MD3" s="77">
        <v>44317</v>
      </c>
      <c r="ME3" s="22">
        <v>44320</v>
      </c>
      <c r="MF3" s="22">
        <v>44321</v>
      </c>
      <c r="MG3" s="22">
        <v>44322</v>
      </c>
      <c r="MH3" s="22">
        <v>44323</v>
      </c>
      <c r="MI3" s="22">
        <v>44328</v>
      </c>
      <c r="MJ3" s="22">
        <v>44329</v>
      </c>
      <c r="MK3" s="22">
        <v>44330</v>
      </c>
      <c r="ML3" s="22">
        <v>44331</v>
      </c>
      <c r="MM3" s="22">
        <v>44333</v>
      </c>
      <c r="MN3" s="22">
        <v>44334</v>
      </c>
      <c r="MO3" s="22">
        <v>44335</v>
      </c>
      <c r="MP3" s="22">
        <v>44336</v>
      </c>
      <c r="MQ3" s="22">
        <v>44337</v>
      </c>
      <c r="MR3" s="22">
        <v>44340</v>
      </c>
      <c r="MS3" s="22">
        <v>44341</v>
      </c>
      <c r="MT3" s="22">
        <v>44342</v>
      </c>
      <c r="MU3" s="22">
        <v>44343</v>
      </c>
      <c r="MV3" s="22">
        <v>44344</v>
      </c>
      <c r="MW3" s="22">
        <v>44347</v>
      </c>
      <c r="MX3" s="77">
        <v>44348</v>
      </c>
      <c r="MY3" s="20">
        <v>44349</v>
      </c>
      <c r="MZ3" s="20">
        <v>44350</v>
      </c>
      <c r="NA3" s="20">
        <v>44351</v>
      </c>
      <c r="NB3" s="20">
        <v>44354</v>
      </c>
      <c r="NC3" s="20">
        <v>44355</v>
      </c>
      <c r="ND3" s="20">
        <v>44356</v>
      </c>
      <c r="NE3" s="20">
        <v>44357</v>
      </c>
      <c r="NF3" s="20">
        <v>44358</v>
      </c>
      <c r="NG3" s="20">
        <v>44361</v>
      </c>
      <c r="NH3" s="20">
        <v>44362</v>
      </c>
      <c r="NI3" s="20">
        <v>44363</v>
      </c>
      <c r="NJ3" s="20">
        <v>44364</v>
      </c>
      <c r="NK3" s="20">
        <v>44365</v>
      </c>
      <c r="NL3" s="20">
        <v>44368</v>
      </c>
      <c r="NM3" s="20">
        <v>44369</v>
      </c>
      <c r="NN3" s="20">
        <v>44370</v>
      </c>
      <c r="NO3" s="20">
        <v>44371</v>
      </c>
      <c r="NP3" s="20">
        <v>44372</v>
      </c>
      <c r="NQ3" s="20">
        <v>44375</v>
      </c>
      <c r="NR3" s="20">
        <v>44376</v>
      </c>
      <c r="NS3" s="20">
        <v>44377</v>
      </c>
      <c r="NT3" s="77">
        <v>44378</v>
      </c>
      <c r="NU3" s="20">
        <v>44379</v>
      </c>
      <c r="NV3" s="20">
        <v>44382</v>
      </c>
      <c r="NW3" s="20">
        <v>44383</v>
      </c>
      <c r="NX3" s="20">
        <v>44384</v>
      </c>
      <c r="NY3" s="20">
        <v>44385</v>
      </c>
      <c r="NZ3" s="20">
        <v>44386</v>
      </c>
      <c r="OA3" s="20">
        <v>44389</v>
      </c>
      <c r="OB3" s="20">
        <v>44390</v>
      </c>
      <c r="OC3" s="20">
        <v>44391</v>
      </c>
      <c r="OD3" s="20">
        <v>44392</v>
      </c>
      <c r="OE3" s="20">
        <v>44393</v>
      </c>
      <c r="OF3" s="20">
        <v>44396</v>
      </c>
      <c r="OG3" s="20">
        <v>44397</v>
      </c>
      <c r="OH3" s="20">
        <v>44398</v>
      </c>
      <c r="OI3" s="20">
        <v>44399</v>
      </c>
      <c r="OJ3" s="20">
        <v>44400</v>
      </c>
      <c r="OK3" s="20">
        <v>44403</v>
      </c>
      <c r="OL3" s="20">
        <v>44404</v>
      </c>
      <c r="OM3" s="20">
        <v>44405</v>
      </c>
      <c r="ON3" s="20">
        <v>44406</v>
      </c>
      <c r="OO3" s="20">
        <v>44407</v>
      </c>
      <c r="OP3" s="77">
        <v>44410</v>
      </c>
      <c r="OQ3" s="20">
        <v>44411</v>
      </c>
      <c r="OR3" s="20">
        <v>44412</v>
      </c>
      <c r="OS3" s="20">
        <v>44413</v>
      </c>
      <c r="OT3" s="20">
        <v>44414</v>
      </c>
      <c r="OU3" s="20">
        <v>44417</v>
      </c>
      <c r="OV3" s="20">
        <v>44418</v>
      </c>
      <c r="OW3" s="20">
        <v>44419</v>
      </c>
      <c r="OX3" s="20">
        <v>44420</v>
      </c>
      <c r="OY3" s="20">
        <v>44421</v>
      </c>
      <c r="OZ3" s="20">
        <v>44424</v>
      </c>
      <c r="PA3" s="20">
        <v>44425</v>
      </c>
      <c r="PB3" s="20">
        <v>44426</v>
      </c>
      <c r="PC3" s="20">
        <v>44427</v>
      </c>
      <c r="PD3" s="20">
        <v>44428</v>
      </c>
      <c r="PE3" s="20">
        <v>44431</v>
      </c>
      <c r="PF3" s="20">
        <v>44432</v>
      </c>
      <c r="PG3" s="20">
        <v>44433</v>
      </c>
      <c r="PH3" s="20">
        <v>44434</v>
      </c>
      <c r="PI3" s="20">
        <v>44435</v>
      </c>
      <c r="PJ3" s="20">
        <v>44438</v>
      </c>
      <c r="PK3" s="20">
        <v>44439</v>
      </c>
      <c r="PL3" s="77">
        <v>44440</v>
      </c>
      <c r="PM3" s="20">
        <v>44441</v>
      </c>
      <c r="PN3" s="20">
        <v>44442</v>
      </c>
      <c r="PO3" s="20">
        <v>44445</v>
      </c>
      <c r="PP3" s="20">
        <v>44446</v>
      </c>
      <c r="PQ3" s="20">
        <v>44447</v>
      </c>
      <c r="PR3" s="20">
        <v>44448</v>
      </c>
      <c r="PS3" s="20">
        <v>44449</v>
      </c>
      <c r="PT3" s="20">
        <v>44452</v>
      </c>
      <c r="PU3" s="20">
        <v>44453</v>
      </c>
      <c r="PV3" s="20">
        <v>44454</v>
      </c>
      <c r="PW3" s="20">
        <v>44455</v>
      </c>
      <c r="PX3" s="20">
        <v>44456</v>
      </c>
      <c r="PY3" s="20">
        <v>44459</v>
      </c>
      <c r="PZ3" s="20">
        <v>44460</v>
      </c>
      <c r="QA3" s="20">
        <v>44461</v>
      </c>
      <c r="QB3" s="20">
        <v>44462</v>
      </c>
      <c r="QC3" s="20">
        <v>44463</v>
      </c>
      <c r="QD3" s="20">
        <v>44466</v>
      </c>
      <c r="QE3" s="20">
        <v>44467</v>
      </c>
      <c r="QF3" s="20">
        <v>44468</v>
      </c>
      <c r="QG3" s="20">
        <v>44469</v>
      </c>
      <c r="QH3" s="77">
        <v>44470</v>
      </c>
      <c r="QI3" s="22">
        <v>44473</v>
      </c>
      <c r="QJ3" s="22">
        <v>44474</v>
      </c>
      <c r="QK3" s="22">
        <v>44475</v>
      </c>
      <c r="QL3" s="22">
        <v>44476</v>
      </c>
      <c r="QM3" s="22">
        <v>44477</v>
      </c>
      <c r="QN3" s="22">
        <v>44480</v>
      </c>
      <c r="QO3" s="22">
        <v>44481</v>
      </c>
      <c r="QP3" s="22">
        <v>44482</v>
      </c>
      <c r="QQ3" s="22">
        <v>44483</v>
      </c>
      <c r="QR3" s="22">
        <v>44484</v>
      </c>
      <c r="QS3" s="22">
        <v>44487</v>
      </c>
      <c r="QT3" s="22">
        <v>44488</v>
      </c>
      <c r="QU3" s="22">
        <v>44489</v>
      </c>
      <c r="QV3" s="22">
        <v>44490</v>
      </c>
      <c r="QW3" s="22">
        <v>44491</v>
      </c>
      <c r="QX3" s="22">
        <v>44494</v>
      </c>
      <c r="QY3" s="22">
        <v>44495</v>
      </c>
      <c r="QZ3" s="22">
        <v>44496</v>
      </c>
      <c r="RA3" s="22">
        <v>44497</v>
      </c>
      <c r="RB3" s="22">
        <v>44498</v>
      </c>
      <c r="RC3" s="77">
        <v>44501</v>
      </c>
      <c r="RD3" s="20">
        <v>44502</v>
      </c>
      <c r="RE3" s="20">
        <v>44503</v>
      </c>
      <c r="RF3" s="20">
        <v>44504</v>
      </c>
      <c r="RG3" s="20">
        <v>44505</v>
      </c>
      <c r="RH3" s="20">
        <v>44508</v>
      </c>
      <c r="RI3" s="20">
        <v>44509</v>
      </c>
      <c r="RJ3" s="20">
        <v>44510</v>
      </c>
      <c r="RK3" s="20">
        <v>44511</v>
      </c>
      <c r="RL3" s="20">
        <v>44512</v>
      </c>
      <c r="RM3" s="20">
        <v>44515</v>
      </c>
      <c r="RN3" s="20">
        <v>44516</v>
      </c>
      <c r="RO3" s="20">
        <v>44517</v>
      </c>
      <c r="RP3" s="20">
        <v>44518</v>
      </c>
      <c r="RQ3" s="20">
        <v>44519</v>
      </c>
      <c r="RR3" s="20">
        <v>44522</v>
      </c>
      <c r="RS3" s="20">
        <v>44523</v>
      </c>
      <c r="RT3" s="20">
        <v>44524</v>
      </c>
      <c r="RU3" s="20">
        <v>44525</v>
      </c>
      <c r="RV3" s="20">
        <v>44526</v>
      </c>
      <c r="RW3" s="20">
        <v>44529</v>
      </c>
      <c r="RX3" s="20">
        <v>44530</v>
      </c>
      <c r="RY3" s="77">
        <v>44531</v>
      </c>
      <c r="RZ3" s="20">
        <v>44532</v>
      </c>
      <c r="SA3" s="20">
        <v>44533</v>
      </c>
      <c r="SB3" s="20">
        <v>44536</v>
      </c>
      <c r="SC3" s="20">
        <v>44537</v>
      </c>
      <c r="SD3" s="20">
        <v>44538</v>
      </c>
      <c r="SE3" s="20">
        <v>44539</v>
      </c>
      <c r="SF3" s="20">
        <v>44540</v>
      </c>
      <c r="SG3" s="20">
        <v>44543</v>
      </c>
      <c r="SH3" s="20">
        <v>44544</v>
      </c>
      <c r="SI3" s="20">
        <v>44545</v>
      </c>
      <c r="SJ3" s="20">
        <v>44546</v>
      </c>
      <c r="SK3" s="20">
        <v>44547</v>
      </c>
      <c r="SL3" s="20">
        <v>44550</v>
      </c>
      <c r="SM3" s="20">
        <v>44551</v>
      </c>
      <c r="SN3" s="20">
        <v>44552</v>
      </c>
      <c r="SO3" s="20">
        <v>44553</v>
      </c>
      <c r="SP3" s="20">
        <v>44554</v>
      </c>
      <c r="SQ3" s="20">
        <v>44557</v>
      </c>
      <c r="SR3" s="20">
        <v>44558</v>
      </c>
      <c r="SS3" s="20">
        <v>44559</v>
      </c>
      <c r="ST3" s="20">
        <v>44560</v>
      </c>
      <c r="SU3" s="20">
        <v>44561</v>
      </c>
      <c r="SV3" s="77">
        <v>44562</v>
      </c>
      <c r="SW3" s="20">
        <v>44565</v>
      </c>
      <c r="SX3" s="20">
        <v>44566</v>
      </c>
      <c r="SY3" s="20">
        <v>44567</v>
      </c>
      <c r="SZ3" s="20">
        <v>44571</v>
      </c>
      <c r="TA3" s="20">
        <v>44572</v>
      </c>
      <c r="TB3" s="20">
        <v>44573</v>
      </c>
      <c r="TC3" s="20">
        <v>44574</v>
      </c>
      <c r="TD3" s="20">
        <v>44575</v>
      </c>
      <c r="TE3" s="20">
        <v>44578</v>
      </c>
      <c r="TF3" s="20">
        <v>44579</v>
      </c>
      <c r="TG3" s="20">
        <v>44580</v>
      </c>
      <c r="TH3" s="20">
        <v>44581</v>
      </c>
      <c r="TI3" s="20">
        <v>44582</v>
      </c>
      <c r="TJ3" s="20">
        <v>44585</v>
      </c>
      <c r="TK3" s="20">
        <v>44586</v>
      </c>
      <c r="TL3" s="20">
        <v>44587</v>
      </c>
      <c r="TM3" s="20">
        <v>44588</v>
      </c>
      <c r="TN3" s="20">
        <v>44589</v>
      </c>
      <c r="TO3" s="20">
        <v>44592</v>
      </c>
      <c r="TP3" s="77">
        <v>44593</v>
      </c>
      <c r="TQ3" s="20">
        <v>44594</v>
      </c>
      <c r="TR3" s="20">
        <v>44595</v>
      </c>
      <c r="TS3" s="20">
        <v>44596</v>
      </c>
      <c r="TT3" s="391">
        <v>44599</v>
      </c>
      <c r="TU3" s="391">
        <v>44600</v>
      </c>
      <c r="TV3" s="391">
        <v>44601</v>
      </c>
      <c r="TW3" s="391">
        <v>44602</v>
      </c>
      <c r="TX3" s="391">
        <v>44603</v>
      </c>
      <c r="TY3" s="391">
        <v>44606</v>
      </c>
      <c r="TZ3" s="391">
        <v>44607</v>
      </c>
      <c r="UA3" s="391">
        <v>44608</v>
      </c>
      <c r="UB3" s="391">
        <v>44609</v>
      </c>
      <c r="UC3" s="391">
        <v>44610</v>
      </c>
      <c r="UD3" s="391">
        <v>44613</v>
      </c>
      <c r="UE3" s="391">
        <v>44614</v>
      </c>
      <c r="UF3" s="391">
        <v>44615</v>
      </c>
      <c r="UG3" s="391">
        <v>44616</v>
      </c>
      <c r="UH3" s="391">
        <v>44617</v>
      </c>
      <c r="UI3" s="391">
        <v>44620</v>
      </c>
      <c r="UJ3" s="404">
        <v>44621</v>
      </c>
      <c r="UK3" s="391">
        <v>44622</v>
      </c>
      <c r="UL3" s="391">
        <v>44623</v>
      </c>
      <c r="UM3" s="391">
        <v>44624</v>
      </c>
      <c r="UN3" s="391">
        <v>44629</v>
      </c>
      <c r="UO3" s="391">
        <v>44630</v>
      </c>
      <c r="UP3" s="391">
        <v>44631</v>
      </c>
      <c r="UQ3" s="391">
        <v>44632</v>
      </c>
      <c r="UR3" s="391">
        <v>44634</v>
      </c>
      <c r="US3" s="391">
        <v>44635</v>
      </c>
      <c r="UT3" s="391">
        <v>44636</v>
      </c>
      <c r="UU3" s="391">
        <v>44637</v>
      </c>
      <c r="UV3" s="391">
        <v>44638</v>
      </c>
      <c r="UW3" s="391">
        <v>44641</v>
      </c>
      <c r="UX3" s="391">
        <v>44642</v>
      </c>
      <c r="UY3" s="391">
        <v>44643</v>
      </c>
      <c r="UZ3" s="391">
        <v>44644</v>
      </c>
      <c r="VA3" s="391">
        <v>44645</v>
      </c>
      <c r="VB3" s="391">
        <v>44648</v>
      </c>
      <c r="VC3" s="391">
        <v>44649</v>
      </c>
      <c r="VD3" s="391">
        <v>44650</v>
      </c>
      <c r="VE3" s="391">
        <v>44651</v>
      </c>
      <c r="VF3" s="404">
        <v>44652</v>
      </c>
      <c r="VG3" s="391">
        <v>44655</v>
      </c>
      <c r="VH3" s="391">
        <v>44656</v>
      </c>
      <c r="VI3" s="391">
        <v>44657</v>
      </c>
      <c r="VJ3" s="391">
        <v>44658</v>
      </c>
      <c r="VK3" s="391">
        <v>44659</v>
      </c>
      <c r="VL3" s="391">
        <v>44662</v>
      </c>
      <c r="VM3" s="391">
        <v>44663</v>
      </c>
      <c r="VN3" s="391">
        <v>44664</v>
      </c>
      <c r="VO3" s="391">
        <v>44665</v>
      </c>
      <c r="VP3" s="391">
        <v>44666</v>
      </c>
      <c r="VQ3" s="391">
        <v>44669</v>
      </c>
      <c r="VR3" s="391">
        <v>44670</v>
      </c>
      <c r="VS3" s="391">
        <v>44671</v>
      </c>
      <c r="VT3" s="391">
        <v>44672</v>
      </c>
      <c r="VU3" s="391">
        <v>44673</v>
      </c>
      <c r="VV3" s="391">
        <v>44676</v>
      </c>
      <c r="VW3" s="391">
        <v>44677</v>
      </c>
      <c r="VX3" s="391">
        <v>44678</v>
      </c>
      <c r="VY3" s="391">
        <v>44679</v>
      </c>
      <c r="VZ3" s="391">
        <v>44680</v>
      </c>
      <c r="WA3" s="404">
        <v>44685</v>
      </c>
      <c r="WB3" s="391">
        <v>44686</v>
      </c>
      <c r="WC3" s="391">
        <v>44687</v>
      </c>
      <c r="WD3" s="391">
        <v>44691</v>
      </c>
      <c r="WE3" s="391">
        <v>44692</v>
      </c>
      <c r="WF3" s="391">
        <v>44693</v>
      </c>
      <c r="WG3" s="391">
        <v>44694</v>
      </c>
      <c r="WH3" s="391">
        <v>44695</v>
      </c>
      <c r="WI3" s="391">
        <v>44697</v>
      </c>
      <c r="WJ3" s="391">
        <v>44698</v>
      </c>
      <c r="WK3" s="391">
        <v>44699</v>
      </c>
      <c r="WL3" s="391">
        <v>44700</v>
      </c>
      <c r="WM3" s="391">
        <v>44701</v>
      </c>
      <c r="WN3" s="391">
        <v>44704</v>
      </c>
      <c r="WO3" s="391">
        <v>44705</v>
      </c>
      <c r="WP3" s="391">
        <v>44706</v>
      </c>
      <c r="WQ3" s="391">
        <v>44707</v>
      </c>
      <c r="WR3" s="391">
        <v>44708</v>
      </c>
      <c r="WS3" s="391">
        <v>44711</v>
      </c>
      <c r="WT3" s="391">
        <v>44712</v>
      </c>
      <c r="WU3" s="404">
        <v>44713</v>
      </c>
      <c r="WV3" s="391">
        <v>44714</v>
      </c>
      <c r="WW3" s="391">
        <v>44715</v>
      </c>
      <c r="WX3" s="391">
        <v>44718</v>
      </c>
      <c r="WY3" s="391">
        <v>44719</v>
      </c>
      <c r="WZ3" s="391">
        <v>44720</v>
      </c>
      <c r="XA3" s="391">
        <v>44721</v>
      </c>
      <c r="XB3" s="391">
        <v>44722</v>
      </c>
      <c r="XC3" s="391">
        <v>44725</v>
      </c>
      <c r="XD3" s="391">
        <v>44726</v>
      </c>
      <c r="XE3" s="391">
        <v>44727</v>
      </c>
      <c r="XF3" s="391">
        <v>44728</v>
      </c>
      <c r="XG3" s="391">
        <v>44729</v>
      </c>
      <c r="XH3" s="391">
        <v>44732</v>
      </c>
      <c r="XI3" s="391">
        <v>44733</v>
      </c>
      <c r="XJ3" s="391">
        <v>44734</v>
      </c>
      <c r="XK3" s="391">
        <v>44735</v>
      </c>
      <c r="XL3" s="391">
        <v>44736</v>
      </c>
      <c r="XM3" s="391">
        <v>44739</v>
      </c>
      <c r="XN3" s="391">
        <v>44740</v>
      </c>
      <c r="XO3" s="391">
        <v>44741</v>
      </c>
      <c r="XP3" s="391">
        <v>44742</v>
      </c>
      <c r="XQ3" s="404">
        <v>44743</v>
      </c>
      <c r="XR3" s="391">
        <v>44746</v>
      </c>
      <c r="XS3" s="391">
        <v>44747</v>
      </c>
      <c r="XT3" s="391">
        <v>44748</v>
      </c>
      <c r="XU3" s="391">
        <v>44749</v>
      </c>
      <c r="XV3" s="391">
        <v>44750</v>
      </c>
      <c r="XW3" s="391">
        <v>44753</v>
      </c>
      <c r="XX3" s="391">
        <v>44754</v>
      </c>
      <c r="XY3" s="391">
        <v>44755</v>
      </c>
      <c r="XZ3" s="391">
        <v>44756</v>
      </c>
      <c r="YA3" s="391">
        <v>44757</v>
      </c>
      <c r="YB3" s="391">
        <v>44760</v>
      </c>
      <c r="YC3" s="391">
        <v>44761</v>
      </c>
      <c r="YD3" s="391">
        <v>44762</v>
      </c>
      <c r="YE3" s="391">
        <v>44763</v>
      </c>
      <c r="YF3" s="391">
        <v>44764</v>
      </c>
      <c r="YG3" s="391">
        <v>44767</v>
      </c>
      <c r="YH3" s="391">
        <v>44768</v>
      </c>
      <c r="YI3" s="391">
        <v>44769</v>
      </c>
      <c r="YJ3" s="391">
        <v>44770</v>
      </c>
      <c r="YK3" s="391">
        <v>44771</v>
      </c>
      <c r="YL3" s="573">
        <v>44774</v>
      </c>
      <c r="YM3" s="391">
        <v>44775</v>
      </c>
      <c r="YN3" s="391">
        <v>44776</v>
      </c>
      <c r="YO3" s="391">
        <v>44777</v>
      </c>
      <c r="YP3" s="391">
        <v>44778</v>
      </c>
      <c r="YQ3" s="391">
        <v>44781</v>
      </c>
      <c r="YR3" s="391">
        <v>44782</v>
      </c>
      <c r="YS3" s="391">
        <v>44783</v>
      </c>
      <c r="YT3" s="391">
        <v>44784</v>
      </c>
      <c r="YU3" s="391">
        <v>44785</v>
      </c>
      <c r="YV3" s="391">
        <v>44788</v>
      </c>
      <c r="YW3" s="391">
        <v>44789</v>
      </c>
      <c r="YX3" s="391">
        <v>44790</v>
      </c>
      <c r="YY3" s="391">
        <v>44791</v>
      </c>
      <c r="YZ3" s="391">
        <v>44792</v>
      </c>
      <c r="ZA3" s="391">
        <v>44795</v>
      </c>
      <c r="ZB3" s="391">
        <v>44796</v>
      </c>
      <c r="ZC3" s="391">
        <v>44797</v>
      </c>
      <c r="ZD3" s="391">
        <v>44798</v>
      </c>
      <c r="ZE3" s="391">
        <v>44799</v>
      </c>
      <c r="ZF3" s="391">
        <v>44802</v>
      </c>
      <c r="ZG3" s="391">
        <v>44803</v>
      </c>
      <c r="ZH3" s="391">
        <v>44804</v>
      </c>
      <c r="ZI3" s="567">
        <v>44805</v>
      </c>
      <c r="ZJ3" s="391">
        <v>44806</v>
      </c>
      <c r="ZK3" s="391">
        <v>44809</v>
      </c>
      <c r="ZL3" s="391">
        <v>44810</v>
      </c>
      <c r="ZM3" s="391">
        <v>44811</v>
      </c>
      <c r="ZN3" s="391">
        <v>44812</v>
      </c>
      <c r="ZO3" s="391">
        <v>44813</v>
      </c>
      <c r="ZP3" s="391">
        <v>44816</v>
      </c>
      <c r="ZQ3" s="391">
        <v>44817</v>
      </c>
      <c r="ZR3" s="391">
        <v>44818</v>
      </c>
      <c r="ZS3" s="391">
        <v>44819</v>
      </c>
      <c r="ZT3" s="391">
        <v>44820</v>
      </c>
      <c r="ZU3" s="391">
        <v>44823</v>
      </c>
      <c r="ZV3" s="391">
        <v>44824</v>
      </c>
      <c r="ZW3" s="391">
        <v>44825</v>
      </c>
      <c r="ZX3" s="391">
        <v>44826</v>
      </c>
      <c r="ZY3" s="391">
        <v>44827</v>
      </c>
      <c r="ZZ3" s="391">
        <v>44830</v>
      </c>
      <c r="AAA3" s="391">
        <v>44831</v>
      </c>
      <c r="AAB3" s="391">
        <v>44832</v>
      </c>
      <c r="AAC3" s="391">
        <v>44833</v>
      </c>
      <c r="AAD3" s="391">
        <v>44834</v>
      </c>
      <c r="AAE3" s="567">
        <v>44835</v>
      </c>
      <c r="AAF3" s="391">
        <v>44838</v>
      </c>
      <c r="AAG3" s="391">
        <v>44839</v>
      </c>
      <c r="AAH3" s="391">
        <v>44840</v>
      </c>
      <c r="AAI3" s="391">
        <v>44841</v>
      </c>
      <c r="AAJ3" s="391">
        <v>44844</v>
      </c>
      <c r="AAK3" s="391">
        <v>44845</v>
      </c>
      <c r="AAL3" s="391">
        <v>44846</v>
      </c>
      <c r="AAM3" s="391">
        <v>44847</v>
      </c>
      <c r="AAN3" s="391">
        <v>44848</v>
      </c>
      <c r="AAO3" s="391">
        <v>44851</v>
      </c>
      <c r="AAP3" s="391">
        <v>44852</v>
      </c>
      <c r="AAQ3" s="391">
        <v>44853</v>
      </c>
      <c r="AAR3" s="391">
        <v>44854</v>
      </c>
      <c r="AAS3" s="391">
        <v>44855</v>
      </c>
      <c r="AAT3" s="391">
        <v>44858</v>
      </c>
      <c r="AAU3" s="391">
        <v>44859</v>
      </c>
      <c r="AAV3" s="391">
        <v>44860</v>
      </c>
      <c r="AAW3" s="391">
        <v>44861</v>
      </c>
      <c r="AAX3" s="391">
        <v>44862</v>
      </c>
      <c r="AAY3" s="391">
        <v>44865</v>
      </c>
      <c r="AAZ3" s="404">
        <v>44866</v>
      </c>
      <c r="ABA3" s="391">
        <v>44867</v>
      </c>
      <c r="ABB3" s="391">
        <v>44868</v>
      </c>
      <c r="ABC3" s="391">
        <v>44869</v>
      </c>
      <c r="ABD3" s="391">
        <v>44873</v>
      </c>
      <c r="ABE3" s="391">
        <v>44874</v>
      </c>
      <c r="ABF3" s="391">
        <v>44875</v>
      </c>
      <c r="ABG3" s="391">
        <v>44876</v>
      </c>
      <c r="ABH3" s="391">
        <v>44879</v>
      </c>
      <c r="ABI3" s="391">
        <v>44880</v>
      </c>
      <c r="ABJ3" s="391">
        <v>44881</v>
      </c>
      <c r="ABK3" s="391">
        <v>44882</v>
      </c>
      <c r="ABL3" s="391">
        <v>44883</v>
      </c>
      <c r="ABM3" s="391">
        <v>44886</v>
      </c>
      <c r="ABN3" s="391">
        <v>44887</v>
      </c>
      <c r="ABO3" s="391">
        <v>44888</v>
      </c>
      <c r="ABP3" s="391">
        <v>44889</v>
      </c>
      <c r="ABQ3" s="391">
        <v>44890</v>
      </c>
      <c r="ABR3" s="391">
        <v>44893</v>
      </c>
      <c r="ABS3" s="391">
        <v>44894</v>
      </c>
      <c r="ABT3" s="391">
        <v>44895</v>
      </c>
      <c r="ABU3" s="391">
        <v>44896</v>
      </c>
      <c r="ABV3" s="391">
        <v>44897</v>
      </c>
      <c r="ABW3" s="391">
        <v>44900</v>
      </c>
      <c r="ABX3" s="391">
        <v>44901</v>
      </c>
      <c r="ABY3" s="391">
        <v>44902</v>
      </c>
      <c r="ABZ3" s="391">
        <v>44903</v>
      </c>
      <c r="ACA3" s="391">
        <v>44904</v>
      </c>
      <c r="ACB3" s="391">
        <v>44907</v>
      </c>
      <c r="ACC3" s="391">
        <v>44908</v>
      </c>
      <c r="ACD3" s="391">
        <v>44909</v>
      </c>
      <c r="ACE3" s="391">
        <v>44910</v>
      </c>
      <c r="ACF3" s="391">
        <v>44911</v>
      </c>
      <c r="ACG3" s="391">
        <v>44914</v>
      </c>
      <c r="ACH3" s="391">
        <v>44915</v>
      </c>
      <c r="ACI3" s="391">
        <v>44916</v>
      </c>
      <c r="ACJ3" s="391">
        <v>44917</v>
      </c>
      <c r="ACK3" s="391">
        <v>44918</v>
      </c>
      <c r="ACL3" s="391">
        <v>44921</v>
      </c>
      <c r="ACM3" s="391">
        <v>44922</v>
      </c>
      <c r="ACN3" s="391">
        <v>44923</v>
      </c>
      <c r="ACO3" s="391">
        <v>44924</v>
      </c>
      <c r="ACP3" s="391">
        <v>44925</v>
      </c>
      <c r="ACQ3" s="767">
        <v>44927</v>
      </c>
      <c r="ACR3" s="767">
        <v>44930</v>
      </c>
      <c r="ACS3" s="767">
        <v>44931</v>
      </c>
      <c r="ACT3" s="767">
        <v>44932</v>
      </c>
      <c r="ACU3" s="767">
        <v>44935</v>
      </c>
      <c r="ACV3" s="767">
        <v>44936</v>
      </c>
      <c r="ACW3" s="767">
        <v>44937</v>
      </c>
      <c r="ACX3" s="767">
        <v>44938</v>
      </c>
      <c r="ACY3" s="767">
        <v>44939</v>
      </c>
      <c r="ACZ3" s="767">
        <v>44942</v>
      </c>
      <c r="ADA3" s="767">
        <v>44943</v>
      </c>
      <c r="ADB3" s="767">
        <v>44944</v>
      </c>
      <c r="ADC3" s="767">
        <v>44945</v>
      </c>
      <c r="ADD3" s="767">
        <v>44946</v>
      </c>
      <c r="ADE3" s="767">
        <v>44949</v>
      </c>
      <c r="ADF3" s="767">
        <v>44950</v>
      </c>
      <c r="ADG3" s="767">
        <v>44951</v>
      </c>
      <c r="ADH3" s="767">
        <v>44952</v>
      </c>
      <c r="ADI3" s="767">
        <v>44953</v>
      </c>
      <c r="ADJ3" s="767">
        <v>44956</v>
      </c>
      <c r="ADK3" s="767">
        <v>44957</v>
      </c>
      <c r="ADL3" s="803">
        <v>44958</v>
      </c>
      <c r="ADM3" s="767">
        <v>44959</v>
      </c>
      <c r="ADN3" s="767">
        <v>44960</v>
      </c>
      <c r="ADO3" s="767">
        <v>44963</v>
      </c>
      <c r="ADP3" s="767">
        <v>44964</v>
      </c>
      <c r="ADQ3" s="767">
        <v>44965</v>
      </c>
      <c r="ADR3" s="767">
        <v>44966</v>
      </c>
      <c r="ADS3" s="767">
        <v>44967</v>
      </c>
      <c r="ADT3" s="767">
        <v>44970</v>
      </c>
      <c r="ADU3" s="767">
        <v>44971</v>
      </c>
      <c r="ADV3" s="767">
        <v>44972</v>
      </c>
      <c r="ADW3" s="767">
        <v>44973</v>
      </c>
      <c r="ADX3" s="767">
        <v>44974</v>
      </c>
      <c r="ADY3" s="767">
        <v>44977</v>
      </c>
      <c r="ADZ3" s="767">
        <v>44978</v>
      </c>
      <c r="AEA3" s="767">
        <v>44979</v>
      </c>
      <c r="AEB3" s="767">
        <v>44980</v>
      </c>
      <c r="AEC3" s="767">
        <v>44981</v>
      </c>
      <c r="AED3" s="767">
        <v>44984</v>
      </c>
      <c r="AEE3" s="767">
        <v>44985</v>
      </c>
      <c r="AEF3" s="767">
        <v>44986</v>
      </c>
      <c r="AEI3" s="257" t="s">
        <v>146</v>
      </c>
      <c r="AEJ3" s="257" t="s">
        <v>3</v>
      </c>
      <c r="AEK3" s="257" t="s">
        <v>146</v>
      </c>
      <c r="AEL3" s="257" t="s">
        <v>3</v>
      </c>
      <c r="AEM3" s="407" t="s">
        <v>146</v>
      </c>
      <c r="AEN3" s="407" t="s">
        <v>3</v>
      </c>
      <c r="AEO3" s="257" t="s">
        <v>146</v>
      </c>
      <c r="AEP3" s="257" t="s">
        <v>3</v>
      </c>
      <c r="AEQ3" s="257" t="s">
        <v>146</v>
      </c>
      <c r="AER3" s="257" t="s">
        <v>3</v>
      </c>
      <c r="AES3" s="257" t="s">
        <v>146</v>
      </c>
      <c r="AET3" s="257" t="s">
        <v>3</v>
      </c>
      <c r="AEU3" s="257" t="s">
        <v>146</v>
      </c>
      <c r="AEV3" s="257" t="s">
        <v>3</v>
      </c>
      <c r="AEW3" s="257" t="s">
        <v>146</v>
      </c>
      <c r="AEX3" s="257" t="s">
        <v>3</v>
      </c>
      <c r="AEY3" s="300" t="s">
        <v>146</v>
      </c>
      <c r="AEZ3" s="300" t="s">
        <v>3</v>
      </c>
      <c r="AFA3" s="466" t="s">
        <v>146</v>
      </c>
      <c r="AFB3" s="466" t="s">
        <v>3</v>
      </c>
      <c r="AFC3" s="446" t="s">
        <v>146</v>
      </c>
      <c r="AFD3" s="446" t="s">
        <v>3</v>
      </c>
      <c r="AFE3" s="435" t="s">
        <v>146</v>
      </c>
      <c r="AFF3" s="435" t="s">
        <v>3</v>
      </c>
      <c r="AFG3" s="405" t="s">
        <v>146</v>
      </c>
      <c r="AFH3" s="405" t="s">
        <v>3</v>
      </c>
      <c r="AFI3" s="300" t="s">
        <v>146</v>
      </c>
      <c r="AFJ3" s="300" t="s">
        <v>3</v>
      </c>
      <c r="AFK3" s="353" t="s">
        <v>146</v>
      </c>
      <c r="AFL3" s="353" t="s">
        <v>3</v>
      </c>
      <c r="AFM3" s="407" t="s">
        <v>146</v>
      </c>
      <c r="AFN3" s="407" t="s">
        <v>3</v>
      </c>
      <c r="AFO3" s="256" t="s">
        <v>146</v>
      </c>
      <c r="AFP3" s="256" t="s">
        <v>3</v>
      </c>
      <c r="AFQ3" s="305" t="s">
        <v>146</v>
      </c>
      <c r="AFR3" s="305" t="s">
        <v>3</v>
      </c>
      <c r="AFS3" s="300" t="s">
        <v>146</v>
      </c>
      <c r="AFT3" s="300" t="s">
        <v>3</v>
      </c>
      <c r="AFU3" s="293" t="s">
        <v>146</v>
      </c>
      <c r="AFV3" s="293" t="s">
        <v>3</v>
      </c>
      <c r="AFW3" s="277" t="s">
        <v>146</v>
      </c>
      <c r="AFX3" s="277"/>
      <c r="AFY3" s="277" t="s">
        <v>3</v>
      </c>
      <c r="AFZ3" s="276" t="s">
        <v>146</v>
      </c>
      <c r="AGA3" s="276" t="s">
        <v>3</v>
      </c>
      <c r="AGB3" s="275" t="s">
        <v>146</v>
      </c>
      <c r="AGC3" s="275" t="s">
        <v>3</v>
      </c>
      <c r="AGD3" s="256" t="s">
        <v>146</v>
      </c>
      <c r="AGE3" s="256" t="s">
        <v>3</v>
      </c>
      <c r="AGF3" s="267" t="s">
        <v>146</v>
      </c>
      <c r="AGG3" s="267" t="s">
        <v>3</v>
      </c>
      <c r="AGH3" s="258" t="s">
        <v>146</v>
      </c>
      <c r="AGI3" s="258" t="s">
        <v>3</v>
      </c>
      <c r="AGJ3" s="231" t="s">
        <v>146</v>
      </c>
      <c r="AGK3" s="231" t="s">
        <v>3</v>
      </c>
      <c r="AGL3" s="257" t="s">
        <v>146</v>
      </c>
      <c r="AGM3" s="259" t="s">
        <v>3</v>
      </c>
      <c r="AGN3" s="233" t="s">
        <v>146</v>
      </c>
      <c r="AGO3" s="422" t="s">
        <v>3</v>
      </c>
      <c r="AGP3" s="424" t="s">
        <v>146</v>
      </c>
      <c r="AGQ3" s="424" t="s">
        <v>3</v>
      </c>
      <c r="AGR3" s="424" t="s">
        <v>146</v>
      </c>
      <c r="AGS3" s="424" t="s">
        <v>3</v>
      </c>
      <c r="AGT3" s="424" t="s">
        <v>146</v>
      </c>
      <c r="AGU3" s="424" t="s">
        <v>3</v>
      </c>
      <c r="AGV3" s="424" t="s">
        <v>146</v>
      </c>
      <c r="AGW3" s="424" t="s">
        <v>3</v>
      </c>
      <c r="AGX3" s="424" t="s">
        <v>146</v>
      </c>
      <c r="AGY3" s="424" t="s">
        <v>3</v>
      </c>
      <c r="AGZ3" s="424" t="s">
        <v>146</v>
      </c>
      <c r="AHA3" s="424" t="s">
        <v>3</v>
      </c>
      <c r="AHB3" s="424" t="s">
        <v>146</v>
      </c>
      <c r="AHC3" s="424" t="s">
        <v>3</v>
      </c>
      <c r="AHD3" s="424" t="s">
        <v>146</v>
      </c>
      <c r="AHE3" s="424" t="s">
        <v>3</v>
      </c>
      <c r="AHF3" s="424" t="s">
        <v>146</v>
      </c>
      <c r="AHG3" s="424" t="s">
        <v>3</v>
      </c>
      <c r="AHH3" s="424" t="s">
        <v>146</v>
      </c>
      <c r="AHI3" s="424" t="s">
        <v>3</v>
      </c>
      <c r="AHJ3" s="424" t="s">
        <v>146</v>
      </c>
      <c r="AHK3" s="424" t="s">
        <v>3</v>
      </c>
      <c r="AHL3" s="424" t="s">
        <v>146</v>
      </c>
      <c r="AHM3" s="424" t="s">
        <v>3</v>
      </c>
      <c r="AHN3" s="424" t="s">
        <v>146</v>
      </c>
      <c r="AHO3" s="424" t="s">
        <v>3</v>
      </c>
    </row>
    <row r="4" spans="1:899" x14ac:dyDescent="0.25">
      <c r="A4" s="18" t="s">
        <v>336</v>
      </c>
      <c r="B4" s="155">
        <v>5131.3999999999996</v>
      </c>
      <c r="C4" s="153">
        <v>5131.402</v>
      </c>
      <c r="D4" s="153">
        <v>5128.5249999999996</v>
      </c>
      <c r="E4" s="153">
        <v>5140.25</v>
      </c>
      <c r="F4" s="153">
        <v>5148.5</v>
      </c>
      <c r="G4" s="153">
        <v>5148.5</v>
      </c>
      <c r="H4" s="153">
        <v>5158.6000000000004</v>
      </c>
      <c r="I4" s="153"/>
      <c r="J4" s="153">
        <v>5168.6342077776899</v>
      </c>
      <c r="K4" s="153"/>
      <c r="L4" s="153">
        <v>5187.5171552992397</v>
      </c>
      <c r="M4" s="153">
        <v>5197.9324960588092</v>
      </c>
      <c r="N4" s="153">
        <v>5202.1313263318098</v>
      </c>
      <c r="O4" s="153"/>
      <c r="P4" s="153">
        <v>5212.5293658391201</v>
      </c>
      <c r="Q4" s="153">
        <v>5216.6405897459399</v>
      </c>
      <c r="R4" s="153">
        <v>5223.5114437135599</v>
      </c>
      <c r="S4" s="153"/>
      <c r="T4" s="153">
        <v>5227.3720548112906</v>
      </c>
      <c r="U4" s="153">
        <v>5233.9329316558205</v>
      </c>
      <c r="V4" s="153">
        <v>5237.08897160787</v>
      </c>
      <c r="W4" s="155">
        <v>5265.1</v>
      </c>
      <c r="X4" s="157">
        <v>5265.0969999999998</v>
      </c>
      <c r="Y4" s="157">
        <v>5260.4905196236505</v>
      </c>
      <c r="Z4" s="157">
        <v>5263.7022412940805</v>
      </c>
      <c r="AA4" s="157">
        <v>5269.2881339571804</v>
      </c>
      <c r="AB4" s="157">
        <v>5273.1940882804493</v>
      </c>
      <c r="AC4" s="157">
        <v>5274.7490587442308</v>
      </c>
      <c r="AD4" s="157">
        <v>5272.2292133248193</v>
      </c>
      <c r="AE4" s="157">
        <v>5277.2034367325105</v>
      </c>
      <c r="AF4" s="157">
        <v>5278.8784372841201</v>
      </c>
      <c r="AG4" s="157">
        <v>5281.5966111291</v>
      </c>
      <c r="AH4" s="157">
        <v>5286.3701461232104</v>
      </c>
      <c r="AI4" s="157">
        <v>5282.7960545708802</v>
      </c>
      <c r="AJ4" s="157">
        <v>5284.1011512696296</v>
      </c>
      <c r="AK4" s="157">
        <v>5283.4223168523495</v>
      </c>
      <c r="AL4" s="157">
        <v>5281.90183181877</v>
      </c>
      <c r="AM4" s="157">
        <f>5284075.48204043/1000</f>
        <v>5284.0754820404309</v>
      </c>
      <c r="AN4" s="157">
        <v>5273.3276159044999</v>
      </c>
      <c r="AO4" s="157">
        <v>5275.9818415200998</v>
      </c>
      <c r="AP4" s="157">
        <v>5276.0080340128507</v>
      </c>
      <c r="AQ4" s="157">
        <v>5273.9391037427595</v>
      </c>
      <c r="AR4" s="155">
        <v>5294.8919999999998</v>
      </c>
      <c r="AS4" s="23">
        <v>5278.7510000000002</v>
      </c>
      <c r="AT4" s="23">
        <v>5278.143</v>
      </c>
      <c r="AU4" s="24">
        <v>5276.9030000000002</v>
      </c>
      <c r="AV4" s="25">
        <v>5273.8371999999999</v>
      </c>
      <c r="AW4" s="25">
        <v>5274.7884999999997</v>
      </c>
      <c r="AX4" s="25">
        <v>5247.8597</v>
      </c>
      <c r="AY4" s="25">
        <v>5250.9876999999997</v>
      </c>
      <c r="AZ4" s="24">
        <v>5237.5546999999997</v>
      </c>
      <c r="BA4" s="24">
        <v>5235.6369999999997</v>
      </c>
      <c r="BB4" s="24">
        <v>5227.2039999999997</v>
      </c>
      <c r="BC4" s="24">
        <v>5200.93</v>
      </c>
      <c r="BD4" s="26">
        <f>5197791.54180384/1000</f>
        <v>5197.7915418038392</v>
      </c>
      <c r="BE4" s="24">
        <v>5187.1049999999996</v>
      </c>
      <c r="BF4" s="24">
        <v>5168.01</v>
      </c>
      <c r="BG4" s="24">
        <v>5155.3</v>
      </c>
      <c r="BH4" s="24">
        <v>5131.34</v>
      </c>
      <c r="BI4" s="24">
        <v>5124.9446099999996</v>
      </c>
      <c r="BJ4" s="27">
        <v>5119.2700000000004</v>
      </c>
      <c r="BK4" s="27">
        <v>5112.61924</v>
      </c>
      <c r="BL4" s="27">
        <v>5104.2889999999998</v>
      </c>
      <c r="BM4" s="27">
        <v>5084.2150000000001</v>
      </c>
      <c r="BN4" s="71">
        <v>5103.1869999999999</v>
      </c>
      <c r="BO4" s="27">
        <v>5099.085</v>
      </c>
      <c r="BP4" s="27">
        <v>5093.3500000000004</v>
      </c>
      <c r="BQ4" s="27">
        <v>5084.5569999999998</v>
      </c>
      <c r="BR4" s="27">
        <v>5077.3190000000004</v>
      </c>
      <c r="BS4" s="27">
        <v>5063.5519999999997</v>
      </c>
      <c r="BT4" s="27">
        <v>5059.8980000000001</v>
      </c>
      <c r="BU4" s="27">
        <v>5059.92</v>
      </c>
      <c r="BV4" s="27">
        <v>5076.5889999999999</v>
      </c>
      <c r="BW4" s="27">
        <v>5079.6216999999997</v>
      </c>
      <c r="BX4" s="27">
        <v>5058.0280000000002</v>
      </c>
      <c r="BY4" s="27">
        <v>5057.2269999999999</v>
      </c>
      <c r="BZ4" s="27">
        <v>5055.4260000000004</v>
      </c>
      <c r="CA4" s="27">
        <v>5054.9769999999999</v>
      </c>
      <c r="CB4" s="27">
        <v>5051.5879999999997</v>
      </c>
      <c r="CC4" s="27">
        <v>5028.0069999999996</v>
      </c>
      <c r="CD4" s="27">
        <v>5025.3459999999995</v>
      </c>
      <c r="CE4" s="27">
        <v>5025.9539999999997</v>
      </c>
      <c r="CF4" s="27">
        <v>5024.9480000000003</v>
      </c>
      <c r="CG4" s="27">
        <v>5025.1184000000003</v>
      </c>
      <c r="CH4" s="27">
        <v>4997.47</v>
      </c>
      <c r="CI4" s="71">
        <v>5023.7879999999996</v>
      </c>
      <c r="CJ4" s="28">
        <v>4999.8159999999998</v>
      </c>
      <c r="CK4" s="28">
        <v>5001.4650000000001</v>
      </c>
      <c r="CL4" s="28">
        <v>4995.1549999999997</v>
      </c>
      <c r="CM4" s="28">
        <v>4997.393</v>
      </c>
      <c r="CN4" s="28">
        <v>5005.1949999999997</v>
      </c>
      <c r="CO4" s="28">
        <v>4989.3230000000003</v>
      </c>
      <c r="CP4" s="28">
        <v>5007.1490000000003</v>
      </c>
      <c r="CQ4" s="28">
        <v>5009.7690000000002</v>
      </c>
      <c r="CR4" s="28">
        <v>5008.9399999999996</v>
      </c>
      <c r="CS4" s="28">
        <v>5010.6469999999999</v>
      </c>
      <c r="CT4" s="28">
        <v>5009.6620000000003</v>
      </c>
      <c r="CU4" s="28">
        <v>5013.7219999999998</v>
      </c>
      <c r="CV4" s="28">
        <v>5014.6570000000002</v>
      </c>
      <c r="CW4" s="28">
        <v>5016.3599999999997</v>
      </c>
      <c r="CX4" s="28">
        <v>5013.9380000000001</v>
      </c>
      <c r="CY4" s="28">
        <v>5005.308</v>
      </c>
      <c r="CZ4" s="28">
        <v>5007.4809999999998</v>
      </c>
      <c r="DA4" s="28">
        <v>5009.4849999999997</v>
      </c>
      <c r="DB4" s="28">
        <v>5012.9769999999999</v>
      </c>
      <c r="DC4" s="71">
        <v>5037.9350000000004</v>
      </c>
      <c r="DD4" s="27">
        <v>5031.4799999999996</v>
      </c>
      <c r="DE4" s="27">
        <v>5032.2960000000003</v>
      </c>
      <c r="DF4" s="27">
        <v>5031.4570000000003</v>
      </c>
      <c r="DG4" s="27">
        <v>5028.357</v>
      </c>
      <c r="DH4" s="27">
        <v>5040.6009999999997</v>
      </c>
      <c r="DI4" s="29">
        <v>5048.6514999999999</v>
      </c>
      <c r="DJ4" s="30">
        <v>5047.7532000000001</v>
      </c>
      <c r="DK4" s="30">
        <v>5039.6913999999997</v>
      </c>
      <c r="DL4" s="62">
        <v>5041.5824314753199</v>
      </c>
      <c r="DM4" s="30">
        <v>5049.4058118707107</v>
      </c>
      <c r="DN4" s="30">
        <v>5030.3265053353807</v>
      </c>
      <c r="DO4" s="30">
        <v>5036.0199876439801</v>
      </c>
      <c r="DP4" s="30">
        <v>5027.3075528058098</v>
      </c>
      <c r="DQ4" s="30">
        <v>5032.863921368461</v>
      </c>
      <c r="DR4" s="30">
        <v>5032.2390257738707</v>
      </c>
      <c r="DS4" s="30">
        <v>5019.2257796026806</v>
      </c>
      <c r="DT4" s="30">
        <v>5020.9101439469405</v>
      </c>
      <c r="DU4" s="30">
        <v>5022.1815840095096</v>
      </c>
      <c r="DV4" s="29">
        <v>5023.82460848352</v>
      </c>
      <c r="DW4" s="29">
        <v>5026.38141232418</v>
      </c>
      <c r="DX4" s="29">
        <v>5012.3773799213895</v>
      </c>
      <c r="DY4" s="78">
        <v>5032.2420000000002</v>
      </c>
      <c r="DZ4" s="29">
        <v>5029.4103516404302</v>
      </c>
      <c r="EA4" s="29">
        <v>5031.3855380576897</v>
      </c>
      <c r="EB4" s="29">
        <v>5005.6376425263397</v>
      </c>
      <c r="EC4" s="29">
        <v>5006.6828507297596</v>
      </c>
      <c r="ED4" s="29">
        <v>5005.1574131719999</v>
      </c>
      <c r="EE4" s="29">
        <v>5004.0421917327503</v>
      </c>
      <c r="EF4" s="29">
        <v>5030.7703540601096</v>
      </c>
      <c r="EG4" s="29">
        <v>5010.4918874273499</v>
      </c>
      <c r="EH4" s="29">
        <v>5002.8530622695007</v>
      </c>
      <c r="EI4" s="29">
        <v>5004.9490117188097</v>
      </c>
      <c r="EJ4" s="29">
        <v>4997.4539228980302</v>
      </c>
      <c r="EK4" s="29">
        <v>4994.3152736758702</v>
      </c>
      <c r="EL4" s="29">
        <v>4973.6643495991802</v>
      </c>
      <c r="EM4" s="29">
        <v>4959.2270137321602</v>
      </c>
      <c r="EN4" s="29">
        <v>4956.9031753409899</v>
      </c>
      <c r="EO4" s="29">
        <v>4950.5387228461004</v>
      </c>
      <c r="EP4" s="29">
        <v>4942.8032571608901</v>
      </c>
      <c r="EQ4" s="29">
        <v>4918.6349944326103</v>
      </c>
      <c r="ER4" s="29">
        <v>4912.0530342744496</v>
      </c>
      <c r="ES4" s="29">
        <v>4907.8082631871494</v>
      </c>
      <c r="ET4" s="29">
        <v>4902.9171497897496</v>
      </c>
      <c r="EU4" s="78">
        <v>4924.1509999999998</v>
      </c>
      <c r="EV4" s="80">
        <v>4900.7693232845895</v>
      </c>
      <c r="EW4" s="80">
        <v>4892.59536796057</v>
      </c>
      <c r="EX4" s="80">
        <v>4885.33301055422</v>
      </c>
      <c r="EY4" s="80">
        <v>4878.1582671873193</v>
      </c>
      <c r="EZ4" s="80">
        <v>4872.5941756393604</v>
      </c>
      <c r="FA4" s="80">
        <v>4843.5297087464496</v>
      </c>
      <c r="FB4" s="80">
        <v>4873.9490842615405</v>
      </c>
      <c r="FC4" s="80">
        <v>4867.8117770204999</v>
      </c>
      <c r="FD4" s="80">
        <v>4859.6892696187497</v>
      </c>
      <c r="FE4" s="80">
        <v>4851.8709720055094</v>
      </c>
      <c r="FF4" s="80">
        <v>4820.2106516819294</v>
      </c>
      <c r="FG4" s="80">
        <v>4806.5591624317594</v>
      </c>
      <c r="FH4" s="80">
        <v>4785.48939523628</v>
      </c>
      <c r="FI4" s="80">
        <v>4770.6705243874303</v>
      </c>
      <c r="FJ4" s="80">
        <v>4757.3320014665096</v>
      </c>
      <c r="FK4" s="80">
        <v>4716.1951169734402</v>
      </c>
      <c r="FL4" s="80">
        <v>4700.4905098823301</v>
      </c>
      <c r="FM4" s="80">
        <v>4685.5679644079401</v>
      </c>
      <c r="FN4" s="80">
        <v>4670.9509024430299</v>
      </c>
      <c r="FO4" s="80">
        <v>4661.7567732348998</v>
      </c>
      <c r="FP4" s="78">
        <v>4653.2879999999996</v>
      </c>
      <c r="FQ4" s="80">
        <v>4655.2416640040801</v>
      </c>
      <c r="FR4" s="80">
        <v>4644.5229798125592</v>
      </c>
      <c r="FS4" s="80">
        <v>4638.7068082780106</v>
      </c>
      <c r="FT4" s="80">
        <v>4636.5731115333901</v>
      </c>
      <c r="FU4" s="80">
        <v>4610.7840567514595</v>
      </c>
      <c r="FV4" s="80">
        <v>4604.3663722411002</v>
      </c>
      <c r="FW4" s="80">
        <v>4629.2961216558406</v>
      </c>
      <c r="FX4" s="80">
        <v>4623.7846313882001</v>
      </c>
      <c r="FY4" s="80">
        <v>4628.35627250168</v>
      </c>
      <c r="FZ4" s="80">
        <v>4603.6707822149392</v>
      </c>
      <c r="GA4" s="80">
        <v>4602.6759464798597</v>
      </c>
      <c r="GB4" s="80">
        <v>4604.1044381040801</v>
      </c>
      <c r="GC4" s="80">
        <v>4598.4547221695293</v>
      </c>
      <c r="GD4" s="80">
        <v>4605.6481591219699</v>
      </c>
      <c r="GE4" s="80">
        <v>4579.49166663094</v>
      </c>
      <c r="GF4" s="80">
        <v>4583.1374326069699</v>
      </c>
      <c r="GG4" s="80">
        <v>4578.4626490975807</v>
      </c>
      <c r="GH4" s="80">
        <v>4572.16197092121</v>
      </c>
      <c r="GI4" s="80">
        <v>4572.3721365184701</v>
      </c>
      <c r="GJ4" s="80">
        <v>4553.3578787758306</v>
      </c>
      <c r="GK4" s="80">
        <v>4554.0305311361199</v>
      </c>
      <c r="GL4" s="78">
        <v>4576.2719999999999</v>
      </c>
      <c r="GM4" s="80">
        <v>4570.3716572201001</v>
      </c>
      <c r="GN4" s="80">
        <v>4567.4631506182595</v>
      </c>
      <c r="GO4" s="80">
        <v>4549.0587728722403</v>
      </c>
      <c r="GP4" s="80">
        <v>4548.4182703919196</v>
      </c>
      <c r="GQ4" s="80">
        <v>4549.4940827563096</v>
      </c>
      <c r="GR4" s="80">
        <v>4574.6976508798007</v>
      </c>
      <c r="GS4" s="80">
        <v>4578.9942410471403</v>
      </c>
      <c r="GT4" s="80">
        <v>4567.7699529715701</v>
      </c>
      <c r="GU4" s="80">
        <v>4565.8291241042598</v>
      </c>
      <c r="GV4" s="80">
        <v>4564.07928211534</v>
      </c>
      <c r="GW4" s="80">
        <v>4557.4108998977399</v>
      </c>
      <c r="GX4" s="80">
        <v>4557.4731845633205</v>
      </c>
      <c r="GY4" s="80">
        <v>4542.3525</v>
      </c>
      <c r="GZ4" s="80">
        <v>4539.2173000000003</v>
      </c>
      <c r="HA4" s="119">
        <v>4539.1881838502695</v>
      </c>
      <c r="HB4" s="119">
        <v>4536.8497725024999</v>
      </c>
      <c r="HC4" s="119">
        <v>4536.2782263283298</v>
      </c>
      <c r="HD4" s="119">
        <v>4522.4341395893898</v>
      </c>
      <c r="HE4" s="119">
        <v>4517.2440585359391</v>
      </c>
      <c r="HF4" s="119">
        <v>4517.7389853704499</v>
      </c>
      <c r="HG4" s="119">
        <v>4518.1312309508503</v>
      </c>
      <c r="HH4" s="148">
        <v>4542.4139999999998</v>
      </c>
      <c r="HI4" s="150">
        <v>4529.1776792426299</v>
      </c>
      <c r="HJ4" s="150">
        <v>4530.2822171588505</v>
      </c>
      <c r="HK4" s="150">
        <v>4533.2104378029799</v>
      </c>
      <c r="HL4" s="150">
        <v>4534.9478164867896</v>
      </c>
      <c r="HM4" s="150">
        <v>4537.3931361547502</v>
      </c>
      <c r="HN4" s="150">
        <v>4524.8532388537496</v>
      </c>
      <c r="HO4" s="150">
        <v>4556.7613402041297</v>
      </c>
      <c r="HP4" s="150">
        <v>4558.3159054232801</v>
      </c>
      <c r="HQ4" s="150">
        <v>4552.7562686531801</v>
      </c>
      <c r="HR4" s="150">
        <v>4557.4160300390304</v>
      </c>
      <c r="HS4" s="150">
        <v>4545.6834782596898</v>
      </c>
      <c r="HT4" s="150">
        <v>4543.2870223475302</v>
      </c>
      <c r="HU4" s="150">
        <v>4536.36290500211</v>
      </c>
      <c r="HV4" s="150">
        <v>4532.4719535845497</v>
      </c>
      <c r="HW4" s="150">
        <v>4534.4998368106599</v>
      </c>
      <c r="HX4" s="150">
        <v>4523.1896385854607</v>
      </c>
      <c r="HY4" s="150">
        <v>4523.4392218131898</v>
      </c>
      <c r="HZ4" s="150">
        <v>4522.0127421263505</v>
      </c>
      <c r="IA4" s="150">
        <v>4523.6976910936601</v>
      </c>
      <c r="IB4" s="150">
        <v>4523.5032498065802</v>
      </c>
      <c r="IC4" s="148">
        <v>4534.9539999999997</v>
      </c>
      <c r="ID4" s="150">
        <v>4531.6700413328299</v>
      </c>
      <c r="IE4" s="150">
        <v>4527.47501498167</v>
      </c>
      <c r="IF4" s="150">
        <v>4526.3238763126701</v>
      </c>
      <c r="IG4" s="150">
        <v>4529.1679721208902</v>
      </c>
      <c r="IH4" s="150">
        <v>4521.53760591436</v>
      </c>
      <c r="II4" s="150">
        <v>4525.8894740614305</v>
      </c>
      <c r="IJ4" s="150">
        <v>4551.51729721436</v>
      </c>
      <c r="IK4" s="150">
        <v>4551.9917695724707</v>
      </c>
      <c r="IL4" s="150">
        <v>4548.0359746686709</v>
      </c>
      <c r="IM4" s="150">
        <v>4532.485739291441</v>
      </c>
      <c r="IN4" s="150">
        <v>4530.6318172799593</v>
      </c>
      <c r="IO4" s="150">
        <v>4531.9729826675193</v>
      </c>
      <c r="IP4" s="150">
        <v>4534.2270228589196</v>
      </c>
      <c r="IQ4" s="150">
        <v>4533.5744074737804</v>
      </c>
      <c r="IR4" s="150">
        <v>4509.0973760903498</v>
      </c>
      <c r="IS4" s="150">
        <v>4509.0781660440398</v>
      </c>
      <c r="IT4" s="150">
        <v>4510.6054697021</v>
      </c>
      <c r="IU4" s="150">
        <v>4515.8815749693504</v>
      </c>
      <c r="IV4" s="150">
        <v>4499.0043558274201</v>
      </c>
      <c r="IW4" s="150">
        <v>4504.0244995848598</v>
      </c>
      <c r="IX4" s="150">
        <v>4506.3594519983999</v>
      </c>
      <c r="IY4" s="229">
        <v>4532.5730000000003</v>
      </c>
      <c r="IZ4" s="150">
        <v>4516.8361686469507</v>
      </c>
      <c r="JA4" s="150">
        <v>4525.0759118911001</v>
      </c>
      <c r="JB4" s="150">
        <v>4534.2026991941802</v>
      </c>
      <c r="JC4" s="150">
        <v>4519.3927112954098</v>
      </c>
      <c r="JD4" s="150">
        <v>4531.2121562232805</v>
      </c>
      <c r="JE4" s="150">
        <v>4535.00046246483</v>
      </c>
      <c r="JF4" s="150">
        <v>4567.1013417798604</v>
      </c>
      <c r="JG4" s="150">
        <v>4569.5684350992397</v>
      </c>
      <c r="JH4" s="150">
        <v>4570.5892680099505</v>
      </c>
      <c r="JI4" s="150">
        <v>4566.0012729776399</v>
      </c>
      <c r="JJ4" s="150">
        <v>4566.9001647474906</v>
      </c>
      <c r="JK4" s="150">
        <v>4569.3271595552314</v>
      </c>
      <c r="JL4" s="150">
        <v>4565.2988318341104</v>
      </c>
      <c r="JM4" s="150">
        <v>4565.48464304559</v>
      </c>
      <c r="JN4" s="150">
        <v>4558.5831065843495</v>
      </c>
      <c r="JO4" s="150">
        <v>4559.7554686760905</v>
      </c>
      <c r="JP4" s="150">
        <v>4564.8220264858801</v>
      </c>
      <c r="JQ4" s="150">
        <v>4567.0982404699998</v>
      </c>
      <c r="JR4" s="261">
        <v>4599.2629999999999</v>
      </c>
      <c r="JS4" s="119">
        <v>4592.1132361161999</v>
      </c>
      <c r="JT4" s="119">
        <v>4598.0626765019797</v>
      </c>
      <c r="JU4" s="119">
        <v>4605.9367159963103</v>
      </c>
      <c r="JV4" s="119">
        <v>4608.7369394330699</v>
      </c>
      <c r="JW4" s="119">
        <v>4616.7391933687404</v>
      </c>
      <c r="JX4" s="119">
        <v>4608.6208826800002</v>
      </c>
      <c r="JY4" s="119">
        <v>4611.3293082790005</v>
      </c>
      <c r="JZ4" s="119">
        <v>4614.3470411651097</v>
      </c>
      <c r="KA4" s="119">
        <v>4634.3506449000606</v>
      </c>
      <c r="KB4" s="119">
        <v>4635.8518070193513</v>
      </c>
      <c r="KC4" s="119">
        <v>4626.6308357339503</v>
      </c>
      <c r="KD4" s="119">
        <v>4629.7943200276095</v>
      </c>
      <c r="KE4" s="119">
        <v>4626.9348230620608</v>
      </c>
      <c r="KF4" s="119">
        <v>4623.17635419608</v>
      </c>
      <c r="KG4" s="119">
        <v>4625.5815038277997</v>
      </c>
      <c r="KH4" s="119">
        <v>4612.6832760831912</v>
      </c>
      <c r="KI4" s="119">
        <v>4617.9115493643594</v>
      </c>
      <c r="KJ4" s="119">
        <v>4619.1861599516806</v>
      </c>
      <c r="KK4" s="119">
        <v>4620.7483767835593</v>
      </c>
      <c r="KL4" s="261">
        <v>4648.97</v>
      </c>
      <c r="KM4" s="119">
        <v>4626.4682228841102</v>
      </c>
      <c r="KN4" s="119">
        <v>4632.5479999999998</v>
      </c>
      <c r="KO4" s="119">
        <v>4635.6689999999999</v>
      </c>
      <c r="KP4" s="119">
        <v>4635.8779999999997</v>
      </c>
      <c r="KQ4" s="119">
        <v>4634.5559844218506</v>
      </c>
      <c r="KR4" s="119">
        <v>4627.5663072658199</v>
      </c>
      <c r="KS4" s="119">
        <v>4630.7893388144003</v>
      </c>
      <c r="KT4" s="119">
        <v>4626.9195494287396</v>
      </c>
      <c r="KU4" s="119">
        <v>4656.6929756135396</v>
      </c>
      <c r="KV4" s="119">
        <v>4645.5123633666999</v>
      </c>
      <c r="KW4" s="119">
        <v>4648.8065333232898</v>
      </c>
      <c r="KX4" s="119">
        <v>4645.49076087306</v>
      </c>
      <c r="KY4" s="119">
        <v>4645.4939576649895</v>
      </c>
      <c r="KZ4" s="119">
        <v>4648.2673105005606</v>
      </c>
      <c r="LA4" s="119">
        <v>4635.0463574240603</v>
      </c>
      <c r="LB4" s="119">
        <v>4637.7099225918701</v>
      </c>
      <c r="LC4" s="119">
        <v>4641.7536433033601</v>
      </c>
      <c r="LD4" s="119">
        <v>4639.8796174315803</v>
      </c>
      <c r="LE4" s="119">
        <v>4642.4703538022604</v>
      </c>
      <c r="LF4" s="119">
        <v>4640.9172241747001</v>
      </c>
      <c r="LG4" s="119">
        <v>4647.9137125705392</v>
      </c>
      <c r="LH4" s="261">
        <v>4678.2550000000001</v>
      </c>
      <c r="LI4" s="119">
        <v>4678.3099137669406</v>
      </c>
      <c r="LJ4" s="119">
        <v>4674.7368234670303</v>
      </c>
      <c r="LK4" s="119">
        <v>4647.7957098612196</v>
      </c>
      <c r="LL4" s="119">
        <v>4653.7959543264606</v>
      </c>
      <c r="LM4" s="119">
        <v>4656.3529081912893</v>
      </c>
      <c r="LN4" s="119">
        <v>4655.9485394111398</v>
      </c>
      <c r="LO4" s="119">
        <v>4683.7742848293201</v>
      </c>
      <c r="LP4" s="119">
        <v>4671.2825059515899</v>
      </c>
      <c r="LQ4" s="119">
        <v>4670.0044912510002</v>
      </c>
      <c r="LR4" s="119">
        <v>4672.5453168999202</v>
      </c>
      <c r="LS4" s="119">
        <v>4668.1973911531995</v>
      </c>
      <c r="LT4" s="119">
        <v>4665.2044049932501</v>
      </c>
      <c r="LU4" s="119">
        <v>4647.9221382414298</v>
      </c>
      <c r="LV4" s="119">
        <v>4647.8887562873697</v>
      </c>
      <c r="LW4" s="119">
        <v>4647.2336996829599</v>
      </c>
      <c r="LX4" s="119">
        <v>4648.3974240778607</v>
      </c>
      <c r="LY4" s="119">
        <v>4646.5076141239588</v>
      </c>
      <c r="LZ4" s="119">
        <v>4630.1351543697301</v>
      </c>
      <c r="MA4" s="119">
        <v>4630.5042553790809</v>
      </c>
      <c r="MB4" s="119">
        <v>4632.5799693540994</v>
      </c>
      <c r="MC4" s="119">
        <v>4631.5141037166895</v>
      </c>
      <c r="MD4" s="148">
        <v>4655.7430000000004</v>
      </c>
      <c r="ME4" s="119">
        <v>4634.0444457450803</v>
      </c>
      <c r="MF4" s="119">
        <v>4632.7688504074704</v>
      </c>
      <c r="MG4" s="119">
        <v>4632.5555693157503</v>
      </c>
      <c r="MH4" s="119">
        <v>4631.2135743000808</v>
      </c>
      <c r="MI4" s="119">
        <v>4629.8504833787192</v>
      </c>
      <c r="MJ4" s="119">
        <v>4606.8252372821698</v>
      </c>
      <c r="MK4" s="119">
        <v>4632.1951871127003</v>
      </c>
      <c r="ML4" s="119">
        <v>4631.4511232311006</v>
      </c>
      <c r="MM4" s="119">
        <v>4628.0643307690807</v>
      </c>
      <c r="MN4" s="119">
        <v>4621.4323742277102</v>
      </c>
      <c r="MO4" s="119">
        <v>4619.1658218647299</v>
      </c>
      <c r="MP4" s="119">
        <v>4620.41912086093</v>
      </c>
      <c r="MQ4" s="119">
        <v>4617.7847294163503</v>
      </c>
      <c r="MR4" s="119">
        <v>4616.8231367053204</v>
      </c>
      <c r="MS4" s="119">
        <v>4601.9284075383002</v>
      </c>
      <c r="MT4" s="119">
        <v>4602.8361499149296</v>
      </c>
      <c r="MU4" s="119">
        <v>4603.2792224279001</v>
      </c>
      <c r="MV4" s="119">
        <v>4602.5110000000004</v>
      </c>
      <c r="MW4" s="119">
        <v>4599.9578850555199</v>
      </c>
      <c r="MX4" s="261">
        <v>4611.4970000000003</v>
      </c>
      <c r="MY4" s="150">
        <v>4611.3580177450403</v>
      </c>
      <c r="MZ4" s="150">
        <v>4611.9451785522197</v>
      </c>
      <c r="NA4" s="150">
        <v>4612.0569572590603</v>
      </c>
      <c r="NB4" s="150">
        <v>4608.2521082147605</v>
      </c>
      <c r="NC4" s="150">
        <v>4597.1075489544901</v>
      </c>
      <c r="ND4" s="150">
        <v>4599.11973353335</v>
      </c>
      <c r="NE4" s="150">
        <v>4600.1327451467405</v>
      </c>
      <c r="NF4" s="150">
        <v>4598.7817378824593</v>
      </c>
      <c r="NG4" s="150">
        <v>4596.3861547691304</v>
      </c>
      <c r="NH4" s="150">
        <v>4607.1940735450198</v>
      </c>
      <c r="NI4" s="150">
        <v>4607.1095508851695</v>
      </c>
      <c r="NJ4" s="150">
        <v>4605.9146680904196</v>
      </c>
      <c r="NK4" s="150">
        <v>4604.9603002844606</v>
      </c>
      <c r="NL4" s="150">
        <v>4602.1566083268899</v>
      </c>
      <c r="NM4" s="150">
        <v>4587.9542876258702</v>
      </c>
      <c r="NN4" s="150">
        <v>4581.0008400979395</v>
      </c>
      <c r="NO4" s="150">
        <v>4585.1324830491003</v>
      </c>
      <c r="NP4" s="150">
        <v>4586.90968806397</v>
      </c>
      <c r="NQ4" s="150">
        <v>4585.1429233767403</v>
      </c>
      <c r="NR4" s="150">
        <v>4575.4684551468799</v>
      </c>
      <c r="NS4" s="150">
        <v>4577.9075941438396</v>
      </c>
      <c r="NT4" s="261">
        <v>4605.8580000000002</v>
      </c>
      <c r="NU4" s="150">
        <v>4605.7023723279699</v>
      </c>
      <c r="NV4" s="150">
        <v>4602.8948576777502</v>
      </c>
      <c r="NW4" s="150">
        <v>4591.6890350275899</v>
      </c>
      <c r="NX4" s="150">
        <v>4591.8425587192005</v>
      </c>
      <c r="NY4" s="150">
        <v>4596.2632949443496</v>
      </c>
      <c r="NZ4" s="150">
        <v>4595.8147361912197</v>
      </c>
      <c r="OA4" s="150">
        <v>4625.0995610751697</v>
      </c>
      <c r="OB4" s="150">
        <v>4616.35714049956</v>
      </c>
      <c r="OC4" s="150">
        <v>4620.4455644067702</v>
      </c>
      <c r="OD4" s="150">
        <v>4624.5061017037096</v>
      </c>
      <c r="OE4" s="150">
        <v>4622.9100500578897</v>
      </c>
      <c r="OF4" s="150">
        <v>4621.9470862736198</v>
      </c>
      <c r="OG4" s="150">
        <v>4613.2977778387094</v>
      </c>
      <c r="OH4" s="150">
        <v>4616.6383933890502</v>
      </c>
      <c r="OI4" s="150">
        <v>4618.4795917683696</v>
      </c>
      <c r="OJ4" s="150">
        <v>4619.5041082836096</v>
      </c>
      <c r="OK4" s="150">
        <v>4619.7481519144294</v>
      </c>
      <c r="OL4" s="150">
        <v>4611.9809866338701</v>
      </c>
      <c r="OM4" s="150">
        <v>4616.5328536666602</v>
      </c>
      <c r="ON4" s="150">
        <v>4619.2919396623902</v>
      </c>
      <c r="OO4" s="150">
        <v>4618.8316748544303</v>
      </c>
      <c r="OP4" s="261">
        <v>4652.2079999999996</v>
      </c>
      <c r="OQ4" s="150">
        <v>4643.1228177991306</v>
      </c>
      <c r="OR4" s="150">
        <v>4645.5477180648804</v>
      </c>
      <c r="OS4" s="150">
        <v>4645.9814224268803</v>
      </c>
      <c r="OT4" s="150">
        <v>4645.7881433156099</v>
      </c>
      <c r="OU4" s="150">
        <v>4642.4266169729499</v>
      </c>
      <c r="OV4" s="150">
        <v>4638.0483483555799</v>
      </c>
      <c r="OW4" s="150">
        <v>4640.7682272031998</v>
      </c>
      <c r="OX4" s="150">
        <v>4675.2567382519201</v>
      </c>
      <c r="OY4" s="150">
        <v>4675.8893089216808</v>
      </c>
      <c r="OZ4" s="150">
        <v>4676.8765694620797</v>
      </c>
      <c r="PA4" s="150">
        <v>4663.4038064835395</v>
      </c>
      <c r="PB4" s="150">
        <v>4664.6153916410103</v>
      </c>
      <c r="PC4" s="150">
        <v>4668.8394122090904</v>
      </c>
      <c r="PD4" s="150">
        <v>4670.2740962506805</v>
      </c>
      <c r="PE4" s="150">
        <v>4671.8663466243215</v>
      </c>
      <c r="PF4" s="150">
        <v>4667.92403407248</v>
      </c>
      <c r="PG4" s="150">
        <v>4671.9789983228402</v>
      </c>
      <c r="PH4" s="150">
        <v>4675.1935590155908</v>
      </c>
      <c r="PI4" s="150">
        <v>4678.1233725177908</v>
      </c>
      <c r="PJ4" s="150">
        <v>4678.7685082780999</v>
      </c>
      <c r="PK4" s="150">
        <v>4676.8461617108896</v>
      </c>
      <c r="PL4" s="261">
        <v>4710.8149999999996</v>
      </c>
      <c r="PM4" s="150">
        <v>4713.6289886554796</v>
      </c>
      <c r="PN4" s="150">
        <v>4714.8261992018506</v>
      </c>
      <c r="PO4" s="150">
        <v>4716.896531277871</v>
      </c>
      <c r="PP4" s="150">
        <v>4710.7152613134704</v>
      </c>
      <c r="PQ4" s="150">
        <v>4719.7822719300802</v>
      </c>
      <c r="PR4" s="150">
        <v>4724.1249126786497</v>
      </c>
      <c r="PS4" s="150">
        <v>4727.7883200604401</v>
      </c>
      <c r="PT4" s="150">
        <v>4728.7940620010004</v>
      </c>
      <c r="PU4" s="150">
        <v>4759.7812484843989</v>
      </c>
      <c r="PV4" s="150">
        <v>4766.0651887193999</v>
      </c>
      <c r="PW4" s="150">
        <v>4770.1042737303997</v>
      </c>
      <c r="PX4" s="150">
        <v>4772.3380248838303</v>
      </c>
      <c r="PY4" s="150">
        <v>4774.0622892502097</v>
      </c>
      <c r="PZ4" s="150">
        <v>4773.1736907447203</v>
      </c>
      <c r="QA4" s="150">
        <v>4778.4187212184397</v>
      </c>
      <c r="QB4" s="150">
        <v>4783.2094759154097</v>
      </c>
      <c r="QC4" s="150">
        <v>4788.8847396298497</v>
      </c>
      <c r="QD4" s="150">
        <v>4791.7995283369301</v>
      </c>
      <c r="QE4" s="150">
        <v>4791.6722762362897</v>
      </c>
      <c r="QF4" s="150">
        <v>4796.4830538094693</v>
      </c>
      <c r="QG4" s="150">
        <v>4797.8598018949406</v>
      </c>
      <c r="QH4" s="261">
        <v>4832.9229999999998</v>
      </c>
      <c r="QI4" s="119">
        <v>4837.7210750932009</v>
      </c>
      <c r="QJ4" s="119">
        <v>4832.7611233266398</v>
      </c>
      <c r="QK4" s="119">
        <v>4838.9675696484101</v>
      </c>
      <c r="QL4" s="119">
        <v>4843.2291150596302</v>
      </c>
      <c r="QM4" s="119">
        <v>4843.2558188530202</v>
      </c>
      <c r="QN4" s="119">
        <v>4847.4536185330999</v>
      </c>
      <c r="QO4" s="119">
        <v>4847.1140558514899</v>
      </c>
      <c r="QP4" s="119">
        <v>4879.0111094067997</v>
      </c>
      <c r="QQ4" s="119">
        <v>4883.9256638771894</v>
      </c>
      <c r="QR4" s="119">
        <v>4884.9998960535704</v>
      </c>
      <c r="QS4" s="119">
        <v>4888.3141068997902</v>
      </c>
      <c r="QT4" s="119">
        <v>4886.5753779458501</v>
      </c>
      <c r="QU4" s="119">
        <v>4890.6984574832613</v>
      </c>
      <c r="QV4" s="119">
        <v>4894.99388349933</v>
      </c>
      <c r="QW4" s="119">
        <v>4894.7315776731302</v>
      </c>
      <c r="QX4" s="119">
        <v>4895.1011476441308</v>
      </c>
      <c r="QY4" s="119">
        <v>4894.6798899247997</v>
      </c>
      <c r="QZ4" s="119">
        <v>4896.02404131604</v>
      </c>
      <c r="RA4" s="119">
        <v>4901.9179897914501</v>
      </c>
      <c r="RB4" s="119">
        <v>4904.4484230829703</v>
      </c>
      <c r="RC4" s="261">
        <v>4939.83</v>
      </c>
      <c r="RD4" s="150">
        <v>4933.7032466331802</v>
      </c>
      <c r="RE4" s="150">
        <v>4938.19799093644</v>
      </c>
      <c r="RF4" s="150">
        <v>4939.2086257480905</v>
      </c>
      <c r="RG4" s="150">
        <v>4941.7445975789597</v>
      </c>
      <c r="RH4" s="150">
        <v>4945.4063512081502</v>
      </c>
      <c r="RI4" s="150">
        <v>4945.0988007001297</v>
      </c>
      <c r="RJ4" s="150">
        <v>4948.3312348834206</v>
      </c>
      <c r="RK4" s="150">
        <v>4978.1898493015506</v>
      </c>
      <c r="RL4" s="150">
        <v>4980.7231109000204</v>
      </c>
      <c r="RM4" s="150">
        <v>4980.5502939617008</v>
      </c>
      <c r="RN4" s="150">
        <v>4976.3546596569504</v>
      </c>
      <c r="RO4" s="150">
        <v>4977.56706738702</v>
      </c>
      <c r="RP4" s="150">
        <v>4980.5184914569591</v>
      </c>
      <c r="RQ4" s="150">
        <v>4981.1932825464</v>
      </c>
      <c r="RR4" s="150">
        <v>4981.4323021794798</v>
      </c>
      <c r="RS4" s="150">
        <v>4978.99432158128</v>
      </c>
      <c r="RT4" s="150">
        <v>4980.0832976510101</v>
      </c>
      <c r="RU4" s="150">
        <v>4981.9991924332699</v>
      </c>
      <c r="RV4" s="150">
        <v>4982.8834982278895</v>
      </c>
      <c r="RW4" s="150">
        <v>4983.7638686488699</v>
      </c>
      <c r="RX4" s="150">
        <v>4982.8315105581405</v>
      </c>
      <c r="RY4" s="261">
        <v>5017.2129999999997</v>
      </c>
      <c r="RZ4" s="150">
        <v>5019.0979971609704</v>
      </c>
      <c r="SA4" s="150">
        <v>5015.6851439729799</v>
      </c>
      <c r="SB4" s="150">
        <v>5017.5393989022596</v>
      </c>
      <c r="SC4" s="150">
        <v>5015.2376830427902</v>
      </c>
      <c r="SD4" s="150">
        <v>5016.8879839916599</v>
      </c>
      <c r="SE4" s="150">
        <v>5018.5414496985804</v>
      </c>
      <c r="SF4" s="150">
        <v>5019.8059273639392</v>
      </c>
      <c r="SG4" s="150">
        <v>5049.7403216651301</v>
      </c>
      <c r="SH4" s="150">
        <v>5048.61622446004</v>
      </c>
      <c r="SI4" s="150">
        <v>5047.9499959177092</v>
      </c>
      <c r="SJ4" s="150">
        <v>5047.2768112059493</v>
      </c>
      <c r="SK4" s="150">
        <v>5047.9660707744306</v>
      </c>
      <c r="SL4" s="150">
        <v>5048.7619025067897</v>
      </c>
      <c r="SM4" s="150">
        <v>5045.2211483927304</v>
      </c>
      <c r="SN4" s="150">
        <v>5048.1246710514697</v>
      </c>
      <c r="SO4" s="150">
        <v>5051.4346280872005</v>
      </c>
      <c r="SP4" s="150">
        <v>5052.3104903065996</v>
      </c>
      <c r="SQ4" s="150">
        <v>5055.2808792267306</v>
      </c>
      <c r="SR4" s="150">
        <v>5052.2553601191394</v>
      </c>
      <c r="SS4" s="150">
        <v>5056.6225402192604</v>
      </c>
      <c r="ST4" s="150">
        <v>5058.6653506736302</v>
      </c>
      <c r="SU4" s="150">
        <v>5062.0573649767794</v>
      </c>
      <c r="SV4" s="261">
        <v>5098.8220000000001</v>
      </c>
      <c r="SW4" s="150">
        <v>5095.7589999966385</v>
      </c>
      <c r="SX4" s="150">
        <v>5103.3030611038494</v>
      </c>
      <c r="SY4" s="150">
        <v>5106.5181689735191</v>
      </c>
      <c r="SZ4" s="150">
        <v>5108.7400618805104</v>
      </c>
      <c r="TA4" s="150">
        <v>5109.6628290218405</v>
      </c>
      <c r="TB4" s="150">
        <v>5115.69290871466</v>
      </c>
      <c r="TC4" s="150">
        <v>5120.3971322808902</v>
      </c>
      <c r="TD4" s="150">
        <v>5123.0766309662204</v>
      </c>
      <c r="TE4" s="150">
        <v>5156.2636487968903</v>
      </c>
      <c r="TF4" s="150">
        <v>5159.1583134672992</v>
      </c>
      <c r="TG4" s="150">
        <v>5164.1740179533399</v>
      </c>
      <c r="TH4" s="150">
        <v>5167.6939524045001</v>
      </c>
      <c r="TI4" s="150">
        <v>5171.0401505719601</v>
      </c>
      <c r="TJ4" s="150">
        <v>5174.1950486589803</v>
      </c>
      <c r="TK4" s="150">
        <v>5173.9320084313704</v>
      </c>
      <c r="TL4" s="150">
        <v>5177.7586083878105</v>
      </c>
      <c r="TM4" s="150">
        <v>5179.8817677954903</v>
      </c>
      <c r="TN4" s="150">
        <v>5181.8364415759697</v>
      </c>
      <c r="TO4" s="150">
        <v>5186.4224999999997</v>
      </c>
      <c r="TP4" s="261">
        <v>5222.24</v>
      </c>
      <c r="TQ4" s="150">
        <v>5225.4547264597204</v>
      </c>
      <c r="TR4" s="150">
        <v>5227.2929517635203</v>
      </c>
      <c r="TS4" s="150">
        <v>5227.4436641766106</v>
      </c>
      <c r="TT4" s="150">
        <v>5233.3062681490301</v>
      </c>
      <c r="TU4" s="150">
        <v>5230.7190221053097</v>
      </c>
      <c r="TV4" s="150">
        <v>5234.7931590809494</v>
      </c>
      <c r="TW4" s="150">
        <v>5238.3969111463903</v>
      </c>
      <c r="TX4" s="150">
        <v>5267.7132781657101</v>
      </c>
      <c r="TY4" s="150">
        <v>5270.6970953590899</v>
      </c>
      <c r="TZ4" s="150">
        <v>5264.38013304166</v>
      </c>
      <c r="UA4" s="150">
        <v>5267.9774102364499</v>
      </c>
      <c r="UB4" s="150">
        <v>5269.52431548801</v>
      </c>
      <c r="UC4" s="150">
        <v>5272.1710047577399</v>
      </c>
      <c r="UD4" s="150">
        <v>5272.4996931031101</v>
      </c>
      <c r="UE4" s="150">
        <v>5269.2752605553997</v>
      </c>
      <c r="UF4" s="150">
        <v>5269.5321454483401</v>
      </c>
      <c r="UG4" s="150">
        <v>5269.1957548574101</v>
      </c>
      <c r="UH4" s="150">
        <v>5259.4277904773908</v>
      </c>
      <c r="UI4" s="150">
        <v>5249.9723070290393</v>
      </c>
      <c r="UJ4" s="261">
        <v>5249.4179999999997</v>
      </c>
      <c r="UK4" s="150">
        <v>5236.8343467878503</v>
      </c>
      <c r="UL4" s="150">
        <v>5226.7034987550705</v>
      </c>
      <c r="UM4" s="150">
        <v>5216.8946624665805</v>
      </c>
      <c r="UN4" s="150">
        <v>5209.4335217326407</v>
      </c>
      <c r="UO4" s="150">
        <v>5176.8672510514398</v>
      </c>
      <c r="UP4" s="150">
        <v>5170.7949410688198</v>
      </c>
      <c r="UQ4" s="150">
        <v>5194.6357277130401</v>
      </c>
      <c r="UR4" s="150">
        <v>5190.3836398076</v>
      </c>
      <c r="US4" s="150">
        <v>5181.9640174444803</v>
      </c>
      <c r="UT4" s="150">
        <v>5181.5549324918502</v>
      </c>
      <c r="UU4" s="150">
        <v>5188.1760397602493</v>
      </c>
      <c r="UV4" s="150">
        <v>5195.80343578259</v>
      </c>
      <c r="UW4" s="150">
        <v>5203.6831587626202</v>
      </c>
      <c r="UX4" s="150">
        <v>5202.1237346345997</v>
      </c>
      <c r="UY4" s="150">
        <v>5211.2571406652205</v>
      </c>
      <c r="UZ4" s="150">
        <v>5217.4989203837704</v>
      </c>
      <c r="VA4" s="150">
        <v>5222.6353641209298</v>
      </c>
      <c r="VB4" s="150">
        <v>5231.9631575132898</v>
      </c>
      <c r="VC4" s="150">
        <v>5237.2481282864301</v>
      </c>
      <c r="VD4" s="150">
        <v>5252.1337184777603</v>
      </c>
      <c r="VE4" s="150">
        <v>5266.8361763933199</v>
      </c>
      <c r="VF4" s="261">
        <v>5312.7790000000005</v>
      </c>
      <c r="VG4" s="150">
        <v>5323.7256550598095</v>
      </c>
      <c r="VH4" s="150">
        <v>5322.7399897818304</v>
      </c>
      <c r="VI4" s="150">
        <v>5329.27645724168</v>
      </c>
      <c r="VJ4" s="150">
        <v>5334.7232027372802</v>
      </c>
      <c r="VK4" s="150">
        <v>5339.4384832205697</v>
      </c>
      <c r="VL4" s="150">
        <v>5346.7617217171801</v>
      </c>
      <c r="VM4" s="150">
        <v>5345.6819038922495</v>
      </c>
      <c r="VN4" s="150">
        <v>5386.3840197141499</v>
      </c>
      <c r="VO4" s="150">
        <v>5387.8687484872999</v>
      </c>
      <c r="VP4" s="150">
        <v>5391.46665190766</v>
      </c>
      <c r="VQ4" s="150">
        <v>5393.3409349866206</v>
      </c>
      <c r="VR4" s="150">
        <v>5392.4319926496401</v>
      </c>
      <c r="VS4" s="150">
        <v>5397.6360488724595</v>
      </c>
      <c r="VT4" s="150">
        <v>5400.9935587690898</v>
      </c>
      <c r="VU4" s="150">
        <v>5404.2454269514992</v>
      </c>
      <c r="VV4" s="150">
        <v>5407.1589902616306</v>
      </c>
      <c r="VW4" s="150">
        <v>5405.72254965314</v>
      </c>
      <c r="VX4" s="150">
        <v>5410.0268447051703</v>
      </c>
      <c r="VY4" s="150">
        <v>5413.0163114244206</v>
      </c>
      <c r="VZ4" s="150">
        <v>5416.69738577511</v>
      </c>
      <c r="WA4" s="261">
        <v>5460.5309999999999</v>
      </c>
      <c r="WB4" s="150">
        <v>5450.83856313448</v>
      </c>
      <c r="WC4" s="150">
        <v>5456.2758261852596</v>
      </c>
      <c r="WD4" s="150">
        <v>5461.4716151474204</v>
      </c>
      <c r="WE4" s="150">
        <v>5455.9660135034501</v>
      </c>
      <c r="WF4" s="150">
        <v>5461.7890830113893</v>
      </c>
      <c r="WG4" s="150">
        <v>5466.0802108407497</v>
      </c>
      <c r="WH4" s="150">
        <v>5498.9897321007002</v>
      </c>
      <c r="WI4" s="150">
        <v>5501.18133213295</v>
      </c>
      <c r="WJ4" s="150">
        <v>5503.8500372381304</v>
      </c>
      <c r="WK4" s="150">
        <v>5507.3438926503095</v>
      </c>
      <c r="WL4" s="150">
        <v>5509.9832753730698</v>
      </c>
      <c r="WM4" s="150">
        <v>5513.4989091555599</v>
      </c>
      <c r="WN4" s="150">
        <v>5518.0835566913902</v>
      </c>
      <c r="WO4" s="150">
        <v>5522.7868608594599</v>
      </c>
      <c r="WP4" s="150">
        <v>5528.7877791136507</v>
      </c>
      <c r="WQ4" s="150">
        <v>5534.8238875810503</v>
      </c>
      <c r="WR4" s="150">
        <v>5538.4294697329806</v>
      </c>
      <c r="WS4" s="150">
        <v>5541.9198500324901</v>
      </c>
      <c r="WT4" s="150">
        <v>5545.6634144679301</v>
      </c>
      <c r="WU4" s="261">
        <v>5594.4719999999998</v>
      </c>
      <c r="WV4" s="150">
        <v>5597.7917957632999</v>
      </c>
      <c r="WW4" s="150">
        <v>5599.9003215236298</v>
      </c>
      <c r="WX4" s="150">
        <v>5603.4924051713197</v>
      </c>
      <c r="WY4" s="150">
        <v>5601.0001883629102</v>
      </c>
      <c r="WZ4" s="150">
        <v>5605.3287221479904</v>
      </c>
      <c r="XA4" s="150">
        <v>5607.8101566555097</v>
      </c>
      <c r="XB4" s="150">
        <v>5611.2109665192302</v>
      </c>
      <c r="XC4" s="150">
        <v>5641.0214341316505</v>
      </c>
      <c r="XD4" s="150">
        <v>5639.90929304781</v>
      </c>
      <c r="XE4" s="150">
        <v>5645.89634855848</v>
      </c>
      <c r="XF4" s="150">
        <v>5648.52208858632</v>
      </c>
      <c r="XG4" s="150">
        <v>5654.6968385028194</v>
      </c>
      <c r="XH4" s="150">
        <v>5658.9300999999996</v>
      </c>
      <c r="XI4" s="150">
        <v>5658.5203865986596</v>
      </c>
      <c r="XJ4" s="150">
        <v>5663.7242362186798</v>
      </c>
      <c r="XK4" s="150">
        <v>5669.3644032848097</v>
      </c>
      <c r="XL4" s="150">
        <v>5672.1695543736496</v>
      </c>
      <c r="XM4" s="150">
        <v>5673.5829640403899</v>
      </c>
      <c r="XN4" s="150">
        <v>5668.2910414308499</v>
      </c>
      <c r="XO4" s="150">
        <v>5681.3464463468199</v>
      </c>
      <c r="XP4" s="150">
        <v>5685.3032618050902</v>
      </c>
      <c r="XQ4" s="261">
        <v>5727.982</v>
      </c>
      <c r="XR4" s="150">
        <v>5729.8161615975305</v>
      </c>
      <c r="XS4" s="150">
        <v>5723.7353906172802</v>
      </c>
      <c r="XT4" s="150">
        <v>5727.3216049416696</v>
      </c>
      <c r="XU4" s="150">
        <v>5730.6085258442999</v>
      </c>
      <c r="XV4" s="150">
        <v>5729.5923457631498</v>
      </c>
      <c r="XW4" s="150">
        <v>5733.6534206287306</v>
      </c>
      <c r="XX4" s="150">
        <v>5730.4991342133299</v>
      </c>
      <c r="XY4" s="150">
        <v>5764.2395656324907</v>
      </c>
      <c r="XZ4" s="150">
        <v>5766.6343596676397</v>
      </c>
      <c r="YA4" s="150">
        <v>5768.5519271233206</v>
      </c>
      <c r="YB4" s="150">
        <v>5771.5229810760602</v>
      </c>
      <c r="YC4" s="150">
        <v>5765.2124258589001</v>
      </c>
      <c r="YD4" s="150">
        <v>5770.4459988320095</v>
      </c>
      <c r="YE4" s="150">
        <v>5771.8649254825805</v>
      </c>
      <c r="YF4" s="150">
        <v>5769.0554282491194</v>
      </c>
      <c r="YG4" s="150">
        <v>5769.3398417223007</v>
      </c>
      <c r="YH4" s="150">
        <v>5766.1572264653096</v>
      </c>
      <c r="YI4" s="150">
        <v>5771.6545554034201</v>
      </c>
      <c r="YJ4" s="150">
        <v>5773.9128778684799</v>
      </c>
      <c r="YK4" s="150">
        <v>5773.59315244154</v>
      </c>
      <c r="YL4" s="574">
        <v>5823.1790000000001</v>
      </c>
      <c r="YM4" s="150">
        <v>5813.6450644679899</v>
      </c>
      <c r="YN4" s="150">
        <v>5815.37470307282</v>
      </c>
      <c r="YO4" s="150">
        <v>5818.6151666577598</v>
      </c>
      <c r="YP4" s="150">
        <v>5814.8120800824399</v>
      </c>
      <c r="YQ4" s="150">
        <v>5814.7778298486701</v>
      </c>
      <c r="YR4" s="150">
        <v>5812.1711779172201</v>
      </c>
      <c r="YS4" s="150">
        <v>5818.3837642561402</v>
      </c>
      <c r="YT4" s="150">
        <v>5850.0071883730097</v>
      </c>
      <c r="YU4" s="150">
        <v>5850.9721720344705</v>
      </c>
      <c r="YV4" s="150">
        <v>5853.6208579322201</v>
      </c>
      <c r="YW4" s="150">
        <v>5851.4909495214397</v>
      </c>
      <c r="YX4" s="150">
        <v>5856.8400601329704</v>
      </c>
      <c r="YY4" s="150">
        <v>5861.5803548449694</v>
      </c>
      <c r="YZ4" s="150">
        <v>5865.29184498205</v>
      </c>
      <c r="ZA4" s="150">
        <v>5869.2255199055107</v>
      </c>
      <c r="ZB4" s="150">
        <v>5863.47067644453</v>
      </c>
      <c r="ZC4" s="150">
        <v>5869.7643863596704</v>
      </c>
      <c r="ZD4" s="150">
        <v>5874.4388906138602</v>
      </c>
      <c r="ZE4" s="150">
        <v>5878.1803928181398</v>
      </c>
      <c r="ZF4" s="150">
        <v>5883.3318297651504</v>
      </c>
      <c r="ZG4" s="150">
        <v>5885.1650997922898</v>
      </c>
      <c r="ZH4" s="150">
        <v>5895.5489623683006</v>
      </c>
      <c r="ZI4" s="568">
        <v>5943.6440000000002</v>
      </c>
      <c r="ZJ4" s="150">
        <v>5941.3717224867505</v>
      </c>
      <c r="ZK4" s="150">
        <v>5943.0141493965903</v>
      </c>
      <c r="ZL4" s="150">
        <v>5940.4589845415803</v>
      </c>
      <c r="ZM4" s="150">
        <v>5943.2766950630103</v>
      </c>
      <c r="ZN4" s="150">
        <v>5949.4640853302199</v>
      </c>
      <c r="ZO4" s="150">
        <v>5985.2182054960804</v>
      </c>
      <c r="ZP4" s="150">
        <v>5987.08102546176</v>
      </c>
      <c r="ZQ4" s="150">
        <v>5985.1032063189996</v>
      </c>
      <c r="ZR4" s="150">
        <v>5991.0018767752799</v>
      </c>
      <c r="ZS4" s="150">
        <v>5998.4943576573596</v>
      </c>
      <c r="ZT4" s="150">
        <v>6003.63574880947</v>
      </c>
      <c r="ZU4" s="150">
        <v>6008.8021454231703</v>
      </c>
      <c r="ZV4" s="150">
        <v>6010.3151971207999</v>
      </c>
      <c r="ZW4" s="150">
        <v>6014.6959813974709</v>
      </c>
      <c r="ZX4" s="150">
        <v>6017.8775056960903</v>
      </c>
      <c r="ZY4" s="150">
        <v>6020.6064510152801</v>
      </c>
      <c r="ZZ4" s="150">
        <v>6019.0180761664205</v>
      </c>
      <c r="AAA4" s="150">
        <v>6016.2555131093495</v>
      </c>
      <c r="AAB4" s="150">
        <v>6018.3191145176597</v>
      </c>
      <c r="AAC4" s="150">
        <v>6025.4271995174695</v>
      </c>
      <c r="AAD4" s="150">
        <v>6028.7063226740693</v>
      </c>
      <c r="AAE4" s="568">
        <v>6069.8029999999999</v>
      </c>
      <c r="AAF4" s="150">
        <v>6064.9106992652896</v>
      </c>
      <c r="AAG4" s="150">
        <v>6068.6628673269197</v>
      </c>
      <c r="AAH4" s="150">
        <v>6068.9781398713703</v>
      </c>
      <c r="AAI4" s="150">
        <v>6069.36997382557</v>
      </c>
      <c r="AAJ4" s="150">
        <v>6072.2244837988301</v>
      </c>
      <c r="AAK4" s="150">
        <v>6064.1518035106101</v>
      </c>
      <c r="AAL4" s="150">
        <v>6065.9055927077397</v>
      </c>
      <c r="AAM4" s="150">
        <v>6067.2351435444798</v>
      </c>
      <c r="AAN4" s="150">
        <v>6067.3742646088303</v>
      </c>
      <c r="AAO4" s="150">
        <v>6095.2858694749802</v>
      </c>
      <c r="AAP4" s="150">
        <v>6088.2662673670002</v>
      </c>
      <c r="AAQ4" s="150">
        <v>6091.2415553074306</v>
      </c>
      <c r="AAR4" s="150">
        <v>6094.1337304594399</v>
      </c>
      <c r="AAS4" s="150">
        <v>6092.9093895750802</v>
      </c>
      <c r="AAT4" s="150">
        <v>6094.4330757444604</v>
      </c>
      <c r="AAU4" s="150">
        <v>6088.6665405105796</v>
      </c>
      <c r="AAV4" s="150">
        <v>6092.6962613592505</v>
      </c>
      <c r="AAW4" s="150">
        <v>6093.6742467472595</v>
      </c>
      <c r="AAX4" s="150">
        <v>6094.8344737062798</v>
      </c>
      <c r="AAY4" s="150">
        <v>6100.2960354320794</v>
      </c>
      <c r="AAZ4" s="261">
        <v>6134.2529999999997</v>
      </c>
      <c r="ABA4" s="150">
        <v>6138.02831048596</v>
      </c>
      <c r="ABB4" s="150">
        <v>6137.5091625942105</v>
      </c>
      <c r="ABC4" s="150">
        <v>6147.4054742815106</v>
      </c>
      <c r="ABD4" s="150">
        <v>6146.4749159715602</v>
      </c>
      <c r="ABE4" s="150">
        <v>6140.4943260996797</v>
      </c>
      <c r="ABF4" s="150">
        <v>6145.43345328136</v>
      </c>
      <c r="ABG4" s="150">
        <v>6147.3282198321504</v>
      </c>
      <c r="ABH4" s="150">
        <v>6147.7852611572198</v>
      </c>
      <c r="ABI4" s="150">
        <v>6174.1497496330094</v>
      </c>
      <c r="ABJ4" s="150">
        <v>6177.0777707587304</v>
      </c>
      <c r="ABK4" s="150">
        <v>6179.1497636282102</v>
      </c>
      <c r="ABL4" s="150">
        <v>6190.2678702153098</v>
      </c>
      <c r="ABM4" s="150">
        <v>6190.1808563858403</v>
      </c>
      <c r="ABN4" s="150">
        <v>6189.9462899543296</v>
      </c>
      <c r="ABO4" s="150">
        <v>6193.3821355191403</v>
      </c>
      <c r="ABP4" s="150">
        <v>6196.5422311947295</v>
      </c>
      <c r="ABQ4" s="150">
        <v>6200.0179434080601</v>
      </c>
      <c r="ABR4" s="150">
        <v>6201.8850647927593</v>
      </c>
      <c r="ABS4" s="150">
        <v>6202.5648433778397</v>
      </c>
      <c r="ABT4" s="150">
        <v>6207.7360944364</v>
      </c>
      <c r="ABU4" s="150">
        <v>6251.7759999999998</v>
      </c>
      <c r="ABV4" s="150">
        <v>6252.9359834328998</v>
      </c>
      <c r="ABW4" s="150">
        <v>6254.1213805852103</v>
      </c>
      <c r="ABX4" s="150">
        <v>6247.5278046885705</v>
      </c>
      <c r="ABY4" s="150">
        <v>6249.7044430393698</v>
      </c>
      <c r="ABZ4" s="150">
        <v>6253.3487606185299</v>
      </c>
      <c r="ACA4" s="150">
        <v>6259.3049494826491</v>
      </c>
      <c r="ACB4" s="150">
        <v>6266.6829469835302</v>
      </c>
      <c r="ACC4" s="150">
        <v>6264.8243954813497</v>
      </c>
      <c r="ACD4" s="150">
        <v>6296.9800347027294</v>
      </c>
      <c r="ACE4" s="150">
        <v>6300.3143017288003</v>
      </c>
      <c r="ACF4" s="150">
        <v>6301.7195397738997</v>
      </c>
      <c r="ACG4" s="150">
        <v>6301.44091294796</v>
      </c>
      <c r="ACH4" s="150">
        <v>6295.3661617646803</v>
      </c>
      <c r="ACI4" s="150">
        <v>6299.6608271936902</v>
      </c>
      <c r="ACJ4" s="150">
        <v>6304.3008302570597</v>
      </c>
      <c r="ACK4" s="150">
        <v>6306.2822557146592</v>
      </c>
      <c r="ACL4" s="150">
        <v>6309.3480184256205</v>
      </c>
      <c r="ACM4" s="150">
        <v>6309.3070505007699</v>
      </c>
      <c r="ACN4" s="150">
        <v>6317.9428816902</v>
      </c>
      <c r="ACO4" s="150">
        <v>6321.0050810254697</v>
      </c>
      <c r="ACP4" s="150">
        <v>6325.2611447261797</v>
      </c>
      <c r="ACQ4" s="150">
        <v>6375.6189999999997</v>
      </c>
      <c r="ACR4" s="150">
        <v>6364.67028677895</v>
      </c>
      <c r="ACS4" s="150">
        <v>6372.5752030141703</v>
      </c>
      <c r="ACT4" s="150">
        <v>6376.47965518211</v>
      </c>
      <c r="ACU4" s="150">
        <v>6381.7640273111801</v>
      </c>
      <c r="ACV4" s="150">
        <v>6379.2114386397197</v>
      </c>
      <c r="ACW4" s="150">
        <v>6390.2685352327007</v>
      </c>
      <c r="ACX4" s="150">
        <v>6396.2038757261298</v>
      </c>
      <c r="ACY4" s="150">
        <v>6425.3543946649597</v>
      </c>
      <c r="ACZ4" s="150">
        <v>6427.4533422408194</v>
      </c>
      <c r="ADA4" s="150">
        <v>6424.0125686957899</v>
      </c>
      <c r="ADB4" s="150">
        <v>6430.1548635993795</v>
      </c>
      <c r="ADC4" s="150">
        <v>6434.3586517222702</v>
      </c>
      <c r="ADD4" s="150">
        <v>6436.9878491386698</v>
      </c>
      <c r="ADE4" s="150">
        <v>6441.3372561992601</v>
      </c>
      <c r="ADF4" s="150">
        <v>6444.1296525523894</v>
      </c>
      <c r="ADG4" s="150">
        <v>6450.0149852537907</v>
      </c>
      <c r="ADH4" s="150">
        <v>6455.8512764352699</v>
      </c>
      <c r="ADI4" s="150">
        <v>6458.6650882652702</v>
      </c>
      <c r="ADJ4" s="150">
        <v>6461.9321948125798</v>
      </c>
      <c r="ADK4" s="150">
        <v>6462.4577261648801</v>
      </c>
      <c r="ADL4" s="150">
        <v>6514.0950000000003</v>
      </c>
      <c r="ADM4" s="150">
        <v>6517.9322411795802</v>
      </c>
      <c r="ADN4" s="150">
        <v>6520.3428338276899</v>
      </c>
      <c r="ADO4" s="150">
        <v>6523.2747772778494</v>
      </c>
      <c r="ADP4" s="150">
        <v>6521.03292496826</v>
      </c>
      <c r="ADQ4" s="150">
        <v>6526.4668793113997</v>
      </c>
      <c r="ADR4" s="150">
        <v>6527.7471971266596</v>
      </c>
      <c r="ADS4" s="150">
        <v>6555.4316326492999</v>
      </c>
      <c r="ADT4" s="150">
        <v>6568.9034958904604</v>
      </c>
      <c r="ADU4" s="150">
        <v>6567.1698592427592</v>
      </c>
      <c r="ADV4" s="150">
        <v>6572.2918300676502</v>
      </c>
      <c r="ADW4" s="150">
        <v>6575.6874381982307</v>
      </c>
      <c r="ADX4" s="150">
        <v>6577.4651157329199</v>
      </c>
      <c r="ADY4" s="150">
        <v>6579.5330272988203</v>
      </c>
      <c r="ADZ4" s="150">
        <v>6575.4833687580203</v>
      </c>
      <c r="AEA4" s="150">
        <v>6579.7192949493201</v>
      </c>
      <c r="AEB4" s="150">
        <v>6583.6706717818797</v>
      </c>
      <c r="AEC4" s="150">
        <v>6584.8676162972497</v>
      </c>
      <c r="AED4" s="150">
        <v>6586.9873414426002</v>
      </c>
      <c r="AEE4" s="150">
        <v>6589.8607149608597</v>
      </c>
      <c r="AEF4" s="150">
        <f>'0092'!D23/1000</f>
        <v>6637.7479999999996</v>
      </c>
      <c r="AEG4" s="82"/>
      <c r="AEH4" s="464" t="s">
        <v>129</v>
      </c>
      <c r="AEI4" s="736">
        <f>AEF4-ADL4</f>
        <v>123.65299999999934</v>
      </c>
      <c r="AEJ4" s="736">
        <f>AEF4/ADL4*100-100</f>
        <v>1.8982375909470051</v>
      </c>
      <c r="AEK4" s="736">
        <v>138.47600000000099</v>
      </c>
      <c r="AEL4" s="736">
        <v>2.1719616558015815</v>
      </c>
      <c r="AEM4" s="409">
        <f>AEF4-ACQ4</f>
        <v>262.12899999999991</v>
      </c>
      <c r="AEN4" s="409">
        <f>AEF4/ACQ4*100-100</f>
        <v>4.1114282393599666</v>
      </c>
      <c r="AEO4" s="736">
        <v>123.84299999999985</v>
      </c>
      <c r="AEP4" s="736">
        <v>1.9809251003234891</v>
      </c>
      <c r="AEQ4" s="736">
        <v>117.52300000000014</v>
      </c>
      <c r="AER4" s="736">
        <v>1.9158485963979786</v>
      </c>
      <c r="AES4" s="366">
        <f>AAZ4-AAE4</f>
        <v>64.449999999999818</v>
      </c>
      <c r="AET4" s="481">
        <f>AAZ4/AAE4*100-100</f>
        <v>1.0618137030147494</v>
      </c>
      <c r="AEU4" s="366">
        <f>AAE4-ZI4</f>
        <v>126.15899999999965</v>
      </c>
      <c r="AEV4" s="481">
        <f>AAE4/ZI4*100-100</f>
        <v>2.1225867498120721</v>
      </c>
      <c r="AEW4" s="366">
        <f>ZI4-YL4</f>
        <v>120.46500000000015</v>
      </c>
      <c r="AEX4" s="481">
        <f>ZI4/YL4*100-100</f>
        <v>2.0687153872481048</v>
      </c>
      <c r="AEY4" s="357">
        <f>YL4-XQ4</f>
        <v>95.197000000000116</v>
      </c>
      <c r="AEZ4" s="389">
        <f>YL4/XQ4*100-100</f>
        <v>1.6619640215349847</v>
      </c>
      <c r="AFA4" s="467">
        <f>XQ4-WU4</f>
        <v>133.51000000000022</v>
      </c>
      <c r="AFB4" s="468">
        <f>XQ4/WU4*100-100</f>
        <v>2.3864629226851122</v>
      </c>
      <c r="AFC4" s="447">
        <f>WS4-WA4</f>
        <v>81.388850032490154</v>
      </c>
      <c r="AFD4" s="453">
        <f>WS4/WA4*100-100</f>
        <v>1.4904933244127818</v>
      </c>
      <c r="AFE4" s="436">
        <f>WA4-VF4</f>
        <v>147.7519999999995</v>
      </c>
      <c r="AFF4" s="436">
        <f>WA4/VF4*100-100</f>
        <v>2.7810680624960895</v>
      </c>
      <c r="AFG4" s="406">
        <f>VF4-UJ4</f>
        <v>63.361000000000786</v>
      </c>
      <c r="AFH4" s="406">
        <f>VF4/UJ4*100-100</f>
        <v>1.2070099961557759</v>
      </c>
      <c r="AFI4" s="357">
        <f>UJ4-TP4</f>
        <v>27.177999999999884</v>
      </c>
      <c r="AFJ4" s="389">
        <f>UJ4/TP4*100-100</f>
        <v>0.5204280155642067</v>
      </c>
      <c r="AFK4" s="354">
        <f>TP4-SV4</f>
        <v>123.41799999999967</v>
      </c>
      <c r="AFL4" s="354">
        <f>TP4/SV4*100-100</f>
        <v>2.4205198769441125</v>
      </c>
      <c r="AFM4" s="408">
        <f>ACQ4-SV4</f>
        <v>1276.7969999999996</v>
      </c>
      <c r="AFN4" s="409">
        <f>ACQ4/SV4*100-100</f>
        <v>25.041019278570616</v>
      </c>
      <c r="AFO4" s="359">
        <f>SV4-RY4</f>
        <v>81.609000000000378</v>
      </c>
      <c r="AFP4" s="359">
        <f>SV4/RY4*100-100</f>
        <v>1.6265803345403356</v>
      </c>
      <c r="AFQ4" s="356">
        <f>RY4-RC4</f>
        <v>77.382999999999811</v>
      </c>
      <c r="AFR4" s="356">
        <f>RO4/RC4*100-100</f>
        <v>0.76393453594596394</v>
      </c>
      <c r="AFS4" s="357">
        <f>RC4-QH4</f>
        <v>106.90700000000015</v>
      </c>
      <c r="AFT4" s="357">
        <f>RC4/QH4*100-100</f>
        <v>2.2120567615085065</v>
      </c>
      <c r="AFU4" s="358">
        <f>QH4-PL4</f>
        <v>122.10800000000017</v>
      </c>
      <c r="AFV4" s="358">
        <f>QH4/PL4*100-100</f>
        <v>2.5920780162243631</v>
      </c>
      <c r="AFW4" s="360">
        <f>PL4-OP4</f>
        <v>58.606999999999971</v>
      </c>
      <c r="AFX4" s="360"/>
      <c r="AFY4" s="360">
        <f>PL4/OP4*100-100</f>
        <v>1.2597674050687289</v>
      </c>
      <c r="AFZ4" s="361">
        <f>OP4-NT4</f>
        <v>46.349999999999454</v>
      </c>
      <c r="AGA4" s="361">
        <f>OP4/NT4*100-100</f>
        <v>1.0063271598907022</v>
      </c>
      <c r="AGB4" s="362">
        <f>NT4-MX4</f>
        <v>-5.6390000000001237</v>
      </c>
      <c r="AGC4" s="362">
        <f>NT4/MX4*100-100</f>
        <v>-0.12228133293808696</v>
      </c>
      <c r="AGD4" s="359">
        <f>MX4-MD4</f>
        <v>-44.246000000000095</v>
      </c>
      <c r="AGE4" s="359">
        <f>MX4/MD4*100-100</f>
        <v>-0.95035314449273756</v>
      </c>
      <c r="AGF4" s="363">
        <f>MD4-Таблица!LH4</f>
        <v>-22.511999999999716</v>
      </c>
      <c r="AGG4" s="363">
        <f>MD4/LH4*100-100</f>
        <v>-0.48120506470895918</v>
      </c>
      <c r="AGH4" s="364">
        <f>LH4-Таблица!KL4</f>
        <v>29.284999999999854</v>
      </c>
      <c r="AGI4" s="364">
        <f>LH4/KL4*100-100</f>
        <v>0.62992447789508788</v>
      </c>
      <c r="AGJ4" s="365">
        <f>KL4-Таблица!JR4</f>
        <v>49.707000000000335</v>
      </c>
      <c r="AGK4" s="365">
        <f>KL4/JR4*100-100</f>
        <v>1.0807601130876918</v>
      </c>
      <c r="AGL4" s="366">
        <f>JR4-IY4</f>
        <v>66.6899999999996</v>
      </c>
      <c r="AGM4" s="367">
        <f>JR4/IY4*100-100</f>
        <v>1.4713497168164622</v>
      </c>
      <c r="AGN4" s="260">
        <f>SV4-IY4</f>
        <v>566.2489999999998</v>
      </c>
      <c r="AGO4" s="423">
        <f>SV4/IY4*100-100</f>
        <v>12.492882078236804</v>
      </c>
      <c r="AGP4" s="425">
        <f>W4-B4</f>
        <v>133.70000000000073</v>
      </c>
      <c r="AGQ4" s="426">
        <f>W4/B4*100-100</f>
        <v>2.6055267568304998</v>
      </c>
      <c r="AGR4" s="425">
        <f>AR4-W4</f>
        <v>29.791999999999462</v>
      </c>
      <c r="AGS4" s="426">
        <f>AR4/W4*100-100</f>
        <v>0.5658392053332193</v>
      </c>
      <c r="AGT4" s="425">
        <f>BN4-AR4</f>
        <v>-191.70499999999993</v>
      </c>
      <c r="AGU4" s="426">
        <f>BN4/AR4*100-100</f>
        <v>-3.6205648764885012</v>
      </c>
      <c r="AGV4" s="425">
        <f>CI4-BN4</f>
        <v>-79.399000000000342</v>
      </c>
      <c r="AGW4" s="426">
        <f>CI4/BN4*100-100</f>
        <v>-1.5558708704972162</v>
      </c>
      <c r="AGX4" s="425">
        <f>DC4-CI4</f>
        <v>14.147000000000844</v>
      </c>
      <c r="AGY4" s="426">
        <f>DC4/CI4*100-100</f>
        <v>0.28160025860965732</v>
      </c>
      <c r="AGZ4" s="425">
        <f>DY4-DC4</f>
        <v>-5.693000000000211</v>
      </c>
      <c r="AHA4" s="426">
        <f>DY4/DC4*100-100</f>
        <v>-0.11300264890277845</v>
      </c>
      <c r="AHB4" s="425">
        <f>EU4-DY4</f>
        <v>-108.09100000000035</v>
      </c>
      <c r="AHC4" s="426">
        <f>EU4/DY4*100-100</f>
        <v>-2.1479690364652697</v>
      </c>
      <c r="AHD4" s="425">
        <f>FP4-EU4</f>
        <v>-270.86300000000028</v>
      </c>
      <c r="AHE4" s="426">
        <f>FP4/EU4*100-100</f>
        <v>-5.500704588466121</v>
      </c>
      <c r="AHF4" s="425">
        <f>GL4-FP4</f>
        <v>-77.015999999999622</v>
      </c>
      <c r="AHG4" s="426">
        <f>GL4/FP4*100-100</f>
        <v>-1.6550877573019136</v>
      </c>
      <c r="AHH4" s="425">
        <f>HH4-GL4</f>
        <v>-33.858000000000175</v>
      </c>
      <c r="AHI4" s="426">
        <f>HH4/GL4*100-100</f>
        <v>-0.73985986846936669</v>
      </c>
      <c r="AHJ4" s="425">
        <f>IC4-HH4</f>
        <v>-7.4600000000000364</v>
      </c>
      <c r="AHK4" s="426">
        <f>IC4/HH4*100-100</f>
        <v>-0.16422985663569989</v>
      </c>
      <c r="AHL4" s="425">
        <f>IY4-IC4</f>
        <v>-2.3809999999994034</v>
      </c>
      <c r="AHM4" s="426">
        <f>IY4/IC4*100-100</f>
        <v>-5.2503288897725042E-2</v>
      </c>
      <c r="AHN4" s="425">
        <f>IY4-B4</f>
        <v>-598.82699999999932</v>
      </c>
      <c r="AHO4" s="426">
        <f>IY4/B4*100-100</f>
        <v>-11.669856179600103</v>
      </c>
    </row>
    <row r="5" spans="1:899" x14ac:dyDescent="0.25">
      <c r="A5" s="18" t="s">
        <v>337</v>
      </c>
      <c r="B5" s="155">
        <v>6216.4</v>
      </c>
      <c r="C5" s="153">
        <v>6216.3667046967103</v>
      </c>
      <c r="D5" s="153">
        <v>6210.2</v>
      </c>
      <c r="E5" s="153">
        <v>6209.1</v>
      </c>
      <c r="F5" s="153">
        <v>6200</v>
      </c>
      <c r="G5" s="153">
        <v>6201.9807809859603</v>
      </c>
      <c r="H5" s="153">
        <v>6202.3855449496104</v>
      </c>
      <c r="I5" s="153">
        <v>6211.7751115427</v>
      </c>
      <c r="J5" s="153">
        <v>6215.7025529726598</v>
      </c>
      <c r="K5" s="153">
        <v>6216.7075152838897</v>
      </c>
      <c r="L5" s="153">
        <v>6218.4355723838498</v>
      </c>
      <c r="M5" s="153">
        <v>6219.0122893093903</v>
      </c>
      <c r="N5" s="153">
        <v>6211.19725506947</v>
      </c>
      <c r="O5" s="153">
        <v>6209.5779059180704</v>
      </c>
      <c r="P5" s="153">
        <v>6209.4391692899399</v>
      </c>
      <c r="Q5" s="153">
        <v>6208.3934719016197</v>
      </c>
      <c r="R5" s="153">
        <v>6209.4634382446002</v>
      </c>
      <c r="S5" s="153">
        <v>6205.0538521367098</v>
      </c>
      <c r="T5" s="153">
        <v>6201.3096309105904</v>
      </c>
      <c r="U5" s="153">
        <v>6199.4033468595399</v>
      </c>
      <c r="V5" s="153">
        <v>6197.0247339827301</v>
      </c>
      <c r="W5" s="155">
        <v>6198</v>
      </c>
      <c r="X5" s="157">
        <v>6198.8244374795304</v>
      </c>
      <c r="Y5" s="157">
        <v>6194.0427930895403</v>
      </c>
      <c r="Z5" s="157">
        <v>6193.1977806599698</v>
      </c>
      <c r="AA5" s="157">
        <v>6193.6365858705003</v>
      </c>
      <c r="AB5" s="157">
        <v>6193.2983364244301</v>
      </c>
      <c r="AC5" s="157">
        <v>6191.6692832955196</v>
      </c>
      <c r="AD5" s="157">
        <v>6182.4541976152595</v>
      </c>
      <c r="AE5" s="157">
        <v>6179.8622343559118</v>
      </c>
      <c r="AF5" s="157">
        <v>6189.9305434729604</v>
      </c>
      <c r="AG5" s="157">
        <v>6195.5794628047797</v>
      </c>
      <c r="AH5" s="157">
        <v>6189.0863727208998</v>
      </c>
      <c r="AI5" s="157">
        <v>6180.2750852537201</v>
      </c>
      <c r="AJ5" s="157">
        <v>6179.8596921149101</v>
      </c>
      <c r="AK5" s="157">
        <v>6180.3438115076997</v>
      </c>
      <c r="AL5" s="157">
        <v>6175.13580114671</v>
      </c>
      <c r="AM5" s="157">
        <v>6173.1055874146896</v>
      </c>
      <c r="AN5" s="157">
        <v>6163.9569883484401</v>
      </c>
      <c r="AO5" s="157">
        <v>6167.09003490132</v>
      </c>
      <c r="AP5" s="157">
        <v>6170.9919886657099</v>
      </c>
      <c r="AQ5" s="157">
        <v>6166.5275002782701</v>
      </c>
      <c r="AR5" s="155">
        <v>6172.5</v>
      </c>
      <c r="AS5" s="23">
        <v>6189.8</v>
      </c>
      <c r="AT5" s="23">
        <v>6202.5</v>
      </c>
      <c r="AU5" s="24">
        <v>6210.4</v>
      </c>
      <c r="AV5" s="25">
        <v>6215.9</v>
      </c>
      <c r="AW5" s="25">
        <v>6212.2</v>
      </c>
      <c r="AX5" s="25">
        <v>6211</v>
      </c>
      <c r="AY5" s="25">
        <v>6202.6</v>
      </c>
      <c r="AZ5" s="24">
        <v>6209.8</v>
      </c>
      <c r="BA5" s="24">
        <v>6215</v>
      </c>
      <c r="BB5" s="24">
        <v>6203.3</v>
      </c>
      <c r="BC5" s="24">
        <v>6192</v>
      </c>
      <c r="BD5" s="26">
        <v>6186.3880727027199</v>
      </c>
      <c r="BE5" s="24">
        <v>6179.24</v>
      </c>
      <c r="BF5" s="24">
        <v>6156.28</v>
      </c>
      <c r="BG5" s="24">
        <v>6133.12</v>
      </c>
      <c r="BH5" s="24">
        <v>6100.9</v>
      </c>
      <c r="BI5" s="24">
        <v>6079.37</v>
      </c>
      <c r="BJ5" s="24">
        <v>6082.57</v>
      </c>
      <c r="BK5" s="24">
        <v>6070.38</v>
      </c>
      <c r="BL5" s="24">
        <v>6057.7</v>
      </c>
      <c r="BM5" s="24">
        <v>6043.4</v>
      </c>
      <c r="BN5" s="72">
        <v>6032.1</v>
      </c>
      <c r="BO5" s="24">
        <v>6020.1</v>
      </c>
      <c r="BP5" s="24">
        <v>6005.8</v>
      </c>
      <c r="BQ5" s="24">
        <v>5993.6</v>
      </c>
      <c r="BR5" s="24">
        <v>5981.2</v>
      </c>
      <c r="BS5" s="24">
        <v>5967</v>
      </c>
      <c r="BT5" s="24">
        <v>5959.3</v>
      </c>
      <c r="BU5" s="24">
        <v>5954.9</v>
      </c>
      <c r="BV5" s="24">
        <v>5950.1</v>
      </c>
      <c r="BW5" s="24">
        <v>5939</v>
      </c>
      <c r="BX5" s="24">
        <v>5926.3</v>
      </c>
      <c r="BY5" s="24">
        <v>5920.7</v>
      </c>
      <c r="BZ5" s="24">
        <v>5914</v>
      </c>
      <c r="CA5" s="24">
        <v>5905.8</v>
      </c>
      <c r="CB5" s="24">
        <v>5895.2</v>
      </c>
      <c r="CC5" s="24">
        <v>5871.9</v>
      </c>
      <c r="CD5" s="24">
        <v>5868.1</v>
      </c>
      <c r="CE5" s="24">
        <v>5859.5</v>
      </c>
      <c r="CF5" s="24">
        <v>5854.1970000000001</v>
      </c>
      <c r="CG5" s="24">
        <v>5851.3</v>
      </c>
      <c r="CH5" s="24">
        <v>5824.7</v>
      </c>
      <c r="CI5" s="72">
        <v>5838.6</v>
      </c>
      <c r="CJ5" s="31">
        <v>5815.9</v>
      </c>
      <c r="CK5" s="31">
        <v>5813.5</v>
      </c>
      <c r="CL5" s="31">
        <v>5810.8</v>
      </c>
      <c r="CM5" s="31">
        <v>5803.4</v>
      </c>
      <c r="CN5" s="31">
        <v>5800.7881266783597</v>
      </c>
      <c r="CO5" s="31">
        <v>5786.38</v>
      </c>
      <c r="CP5" s="31">
        <v>5788.73</v>
      </c>
      <c r="CQ5" s="31">
        <v>5786.02</v>
      </c>
      <c r="CR5" s="31">
        <v>5783.73</v>
      </c>
      <c r="CS5" s="31">
        <v>5780.13</v>
      </c>
      <c r="CT5" s="31">
        <v>5771.72</v>
      </c>
      <c r="CU5" s="31">
        <v>5771.01</v>
      </c>
      <c r="CV5" s="31">
        <v>5778.9</v>
      </c>
      <c r="CW5" s="31">
        <v>5773.55</v>
      </c>
      <c r="CX5" s="31">
        <v>5776.2</v>
      </c>
      <c r="CY5" s="31">
        <v>5760.4</v>
      </c>
      <c r="CZ5" s="31">
        <v>5759.06</v>
      </c>
      <c r="DA5" s="31">
        <v>5761.84</v>
      </c>
      <c r="DB5" s="31">
        <v>5761.05</v>
      </c>
      <c r="DC5" s="72">
        <v>5767.8</v>
      </c>
      <c r="DD5" s="24">
        <v>5760.9</v>
      </c>
      <c r="DE5" s="24">
        <v>5763.5</v>
      </c>
      <c r="DF5" s="24">
        <v>5763.6</v>
      </c>
      <c r="DG5" s="24">
        <v>5765.4</v>
      </c>
      <c r="DH5" s="24">
        <v>5760</v>
      </c>
      <c r="DI5" s="29">
        <v>5756.4</v>
      </c>
      <c r="DJ5" s="30">
        <v>5752.9</v>
      </c>
      <c r="DK5" s="30">
        <v>5742.4</v>
      </c>
      <c r="DL5" s="62">
        <v>5744.6907781840137</v>
      </c>
      <c r="DM5" s="30">
        <v>5741.1408056687169</v>
      </c>
      <c r="DN5" s="30">
        <v>5723.0985065634368</v>
      </c>
      <c r="DO5" s="30">
        <v>5715.360515271409</v>
      </c>
      <c r="DP5" s="30">
        <v>5714.1479638003057</v>
      </c>
      <c r="DQ5" s="30">
        <v>5706.4953721689799</v>
      </c>
      <c r="DR5" s="30">
        <v>5699.1848033555143</v>
      </c>
      <c r="DS5" s="30">
        <v>5671.7056659723621</v>
      </c>
      <c r="DT5" s="30">
        <v>5661.2121112005725</v>
      </c>
      <c r="DU5" s="30">
        <v>5660.6697996323264</v>
      </c>
      <c r="DV5" s="27">
        <v>5655.6725929552904</v>
      </c>
      <c r="DW5" s="27">
        <v>5645.7094478803601</v>
      </c>
      <c r="DX5" s="27">
        <v>5633.5215831814703</v>
      </c>
      <c r="DY5" s="79">
        <v>5635.60688103965</v>
      </c>
      <c r="DZ5" s="27">
        <v>5626.9950102046696</v>
      </c>
      <c r="EA5" s="27">
        <v>5625.8613867174399</v>
      </c>
      <c r="EB5" s="27">
        <v>5612.6282774420497</v>
      </c>
      <c r="EC5" s="27">
        <v>5612.2258891740103</v>
      </c>
      <c r="ED5" s="27">
        <v>5605.0758095105102</v>
      </c>
      <c r="EE5" s="27">
        <v>5606.0296351125398</v>
      </c>
      <c r="EF5" s="27">
        <v>5607.5701816626597</v>
      </c>
      <c r="EG5" s="27">
        <v>5589.5662508773803</v>
      </c>
      <c r="EH5" s="27">
        <v>5585.4135044264704</v>
      </c>
      <c r="EI5" s="27">
        <v>5581.3610032998604</v>
      </c>
      <c r="EJ5" s="27">
        <v>5598.1907440172199</v>
      </c>
      <c r="EK5" s="27">
        <v>5601.7279882186504</v>
      </c>
      <c r="EL5" s="27">
        <v>5592.9452580707102</v>
      </c>
      <c r="EM5" s="27">
        <v>5592.0595239041204</v>
      </c>
      <c r="EN5" s="27">
        <v>5591.7237882705904</v>
      </c>
      <c r="EO5" s="27">
        <v>5591.2612347490904</v>
      </c>
      <c r="EP5" s="27">
        <v>5586.7903478624903</v>
      </c>
      <c r="EQ5" s="27">
        <v>5572.7279541139296</v>
      </c>
      <c r="ER5" s="27">
        <v>5576.0918601966996</v>
      </c>
      <c r="ES5" s="27">
        <v>5573.9817815652204</v>
      </c>
      <c r="ET5" s="27">
        <v>5570.9195065648801</v>
      </c>
      <c r="EU5" s="79">
        <v>5562.8610678258001</v>
      </c>
      <c r="EV5" s="28">
        <v>5552.1213103270802</v>
      </c>
      <c r="EW5" s="28">
        <v>5537.7241050320299</v>
      </c>
      <c r="EX5" s="28">
        <v>5533.3615401185698</v>
      </c>
      <c r="EY5" s="28">
        <v>5526.6150814046796</v>
      </c>
      <c r="EZ5" s="28">
        <v>5519.18071041852</v>
      </c>
      <c r="FA5" s="28">
        <v>5497.7055262070598</v>
      </c>
      <c r="FB5" s="28">
        <v>5486.5080937447101</v>
      </c>
      <c r="FC5" s="28">
        <v>5479.4395680480002</v>
      </c>
      <c r="FD5" s="28">
        <v>5468.7056577448202</v>
      </c>
      <c r="FE5" s="28">
        <v>5459.8286197881898</v>
      </c>
      <c r="FF5" s="28">
        <v>5427.0411981610396</v>
      </c>
      <c r="FG5" s="28">
        <v>5408.5294996497796</v>
      </c>
      <c r="FH5" s="28">
        <v>5393.7233070038901</v>
      </c>
      <c r="FI5" s="28">
        <v>5366.9205677223899</v>
      </c>
      <c r="FJ5" s="28">
        <v>5330.4469258829604</v>
      </c>
      <c r="FK5" s="28">
        <v>5287.2231084826199</v>
      </c>
      <c r="FL5" s="28">
        <v>5264.4714353505797</v>
      </c>
      <c r="FM5" s="28">
        <v>5240.7491410413304</v>
      </c>
      <c r="FN5" s="28">
        <v>5210.1139837384299</v>
      </c>
      <c r="FO5" s="28">
        <v>5180.1261758863702</v>
      </c>
      <c r="FP5" s="79">
        <v>5146.62235740303</v>
      </c>
      <c r="FQ5" s="28">
        <v>5126.0196814999699</v>
      </c>
      <c r="FR5" s="28">
        <v>5111.1915688776098</v>
      </c>
      <c r="FS5" s="28">
        <v>5077.3723692696885</v>
      </c>
      <c r="FT5" s="28">
        <v>5051.9173032825793</v>
      </c>
      <c r="FU5" s="28">
        <v>5025.4296719746599</v>
      </c>
      <c r="FV5" s="28">
        <v>5012.32899663635</v>
      </c>
      <c r="FW5" s="28">
        <v>5002.4679447589697</v>
      </c>
      <c r="FX5" s="28">
        <v>4989.5492644766</v>
      </c>
      <c r="FY5" s="28">
        <v>4982.4467132926402</v>
      </c>
      <c r="FZ5" s="28">
        <v>4958.1988245853299</v>
      </c>
      <c r="GA5" s="28">
        <v>4950.2247566055603</v>
      </c>
      <c r="GB5" s="28">
        <v>4940.1634762185504</v>
      </c>
      <c r="GC5" s="28">
        <v>4932.8610997486003</v>
      </c>
      <c r="GD5" s="28">
        <v>4919.5973639907097</v>
      </c>
      <c r="GE5" s="28">
        <v>4897.2417826965602</v>
      </c>
      <c r="GF5" s="28">
        <v>4890.2007137996397</v>
      </c>
      <c r="GG5" s="28">
        <v>4880.1117147872701</v>
      </c>
      <c r="GH5" s="28">
        <v>4873.1831522248704</v>
      </c>
      <c r="GI5" s="28">
        <v>4864.51078555207</v>
      </c>
      <c r="GJ5" s="28">
        <v>4850.4159339445496</v>
      </c>
      <c r="GK5" s="28">
        <v>4842.0309909445796</v>
      </c>
      <c r="GL5" s="79">
        <v>4843.4836950346598</v>
      </c>
      <c r="GM5" s="28">
        <v>4838.7232977613903</v>
      </c>
      <c r="GN5" s="28">
        <v>4835.3437520878697</v>
      </c>
      <c r="GO5" s="28">
        <v>4825.0093647261601</v>
      </c>
      <c r="GP5" s="28">
        <v>4824.6110350552399</v>
      </c>
      <c r="GQ5" s="28">
        <v>4822.10327522845</v>
      </c>
      <c r="GR5" s="28">
        <v>4819.7109498179698</v>
      </c>
      <c r="GS5" s="28">
        <v>4816.0424142093998</v>
      </c>
      <c r="GT5" s="28">
        <v>4804.6356910409404</v>
      </c>
      <c r="GU5" s="28">
        <v>4803.5863558578903</v>
      </c>
      <c r="GV5" s="28">
        <v>4800.1853071733103</v>
      </c>
      <c r="GW5" s="28">
        <v>4793.9521295405102</v>
      </c>
      <c r="GX5" s="28">
        <v>4785.8477158026299</v>
      </c>
      <c r="GY5" s="28">
        <v>4774.1000000000004</v>
      </c>
      <c r="GZ5" s="28">
        <v>4772.6000000000004</v>
      </c>
      <c r="HA5" s="120">
        <v>4769.2241908522301</v>
      </c>
      <c r="HB5" s="120">
        <v>4771.9382706215347</v>
      </c>
      <c r="HC5" s="120">
        <v>4766.9033219419871</v>
      </c>
      <c r="HD5" s="120">
        <v>4755.3959301380928</v>
      </c>
      <c r="HE5" s="120">
        <v>4753.9929255147999</v>
      </c>
      <c r="HF5" s="120">
        <v>4752.0332499271753</v>
      </c>
      <c r="HG5" s="120">
        <v>4742.9291606882498</v>
      </c>
      <c r="HH5" s="149">
        <v>4740.5383795309199</v>
      </c>
      <c r="HI5" s="151">
        <v>4723.7360740681697</v>
      </c>
      <c r="HJ5" s="151">
        <v>4716.8215361703196</v>
      </c>
      <c r="HK5" s="151">
        <v>4716.6121387311996</v>
      </c>
      <c r="HL5" s="151">
        <v>4716.9300959942502</v>
      </c>
      <c r="HM5" s="151">
        <v>4719.3521477101604</v>
      </c>
      <c r="HN5" s="151">
        <v>4715.7212256019402</v>
      </c>
      <c r="HO5" s="151">
        <v>4714.0973870624803</v>
      </c>
      <c r="HP5" s="151">
        <v>4713.9385987147198</v>
      </c>
      <c r="HQ5" s="151">
        <v>4713.1862486476502</v>
      </c>
      <c r="HR5" s="151">
        <v>4706.3290790437104</v>
      </c>
      <c r="HS5" s="151">
        <v>4697.01771329441</v>
      </c>
      <c r="HT5" s="151">
        <v>4696.0351710975701</v>
      </c>
      <c r="HU5" s="151">
        <v>4696.7274096712399</v>
      </c>
      <c r="HV5" s="151">
        <v>4695.5920085326497</v>
      </c>
      <c r="HW5" s="151">
        <v>4687.28547219548</v>
      </c>
      <c r="HX5" s="151">
        <v>4677.5625088061897</v>
      </c>
      <c r="HY5" s="151">
        <v>4677.5030244695499</v>
      </c>
      <c r="HZ5" s="151">
        <v>4676.2518934001901</v>
      </c>
      <c r="IA5" s="151">
        <v>4676.0289923788996</v>
      </c>
      <c r="IB5" s="151">
        <v>4674.8298961188602</v>
      </c>
      <c r="IC5" s="149">
        <v>4668.38129914397</v>
      </c>
      <c r="ID5" s="151">
        <v>4666.4406827237499</v>
      </c>
      <c r="IE5" s="151">
        <v>4663.1662534142597</v>
      </c>
      <c r="IF5" s="151">
        <v>4666.8097223252298</v>
      </c>
      <c r="IG5" s="151">
        <v>4664.9878646521402</v>
      </c>
      <c r="IH5" s="151">
        <v>4654.2229789615603</v>
      </c>
      <c r="II5" s="151">
        <v>4651.1254441137899</v>
      </c>
      <c r="IJ5" s="151">
        <v>4653.1801572672102</v>
      </c>
      <c r="IK5" s="151">
        <v>4654.1101933040054</v>
      </c>
      <c r="IL5" s="151">
        <v>4645.095787586567</v>
      </c>
      <c r="IM5" s="151">
        <v>4637.0846338110996</v>
      </c>
      <c r="IN5" s="151">
        <v>4641.5173457214732</v>
      </c>
      <c r="IO5" s="151">
        <v>4644.7288601418277</v>
      </c>
      <c r="IP5" s="151">
        <v>4646.23106336213</v>
      </c>
      <c r="IQ5" s="151">
        <v>4647.4650330867998</v>
      </c>
      <c r="IR5" s="151">
        <v>4641.6175309215596</v>
      </c>
      <c r="IS5" s="151">
        <v>4639.3114378611399</v>
      </c>
      <c r="IT5" s="151">
        <v>4640.3692589945604</v>
      </c>
      <c r="IU5" s="151">
        <v>4637.6819491532497</v>
      </c>
      <c r="IV5" s="151">
        <v>4623.9103824219901</v>
      </c>
      <c r="IW5" s="151">
        <v>4631.9996471353397</v>
      </c>
      <c r="IX5" s="151">
        <v>4635.0378487908101</v>
      </c>
      <c r="IY5" s="230">
        <v>4639.66109581605</v>
      </c>
      <c r="IZ5" s="151">
        <v>4625.3047953619498</v>
      </c>
      <c r="JA5" s="151">
        <v>4626.8634736194399</v>
      </c>
      <c r="JB5" s="151">
        <v>4626.0672296638404</v>
      </c>
      <c r="JC5" s="151">
        <v>4609.0768304396097</v>
      </c>
      <c r="JD5" s="151">
        <v>4602.3942851268403</v>
      </c>
      <c r="JE5" s="151">
        <v>4604.9597144936197</v>
      </c>
      <c r="JF5" s="151">
        <v>4608.0151149805697</v>
      </c>
      <c r="JG5" s="151">
        <v>4603.6143578773217</v>
      </c>
      <c r="JH5" s="151">
        <v>4600.7748899824446</v>
      </c>
      <c r="JI5" s="151">
        <v>4593.3028468989414</v>
      </c>
      <c r="JJ5" s="151">
        <v>4586.3169644945792</v>
      </c>
      <c r="JK5" s="151">
        <v>4583.98489581586</v>
      </c>
      <c r="JL5" s="151">
        <v>4584.7272569820798</v>
      </c>
      <c r="JM5" s="151">
        <v>4582.4485738691201</v>
      </c>
      <c r="JN5" s="151">
        <v>4573.70326550552</v>
      </c>
      <c r="JO5" s="151">
        <v>4575.3162109815303</v>
      </c>
      <c r="JP5" s="151">
        <v>4575.5562835865203</v>
      </c>
      <c r="JQ5" s="151">
        <v>4574.9465135525097</v>
      </c>
      <c r="JR5" s="262">
        <v>4575.3</v>
      </c>
      <c r="JS5" s="120">
        <v>4562.1232192253701</v>
      </c>
      <c r="JT5" s="120">
        <v>4565.2927760223702</v>
      </c>
      <c r="JU5" s="120">
        <v>4562.3153980503303</v>
      </c>
      <c r="JV5" s="120">
        <v>4560.2812460890746</v>
      </c>
      <c r="JW5" s="120">
        <v>4559.1890238865117</v>
      </c>
      <c r="JX5" s="120">
        <v>4548.1495486510776</v>
      </c>
      <c r="JY5" s="120">
        <v>4552.2214778224925</v>
      </c>
      <c r="JZ5" s="120">
        <v>4553.8321392413136</v>
      </c>
      <c r="KA5" s="120">
        <v>4555.1347144176234</v>
      </c>
      <c r="KB5" s="120">
        <v>4553.5833342749256</v>
      </c>
      <c r="KC5" s="120">
        <v>4541.7936058908062</v>
      </c>
      <c r="KD5" s="120">
        <v>4542.5428625613886</v>
      </c>
      <c r="KE5" s="120">
        <v>4542.1458604342997</v>
      </c>
      <c r="KF5" s="120">
        <v>4537.5479142530194</v>
      </c>
      <c r="KG5" s="120">
        <v>4536.0311906742818</v>
      </c>
      <c r="KH5" s="120">
        <v>4526.8727625769034</v>
      </c>
      <c r="KI5" s="120">
        <v>4525.4275911129716</v>
      </c>
      <c r="KJ5" s="120">
        <v>4526.4175898495077</v>
      </c>
      <c r="KK5" s="120">
        <v>4525.6600950189459</v>
      </c>
      <c r="KL5" s="262">
        <v>4530.8770176787075</v>
      </c>
      <c r="KM5" s="120">
        <v>4507.0486332275304</v>
      </c>
      <c r="KN5" s="120">
        <v>4508.2</v>
      </c>
      <c r="KO5" s="120">
        <v>4498.8</v>
      </c>
      <c r="KP5" s="120">
        <v>4504.2</v>
      </c>
      <c r="KQ5" s="120">
        <v>4502.1070610571796</v>
      </c>
      <c r="KR5" s="120">
        <v>4482.7633667875098</v>
      </c>
      <c r="KS5" s="120">
        <v>4482.1250953755298</v>
      </c>
      <c r="KT5" s="120">
        <v>4484.0738438257404</v>
      </c>
      <c r="KU5" s="120">
        <v>4488.2822442878996</v>
      </c>
      <c r="KV5" s="120">
        <v>4475.8569051282502</v>
      </c>
      <c r="KW5" s="120">
        <v>4476.1145222221403</v>
      </c>
      <c r="KX5" s="120">
        <v>4475.2721215579504</v>
      </c>
      <c r="KY5" s="120">
        <v>4472.3194343734904</v>
      </c>
      <c r="KZ5" s="120">
        <v>4471.8320446199796</v>
      </c>
      <c r="LA5" s="120">
        <v>4456.8378428119304</v>
      </c>
      <c r="LB5" s="120">
        <v>4452.13967110863</v>
      </c>
      <c r="LC5" s="120">
        <v>4452.7636763104701</v>
      </c>
      <c r="LD5" s="120">
        <v>4446.9641556746201</v>
      </c>
      <c r="LE5" s="120">
        <v>4444.8392134094702</v>
      </c>
      <c r="LF5" s="120">
        <v>4434.60034512328</v>
      </c>
      <c r="LG5" s="120">
        <v>4436.2658024484999</v>
      </c>
      <c r="LH5" s="262">
        <v>4439.0157000228601</v>
      </c>
      <c r="LI5" s="120">
        <v>4435.69802497412</v>
      </c>
      <c r="LJ5" s="120">
        <v>4431.4893219471496</v>
      </c>
      <c r="LK5" s="120">
        <v>4421.2895084539005</v>
      </c>
      <c r="LL5" s="120">
        <v>4418.6410181322899</v>
      </c>
      <c r="LM5" s="120">
        <v>4422.0639776743501</v>
      </c>
      <c r="LN5" s="120">
        <v>4420.7472405103899</v>
      </c>
      <c r="LO5" s="120">
        <v>4417.61197192706</v>
      </c>
      <c r="LP5" s="120">
        <v>4406.8665539239601</v>
      </c>
      <c r="LQ5" s="120">
        <v>4404.1286155608796</v>
      </c>
      <c r="LR5" s="120">
        <v>4403.8404536819799</v>
      </c>
      <c r="LS5" s="120">
        <v>4406.5945466078501</v>
      </c>
      <c r="LT5" s="120">
        <v>4404.6839597444596</v>
      </c>
      <c r="LU5" s="120">
        <v>4395.4301276034703</v>
      </c>
      <c r="LV5" s="120">
        <v>4393.2037992698997</v>
      </c>
      <c r="LW5" s="120">
        <v>4396.2836010001201</v>
      </c>
      <c r="LX5" s="120">
        <v>4390.3255847089158</v>
      </c>
      <c r="LY5" s="120">
        <v>4387.5058981405864</v>
      </c>
      <c r="LZ5" s="120">
        <v>4377.3377454630127</v>
      </c>
      <c r="MA5" s="120">
        <v>4376.5183267758457</v>
      </c>
      <c r="MB5" s="120">
        <v>4371.4427452259497</v>
      </c>
      <c r="MC5" s="120">
        <v>4368.6345977476185</v>
      </c>
      <c r="MD5" s="149">
        <v>4370.4700187382887</v>
      </c>
      <c r="ME5" s="120">
        <v>4353.4715520754507</v>
      </c>
      <c r="MF5" s="120">
        <v>4344.9363870337784</v>
      </c>
      <c r="MG5" s="120">
        <v>4342.569914743216</v>
      </c>
      <c r="MH5" s="120">
        <v>4338.1871291361185</v>
      </c>
      <c r="MI5" s="120">
        <v>4337.7624849833164</v>
      </c>
      <c r="MJ5" s="120">
        <v>4318.1997608221463</v>
      </c>
      <c r="MK5" s="120">
        <v>4313.9042870379744</v>
      </c>
      <c r="ML5" s="120">
        <v>4309.9333323644569</v>
      </c>
      <c r="MM5" s="120">
        <v>4309.1149894415757</v>
      </c>
      <c r="MN5" s="120">
        <v>4301.0259017566241</v>
      </c>
      <c r="MO5" s="120">
        <v>4297.4784281860202</v>
      </c>
      <c r="MP5" s="120">
        <v>4297.2370587844198</v>
      </c>
      <c r="MQ5" s="120">
        <v>4292.7192040032596</v>
      </c>
      <c r="MR5" s="120">
        <v>4285.3236865224399</v>
      </c>
      <c r="MS5" s="120">
        <v>4270.4691940755201</v>
      </c>
      <c r="MT5" s="120">
        <v>4265.5972621814799</v>
      </c>
      <c r="MU5" s="120">
        <v>4260.9132728603699</v>
      </c>
      <c r="MV5" s="120">
        <v>4253.3</v>
      </c>
      <c r="MW5" s="120">
        <v>4245.4847074819099</v>
      </c>
      <c r="MX5" s="262">
        <v>4229.2613210154404</v>
      </c>
      <c r="MY5" s="151">
        <v>4222.5661633665404</v>
      </c>
      <c r="MZ5" s="151">
        <v>4216.13517429683</v>
      </c>
      <c r="NA5" s="151">
        <v>4210.0394768108099</v>
      </c>
      <c r="NB5" s="151">
        <v>4200.9345213754104</v>
      </c>
      <c r="NC5" s="151">
        <v>4180.1590421350302</v>
      </c>
      <c r="ND5" s="151">
        <v>4171.1324831649335</v>
      </c>
      <c r="NE5" s="151">
        <v>4163.0304630944602</v>
      </c>
      <c r="NF5" s="151">
        <v>4152.4160745518702</v>
      </c>
      <c r="NG5" s="151">
        <v>4143.2268779112501</v>
      </c>
      <c r="NH5" s="151">
        <v>4125.6635612660702</v>
      </c>
      <c r="NI5" s="151">
        <v>4116.2339550645402</v>
      </c>
      <c r="NJ5" s="151">
        <v>4110.9449718617698</v>
      </c>
      <c r="NK5" s="151">
        <v>4104.7632917333103</v>
      </c>
      <c r="NL5" s="151">
        <v>4088.79685894453</v>
      </c>
      <c r="NM5" s="151">
        <v>4062.2036436643202</v>
      </c>
      <c r="NN5" s="151">
        <v>4050.7118243414502</v>
      </c>
      <c r="NO5" s="151">
        <v>4045.8550917211001</v>
      </c>
      <c r="NP5" s="151">
        <v>4042.74952284438</v>
      </c>
      <c r="NQ5" s="151">
        <v>4039.00438385814</v>
      </c>
      <c r="NR5" s="151">
        <v>4022.7944172320399</v>
      </c>
      <c r="NS5" s="151">
        <v>4019.07200569614</v>
      </c>
      <c r="NT5" s="262">
        <v>4018.94951011378</v>
      </c>
      <c r="NU5" s="151">
        <v>4009.8830990412198</v>
      </c>
      <c r="NV5" s="151">
        <v>4002.9500016714101</v>
      </c>
      <c r="NW5" s="151">
        <v>3983.5376174254102</v>
      </c>
      <c r="NX5" s="151">
        <v>3982.10820721246</v>
      </c>
      <c r="NY5" s="151">
        <v>3981.6895695428502</v>
      </c>
      <c r="NZ5" s="151">
        <v>3976.7267386394501</v>
      </c>
      <c r="OA5" s="151">
        <v>3972.55111900779</v>
      </c>
      <c r="OB5" s="151">
        <v>3959.4788431286001</v>
      </c>
      <c r="OC5" s="151">
        <v>3955.9148045603101</v>
      </c>
      <c r="OD5" s="151">
        <v>3955.45576580836</v>
      </c>
      <c r="OE5" s="151">
        <v>3949.92889614043</v>
      </c>
      <c r="OF5" s="151">
        <v>3948.6830944837998</v>
      </c>
      <c r="OG5" s="151">
        <v>3936.9043453393401</v>
      </c>
      <c r="OH5" s="151">
        <v>3933.46670892883</v>
      </c>
      <c r="OI5" s="151">
        <v>3928.9148577986298</v>
      </c>
      <c r="OJ5" s="151">
        <v>3924.8011192048498</v>
      </c>
      <c r="OK5" s="151">
        <v>3925.5475738161899</v>
      </c>
      <c r="OL5" s="151">
        <v>3916.4920138236898</v>
      </c>
      <c r="OM5" s="151">
        <v>3916.3622994033899</v>
      </c>
      <c r="ON5" s="151">
        <v>3914.3963901648799</v>
      </c>
      <c r="OO5" s="151">
        <v>3915.6097939270398</v>
      </c>
      <c r="OP5" s="262">
        <v>3922.1927902808202</v>
      </c>
      <c r="OQ5" s="151">
        <v>3913.8345223512702</v>
      </c>
      <c r="OR5" s="151">
        <v>3914.5239486031201</v>
      </c>
      <c r="OS5" s="151">
        <v>3914.8571628498398</v>
      </c>
      <c r="OT5" s="151">
        <v>3911.5551791073699</v>
      </c>
      <c r="OU5" s="151">
        <v>3912.1552105506198</v>
      </c>
      <c r="OV5" s="151">
        <v>3905.10283643704</v>
      </c>
      <c r="OW5" s="151">
        <v>3899.4021436682001</v>
      </c>
      <c r="OX5" s="151">
        <v>3897.2628546104402</v>
      </c>
      <c r="OY5" s="151">
        <v>3892.6786789081034</v>
      </c>
      <c r="OZ5" s="151">
        <v>3897.5887233001631</v>
      </c>
      <c r="PA5" s="151">
        <v>3890.5626805190018</v>
      </c>
      <c r="PB5" s="151">
        <v>3895.4925559609583</v>
      </c>
      <c r="PC5" s="151">
        <v>3897.2075159747747</v>
      </c>
      <c r="PD5" s="151">
        <v>3894.8507381811828</v>
      </c>
      <c r="PE5" s="151">
        <v>3890.2334123886976</v>
      </c>
      <c r="PF5" s="151">
        <v>3883.6524925995022</v>
      </c>
      <c r="PG5" s="151">
        <v>3886.8623772496935</v>
      </c>
      <c r="PH5" s="151">
        <v>3887.4547115544065</v>
      </c>
      <c r="PI5" s="151">
        <v>3887.0103557689272</v>
      </c>
      <c r="PJ5" s="151">
        <v>3887.1161035126343</v>
      </c>
      <c r="PK5" s="151">
        <v>3886.3396826770477</v>
      </c>
      <c r="PL5" s="262">
        <v>3894.7596633292119</v>
      </c>
      <c r="PM5" s="151">
        <v>3899.0452880948237</v>
      </c>
      <c r="PN5" s="151">
        <v>3896.4926422415542</v>
      </c>
      <c r="PO5" s="151">
        <v>3898.9796763921818</v>
      </c>
      <c r="PP5" s="151">
        <v>3892.1616980169915</v>
      </c>
      <c r="PQ5" s="151">
        <v>3893.2538043704444</v>
      </c>
      <c r="PR5" s="151">
        <v>3899.3678887331066</v>
      </c>
      <c r="PS5" s="151">
        <v>3899.133525272583</v>
      </c>
      <c r="PT5" s="151">
        <v>3899.5506853133797</v>
      </c>
      <c r="PU5" s="151">
        <v>3897.9228057804198</v>
      </c>
      <c r="PV5" s="151">
        <v>3898.9656069504208</v>
      </c>
      <c r="PW5" s="151">
        <v>3901.3763113778555</v>
      </c>
      <c r="PX5" s="151">
        <v>3904.77666833681</v>
      </c>
      <c r="PY5" s="151">
        <v>3904.4681755698198</v>
      </c>
      <c r="PZ5" s="151">
        <v>3900.485624221767</v>
      </c>
      <c r="QA5" s="151">
        <v>3900.22378359097</v>
      </c>
      <c r="QB5" s="151">
        <v>3904.70470225895</v>
      </c>
      <c r="QC5" s="151">
        <v>3907.5070800141302</v>
      </c>
      <c r="QD5" s="151">
        <v>3912.1989458093199</v>
      </c>
      <c r="QE5" s="151">
        <v>3907.2939947677601</v>
      </c>
      <c r="QF5" s="151">
        <v>3909.9497703922798</v>
      </c>
      <c r="QG5" s="151">
        <v>3912.7414909433401</v>
      </c>
      <c r="QH5" s="262">
        <v>3915.1963481242301</v>
      </c>
      <c r="QI5" s="120">
        <v>3914.0047682684899</v>
      </c>
      <c r="QJ5" s="120">
        <v>3906.1740664007998</v>
      </c>
      <c r="QK5" s="120">
        <v>3908.16714494499</v>
      </c>
      <c r="QL5" s="120">
        <v>3911.2290795681001</v>
      </c>
      <c r="QM5" s="120">
        <v>3911.49690269748</v>
      </c>
      <c r="QN5" s="120">
        <v>3915.4051251723199</v>
      </c>
      <c r="QO5" s="120">
        <v>3905.3644998696</v>
      </c>
      <c r="QP5" s="120">
        <v>3909.3889272955998</v>
      </c>
      <c r="QQ5" s="120">
        <v>3913.2636403819615</v>
      </c>
      <c r="QR5" s="120">
        <v>3913.2922253201541</v>
      </c>
      <c r="QS5" s="120">
        <v>3917.4111197116545</v>
      </c>
      <c r="QT5" s="120">
        <v>3915.8601778247717</v>
      </c>
      <c r="QU5" s="120">
        <v>3917.8134745782058</v>
      </c>
      <c r="QV5" s="120">
        <v>3925.9747114291872</v>
      </c>
      <c r="QW5" s="120">
        <v>3925.308524034207</v>
      </c>
      <c r="QX5" s="120">
        <v>3928.2630512789547</v>
      </c>
      <c r="QY5" s="120">
        <v>3926.0578779479429</v>
      </c>
      <c r="QZ5" s="120">
        <v>3931.0043447510102</v>
      </c>
      <c r="RA5" s="120">
        <v>3934.0463620113001</v>
      </c>
      <c r="RB5" s="120">
        <v>3935.6337268451798</v>
      </c>
      <c r="RC5" s="262">
        <v>3941.7492183643199</v>
      </c>
      <c r="RD5" s="151">
        <v>3940.12274950235</v>
      </c>
      <c r="RE5" s="151">
        <v>3938.8000578170299</v>
      </c>
      <c r="RF5" s="151">
        <v>3940.0944111433801</v>
      </c>
      <c r="RG5" s="151">
        <v>3939.8113216860602</v>
      </c>
      <c r="RH5" s="151">
        <v>3940.9574554007845</v>
      </c>
      <c r="RI5" s="151">
        <v>3938.3095058581157</v>
      </c>
      <c r="RJ5" s="151">
        <v>3940.7972553722789</v>
      </c>
      <c r="RK5" s="151">
        <v>3942.836762040859</v>
      </c>
      <c r="RL5" s="151">
        <v>3948.4663744739505</v>
      </c>
      <c r="RM5" s="151">
        <v>3943.4464524471678</v>
      </c>
      <c r="RN5" s="151">
        <v>3937.3522386167147</v>
      </c>
      <c r="RO5" s="151">
        <v>3936.745439090254</v>
      </c>
      <c r="RP5" s="151">
        <v>3933.6935209653025</v>
      </c>
      <c r="RQ5" s="151">
        <v>3930.9505080158001</v>
      </c>
      <c r="RR5" s="151">
        <v>3933.4331602586299</v>
      </c>
      <c r="RS5" s="151">
        <v>3930.0855553524898</v>
      </c>
      <c r="RT5" s="151">
        <v>3931.2869668379799</v>
      </c>
      <c r="RU5" s="151">
        <v>3932.9745047534102</v>
      </c>
      <c r="RV5" s="151">
        <v>3936.6971943170101</v>
      </c>
      <c r="RW5" s="151">
        <v>3936.1618675985701</v>
      </c>
      <c r="RX5" s="151">
        <v>3933.30284814889</v>
      </c>
      <c r="RY5" s="262">
        <v>3941.4070450097802</v>
      </c>
      <c r="RZ5" s="151">
        <v>3944.2290290373198</v>
      </c>
      <c r="SA5" s="151">
        <v>3946.4496096718899</v>
      </c>
      <c r="SB5" s="151">
        <v>3949.3028330004299</v>
      </c>
      <c r="SC5" s="151">
        <v>3943.0608965566498</v>
      </c>
      <c r="SD5" s="151">
        <v>3946.4436421537398</v>
      </c>
      <c r="SE5" s="151">
        <v>3946.1710103933901</v>
      </c>
      <c r="SF5" s="151">
        <v>3946.87019289722</v>
      </c>
      <c r="SG5" s="151">
        <v>3951.5523819565501</v>
      </c>
      <c r="SH5" s="151">
        <v>3943.5231063107899</v>
      </c>
      <c r="SI5" s="151">
        <v>3947.8466578996799</v>
      </c>
      <c r="SJ5" s="151">
        <v>3950.7385266916699</v>
      </c>
      <c r="SK5" s="151">
        <v>3953.9462816106902</v>
      </c>
      <c r="SL5" s="151">
        <v>3959.4099548488002</v>
      </c>
      <c r="SM5" s="151">
        <v>3954.9224225386101</v>
      </c>
      <c r="SN5" s="151">
        <v>3947.7275386933302</v>
      </c>
      <c r="SO5" s="151">
        <v>3952.5874754312599</v>
      </c>
      <c r="SP5" s="151">
        <v>3950.7677340207601</v>
      </c>
      <c r="SQ5" s="151">
        <v>3954.86726611319</v>
      </c>
      <c r="SR5" s="151">
        <v>3951.3196585124301</v>
      </c>
      <c r="SS5" s="151">
        <v>3954.7806252597702</v>
      </c>
      <c r="ST5" s="151">
        <v>3959.5078400186499</v>
      </c>
      <c r="SU5" s="151">
        <v>3962.10247981472</v>
      </c>
      <c r="SV5" s="262">
        <v>3965.2517562105099</v>
      </c>
      <c r="SW5" s="151">
        <v>3960.2629410156073</v>
      </c>
      <c r="SX5" s="151">
        <v>3964.8452491828252</v>
      </c>
      <c r="SY5" s="151">
        <v>3969.024415841905</v>
      </c>
      <c r="SZ5" s="151">
        <v>3970.6887414144744</v>
      </c>
      <c r="TA5" s="151">
        <v>3963.3180461982006</v>
      </c>
      <c r="TB5" s="151">
        <v>3973.1300451540401</v>
      </c>
      <c r="TC5" s="151">
        <v>3979.0786932964202</v>
      </c>
      <c r="TD5" s="151">
        <v>3982.1738021798001</v>
      </c>
      <c r="TE5" s="151">
        <v>3988.4288767654398</v>
      </c>
      <c r="TF5" s="151">
        <v>3984.7933706908002</v>
      </c>
      <c r="TG5" s="151">
        <v>3986.4349618790402</v>
      </c>
      <c r="TH5" s="151">
        <v>3989.6838283883799</v>
      </c>
      <c r="TI5" s="151">
        <v>3990.0377252418698</v>
      </c>
      <c r="TJ5" s="151">
        <v>3994.55602877808</v>
      </c>
      <c r="TK5" s="151">
        <v>3994.90923869263</v>
      </c>
      <c r="TL5" s="151">
        <v>3994.8933782382901</v>
      </c>
      <c r="TM5" s="151">
        <v>3994.5250316442198</v>
      </c>
      <c r="TN5" s="151">
        <v>3996.2117288149798</v>
      </c>
      <c r="TO5" s="151">
        <v>3994.3</v>
      </c>
      <c r="TP5" s="262">
        <v>3994.50877662626</v>
      </c>
      <c r="TQ5" s="151">
        <v>4001.17664183742</v>
      </c>
      <c r="TR5" s="151">
        <v>4009.2617671175299</v>
      </c>
      <c r="TS5" s="151">
        <v>4014.8976058933099</v>
      </c>
      <c r="TT5" s="151">
        <v>4016.0374086821198</v>
      </c>
      <c r="TU5" s="151">
        <v>4021.8691972084798</v>
      </c>
      <c r="TV5" s="151">
        <v>4025.52588638828</v>
      </c>
      <c r="TW5" s="151">
        <v>4029.0449795751601</v>
      </c>
      <c r="TX5" s="151">
        <v>4032.5400263010101</v>
      </c>
      <c r="TY5" s="151">
        <v>4034.5988479002899</v>
      </c>
      <c r="TZ5" s="151">
        <v>4029.4116016630101</v>
      </c>
      <c r="UA5" s="151">
        <v>4026.3530544832802</v>
      </c>
      <c r="UB5" s="151">
        <v>4032.2044966011299</v>
      </c>
      <c r="UC5" s="151">
        <v>4035.5859209693899</v>
      </c>
      <c r="UD5" s="151">
        <v>4035.8260017358598</v>
      </c>
      <c r="UE5" s="151">
        <v>4033.47545800846</v>
      </c>
      <c r="UF5" s="151">
        <v>4031.8077224415001</v>
      </c>
      <c r="UG5" s="151">
        <v>4021.3532700147898</v>
      </c>
      <c r="UH5" s="151">
        <v>4013.472403491</v>
      </c>
      <c r="UI5" s="151">
        <v>3984.6393684894902</v>
      </c>
      <c r="UJ5" s="714">
        <v>3963.1945501322598</v>
      </c>
      <c r="UK5" s="151">
        <v>3917.11451844667</v>
      </c>
      <c r="UL5" s="151">
        <v>3914.7272035654801</v>
      </c>
      <c r="UM5" s="151">
        <v>3875.0725625370601</v>
      </c>
      <c r="UN5" s="151">
        <v>3849.72597236509</v>
      </c>
      <c r="UO5" s="151">
        <v>3802.7660150288302</v>
      </c>
      <c r="UP5" s="151">
        <v>3777.3907230048699</v>
      </c>
      <c r="UQ5" s="151">
        <v>3774.7399219788199</v>
      </c>
      <c r="UR5" s="151">
        <v>3759.0163086559801</v>
      </c>
      <c r="US5" s="151">
        <v>3737.6097962490999</v>
      </c>
      <c r="UT5" s="151">
        <v>3721.7360426919599</v>
      </c>
      <c r="UU5" s="151">
        <v>3718.79746966929</v>
      </c>
      <c r="UV5" s="151">
        <v>3709.8214946103099</v>
      </c>
      <c r="UW5" s="151">
        <v>3709.5855097342101</v>
      </c>
      <c r="UX5" s="151">
        <v>3695.8409382333698</v>
      </c>
      <c r="UY5" s="151">
        <v>3687.5879753859799</v>
      </c>
      <c r="UZ5" s="151">
        <v>3682.7340065670001</v>
      </c>
      <c r="VA5" s="151">
        <v>3680.0772349170402</v>
      </c>
      <c r="VB5" s="715">
        <v>3685.36788856051</v>
      </c>
      <c r="VC5" s="151">
        <v>3670.3241088185</v>
      </c>
      <c r="VD5" s="151">
        <v>3668.9467547160898</v>
      </c>
      <c r="VE5" s="151">
        <v>3677.6438963219598</v>
      </c>
      <c r="VF5" s="262">
        <v>3692.5494416789979</v>
      </c>
      <c r="VG5" s="151">
        <v>3690.0519719773101</v>
      </c>
      <c r="VH5" s="151">
        <v>3680.3695631632199</v>
      </c>
      <c r="VI5" s="151">
        <v>3676.6711364083599</v>
      </c>
      <c r="VJ5" s="151">
        <v>3674.5460101649201</v>
      </c>
      <c r="VK5" s="151">
        <v>3669.6488391768098</v>
      </c>
      <c r="VL5" s="151">
        <v>3679.0413316160002</v>
      </c>
      <c r="VM5" s="151">
        <v>3662.72502721407</v>
      </c>
      <c r="VN5" s="151">
        <v>3660.5607226122802</v>
      </c>
      <c r="VO5" s="151">
        <v>3657.2264749022702</v>
      </c>
      <c r="VP5" s="151">
        <v>3652.3933433301399</v>
      </c>
      <c r="VQ5" s="151">
        <v>3651.0453209601801</v>
      </c>
      <c r="VR5" s="151">
        <v>3640.1588339933101</v>
      </c>
      <c r="VS5" s="151">
        <v>3638.1436592057998</v>
      </c>
      <c r="VT5" s="151">
        <v>3634.6192505557301</v>
      </c>
      <c r="VU5" s="151">
        <v>3637.6836086940102</v>
      </c>
      <c r="VV5" s="151">
        <v>3646.2927898961898</v>
      </c>
      <c r="VW5" s="151">
        <v>3641.18159767615</v>
      </c>
      <c r="VX5" s="151">
        <v>3638.0931159214401</v>
      </c>
      <c r="VY5" s="151">
        <v>3635.73527096834</v>
      </c>
      <c r="VZ5" s="151">
        <v>3632.8814192200898</v>
      </c>
      <c r="WA5" s="262">
        <v>3638.17177960353</v>
      </c>
      <c r="WB5" s="151">
        <v>3622.93620668433</v>
      </c>
      <c r="WC5" s="151">
        <v>3628.6045496175302</v>
      </c>
      <c r="WD5" s="151">
        <v>3648.6007298835698</v>
      </c>
      <c r="WE5" s="151">
        <v>3635.92667097912</v>
      </c>
      <c r="WF5" s="151">
        <v>3629.3697311607398</v>
      </c>
      <c r="WG5" s="151">
        <v>3631.3680954462402</v>
      </c>
      <c r="WH5" s="151">
        <v>3637.2914235684402</v>
      </c>
      <c r="WI5" s="151">
        <v>3643.2075989475202</v>
      </c>
      <c r="WJ5" s="151">
        <v>3639.73995028122</v>
      </c>
      <c r="WK5" s="151">
        <v>3641.0093364490399</v>
      </c>
      <c r="WL5" s="151">
        <v>3641.8967024264002</v>
      </c>
      <c r="WM5" s="151">
        <v>3644.5249179523498</v>
      </c>
      <c r="WN5" s="151">
        <v>3648.0757701968</v>
      </c>
      <c r="WO5" s="151">
        <v>3656.6966126503198</v>
      </c>
      <c r="WP5" s="151">
        <v>3664.1772481089702</v>
      </c>
      <c r="WQ5" s="151">
        <v>3670.5387200088999</v>
      </c>
      <c r="WR5" s="151">
        <v>3676.9054148472401</v>
      </c>
      <c r="WS5" s="151">
        <v>3653.9006274005901</v>
      </c>
      <c r="WT5" s="151">
        <v>3637.33753003433</v>
      </c>
      <c r="WU5" s="262">
        <v>3647.31842064596</v>
      </c>
      <c r="WV5" s="151">
        <v>3651.2366542630498</v>
      </c>
      <c r="WW5" s="151">
        <v>3657.2180048980399</v>
      </c>
      <c r="WX5" s="151">
        <v>3667.5919567893998</v>
      </c>
      <c r="WY5" s="151">
        <v>3669.1758468815401</v>
      </c>
      <c r="WZ5" s="151">
        <v>3672.7742959031202</v>
      </c>
      <c r="XA5" s="151">
        <v>3675.20098890601</v>
      </c>
      <c r="XB5" s="151">
        <v>3681.2578146526398</v>
      </c>
      <c r="XC5" s="151">
        <v>3691.0964087820998</v>
      </c>
      <c r="XD5" s="151">
        <v>3687.11210394925</v>
      </c>
      <c r="XE5" s="151">
        <v>3688.28212098637</v>
      </c>
      <c r="XF5" s="151">
        <v>3687.2123999515602</v>
      </c>
      <c r="XG5" s="151">
        <v>3693.6778123774402</v>
      </c>
      <c r="XH5" s="151">
        <v>3694.8</v>
      </c>
      <c r="XI5" s="151">
        <v>3689.6610244039098</v>
      </c>
      <c r="XJ5" s="151">
        <v>3692.9838619155698</v>
      </c>
      <c r="XK5" s="151">
        <v>3711.2122499114898</v>
      </c>
      <c r="XL5" s="151">
        <v>3718.4472952312299</v>
      </c>
      <c r="XM5" s="151">
        <v>3721.13306383386</v>
      </c>
      <c r="XN5" s="151">
        <v>3715.6938788815401</v>
      </c>
      <c r="XO5" s="151">
        <v>3717.2427867542901</v>
      </c>
      <c r="XP5" s="151">
        <v>3717.3998520394598</v>
      </c>
      <c r="XQ5" s="262">
        <v>3738.6364176738698</v>
      </c>
      <c r="XR5" s="151">
        <v>3718.73722022741</v>
      </c>
      <c r="XS5" s="151">
        <v>3714.4626766894598</v>
      </c>
      <c r="XT5" s="151">
        <v>3702.5624720324099</v>
      </c>
      <c r="XU5" s="151">
        <v>3686.7667163211199</v>
      </c>
      <c r="XV5" s="151">
        <v>3661.2117020565302</v>
      </c>
      <c r="XW5" s="151">
        <v>3661.67823712072</v>
      </c>
      <c r="XX5" s="151">
        <v>3660.7040558374601</v>
      </c>
      <c r="XY5" s="151">
        <v>3658.6904169631798</v>
      </c>
      <c r="XZ5" s="151">
        <v>3662.0493708907802</v>
      </c>
      <c r="YA5" s="151">
        <v>3669.35442064067</v>
      </c>
      <c r="YB5" s="151">
        <v>3675.2767864264001</v>
      </c>
      <c r="YC5" s="151">
        <v>3672.29208826581</v>
      </c>
      <c r="YD5" s="151">
        <v>3683.7953753822799</v>
      </c>
      <c r="YE5" s="151">
        <v>3694.2359400268701</v>
      </c>
      <c r="YF5" s="151">
        <v>3696.3787981793898</v>
      </c>
      <c r="YG5" s="151">
        <v>3693.2675064774598</v>
      </c>
      <c r="YH5" s="151">
        <v>3675.75527131642</v>
      </c>
      <c r="YI5" s="151">
        <v>3678.2235845544201</v>
      </c>
      <c r="YJ5" s="151">
        <v>3675.1476787146999</v>
      </c>
      <c r="YK5" s="151">
        <v>3666.4531059501401</v>
      </c>
      <c r="YL5" s="575">
        <v>3680.1471150172001</v>
      </c>
      <c r="YM5" s="151">
        <v>3671.2703667283199</v>
      </c>
      <c r="YN5" s="151">
        <v>3669.0014366092</v>
      </c>
      <c r="YO5" s="151">
        <v>3679.6169750961799</v>
      </c>
      <c r="YP5" s="151">
        <v>3675.8776580802501</v>
      </c>
      <c r="YQ5" s="151">
        <v>3677.6710789034901</v>
      </c>
      <c r="YR5" s="151">
        <v>3673.80117959684</v>
      </c>
      <c r="YS5" s="151">
        <v>3676.1440472105401</v>
      </c>
      <c r="YT5" s="151">
        <v>3674.5824227724802</v>
      </c>
      <c r="YU5" s="151">
        <v>3675.62816196009</v>
      </c>
      <c r="YV5" s="151">
        <v>3680.3269994523398</v>
      </c>
      <c r="YW5" s="151">
        <v>3670.3757507986802</v>
      </c>
      <c r="YX5" s="151">
        <v>3666.5161593728599</v>
      </c>
      <c r="YY5" s="151">
        <v>3663.8658074074901</v>
      </c>
      <c r="YZ5" s="151">
        <v>3667.32296816897</v>
      </c>
      <c r="ZA5" s="151">
        <v>3670.9218244122098</v>
      </c>
      <c r="ZB5" s="151">
        <v>3667.9412145617098</v>
      </c>
      <c r="ZC5" s="151">
        <v>3665.26298599867</v>
      </c>
      <c r="ZD5" s="151">
        <v>3662.6993707635002</v>
      </c>
      <c r="ZE5" s="151">
        <v>3663.11951687189</v>
      </c>
      <c r="ZF5" s="151">
        <v>3667.49208711848</v>
      </c>
      <c r="ZG5" s="151">
        <v>3666.8597638911001</v>
      </c>
      <c r="ZH5" s="151">
        <v>3670.88120567233</v>
      </c>
      <c r="ZI5" s="569">
        <v>3681.6716861579398</v>
      </c>
      <c r="ZJ5" s="151">
        <v>3682.23303061865</v>
      </c>
      <c r="ZK5" s="151">
        <v>3685.67287713421</v>
      </c>
      <c r="ZL5" s="151">
        <v>3680.8172868748102</v>
      </c>
      <c r="ZM5" s="151">
        <v>3677.8531757111</v>
      </c>
      <c r="ZN5" s="151">
        <v>3681.1486790905001</v>
      </c>
      <c r="ZO5" s="151">
        <v>3685.0375432351798</v>
      </c>
      <c r="ZP5" s="151">
        <v>3689.6101932536699</v>
      </c>
      <c r="ZQ5" s="151">
        <v>3688.1841326672602</v>
      </c>
      <c r="ZR5" s="151">
        <v>3693.7404550686201</v>
      </c>
      <c r="ZS5" s="151">
        <v>3695.2123661437299</v>
      </c>
      <c r="ZT5" s="151">
        <v>3693.9007405581801</v>
      </c>
      <c r="ZU5" s="151">
        <v>3694.2770999049399</v>
      </c>
      <c r="ZV5" s="151">
        <v>3689.8215640642002</v>
      </c>
      <c r="ZW5" s="151">
        <v>3688.9614737379602</v>
      </c>
      <c r="ZX5" s="151">
        <v>3689.7281912220701</v>
      </c>
      <c r="ZY5" s="151">
        <v>3680.7782053013502</v>
      </c>
      <c r="ZZ5" s="151">
        <v>3680.9607720966601</v>
      </c>
      <c r="AAA5" s="151">
        <v>3678.4549584671699</v>
      </c>
      <c r="AAB5" s="151">
        <v>3675.9404291906599</v>
      </c>
      <c r="AAC5" s="151">
        <v>3674.4131652424999</v>
      </c>
      <c r="AAD5" s="151">
        <v>3667.7729635550199</v>
      </c>
      <c r="AAE5" s="569">
        <v>3681.8352618634799</v>
      </c>
      <c r="AAF5" s="151">
        <v>3681.8368936882898</v>
      </c>
      <c r="AAG5" s="151">
        <v>3677.8651846907401</v>
      </c>
      <c r="AAH5" s="151">
        <v>3665.17325360011</v>
      </c>
      <c r="AAI5" s="151">
        <v>3670.5841433143601</v>
      </c>
      <c r="AAJ5" s="151">
        <v>3661.0140896359198</v>
      </c>
      <c r="AAK5" s="151">
        <v>3645.5019930919002</v>
      </c>
      <c r="AAL5" s="151">
        <v>3637.68870552921</v>
      </c>
      <c r="AAM5" s="151">
        <v>3628.8026761757901</v>
      </c>
      <c r="AAN5" s="151">
        <v>3628.5893748513799</v>
      </c>
      <c r="AAO5" s="151">
        <v>3626.2433446863602</v>
      </c>
      <c r="AAP5" s="151">
        <v>3624.4884662040799</v>
      </c>
      <c r="AAQ5" s="151">
        <v>3622.78073397465</v>
      </c>
      <c r="AAR5" s="151">
        <v>3621.8358397178999</v>
      </c>
      <c r="AAS5" s="151">
        <v>3620.56922796863</v>
      </c>
      <c r="AAT5" s="151">
        <v>3617.04403588268</v>
      </c>
      <c r="AAU5" s="151">
        <v>3611.00878767207</v>
      </c>
      <c r="AAV5" s="151">
        <v>3608.8343144231999</v>
      </c>
      <c r="AAW5" s="151">
        <v>3609.5791078800398</v>
      </c>
      <c r="AAX5" s="151">
        <v>3611.4636432349898</v>
      </c>
      <c r="AAY5" s="151">
        <v>3611.3204065978798</v>
      </c>
      <c r="AAZ5" s="262">
        <v>3609.67693676209</v>
      </c>
      <c r="ABA5" s="151">
        <v>3605.8590263367701</v>
      </c>
      <c r="ABB5" s="151">
        <v>3609.0489459863802</v>
      </c>
      <c r="ABC5" s="151">
        <v>3608.22755565646</v>
      </c>
      <c r="ABD5" s="151">
        <v>3613.04307139598</v>
      </c>
      <c r="ABE5" s="151">
        <v>3604.5521539821302</v>
      </c>
      <c r="ABF5" s="151">
        <v>3616.5240658313401</v>
      </c>
      <c r="ABG5" s="151">
        <v>3620.4689320379198</v>
      </c>
      <c r="ABH5" s="151">
        <v>3616.11100031656</v>
      </c>
      <c r="ABI5" s="151">
        <v>3619.3813534015699</v>
      </c>
      <c r="ABJ5" s="151">
        <v>3620.91206601458</v>
      </c>
      <c r="ABK5" s="151">
        <v>3621.69359615549</v>
      </c>
      <c r="ABL5" s="151">
        <v>3620.4170978219499</v>
      </c>
      <c r="ABM5" s="151">
        <v>3620.26829257177</v>
      </c>
      <c r="ABN5" s="151">
        <v>3615.9352527221599</v>
      </c>
      <c r="ABO5" s="151">
        <v>3611.7697222356901</v>
      </c>
      <c r="ABP5" s="151">
        <v>3610.7558471344</v>
      </c>
      <c r="ABQ5" s="151">
        <v>3611.3939517072999</v>
      </c>
      <c r="ABR5" s="151">
        <v>3615.00451626016</v>
      </c>
      <c r="ABS5" s="151">
        <v>3609.9452175700599</v>
      </c>
      <c r="ABT5" s="151">
        <v>3608.2275089423501</v>
      </c>
      <c r="ABU5" s="151">
        <v>3613.9989321943399</v>
      </c>
      <c r="ABV5" s="151">
        <v>3613.4466412677298</v>
      </c>
      <c r="ABW5" s="151">
        <v>3614.2517994263098</v>
      </c>
      <c r="ABX5" s="151">
        <v>3608.6876057232398</v>
      </c>
      <c r="ABY5" s="151">
        <v>3607.3374382556399</v>
      </c>
      <c r="ABZ5" s="151">
        <v>3612.1111464055002</v>
      </c>
      <c r="ACA5" s="151">
        <v>3614.2704418144899</v>
      </c>
      <c r="ACB5" s="151">
        <v>3617.27498326458</v>
      </c>
      <c r="ACC5" s="151">
        <v>3612.2035917534799</v>
      </c>
      <c r="ACD5" s="151">
        <v>3618.4360525277452</v>
      </c>
      <c r="ACE5" s="151">
        <v>3620.32152108324</v>
      </c>
      <c r="ACF5" s="151">
        <v>3623.5898718491098</v>
      </c>
      <c r="ACG5" s="151">
        <v>3616.7420026320201</v>
      </c>
      <c r="ACH5" s="151">
        <v>3610.5648717734098</v>
      </c>
      <c r="ACI5" s="151">
        <v>3604.6500023059898</v>
      </c>
      <c r="ACJ5" s="151">
        <v>3588.9919096406402</v>
      </c>
      <c r="ACK5" s="151">
        <v>3585.79822067534</v>
      </c>
      <c r="ACL5" s="151">
        <v>3579.5551008974899</v>
      </c>
      <c r="ACM5" s="151">
        <v>3581.70474922011</v>
      </c>
      <c r="ACN5" s="151">
        <v>3586.2513929646302</v>
      </c>
      <c r="ACO5" s="151">
        <v>3585.2320514978201</v>
      </c>
      <c r="ACP5" s="151">
        <v>3579.2638106944501</v>
      </c>
      <c r="ACQ5" s="151">
        <v>3584.5888758953402</v>
      </c>
      <c r="ACR5" s="151">
        <v>3572.5252634900899</v>
      </c>
      <c r="ACS5" s="151">
        <v>3575.52836741495</v>
      </c>
      <c r="ACT5" s="151">
        <v>3576.0034099316999</v>
      </c>
      <c r="ACU5" s="151">
        <v>3575.6773413084202</v>
      </c>
      <c r="ACV5" s="151">
        <v>3566.0876039079099</v>
      </c>
      <c r="ACW5" s="151">
        <v>3574.7532347442698</v>
      </c>
      <c r="ACX5" s="151">
        <v>3580.6859738896501</v>
      </c>
      <c r="ACY5" s="151">
        <v>3581.5120821187902</v>
      </c>
      <c r="ACZ5" s="151">
        <v>3587.5894488605099</v>
      </c>
      <c r="ADA5" s="151">
        <v>3585.55800902088</v>
      </c>
      <c r="ADB5" s="151">
        <v>3580.3129718719201</v>
      </c>
      <c r="ADC5" s="151">
        <v>3580.37725029791</v>
      </c>
      <c r="ADD5" s="151">
        <v>3580.89096971766</v>
      </c>
      <c r="ADE5" s="151">
        <v>3576.7826604228098</v>
      </c>
      <c r="ADF5" s="151">
        <v>3570.0436030113301</v>
      </c>
      <c r="ADG5" s="151">
        <v>3572.59806291737</v>
      </c>
      <c r="ADH5" s="151">
        <v>3570.4651627266499</v>
      </c>
      <c r="ADI5" s="151">
        <v>3570.3299287145401</v>
      </c>
      <c r="ADJ5" s="151">
        <v>3568.5337262715998</v>
      </c>
      <c r="ADK5" s="151">
        <v>3561.4916404487099</v>
      </c>
      <c r="ADL5" s="151">
        <v>3571.2909928970798</v>
      </c>
      <c r="ADM5" s="151">
        <v>3566.5974110324601</v>
      </c>
      <c r="ADN5" s="151">
        <v>3568.8390647555102</v>
      </c>
      <c r="ADO5" s="151">
        <v>3573.77580270098</v>
      </c>
      <c r="ADP5" s="151">
        <v>3562.1924630774802</v>
      </c>
      <c r="ADQ5" s="151">
        <v>3556.51375882607</v>
      </c>
      <c r="ADR5" s="151">
        <v>3552.8768195621401</v>
      </c>
      <c r="ADS5" s="151">
        <v>3553.24047825969</v>
      </c>
      <c r="ADT5" s="151">
        <v>3547.37928499293</v>
      </c>
      <c r="ADU5" s="151">
        <v>3534.9078340044798</v>
      </c>
      <c r="ADV5" s="151">
        <v>3530.8683642914202</v>
      </c>
      <c r="ADW5" s="151">
        <v>3532.5434082490001</v>
      </c>
      <c r="ADX5" s="151">
        <v>3530.0962555576398</v>
      </c>
      <c r="ADY5" s="151">
        <v>3525.8997214334599</v>
      </c>
      <c r="ADZ5" s="151">
        <v>3507.8847792219699</v>
      </c>
      <c r="AEA5" s="151">
        <v>3512.7977799052001</v>
      </c>
      <c r="AEB5" s="151">
        <v>3509.4995366613598</v>
      </c>
      <c r="AEC5" s="151">
        <v>3508.2972919814601</v>
      </c>
      <c r="AED5" s="151">
        <v>3504.4821416524601</v>
      </c>
      <c r="AEE5" s="151">
        <v>3496.6212590643499</v>
      </c>
      <c r="AEF5" s="151">
        <f>'0092'!D53</f>
        <v>3497.41096866097</v>
      </c>
      <c r="AEH5" s="465" t="s">
        <v>147</v>
      </c>
      <c r="AEI5" s="793">
        <f>AEF5-ADL5</f>
        <v>-73.880024236109875</v>
      </c>
      <c r="AEJ5" s="736">
        <f>AEF5/ADL5*100-100</f>
        <v>-2.0687203698340255</v>
      </c>
      <c r="AEK5" s="736">
        <v>-13.29788299826032</v>
      </c>
      <c r="AEL5" s="736">
        <v>-0.37097372833136433</v>
      </c>
      <c r="AEM5" s="409">
        <f>AEF5-ACQ5</f>
        <v>-87.177907234370196</v>
      </c>
      <c r="AEN5" s="409">
        <f>AEF5/ACQ5*100-100</f>
        <v>-2.4320196890806614</v>
      </c>
      <c r="AEO5" s="736">
        <v>-29.410056298999734</v>
      </c>
      <c r="AEP5" s="736">
        <v>-0.81378154368026401</v>
      </c>
      <c r="AEQ5" s="735">
        <v>4.3219954322498779</v>
      </c>
      <c r="AER5" s="736">
        <v>0.11973358026125425</v>
      </c>
      <c r="AES5" s="646">
        <f>AAZ5-AAE5</f>
        <v>-72.158325101389892</v>
      </c>
      <c r="AET5" s="366">
        <f>AAZ5/AAE5*100-100</f>
        <v>-1.9598466517176121</v>
      </c>
      <c r="AEU5" s="645">
        <f>AAE5-ZI5</f>
        <v>0.16357570554009726</v>
      </c>
      <c r="AEV5" s="644">
        <f>AAE5/ZI5*100-100</f>
        <v>4.4429737218365517E-3</v>
      </c>
      <c r="AEW5" s="646">
        <f>ZI5-YL5</f>
        <v>1.5245711407396811</v>
      </c>
      <c r="AEX5" s="481">
        <f>ZI5/YL5*100-100</f>
        <v>4.142690748743405E-2</v>
      </c>
      <c r="AEY5" s="357">
        <f>YL5-XQ5</f>
        <v>-58.489302656669679</v>
      </c>
      <c r="AEZ5" s="389">
        <f>YL5/XQ5*100-100</f>
        <v>-1.5644554891770071</v>
      </c>
      <c r="AFA5" s="467">
        <f>XQ5-WU5</f>
        <v>91.317997027909769</v>
      </c>
      <c r="AFB5" s="468">
        <f>XQ5/WU5*100-100</f>
        <v>2.503702350499367</v>
      </c>
      <c r="AFC5" s="447">
        <f>WS5-WA5</f>
        <v>15.728847797060098</v>
      </c>
      <c r="AFD5" s="453">
        <f>WS5/WA5*100-100</f>
        <v>0.43232834373681328</v>
      </c>
      <c r="AFE5" s="436">
        <f>WA5-VF5</f>
        <v>-54.377662075467924</v>
      </c>
      <c r="AFF5" s="436">
        <f>WA5/VF5*100-100</f>
        <v>-1.4726319290864467</v>
      </c>
      <c r="AFG5" s="406">
        <f>VF5-UJ5</f>
        <v>-270.64510845326186</v>
      </c>
      <c r="AFH5" s="406">
        <f>VF5/UJ5*100-100</f>
        <v>-6.8289634795806364</v>
      </c>
      <c r="AFI5" s="357">
        <f>UJ5-TP5</f>
        <v>-31.314226494000195</v>
      </c>
      <c r="AFJ5" s="389">
        <f>UJ5/TP5*100-100</f>
        <v>-0.78393184857257836</v>
      </c>
      <c r="AFK5" s="354">
        <f>TP5-SV5</f>
        <v>29.257020415750048</v>
      </c>
      <c r="AFL5" s="354">
        <f>TP5/SV5*100-100</f>
        <v>0.73783512912962124</v>
      </c>
      <c r="AFM5" s="408">
        <f>ACQ5-SV5</f>
        <v>-380.66288031516979</v>
      </c>
      <c r="AFN5" s="409">
        <f>ACQ5/SV5*100-100</f>
        <v>-9.5999675107378124</v>
      </c>
      <c r="AFO5" s="359">
        <f>SV5-RY5</f>
        <v>23.844711200729762</v>
      </c>
      <c r="AFP5" s="359">
        <f>SV5/RY5*100-100</f>
        <v>0.60497966661219493</v>
      </c>
      <c r="AFQ5" s="356">
        <f>RY5-RC5</f>
        <v>-0.3421733545396819</v>
      </c>
      <c r="AFR5" s="356">
        <f>RO5/RC5*100-100</f>
        <v>-0.12694311578103168</v>
      </c>
      <c r="AFS5" s="357">
        <f>RC5-QH5</f>
        <v>26.55287024008976</v>
      </c>
      <c r="AFT5" s="357">
        <f>RC5/QH5*100-100</f>
        <v>0.67820021983855838</v>
      </c>
      <c r="AFU5" s="358">
        <f>QH5-PL5</f>
        <v>20.436684795018209</v>
      </c>
      <c r="AFV5" s="358">
        <f>QH5/PL5*100-100</f>
        <v>0.52472261606892801</v>
      </c>
      <c r="AFW5" s="360">
        <f>PL5-OP5</f>
        <v>-27.433126951608301</v>
      </c>
      <c r="AFX5" s="360"/>
      <c r="AFY5" s="360">
        <f>PL5/OP5*100-100</f>
        <v>-0.6994334143795129</v>
      </c>
      <c r="AFZ5" s="361">
        <f>OP5-NT5</f>
        <v>-96.756719832959789</v>
      </c>
      <c r="AGA5" s="361">
        <f>OP5/NT5*100-100</f>
        <v>-2.4075126992630658</v>
      </c>
      <c r="AGB5" s="362">
        <f>NT5-MX5</f>
        <v>-210.31181090166046</v>
      </c>
      <c r="AGC5" s="362">
        <f>NT5/MX5*100-100</f>
        <v>-4.9727788126169798</v>
      </c>
      <c r="AGD5" s="359">
        <f>MX5-MD5</f>
        <v>-141.20869772284823</v>
      </c>
      <c r="AGE5" s="359">
        <f>MX5/MD5*100-100</f>
        <v>-3.2309728042388883</v>
      </c>
      <c r="AGF5" s="363">
        <f>MD5-Таблица!LH5</f>
        <v>-68.545681284571401</v>
      </c>
      <c r="AGG5" s="363">
        <f>MD5/LH5*100-100</f>
        <v>-1.5441639750050484</v>
      </c>
      <c r="AGH5" s="364">
        <f>LH5-Таблица!KL5</f>
        <v>-91.861317655847415</v>
      </c>
      <c r="AGI5" s="364">
        <f>LH5/KL5*100-100</f>
        <v>-2.0274511379898428</v>
      </c>
      <c r="AGJ5" s="365">
        <f>KL5-Таблица!JR5</f>
        <v>-44.422982321292693</v>
      </c>
      <c r="AGK5" s="365">
        <f>KL5/JR5*100-100</f>
        <v>-0.97093048152673589</v>
      </c>
      <c r="AGL5" s="366">
        <f>JR5-IY5</f>
        <v>-64.361095816049783</v>
      </c>
      <c r="AGM5" s="367">
        <f>JR5/IY5*100-100</f>
        <v>-1.3871939024617319</v>
      </c>
      <c r="AGN5" s="260">
        <f>SV5-IY5</f>
        <v>-674.40933960554003</v>
      </c>
      <c r="AGO5" s="423">
        <f>SV5/IY5*100-100</f>
        <v>-14.535745729654863</v>
      </c>
      <c r="AGP5" s="425">
        <f>W5-B5</f>
        <v>-18.399999999999636</v>
      </c>
      <c r="AGQ5" s="426">
        <f>W5/B5*100-100</f>
        <v>-0.29599124895437967</v>
      </c>
      <c r="AGR5" s="425">
        <f>AR5-W5</f>
        <v>-25.5</v>
      </c>
      <c r="AGS5" s="426">
        <f>AR5/W5*100-100</f>
        <v>-0.41142303969022009</v>
      </c>
      <c r="AGT5" s="425">
        <f>BN5-AR5</f>
        <v>-140.39999999999964</v>
      </c>
      <c r="AGU5" s="426">
        <f>BN5/AR5*100-100</f>
        <v>-2.2746051032806633</v>
      </c>
      <c r="AGV5" s="425">
        <f>CI5-BN5</f>
        <v>-193.5</v>
      </c>
      <c r="AGW5" s="426">
        <f>CI5/BN5*100-100</f>
        <v>-3.2078380663450616</v>
      </c>
      <c r="AGX5" s="425">
        <f>DC5-CI5</f>
        <v>-70.800000000000182</v>
      </c>
      <c r="AGY5" s="426">
        <f>DC5/CI5*100-100</f>
        <v>-1.2126194635700358</v>
      </c>
      <c r="AGZ5" s="425">
        <f>DY5-DC5</f>
        <v>-132.19311896035015</v>
      </c>
      <c r="AHA5" s="426">
        <f>AG5/L5*100-100</f>
        <v>-0.36755401439832269</v>
      </c>
      <c r="AHB5" s="425">
        <f>EU5-DY5</f>
        <v>-72.745813213849942</v>
      </c>
      <c r="AHC5" s="426">
        <f>EU5/DY5*100-100</f>
        <v>-1.2908248348300333</v>
      </c>
      <c r="AHD5" s="425">
        <f>FP5-EU5</f>
        <v>-416.23871042277005</v>
      </c>
      <c r="AHE5" s="426">
        <f>FP5/EU5*100-100</f>
        <v>-7.4824574144084011</v>
      </c>
      <c r="AHF5" s="425">
        <f>GL5-FP5</f>
        <v>-303.13866236837021</v>
      </c>
      <c r="AHG5" s="426">
        <f>GL5/FP5*100-100</f>
        <v>-5.8900506257726164</v>
      </c>
      <c r="AHH5" s="425">
        <f>HH5-GL5</f>
        <v>-102.94531550373995</v>
      </c>
      <c r="AHI5" s="426">
        <f>HH5/GL5*100-100</f>
        <v>-2.1254394973864663</v>
      </c>
      <c r="AHJ5" s="425">
        <f>IC5-HH5</f>
        <v>-72.157080386949929</v>
      </c>
      <c r="AHK5" s="426">
        <f>IC5/HH5*100-100</f>
        <v>-1.5221283873265463</v>
      </c>
      <c r="AHL5" s="425">
        <f>IY5-IC5</f>
        <v>-28.72020332791999</v>
      </c>
      <c r="AHM5" s="426">
        <f>IY5/IC5*100-100</f>
        <v>-0.61520688837448745</v>
      </c>
      <c r="AHN5" s="425">
        <f>IY5-B5</f>
        <v>-1576.7389041839497</v>
      </c>
      <c r="AHO5" s="426">
        <f>IY5/B5*100-100</f>
        <v>-25.364180300237265</v>
      </c>
    </row>
    <row r="6" spans="1:899" x14ac:dyDescent="0.25">
      <c r="A6" s="15"/>
      <c r="YL6" s="570"/>
      <c r="ZI6" s="570"/>
      <c r="AAE6" s="570"/>
      <c r="AEI6" s="748" t="s">
        <v>624</v>
      </c>
      <c r="AEJ6" s="748" t="s">
        <v>621</v>
      </c>
      <c r="AEK6" s="748"/>
      <c r="AEL6" s="748"/>
      <c r="AEM6" s="748"/>
      <c r="AEN6" s="748"/>
      <c r="AEO6" s="532"/>
      <c r="AEP6" s="795"/>
      <c r="AEQ6" s="750">
        <f>ADL4-ACQ4</f>
        <v>138.47600000000057</v>
      </c>
      <c r="AER6" s="751">
        <f>AEQ6/ACQ4*100</f>
        <v>2.1719616558015868</v>
      </c>
      <c r="AES6" s="533" t="s">
        <v>539</v>
      </c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</row>
    <row r="7" spans="1:899" ht="15.75" thickBot="1" x14ac:dyDescent="0.3">
      <c r="A7" s="32"/>
      <c r="B7" s="33">
        <v>43892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>
        <v>43892</v>
      </c>
      <c r="AS7" s="33">
        <v>43893</v>
      </c>
      <c r="AT7" s="33">
        <v>43894</v>
      </c>
      <c r="AU7" s="33">
        <v>43895</v>
      </c>
      <c r="AV7" s="33">
        <v>43896</v>
      </c>
      <c r="AW7" s="33">
        <v>43899</v>
      </c>
      <c r="AX7" s="33">
        <v>43900</v>
      </c>
      <c r="AY7" s="33">
        <v>43901</v>
      </c>
      <c r="AZ7" s="33">
        <v>43902</v>
      </c>
      <c r="BA7" s="33">
        <v>43903</v>
      </c>
      <c r="BB7" s="33">
        <v>43906</v>
      </c>
      <c r="BC7" s="33">
        <v>43907</v>
      </c>
      <c r="BD7" s="33">
        <v>43908</v>
      </c>
      <c r="BE7" s="33">
        <v>43909</v>
      </c>
      <c r="BF7" s="33">
        <v>43910</v>
      </c>
      <c r="BG7" s="33">
        <v>43913</v>
      </c>
      <c r="BH7" s="33">
        <v>43914</v>
      </c>
      <c r="BI7" s="33">
        <v>43915</v>
      </c>
      <c r="BJ7" s="33">
        <v>43916</v>
      </c>
      <c r="BK7" s="33">
        <v>43917</v>
      </c>
      <c r="BL7" s="33">
        <v>43920</v>
      </c>
      <c r="BM7" s="33">
        <v>43921</v>
      </c>
      <c r="BN7" s="33">
        <v>43922</v>
      </c>
      <c r="BO7" s="33">
        <v>43923</v>
      </c>
      <c r="BP7" s="33">
        <v>43924</v>
      </c>
      <c r="BQ7" s="33">
        <v>43925</v>
      </c>
      <c r="BR7" s="33">
        <v>43927</v>
      </c>
      <c r="BS7" s="33">
        <v>43928</v>
      </c>
      <c r="BT7" s="33">
        <v>43929</v>
      </c>
      <c r="BU7" s="33">
        <v>43930</v>
      </c>
      <c r="BV7" s="33">
        <v>43931</v>
      </c>
      <c r="BW7" s="33">
        <v>43934</v>
      </c>
      <c r="BX7" s="33">
        <v>43935</v>
      </c>
      <c r="BY7" s="33">
        <v>43936</v>
      </c>
      <c r="BZ7" s="33">
        <v>43937</v>
      </c>
      <c r="CA7" s="33">
        <v>43938</v>
      </c>
      <c r="CB7" s="33">
        <v>43941</v>
      </c>
      <c r="CC7" s="33">
        <v>43942</v>
      </c>
      <c r="CD7" s="33">
        <v>43943</v>
      </c>
      <c r="CE7" s="33">
        <v>43944</v>
      </c>
      <c r="CF7" s="33">
        <v>43945</v>
      </c>
      <c r="CG7" s="33">
        <v>43950</v>
      </c>
      <c r="CH7" s="33">
        <v>43951</v>
      </c>
      <c r="CI7" s="33">
        <v>43952</v>
      </c>
      <c r="CJ7" s="33">
        <v>43956</v>
      </c>
      <c r="CK7" s="33">
        <v>43957</v>
      </c>
      <c r="CL7" s="33">
        <v>43958</v>
      </c>
      <c r="CM7" s="33">
        <v>43959</v>
      </c>
      <c r="CN7" s="33">
        <v>43962</v>
      </c>
      <c r="CO7" s="33">
        <v>43963</v>
      </c>
      <c r="CP7" s="33">
        <v>43964</v>
      </c>
      <c r="CQ7" s="33">
        <v>43965</v>
      </c>
      <c r="CR7" s="33">
        <v>43966</v>
      </c>
      <c r="CS7" s="33">
        <v>43969</v>
      </c>
      <c r="CT7" s="33">
        <v>43970</v>
      </c>
      <c r="CU7" s="33">
        <v>43971</v>
      </c>
      <c r="CV7" s="33">
        <v>43972</v>
      </c>
      <c r="CW7" s="33">
        <v>43973</v>
      </c>
      <c r="CX7" s="33">
        <v>43976</v>
      </c>
      <c r="CY7" s="33">
        <v>43977</v>
      </c>
      <c r="CZ7" s="33">
        <v>43978</v>
      </c>
      <c r="DA7" s="33">
        <v>43979</v>
      </c>
      <c r="DB7" s="33">
        <v>43980</v>
      </c>
      <c r="DC7" s="33">
        <v>43983</v>
      </c>
      <c r="DD7" s="33">
        <v>43984</v>
      </c>
      <c r="DE7" s="33">
        <v>43985</v>
      </c>
      <c r="DF7" s="33">
        <v>43986</v>
      </c>
      <c r="DG7" s="33">
        <v>43987</v>
      </c>
      <c r="DH7" s="33">
        <v>43990</v>
      </c>
      <c r="DI7" s="59">
        <f>DI3</f>
        <v>43991</v>
      </c>
      <c r="DJ7" s="59">
        <f>DJ3</f>
        <v>43992</v>
      </c>
      <c r="DK7" s="59">
        <f>DK3</f>
        <v>43993</v>
      </c>
      <c r="DL7" s="63">
        <f>DL3</f>
        <v>43994</v>
      </c>
      <c r="DM7" s="59">
        <v>43997</v>
      </c>
      <c r="DN7" s="59">
        <v>43998</v>
      </c>
      <c r="DO7" s="59">
        <v>43999</v>
      </c>
      <c r="DP7" s="59">
        <v>44000</v>
      </c>
      <c r="DQ7" s="59">
        <v>44001</v>
      </c>
      <c r="DR7" s="59">
        <v>44004</v>
      </c>
      <c r="DS7" s="59">
        <v>44005</v>
      </c>
      <c r="DT7" s="59">
        <v>44006</v>
      </c>
      <c r="DU7" s="59">
        <v>44007</v>
      </c>
      <c r="DV7" s="59">
        <v>44008</v>
      </c>
      <c r="DW7" s="59">
        <v>44011</v>
      </c>
      <c r="DX7" s="59">
        <v>44012</v>
      </c>
      <c r="DY7" s="59">
        <v>44013</v>
      </c>
      <c r="DZ7" s="59">
        <v>44014</v>
      </c>
      <c r="EA7" s="59">
        <v>44018</v>
      </c>
      <c r="EB7" s="59">
        <v>44019</v>
      </c>
      <c r="EC7" s="59">
        <v>44020</v>
      </c>
      <c r="ED7" s="59">
        <v>44021</v>
      </c>
      <c r="EE7" s="59">
        <v>44022</v>
      </c>
      <c r="EF7" s="59">
        <v>44025</v>
      </c>
      <c r="EG7" s="59">
        <v>44026</v>
      </c>
      <c r="EH7" s="59">
        <v>44027</v>
      </c>
      <c r="EI7" s="59">
        <v>44028</v>
      </c>
      <c r="EJ7" s="59">
        <v>44029</v>
      </c>
      <c r="EK7" s="59">
        <v>44032</v>
      </c>
      <c r="EL7" s="59">
        <v>44033</v>
      </c>
      <c r="EM7" s="59">
        <v>44034</v>
      </c>
      <c r="EN7" s="59">
        <v>44035</v>
      </c>
      <c r="EO7" s="59">
        <v>44036</v>
      </c>
      <c r="EP7" s="59">
        <v>44039</v>
      </c>
      <c r="EQ7" s="59">
        <v>44040</v>
      </c>
      <c r="ER7" s="59">
        <v>44041</v>
      </c>
      <c r="ES7" s="59">
        <v>44042</v>
      </c>
      <c r="ET7" s="59">
        <v>44043</v>
      </c>
      <c r="EU7" s="59" t="s">
        <v>190</v>
      </c>
      <c r="EV7" s="59">
        <v>44047</v>
      </c>
      <c r="EW7" s="59">
        <v>44048</v>
      </c>
      <c r="EX7" s="59">
        <v>44049</v>
      </c>
      <c r="EY7" s="59">
        <v>44050</v>
      </c>
      <c r="EZ7" s="59" t="s">
        <v>189</v>
      </c>
      <c r="FA7" s="59">
        <v>44054</v>
      </c>
      <c r="FB7" s="59">
        <v>44055</v>
      </c>
      <c r="FC7" s="59">
        <v>44056</v>
      </c>
      <c r="FD7" s="59">
        <v>44057</v>
      </c>
      <c r="FE7" s="59" t="s">
        <v>188</v>
      </c>
      <c r="FF7" s="59">
        <v>44061</v>
      </c>
      <c r="FG7" s="59">
        <v>44062</v>
      </c>
      <c r="FH7" s="59">
        <v>44063</v>
      </c>
      <c r="FI7" s="59">
        <v>44064</v>
      </c>
      <c r="FJ7" s="59" t="s">
        <v>198</v>
      </c>
      <c r="FK7" s="59">
        <v>44068</v>
      </c>
      <c r="FL7" s="59">
        <v>44069</v>
      </c>
      <c r="FM7" s="59">
        <v>44070</v>
      </c>
      <c r="FN7" s="59">
        <v>44071</v>
      </c>
      <c r="FO7" s="59" t="s">
        <v>202</v>
      </c>
      <c r="FP7" s="59">
        <v>44075</v>
      </c>
      <c r="FQ7" s="59">
        <v>44076</v>
      </c>
      <c r="FR7" s="59">
        <v>44077</v>
      </c>
      <c r="FS7" s="59">
        <f>FS3</f>
        <v>44078</v>
      </c>
      <c r="FT7" s="59" t="s">
        <v>204</v>
      </c>
      <c r="FU7" s="59">
        <v>44082</v>
      </c>
      <c r="FV7" s="59">
        <v>44083</v>
      </c>
      <c r="FW7" s="59">
        <v>44084</v>
      </c>
      <c r="FX7" s="59">
        <v>44085</v>
      </c>
      <c r="FY7" s="59" t="s">
        <v>205</v>
      </c>
      <c r="FZ7" s="59">
        <v>44089</v>
      </c>
      <c r="GA7" s="59">
        <v>44090</v>
      </c>
      <c r="GB7" s="59">
        <v>44091</v>
      </c>
      <c r="GC7" s="59">
        <v>44092</v>
      </c>
      <c r="GD7" s="59" t="s">
        <v>206</v>
      </c>
      <c r="GE7" s="59">
        <v>44096</v>
      </c>
      <c r="GF7" s="59">
        <v>44097</v>
      </c>
      <c r="GG7" s="59">
        <v>44098</v>
      </c>
      <c r="GH7" s="59">
        <v>44099</v>
      </c>
      <c r="GI7" s="59" t="s">
        <v>207</v>
      </c>
      <c r="GJ7" s="59">
        <v>44103</v>
      </c>
      <c r="GK7" s="59">
        <v>44104</v>
      </c>
      <c r="GL7" s="59">
        <v>44105</v>
      </c>
      <c r="GM7" s="59">
        <v>44106</v>
      </c>
      <c r="GN7" s="59" t="s">
        <v>210</v>
      </c>
      <c r="GO7" s="59">
        <v>44110</v>
      </c>
      <c r="GP7" s="59">
        <v>44111</v>
      </c>
      <c r="GQ7" s="59">
        <v>44112</v>
      </c>
      <c r="GR7" s="59">
        <v>44113</v>
      </c>
      <c r="GS7" s="59" t="s">
        <v>215</v>
      </c>
      <c r="GT7" s="59">
        <v>44117</v>
      </c>
      <c r="GU7" s="59">
        <v>44118</v>
      </c>
      <c r="GV7" s="59">
        <v>44119</v>
      </c>
      <c r="GW7" s="59">
        <v>44120</v>
      </c>
      <c r="GX7" s="59" t="s">
        <v>217</v>
      </c>
      <c r="GY7" s="59">
        <v>44124</v>
      </c>
      <c r="GZ7" s="59">
        <v>44125</v>
      </c>
      <c r="HA7" s="59">
        <v>44126</v>
      </c>
      <c r="HB7" s="59">
        <v>44127</v>
      </c>
      <c r="HC7" s="59">
        <v>44130</v>
      </c>
      <c r="HD7" s="59" t="s">
        <v>220</v>
      </c>
      <c r="HE7" s="59">
        <v>44131</v>
      </c>
      <c r="HF7" s="59">
        <v>44132</v>
      </c>
      <c r="HG7" s="59">
        <v>44133</v>
      </c>
      <c r="HH7" s="59">
        <v>44134</v>
      </c>
      <c r="HI7" s="59" t="s">
        <v>221</v>
      </c>
      <c r="HJ7" s="59">
        <v>44138</v>
      </c>
      <c r="HK7" s="59">
        <v>44139</v>
      </c>
      <c r="HL7" s="59">
        <v>44140</v>
      </c>
      <c r="HM7" s="59">
        <v>44141</v>
      </c>
      <c r="HN7" s="59" t="s">
        <v>223</v>
      </c>
      <c r="HO7" s="59">
        <v>44145</v>
      </c>
      <c r="HP7" s="59">
        <v>44146</v>
      </c>
      <c r="HQ7" s="59">
        <v>44147</v>
      </c>
      <c r="HR7" s="59">
        <v>44148</v>
      </c>
      <c r="HS7" s="59" t="s">
        <v>236</v>
      </c>
      <c r="HT7" s="59">
        <v>44152</v>
      </c>
      <c r="HU7" s="59">
        <v>44153</v>
      </c>
      <c r="HV7" s="59">
        <v>44154</v>
      </c>
      <c r="HW7" s="59">
        <v>44155</v>
      </c>
      <c r="HX7" s="59" t="s">
        <v>237</v>
      </c>
      <c r="HY7" s="59">
        <v>44159</v>
      </c>
      <c r="HZ7" s="59">
        <v>44160</v>
      </c>
      <c r="IA7" s="59">
        <v>44161</v>
      </c>
      <c r="IB7" s="59">
        <v>44162</v>
      </c>
      <c r="IC7" s="59" t="s">
        <v>247</v>
      </c>
      <c r="ID7" s="59">
        <v>44166</v>
      </c>
      <c r="IE7" s="59">
        <v>44167</v>
      </c>
      <c r="IF7" s="59">
        <v>44168</v>
      </c>
      <c r="IG7" s="59">
        <v>44169</v>
      </c>
      <c r="IH7" s="59" t="s">
        <v>248</v>
      </c>
      <c r="II7" s="59">
        <v>44173</v>
      </c>
      <c r="IJ7" s="59">
        <v>44174</v>
      </c>
      <c r="IK7" s="59">
        <v>44175</v>
      </c>
      <c r="IL7" s="59">
        <v>44176</v>
      </c>
      <c r="IM7" s="59" t="s">
        <v>251</v>
      </c>
      <c r="IN7" s="59">
        <v>44180</v>
      </c>
      <c r="IO7" s="59">
        <v>44181</v>
      </c>
      <c r="IP7" s="59">
        <v>44182</v>
      </c>
      <c r="IQ7" s="59">
        <v>44183</v>
      </c>
      <c r="IR7" s="59" t="s">
        <v>256</v>
      </c>
      <c r="IS7" s="59">
        <v>44187</v>
      </c>
      <c r="IT7" s="59">
        <v>44188</v>
      </c>
      <c r="IU7" s="59">
        <v>44189</v>
      </c>
      <c r="IV7" s="59" t="s">
        <v>257</v>
      </c>
      <c r="IW7" s="59">
        <v>44194</v>
      </c>
      <c r="IX7" s="59">
        <v>44195</v>
      </c>
      <c r="IY7" s="59">
        <v>44196</v>
      </c>
      <c r="IZ7" s="59">
        <v>44197</v>
      </c>
      <c r="JA7" s="59" t="s">
        <v>277</v>
      </c>
      <c r="JB7" s="59">
        <v>44202</v>
      </c>
      <c r="JC7" s="59" t="s">
        <v>278</v>
      </c>
      <c r="JD7" s="59">
        <v>44208</v>
      </c>
      <c r="JE7" s="59">
        <v>44209</v>
      </c>
      <c r="JF7" s="59">
        <v>44210</v>
      </c>
      <c r="JG7" s="59">
        <v>44211</v>
      </c>
      <c r="JH7" s="59" t="s">
        <v>280</v>
      </c>
      <c r="JI7" s="59">
        <v>44214</v>
      </c>
      <c r="JJ7" s="59">
        <v>44215</v>
      </c>
      <c r="JK7" s="59">
        <v>44216</v>
      </c>
      <c r="JL7" s="59">
        <v>44217</v>
      </c>
      <c r="JM7" s="59">
        <v>44218</v>
      </c>
      <c r="JN7" s="59" t="s">
        <v>282</v>
      </c>
      <c r="JO7" s="59">
        <v>44222</v>
      </c>
      <c r="JP7" s="59">
        <v>44223</v>
      </c>
      <c r="JQ7" s="59">
        <v>44224</v>
      </c>
      <c r="JR7" s="59">
        <v>44225</v>
      </c>
      <c r="JS7" s="59" t="s">
        <v>286</v>
      </c>
      <c r="JT7" s="59">
        <v>44229</v>
      </c>
      <c r="JU7" s="59">
        <v>44230</v>
      </c>
      <c r="JV7" s="59">
        <v>44231</v>
      </c>
      <c r="JW7" s="59" t="s">
        <v>288</v>
      </c>
      <c r="JX7" s="59">
        <v>44235</v>
      </c>
      <c r="JY7" s="59">
        <v>44236</v>
      </c>
      <c r="JZ7" s="59">
        <v>44237</v>
      </c>
      <c r="KA7" s="59">
        <v>44238</v>
      </c>
      <c r="KB7" s="59" t="s">
        <v>294</v>
      </c>
      <c r="KC7" s="59">
        <v>44242</v>
      </c>
      <c r="KD7" s="59">
        <v>44243</v>
      </c>
      <c r="KE7" s="59">
        <v>44244</v>
      </c>
      <c r="KF7" s="59">
        <v>44245</v>
      </c>
      <c r="KG7" s="59" t="s">
        <v>296</v>
      </c>
      <c r="KH7" s="59">
        <v>44249</v>
      </c>
      <c r="KI7" s="59">
        <v>44250</v>
      </c>
      <c r="KJ7" s="59">
        <v>44251</v>
      </c>
      <c r="KK7" s="59">
        <v>44252</v>
      </c>
      <c r="KL7" s="59" t="s">
        <v>297</v>
      </c>
      <c r="KM7" s="59">
        <v>44256</v>
      </c>
      <c r="KN7" s="59">
        <v>44257</v>
      </c>
      <c r="KO7" s="59">
        <v>44258</v>
      </c>
      <c r="KP7" s="59">
        <v>44259</v>
      </c>
      <c r="KQ7" s="59" t="s">
        <v>301</v>
      </c>
      <c r="KR7" s="59">
        <v>44264</v>
      </c>
      <c r="KS7" s="59">
        <v>44265</v>
      </c>
      <c r="KT7" s="59">
        <v>44266</v>
      </c>
      <c r="KU7" s="59">
        <v>44267</v>
      </c>
      <c r="KV7" s="59" t="s">
        <v>303</v>
      </c>
      <c r="KW7" s="59">
        <v>44271</v>
      </c>
      <c r="KX7" s="59">
        <v>44272</v>
      </c>
      <c r="KY7" s="59">
        <v>44273</v>
      </c>
      <c r="KZ7" s="59">
        <v>44274</v>
      </c>
      <c r="LA7" s="59" t="s">
        <v>305</v>
      </c>
      <c r="LB7" s="59">
        <v>44278</v>
      </c>
      <c r="LC7" s="59">
        <v>44279</v>
      </c>
      <c r="LD7" s="59">
        <v>44280</v>
      </c>
      <c r="LE7" s="59">
        <v>44281</v>
      </c>
      <c r="LF7" s="59" t="s">
        <v>308</v>
      </c>
      <c r="LG7" s="59">
        <v>44285</v>
      </c>
      <c r="LH7" s="59">
        <v>44286</v>
      </c>
      <c r="LI7" s="59">
        <v>44287</v>
      </c>
      <c r="LJ7" s="59">
        <v>44288</v>
      </c>
      <c r="LK7" s="59" t="s">
        <v>310</v>
      </c>
      <c r="LL7" s="59">
        <v>44292</v>
      </c>
      <c r="LM7" s="59">
        <v>44293</v>
      </c>
      <c r="LN7" s="59">
        <v>44294</v>
      </c>
      <c r="LO7" s="59">
        <v>44295</v>
      </c>
      <c r="LP7" s="59" t="s">
        <v>313</v>
      </c>
      <c r="LQ7" s="59">
        <v>44299</v>
      </c>
      <c r="LR7" s="59">
        <v>44300</v>
      </c>
      <c r="LS7" s="59">
        <v>44301</v>
      </c>
      <c r="LT7" s="59">
        <v>44302</v>
      </c>
      <c r="LU7" s="59" t="s">
        <v>315</v>
      </c>
      <c r="LV7" s="59">
        <v>44306</v>
      </c>
      <c r="LW7" s="59">
        <v>44307</v>
      </c>
      <c r="LX7" s="59">
        <v>44308</v>
      </c>
      <c r="LY7" s="59">
        <v>44309</v>
      </c>
      <c r="LZ7" s="59" t="s">
        <v>320</v>
      </c>
      <c r="MA7" s="59">
        <v>44313</v>
      </c>
      <c r="MB7" s="59">
        <v>44314</v>
      </c>
      <c r="MC7" s="59">
        <v>44315</v>
      </c>
      <c r="MD7" s="59">
        <v>44316</v>
      </c>
      <c r="ME7" s="59" t="s">
        <v>319</v>
      </c>
      <c r="MF7" s="59">
        <v>44320</v>
      </c>
      <c r="MG7" s="59">
        <v>44321</v>
      </c>
      <c r="MH7" s="59">
        <v>44322</v>
      </c>
      <c r="MI7" s="59">
        <v>44323</v>
      </c>
      <c r="MJ7" s="59" t="s">
        <v>322</v>
      </c>
      <c r="MK7" s="59">
        <v>44329</v>
      </c>
      <c r="ML7" s="59">
        <v>44330</v>
      </c>
      <c r="MM7" s="59">
        <v>44331</v>
      </c>
      <c r="MN7" s="59" t="s">
        <v>324</v>
      </c>
      <c r="MO7" s="59">
        <v>44334</v>
      </c>
      <c r="MP7" s="59">
        <v>44335</v>
      </c>
      <c r="MQ7" s="59">
        <v>44336</v>
      </c>
      <c r="MR7" s="59">
        <v>44337</v>
      </c>
      <c r="MS7" s="59" t="s">
        <v>325</v>
      </c>
      <c r="MT7" s="59">
        <v>44341</v>
      </c>
      <c r="MU7" s="59">
        <v>44342</v>
      </c>
      <c r="MV7" s="59">
        <v>44343</v>
      </c>
      <c r="MW7" s="59">
        <v>44344</v>
      </c>
      <c r="MX7" s="59" t="s">
        <v>327</v>
      </c>
      <c r="MY7" s="59">
        <v>44348</v>
      </c>
      <c r="MZ7" s="59">
        <v>44349</v>
      </c>
      <c r="NA7" s="59">
        <v>44350</v>
      </c>
      <c r="NB7" s="59">
        <v>44351</v>
      </c>
      <c r="NC7" s="59" t="s">
        <v>330</v>
      </c>
      <c r="ND7" s="59">
        <v>44355</v>
      </c>
      <c r="NE7" s="59">
        <f>NE3</f>
        <v>44357</v>
      </c>
      <c r="NF7" s="59">
        <f t="shared" ref="NF7:PQ7" si="0">NF3</f>
        <v>44358</v>
      </c>
      <c r="NG7" s="59">
        <f t="shared" si="0"/>
        <v>44361</v>
      </c>
      <c r="NH7" s="59">
        <f t="shared" si="0"/>
        <v>44362</v>
      </c>
      <c r="NI7" s="59">
        <f t="shared" si="0"/>
        <v>44363</v>
      </c>
      <c r="NJ7" s="59">
        <f t="shared" si="0"/>
        <v>44364</v>
      </c>
      <c r="NK7" s="59">
        <f t="shared" si="0"/>
        <v>44365</v>
      </c>
      <c r="NL7" s="59">
        <f t="shared" si="0"/>
        <v>44368</v>
      </c>
      <c r="NM7" s="59">
        <f t="shared" si="0"/>
        <v>44369</v>
      </c>
      <c r="NN7" s="59">
        <f t="shared" si="0"/>
        <v>44370</v>
      </c>
      <c r="NO7" s="59">
        <f t="shared" si="0"/>
        <v>44371</v>
      </c>
      <c r="NP7" s="59">
        <f t="shared" si="0"/>
        <v>44372</v>
      </c>
      <c r="NQ7" s="59">
        <f t="shared" si="0"/>
        <v>44375</v>
      </c>
      <c r="NR7" s="59">
        <f t="shared" si="0"/>
        <v>44376</v>
      </c>
      <c r="NS7" s="59">
        <f t="shared" si="0"/>
        <v>44377</v>
      </c>
      <c r="NT7" s="59">
        <f t="shared" si="0"/>
        <v>44378</v>
      </c>
      <c r="NU7" s="59">
        <f t="shared" si="0"/>
        <v>44379</v>
      </c>
      <c r="NV7" s="59">
        <f t="shared" si="0"/>
        <v>44382</v>
      </c>
      <c r="NW7" s="59">
        <f t="shared" si="0"/>
        <v>44383</v>
      </c>
      <c r="NX7" s="59">
        <f t="shared" si="0"/>
        <v>44384</v>
      </c>
      <c r="NY7" s="59">
        <f t="shared" si="0"/>
        <v>44385</v>
      </c>
      <c r="NZ7" s="59">
        <f t="shared" si="0"/>
        <v>44386</v>
      </c>
      <c r="OA7" s="59">
        <f t="shared" si="0"/>
        <v>44389</v>
      </c>
      <c r="OB7" s="59">
        <f t="shared" si="0"/>
        <v>44390</v>
      </c>
      <c r="OC7" s="59">
        <f t="shared" si="0"/>
        <v>44391</v>
      </c>
      <c r="OD7" s="59">
        <f t="shared" si="0"/>
        <v>44392</v>
      </c>
      <c r="OE7" s="59">
        <f t="shared" si="0"/>
        <v>44393</v>
      </c>
      <c r="OF7" s="59">
        <f t="shared" si="0"/>
        <v>44396</v>
      </c>
      <c r="OG7" s="59">
        <f t="shared" si="0"/>
        <v>44397</v>
      </c>
      <c r="OH7" s="59">
        <f t="shared" si="0"/>
        <v>44398</v>
      </c>
      <c r="OI7" s="59">
        <f t="shared" si="0"/>
        <v>44399</v>
      </c>
      <c r="OJ7" s="59">
        <f t="shared" si="0"/>
        <v>44400</v>
      </c>
      <c r="OK7" s="59">
        <f t="shared" si="0"/>
        <v>44403</v>
      </c>
      <c r="OL7" s="59">
        <f t="shared" si="0"/>
        <v>44404</v>
      </c>
      <c r="OM7" s="59">
        <f t="shared" si="0"/>
        <v>44405</v>
      </c>
      <c r="ON7" s="59">
        <f t="shared" si="0"/>
        <v>44406</v>
      </c>
      <c r="OO7" s="59">
        <f t="shared" si="0"/>
        <v>44407</v>
      </c>
      <c r="OP7" s="59">
        <f t="shared" si="0"/>
        <v>44410</v>
      </c>
      <c r="OQ7" s="59">
        <f t="shared" si="0"/>
        <v>44411</v>
      </c>
      <c r="OR7" s="59">
        <f t="shared" si="0"/>
        <v>44412</v>
      </c>
      <c r="OS7" s="59">
        <f t="shared" si="0"/>
        <v>44413</v>
      </c>
      <c r="OT7" s="59">
        <f t="shared" si="0"/>
        <v>44414</v>
      </c>
      <c r="OU7" s="59">
        <f t="shared" si="0"/>
        <v>44417</v>
      </c>
      <c r="OV7" s="59">
        <f t="shared" si="0"/>
        <v>44418</v>
      </c>
      <c r="OW7" s="59">
        <f t="shared" si="0"/>
        <v>44419</v>
      </c>
      <c r="OX7" s="59">
        <f t="shared" si="0"/>
        <v>44420</v>
      </c>
      <c r="OY7" s="59">
        <f t="shared" si="0"/>
        <v>44421</v>
      </c>
      <c r="OZ7" s="59">
        <f t="shared" si="0"/>
        <v>44424</v>
      </c>
      <c r="PA7" s="59">
        <f t="shared" si="0"/>
        <v>44425</v>
      </c>
      <c r="PB7" s="59">
        <f t="shared" si="0"/>
        <v>44426</v>
      </c>
      <c r="PC7" s="59">
        <f t="shared" si="0"/>
        <v>44427</v>
      </c>
      <c r="PD7" s="59">
        <f t="shared" si="0"/>
        <v>44428</v>
      </c>
      <c r="PE7" s="59">
        <f t="shared" si="0"/>
        <v>44431</v>
      </c>
      <c r="PF7" s="59">
        <f t="shared" si="0"/>
        <v>44432</v>
      </c>
      <c r="PG7" s="59">
        <f t="shared" si="0"/>
        <v>44433</v>
      </c>
      <c r="PH7" s="59">
        <f t="shared" si="0"/>
        <v>44434</v>
      </c>
      <c r="PI7" s="59">
        <f t="shared" si="0"/>
        <v>44435</v>
      </c>
      <c r="PJ7" s="59">
        <f t="shared" si="0"/>
        <v>44438</v>
      </c>
      <c r="PK7" s="59">
        <f t="shared" si="0"/>
        <v>44439</v>
      </c>
      <c r="PL7" s="59">
        <f t="shared" si="0"/>
        <v>44440</v>
      </c>
      <c r="PM7" s="59">
        <f t="shared" si="0"/>
        <v>44441</v>
      </c>
      <c r="PN7" s="59">
        <f t="shared" si="0"/>
        <v>44442</v>
      </c>
      <c r="PO7" s="59">
        <f t="shared" si="0"/>
        <v>44445</v>
      </c>
      <c r="PP7" s="59">
        <f t="shared" si="0"/>
        <v>44446</v>
      </c>
      <c r="PQ7" s="59">
        <f t="shared" si="0"/>
        <v>44447</v>
      </c>
      <c r="PR7" s="59">
        <f t="shared" ref="PR7:SC7" si="1">PR3</f>
        <v>44448</v>
      </c>
      <c r="PS7" s="59">
        <f t="shared" si="1"/>
        <v>44449</v>
      </c>
      <c r="PT7" s="59">
        <f t="shared" si="1"/>
        <v>44452</v>
      </c>
      <c r="PU7" s="59">
        <f t="shared" si="1"/>
        <v>44453</v>
      </c>
      <c r="PV7" s="59">
        <f t="shared" si="1"/>
        <v>44454</v>
      </c>
      <c r="PW7" s="59">
        <f t="shared" si="1"/>
        <v>44455</v>
      </c>
      <c r="PX7" s="59">
        <f t="shared" si="1"/>
        <v>44456</v>
      </c>
      <c r="PY7" s="59">
        <f t="shared" si="1"/>
        <v>44459</v>
      </c>
      <c r="PZ7" s="59">
        <f t="shared" si="1"/>
        <v>44460</v>
      </c>
      <c r="QA7" s="59">
        <f t="shared" si="1"/>
        <v>44461</v>
      </c>
      <c r="QB7" s="59">
        <f t="shared" si="1"/>
        <v>44462</v>
      </c>
      <c r="QC7" s="59">
        <f t="shared" si="1"/>
        <v>44463</v>
      </c>
      <c r="QD7" s="59">
        <f t="shared" si="1"/>
        <v>44466</v>
      </c>
      <c r="QE7" s="59">
        <f t="shared" si="1"/>
        <v>44467</v>
      </c>
      <c r="QF7" s="59">
        <f t="shared" si="1"/>
        <v>44468</v>
      </c>
      <c r="QG7" s="59">
        <f t="shared" si="1"/>
        <v>44469</v>
      </c>
      <c r="QH7" s="59">
        <f t="shared" si="1"/>
        <v>44470</v>
      </c>
      <c r="QI7" s="59">
        <f t="shared" si="1"/>
        <v>44473</v>
      </c>
      <c r="QJ7" s="59">
        <f t="shared" si="1"/>
        <v>44474</v>
      </c>
      <c r="QK7" s="59">
        <f t="shared" si="1"/>
        <v>44475</v>
      </c>
      <c r="QL7" s="59">
        <f t="shared" si="1"/>
        <v>44476</v>
      </c>
      <c r="QM7" s="59">
        <f t="shared" si="1"/>
        <v>44477</v>
      </c>
      <c r="QN7" s="59">
        <f t="shared" si="1"/>
        <v>44480</v>
      </c>
      <c r="QO7" s="59">
        <f t="shared" si="1"/>
        <v>44481</v>
      </c>
      <c r="QP7" s="59">
        <f t="shared" si="1"/>
        <v>44482</v>
      </c>
      <c r="QQ7" s="59">
        <f t="shared" si="1"/>
        <v>44483</v>
      </c>
      <c r="QR7" s="59">
        <f t="shared" si="1"/>
        <v>44484</v>
      </c>
      <c r="QS7" s="59">
        <f t="shared" si="1"/>
        <v>44487</v>
      </c>
      <c r="QT7" s="59">
        <f t="shared" si="1"/>
        <v>44488</v>
      </c>
      <c r="QU7" s="59">
        <f t="shared" si="1"/>
        <v>44489</v>
      </c>
      <c r="QV7" s="59">
        <f t="shared" si="1"/>
        <v>44490</v>
      </c>
      <c r="QW7" s="59">
        <f t="shared" si="1"/>
        <v>44491</v>
      </c>
      <c r="QX7" s="59">
        <f t="shared" si="1"/>
        <v>44494</v>
      </c>
      <c r="QY7" s="59">
        <f t="shared" si="1"/>
        <v>44495</v>
      </c>
      <c r="QZ7" s="59">
        <f t="shared" si="1"/>
        <v>44496</v>
      </c>
      <c r="RA7" s="59">
        <f t="shared" si="1"/>
        <v>44497</v>
      </c>
      <c r="RB7" s="59">
        <f t="shared" si="1"/>
        <v>44498</v>
      </c>
      <c r="RC7" s="59">
        <f t="shared" si="1"/>
        <v>44501</v>
      </c>
      <c r="RD7" s="59">
        <f t="shared" si="1"/>
        <v>44502</v>
      </c>
      <c r="RE7" s="59">
        <f t="shared" si="1"/>
        <v>44503</v>
      </c>
      <c r="RF7" s="59">
        <f t="shared" si="1"/>
        <v>44504</v>
      </c>
      <c r="RG7" s="59">
        <f t="shared" si="1"/>
        <v>44505</v>
      </c>
      <c r="RH7" s="59">
        <f t="shared" si="1"/>
        <v>44508</v>
      </c>
      <c r="RI7" s="59">
        <f t="shared" si="1"/>
        <v>44509</v>
      </c>
      <c r="RJ7" s="59">
        <f t="shared" si="1"/>
        <v>44510</v>
      </c>
      <c r="RK7" s="59">
        <f t="shared" si="1"/>
        <v>44511</v>
      </c>
      <c r="RL7" s="59">
        <f t="shared" si="1"/>
        <v>44512</v>
      </c>
      <c r="RM7" s="59">
        <f t="shared" si="1"/>
        <v>44515</v>
      </c>
      <c r="RN7" s="59">
        <f t="shared" si="1"/>
        <v>44516</v>
      </c>
      <c r="RO7" s="59">
        <f t="shared" si="1"/>
        <v>44517</v>
      </c>
      <c r="RP7" s="59">
        <f t="shared" si="1"/>
        <v>44518</v>
      </c>
      <c r="RQ7" s="59">
        <f t="shared" si="1"/>
        <v>44519</v>
      </c>
      <c r="RR7" s="59">
        <f t="shared" si="1"/>
        <v>44522</v>
      </c>
      <c r="RS7" s="59">
        <f t="shared" si="1"/>
        <v>44523</v>
      </c>
      <c r="RT7" s="59">
        <f t="shared" si="1"/>
        <v>44524</v>
      </c>
      <c r="RU7" s="59">
        <f t="shared" si="1"/>
        <v>44525</v>
      </c>
      <c r="RV7" s="59">
        <f t="shared" si="1"/>
        <v>44526</v>
      </c>
      <c r="RW7" s="59">
        <f t="shared" si="1"/>
        <v>44529</v>
      </c>
      <c r="RX7" s="59">
        <f t="shared" si="1"/>
        <v>44530</v>
      </c>
      <c r="RY7" s="59">
        <f t="shared" si="1"/>
        <v>44531</v>
      </c>
      <c r="RZ7" s="59">
        <f t="shared" si="1"/>
        <v>44532</v>
      </c>
      <c r="SA7" s="59">
        <f t="shared" si="1"/>
        <v>44533</v>
      </c>
      <c r="SB7" s="59">
        <f t="shared" si="1"/>
        <v>44536</v>
      </c>
      <c r="SC7" s="59">
        <f t="shared" si="1"/>
        <v>44537</v>
      </c>
      <c r="SD7" s="59">
        <f t="shared" ref="SD7:UO7" si="2">SD3</f>
        <v>44538</v>
      </c>
      <c r="SE7" s="59">
        <f t="shared" si="2"/>
        <v>44539</v>
      </c>
      <c r="SF7" s="59">
        <f t="shared" si="2"/>
        <v>44540</v>
      </c>
      <c r="SG7" s="59">
        <f t="shared" si="2"/>
        <v>44543</v>
      </c>
      <c r="SH7" s="59">
        <f t="shared" si="2"/>
        <v>44544</v>
      </c>
      <c r="SI7" s="59">
        <f t="shared" si="2"/>
        <v>44545</v>
      </c>
      <c r="SJ7" s="59">
        <f t="shared" si="2"/>
        <v>44546</v>
      </c>
      <c r="SK7" s="59">
        <f t="shared" si="2"/>
        <v>44547</v>
      </c>
      <c r="SL7" s="59">
        <f t="shared" si="2"/>
        <v>44550</v>
      </c>
      <c r="SM7" s="59">
        <f t="shared" si="2"/>
        <v>44551</v>
      </c>
      <c r="SN7" s="59">
        <f t="shared" si="2"/>
        <v>44552</v>
      </c>
      <c r="SO7" s="59">
        <f t="shared" si="2"/>
        <v>44553</v>
      </c>
      <c r="SP7" s="59">
        <f t="shared" si="2"/>
        <v>44554</v>
      </c>
      <c r="SQ7" s="59">
        <f t="shared" si="2"/>
        <v>44557</v>
      </c>
      <c r="SR7" s="59">
        <f t="shared" si="2"/>
        <v>44558</v>
      </c>
      <c r="SS7" s="59">
        <f t="shared" si="2"/>
        <v>44559</v>
      </c>
      <c r="ST7" s="59">
        <f t="shared" si="2"/>
        <v>44560</v>
      </c>
      <c r="SU7" s="59">
        <f t="shared" si="2"/>
        <v>44561</v>
      </c>
      <c r="SV7" s="59">
        <f t="shared" si="2"/>
        <v>44562</v>
      </c>
      <c r="SW7" s="59">
        <f t="shared" si="2"/>
        <v>44565</v>
      </c>
      <c r="SX7" s="59">
        <f t="shared" si="2"/>
        <v>44566</v>
      </c>
      <c r="SY7" s="59">
        <f t="shared" si="2"/>
        <v>44567</v>
      </c>
      <c r="SZ7" s="59">
        <f t="shared" si="2"/>
        <v>44571</v>
      </c>
      <c r="TA7" s="59">
        <f t="shared" si="2"/>
        <v>44572</v>
      </c>
      <c r="TB7" s="59">
        <f t="shared" si="2"/>
        <v>44573</v>
      </c>
      <c r="TC7" s="59">
        <f t="shared" si="2"/>
        <v>44574</v>
      </c>
      <c r="TD7" s="59">
        <f t="shared" si="2"/>
        <v>44575</v>
      </c>
      <c r="TE7" s="59">
        <f t="shared" si="2"/>
        <v>44578</v>
      </c>
      <c r="TF7" s="59">
        <f t="shared" si="2"/>
        <v>44579</v>
      </c>
      <c r="TG7" s="59">
        <f t="shared" si="2"/>
        <v>44580</v>
      </c>
      <c r="TH7" s="59">
        <f t="shared" si="2"/>
        <v>44581</v>
      </c>
      <c r="TI7" s="59">
        <f t="shared" si="2"/>
        <v>44582</v>
      </c>
      <c r="TJ7" s="59">
        <f t="shared" si="2"/>
        <v>44585</v>
      </c>
      <c r="TK7" s="59">
        <f t="shared" si="2"/>
        <v>44586</v>
      </c>
      <c r="TL7" s="59">
        <f t="shared" si="2"/>
        <v>44587</v>
      </c>
      <c r="TM7" s="59">
        <f t="shared" si="2"/>
        <v>44588</v>
      </c>
      <c r="TN7" s="59">
        <f t="shared" si="2"/>
        <v>44589</v>
      </c>
      <c r="TO7" s="59">
        <f t="shared" si="2"/>
        <v>44592</v>
      </c>
      <c r="TP7" s="59">
        <f t="shared" si="2"/>
        <v>44593</v>
      </c>
      <c r="TQ7" s="59">
        <f t="shared" si="2"/>
        <v>44594</v>
      </c>
      <c r="TR7" s="59">
        <f t="shared" si="2"/>
        <v>44595</v>
      </c>
      <c r="TS7" s="59">
        <f t="shared" si="2"/>
        <v>44596</v>
      </c>
      <c r="TT7" s="59">
        <f t="shared" si="2"/>
        <v>44599</v>
      </c>
      <c r="TU7" s="59">
        <f t="shared" si="2"/>
        <v>44600</v>
      </c>
      <c r="TV7" s="59">
        <f t="shared" si="2"/>
        <v>44601</v>
      </c>
      <c r="TW7" s="59">
        <f t="shared" si="2"/>
        <v>44602</v>
      </c>
      <c r="TX7" s="59">
        <f t="shared" si="2"/>
        <v>44603</v>
      </c>
      <c r="TY7" s="59">
        <f t="shared" si="2"/>
        <v>44606</v>
      </c>
      <c r="TZ7" s="59">
        <f t="shared" si="2"/>
        <v>44607</v>
      </c>
      <c r="UA7" s="59">
        <f t="shared" si="2"/>
        <v>44608</v>
      </c>
      <c r="UB7" s="59">
        <f t="shared" si="2"/>
        <v>44609</v>
      </c>
      <c r="UC7" s="59">
        <f t="shared" si="2"/>
        <v>44610</v>
      </c>
      <c r="UD7" s="59">
        <f t="shared" si="2"/>
        <v>44613</v>
      </c>
      <c r="UE7" s="59">
        <f t="shared" si="2"/>
        <v>44614</v>
      </c>
      <c r="UF7" s="59">
        <f t="shared" si="2"/>
        <v>44615</v>
      </c>
      <c r="UG7" s="59">
        <f t="shared" si="2"/>
        <v>44616</v>
      </c>
      <c r="UH7" s="59">
        <f t="shared" si="2"/>
        <v>44617</v>
      </c>
      <c r="UI7" s="59">
        <f t="shared" si="2"/>
        <v>44620</v>
      </c>
      <c r="UJ7" s="59">
        <f t="shared" si="2"/>
        <v>44621</v>
      </c>
      <c r="UK7" s="59">
        <f t="shared" si="2"/>
        <v>44622</v>
      </c>
      <c r="UL7" s="59">
        <f t="shared" si="2"/>
        <v>44623</v>
      </c>
      <c r="UM7" s="59">
        <f t="shared" si="2"/>
        <v>44624</v>
      </c>
      <c r="UN7" s="59">
        <f t="shared" si="2"/>
        <v>44629</v>
      </c>
      <c r="UO7" s="59">
        <f t="shared" si="2"/>
        <v>44630</v>
      </c>
      <c r="UP7" s="59">
        <f t="shared" ref="UP7:XA7" si="3">UP3</f>
        <v>44631</v>
      </c>
      <c r="UQ7" s="59">
        <f t="shared" si="3"/>
        <v>44632</v>
      </c>
      <c r="UR7" s="59">
        <f t="shared" si="3"/>
        <v>44634</v>
      </c>
      <c r="US7" s="59">
        <f t="shared" si="3"/>
        <v>44635</v>
      </c>
      <c r="UT7" s="59">
        <f t="shared" si="3"/>
        <v>44636</v>
      </c>
      <c r="UU7" s="59">
        <f t="shared" si="3"/>
        <v>44637</v>
      </c>
      <c r="UV7" s="59">
        <f t="shared" si="3"/>
        <v>44638</v>
      </c>
      <c r="UW7" s="59">
        <f t="shared" si="3"/>
        <v>44641</v>
      </c>
      <c r="UX7" s="59">
        <f t="shared" si="3"/>
        <v>44642</v>
      </c>
      <c r="UY7" s="59">
        <f t="shared" si="3"/>
        <v>44643</v>
      </c>
      <c r="UZ7" s="59">
        <f t="shared" si="3"/>
        <v>44644</v>
      </c>
      <c r="VA7" s="59">
        <f t="shared" si="3"/>
        <v>44645</v>
      </c>
      <c r="VB7" s="59">
        <f t="shared" si="3"/>
        <v>44648</v>
      </c>
      <c r="VC7" s="59">
        <f t="shared" si="3"/>
        <v>44649</v>
      </c>
      <c r="VD7" s="59">
        <f t="shared" si="3"/>
        <v>44650</v>
      </c>
      <c r="VE7" s="59">
        <f t="shared" si="3"/>
        <v>44651</v>
      </c>
      <c r="VF7" s="59">
        <f t="shared" si="3"/>
        <v>44652</v>
      </c>
      <c r="VG7" s="59">
        <f t="shared" si="3"/>
        <v>44655</v>
      </c>
      <c r="VH7" s="59">
        <f t="shared" si="3"/>
        <v>44656</v>
      </c>
      <c r="VI7" s="59">
        <f t="shared" si="3"/>
        <v>44657</v>
      </c>
      <c r="VJ7" s="59">
        <f t="shared" si="3"/>
        <v>44658</v>
      </c>
      <c r="VK7" s="59">
        <f t="shared" si="3"/>
        <v>44659</v>
      </c>
      <c r="VL7" s="59">
        <f t="shared" si="3"/>
        <v>44662</v>
      </c>
      <c r="VM7" s="59">
        <f t="shared" si="3"/>
        <v>44663</v>
      </c>
      <c r="VN7" s="59">
        <f t="shared" si="3"/>
        <v>44664</v>
      </c>
      <c r="VO7" s="59">
        <f t="shared" si="3"/>
        <v>44665</v>
      </c>
      <c r="VP7" s="59">
        <f t="shared" si="3"/>
        <v>44666</v>
      </c>
      <c r="VQ7" s="59">
        <f t="shared" si="3"/>
        <v>44669</v>
      </c>
      <c r="VR7" s="59">
        <f t="shared" si="3"/>
        <v>44670</v>
      </c>
      <c r="VS7" s="59">
        <f t="shared" si="3"/>
        <v>44671</v>
      </c>
      <c r="VT7" s="59">
        <f t="shared" si="3"/>
        <v>44672</v>
      </c>
      <c r="VU7" s="59">
        <f t="shared" si="3"/>
        <v>44673</v>
      </c>
      <c r="VV7" s="59">
        <f t="shared" si="3"/>
        <v>44676</v>
      </c>
      <c r="VW7" s="59">
        <f t="shared" si="3"/>
        <v>44677</v>
      </c>
      <c r="VX7" s="59">
        <f t="shared" si="3"/>
        <v>44678</v>
      </c>
      <c r="VY7" s="59">
        <f t="shared" si="3"/>
        <v>44679</v>
      </c>
      <c r="VZ7" s="59">
        <f t="shared" si="3"/>
        <v>44680</v>
      </c>
      <c r="WA7" s="59">
        <f t="shared" si="3"/>
        <v>44685</v>
      </c>
      <c r="WB7" s="59">
        <f t="shared" si="3"/>
        <v>44686</v>
      </c>
      <c r="WC7" s="59">
        <f t="shared" si="3"/>
        <v>44687</v>
      </c>
      <c r="WD7" s="59">
        <f t="shared" si="3"/>
        <v>44691</v>
      </c>
      <c r="WE7" s="59">
        <f t="shared" si="3"/>
        <v>44692</v>
      </c>
      <c r="WF7" s="59">
        <f t="shared" si="3"/>
        <v>44693</v>
      </c>
      <c r="WG7" s="59">
        <f t="shared" si="3"/>
        <v>44694</v>
      </c>
      <c r="WH7" s="59">
        <f t="shared" si="3"/>
        <v>44695</v>
      </c>
      <c r="WI7" s="59">
        <f t="shared" si="3"/>
        <v>44697</v>
      </c>
      <c r="WJ7" s="59">
        <f t="shared" si="3"/>
        <v>44698</v>
      </c>
      <c r="WK7" s="59">
        <f t="shared" si="3"/>
        <v>44699</v>
      </c>
      <c r="WL7" s="59">
        <f t="shared" si="3"/>
        <v>44700</v>
      </c>
      <c r="WM7" s="59">
        <f t="shared" si="3"/>
        <v>44701</v>
      </c>
      <c r="WN7" s="59">
        <f t="shared" si="3"/>
        <v>44704</v>
      </c>
      <c r="WO7" s="59">
        <f t="shared" si="3"/>
        <v>44705</v>
      </c>
      <c r="WP7" s="59">
        <f t="shared" si="3"/>
        <v>44706</v>
      </c>
      <c r="WQ7" s="59">
        <f t="shared" si="3"/>
        <v>44707</v>
      </c>
      <c r="WR7" s="59">
        <f t="shared" si="3"/>
        <v>44708</v>
      </c>
      <c r="WS7" s="59">
        <f t="shared" si="3"/>
        <v>44711</v>
      </c>
      <c r="WT7" s="59">
        <f t="shared" si="3"/>
        <v>44712</v>
      </c>
      <c r="WU7" s="59">
        <f t="shared" si="3"/>
        <v>44713</v>
      </c>
      <c r="WV7" s="59">
        <f t="shared" si="3"/>
        <v>44714</v>
      </c>
      <c r="WW7" s="59">
        <f t="shared" si="3"/>
        <v>44715</v>
      </c>
      <c r="WX7" s="59">
        <f t="shared" si="3"/>
        <v>44718</v>
      </c>
      <c r="WY7" s="59">
        <f t="shared" si="3"/>
        <v>44719</v>
      </c>
      <c r="WZ7" s="59">
        <f t="shared" si="3"/>
        <v>44720</v>
      </c>
      <c r="XA7" s="59">
        <f t="shared" si="3"/>
        <v>44721</v>
      </c>
      <c r="XB7" s="59">
        <f t="shared" ref="XB7:YP7" si="4">XB3</f>
        <v>44722</v>
      </c>
      <c r="XC7" s="59">
        <f t="shared" si="4"/>
        <v>44725</v>
      </c>
      <c r="XD7" s="59">
        <f t="shared" si="4"/>
        <v>44726</v>
      </c>
      <c r="XE7" s="59">
        <f t="shared" si="4"/>
        <v>44727</v>
      </c>
      <c r="XF7" s="59">
        <f t="shared" si="4"/>
        <v>44728</v>
      </c>
      <c r="XG7" s="59">
        <f t="shared" si="4"/>
        <v>44729</v>
      </c>
      <c r="XH7" s="59">
        <f t="shared" si="4"/>
        <v>44732</v>
      </c>
      <c r="XI7" s="59">
        <f t="shared" si="4"/>
        <v>44733</v>
      </c>
      <c r="XJ7" s="59">
        <f t="shared" si="4"/>
        <v>44734</v>
      </c>
      <c r="XK7" s="59">
        <f t="shared" si="4"/>
        <v>44735</v>
      </c>
      <c r="XL7" s="59">
        <f t="shared" si="4"/>
        <v>44736</v>
      </c>
      <c r="XM7" s="59">
        <f t="shared" si="4"/>
        <v>44739</v>
      </c>
      <c r="XN7" s="59">
        <f t="shared" si="4"/>
        <v>44740</v>
      </c>
      <c r="XO7" s="59">
        <f t="shared" si="4"/>
        <v>44741</v>
      </c>
      <c r="XP7" s="59">
        <f t="shared" si="4"/>
        <v>44742</v>
      </c>
      <c r="XQ7" s="59">
        <f t="shared" si="4"/>
        <v>44743</v>
      </c>
      <c r="XR7" s="59">
        <f t="shared" si="4"/>
        <v>44746</v>
      </c>
      <c r="XS7" s="59">
        <f t="shared" si="4"/>
        <v>44747</v>
      </c>
      <c r="XT7" s="59">
        <f t="shared" si="4"/>
        <v>44748</v>
      </c>
      <c r="XU7" s="59">
        <f t="shared" si="4"/>
        <v>44749</v>
      </c>
      <c r="XV7" s="59">
        <f t="shared" si="4"/>
        <v>44750</v>
      </c>
      <c r="XW7" s="59">
        <f t="shared" si="4"/>
        <v>44753</v>
      </c>
      <c r="XX7" s="59">
        <f t="shared" si="4"/>
        <v>44754</v>
      </c>
      <c r="XY7" s="59">
        <f t="shared" si="4"/>
        <v>44755</v>
      </c>
      <c r="XZ7" s="59">
        <f t="shared" si="4"/>
        <v>44756</v>
      </c>
      <c r="YA7" s="59">
        <f t="shared" si="4"/>
        <v>44757</v>
      </c>
      <c r="YB7" s="59">
        <f t="shared" si="4"/>
        <v>44760</v>
      </c>
      <c r="YC7" s="59">
        <f t="shared" si="4"/>
        <v>44761</v>
      </c>
      <c r="YD7" s="59">
        <f t="shared" si="4"/>
        <v>44762</v>
      </c>
      <c r="YE7" s="59">
        <f t="shared" si="4"/>
        <v>44763</v>
      </c>
      <c r="YF7" s="59">
        <f t="shared" si="4"/>
        <v>44764</v>
      </c>
      <c r="YG7" s="59">
        <f t="shared" si="4"/>
        <v>44767</v>
      </c>
      <c r="YH7" s="59">
        <f t="shared" si="4"/>
        <v>44768</v>
      </c>
      <c r="YI7" s="59">
        <f t="shared" si="4"/>
        <v>44769</v>
      </c>
      <c r="YJ7" s="59">
        <f t="shared" si="4"/>
        <v>44770</v>
      </c>
      <c r="YK7" s="59">
        <f t="shared" si="4"/>
        <v>44771</v>
      </c>
      <c r="YL7" s="571">
        <f t="shared" si="4"/>
        <v>44774</v>
      </c>
      <c r="YM7" s="59">
        <f t="shared" si="4"/>
        <v>44775</v>
      </c>
      <c r="YN7" s="59">
        <f t="shared" si="4"/>
        <v>44776</v>
      </c>
      <c r="YO7" s="59">
        <f t="shared" si="4"/>
        <v>44777</v>
      </c>
      <c r="YP7" s="59">
        <f t="shared" si="4"/>
        <v>44778</v>
      </c>
      <c r="YQ7" s="59">
        <f t="shared" ref="YQ7:YR7" si="5">YQ3</f>
        <v>44781</v>
      </c>
      <c r="YR7" s="59">
        <f t="shared" si="5"/>
        <v>44782</v>
      </c>
      <c r="YS7" s="59">
        <v>44783</v>
      </c>
      <c r="YT7" s="59">
        <v>44784</v>
      </c>
      <c r="YU7" s="59">
        <v>44785</v>
      </c>
      <c r="YV7" s="59">
        <v>44788</v>
      </c>
      <c r="YW7" s="59">
        <v>44789</v>
      </c>
      <c r="YX7" s="59">
        <v>44790</v>
      </c>
      <c r="YY7" s="59">
        <v>44791</v>
      </c>
      <c r="YZ7" s="59">
        <v>44792</v>
      </c>
      <c r="ZA7" s="59">
        <v>44795</v>
      </c>
      <c r="ZB7" s="59">
        <v>44796</v>
      </c>
      <c r="ZC7" s="59">
        <v>44797</v>
      </c>
      <c r="ZD7" s="59">
        <v>44798</v>
      </c>
      <c r="ZE7" s="59">
        <v>44799</v>
      </c>
      <c r="ZF7" s="59">
        <f t="shared" ref="ZF7" si="6">ZF3</f>
        <v>44802</v>
      </c>
      <c r="ZG7" s="59">
        <v>44803</v>
      </c>
      <c r="ZH7" s="59">
        <v>44804</v>
      </c>
      <c r="ZI7" s="571">
        <v>44805</v>
      </c>
      <c r="ZJ7" s="59">
        <v>44806</v>
      </c>
      <c r="ZK7" s="59">
        <v>44809</v>
      </c>
      <c r="ZL7" s="59">
        <v>44810</v>
      </c>
      <c r="ZM7" s="59">
        <v>44811</v>
      </c>
      <c r="ZN7" s="59">
        <v>44812</v>
      </c>
      <c r="ZO7" s="59">
        <f t="shared" ref="ZO7" si="7">ZO3</f>
        <v>44813</v>
      </c>
      <c r="ZP7" s="59">
        <v>44816</v>
      </c>
      <c r="ZQ7" s="59">
        <v>44817</v>
      </c>
      <c r="ZR7" s="59">
        <v>44818</v>
      </c>
      <c r="ZS7" s="59">
        <v>44819</v>
      </c>
      <c r="ZT7" s="59">
        <v>44820</v>
      </c>
      <c r="ZU7" s="59">
        <v>44823</v>
      </c>
      <c r="ZV7" s="59">
        <v>44824</v>
      </c>
      <c r="ZW7" s="59">
        <v>44825</v>
      </c>
      <c r="ZX7" s="59">
        <v>44826</v>
      </c>
      <c r="ZY7" s="59">
        <v>44827</v>
      </c>
      <c r="ZZ7" s="59">
        <v>44830</v>
      </c>
      <c r="AAA7" s="59">
        <v>44831</v>
      </c>
      <c r="AAB7" s="59">
        <v>44832</v>
      </c>
      <c r="AAC7" s="59">
        <v>44833</v>
      </c>
      <c r="AAD7" s="59">
        <v>44834</v>
      </c>
      <c r="AAE7" s="571">
        <v>44835</v>
      </c>
      <c r="AAF7" s="59">
        <v>44838</v>
      </c>
      <c r="AAG7" s="59">
        <v>44839</v>
      </c>
      <c r="AAH7" s="59">
        <v>44840</v>
      </c>
      <c r="AAI7" s="59">
        <v>44841</v>
      </c>
      <c r="AAJ7" s="59">
        <v>44844</v>
      </c>
      <c r="AAK7" s="59">
        <v>44845</v>
      </c>
      <c r="AAL7" s="59">
        <v>44846</v>
      </c>
      <c r="AAM7" s="59">
        <v>44847</v>
      </c>
      <c r="AAN7" s="59">
        <v>44848</v>
      </c>
      <c r="AAO7" s="59">
        <v>44851</v>
      </c>
      <c r="AAP7" s="59">
        <v>44852</v>
      </c>
      <c r="AAQ7" s="59">
        <v>44853</v>
      </c>
      <c r="AAR7" s="59">
        <v>44854</v>
      </c>
      <c r="AAS7" s="59">
        <v>44855</v>
      </c>
      <c r="AAT7" s="59">
        <v>44858</v>
      </c>
      <c r="AAU7" s="59">
        <v>44859</v>
      </c>
      <c r="AAV7" s="59">
        <v>44860</v>
      </c>
      <c r="AAW7" s="59">
        <v>44861</v>
      </c>
      <c r="AAX7" s="59">
        <v>44862</v>
      </c>
      <c r="AAY7" s="59">
        <v>44865</v>
      </c>
      <c r="AAZ7" s="59">
        <v>44866</v>
      </c>
      <c r="ABA7" s="59">
        <v>44867</v>
      </c>
      <c r="ABB7" s="59">
        <v>44868</v>
      </c>
      <c r="ABC7" s="59">
        <v>44869</v>
      </c>
      <c r="ABD7" s="59">
        <v>44873</v>
      </c>
      <c r="ABE7" s="59">
        <v>44874</v>
      </c>
      <c r="ABF7" s="59">
        <v>44875</v>
      </c>
      <c r="ABG7" s="59">
        <v>44876</v>
      </c>
      <c r="ABH7" s="59">
        <v>44879</v>
      </c>
      <c r="ABI7" s="59">
        <v>44880</v>
      </c>
      <c r="ABJ7" s="59">
        <v>44881</v>
      </c>
      <c r="ABK7" s="59">
        <v>44882</v>
      </c>
      <c r="ABL7" s="59">
        <v>44883</v>
      </c>
      <c r="ABM7" s="59">
        <v>44886</v>
      </c>
      <c r="ABN7" s="59">
        <v>44887</v>
      </c>
      <c r="ABO7" s="59">
        <v>44888</v>
      </c>
      <c r="ABP7" s="59">
        <v>44889</v>
      </c>
      <c r="ABQ7" s="59">
        <v>44890</v>
      </c>
      <c r="ABR7" s="59">
        <v>44893</v>
      </c>
      <c r="ABS7" s="59">
        <v>44894</v>
      </c>
      <c r="ABT7" s="59">
        <v>44895</v>
      </c>
      <c r="ABU7" s="59">
        <v>44896</v>
      </c>
      <c r="ABV7" s="59">
        <v>44897</v>
      </c>
      <c r="ABW7" s="59">
        <v>44900</v>
      </c>
      <c r="ABX7" s="59">
        <v>44901</v>
      </c>
      <c r="ABY7" s="59">
        <v>44902</v>
      </c>
      <c r="ABZ7" s="59">
        <v>44903</v>
      </c>
      <c r="ACA7" s="59">
        <v>44904</v>
      </c>
      <c r="ACB7" s="59">
        <v>44907</v>
      </c>
      <c r="ACC7" s="59">
        <v>44908</v>
      </c>
      <c r="ACD7" s="59">
        <v>44909</v>
      </c>
      <c r="ACE7" s="59">
        <v>44910</v>
      </c>
      <c r="ACF7" s="59">
        <v>44911</v>
      </c>
      <c r="ACG7" s="59">
        <v>44914</v>
      </c>
      <c r="ACH7" s="59">
        <v>44915</v>
      </c>
      <c r="ACI7" s="59">
        <v>44916</v>
      </c>
      <c r="ACJ7" s="59">
        <v>44917</v>
      </c>
      <c r="ACK7" s="59">
        <v>44918</v>
      </c>
      <c r="ACL7" s="59">
        <v>44921</v>
      </c>
      <c r="ACM7" s="59">
        <v>44922</v>
      </c>
      <c r="ACN7" s="59">
        <v>44923</v>
      </c>
      <c r="ACO7" s="59">
        <v>44924</v>
      </c>
      <c r="ACP7" s="59">
        <v>44925</v>
      </c>
      <c r="ACQ7" s="768">
        <v>44927</v>
      </c>
      <c r="ACR7" s="768">
        <v>44930</v>
      </c>
      <c r="ACS7" s="768">
        <v>44931</v>
      </c>
      <c r="ACT7" s="768">
        <v>44932</v>
      </c>
      <c r="ACU7" s="768">
        <v>44935</v>
      </c>
      <c r="ACV7" s="768">
        <v>44936</v>
      </c>
      <c r="ACW7" s="768">
        <v>44937</v>
      </c>
      <c r="ACX7" s="768">
        <v>44938</v>
      </c>
      <c r="ACY7" s="768">
        <v>44939</v>
      </c>
      <c r="ACZ7" s="768">
        <v>44942</v>
      </c>
      <c r="ADA7" s="768">
        <v>44943</v>
      </c>
      <c r="ADB7" s="768">
        <v>44944</v>
      </c>
      <c r="ADC7" s="768">
        <v>44945</v>
      </c>
      <c r="ADD7" s="768">
        <v>44946</v>
      </c>
      <c r="ADE7" s="768">
        <v>44949</v>
      </c>
      <c r="ADF7" s="768">
        <v>44950</v>
      </c>
      <c r="ADG7" s="768">
        <v>44951</v>
      </c>
      <c r="ADH7" s="768">
        <v>44952</v>
      </c>
      <c r="ADI7" s="768">
        <v>44953</v>
      </c>
      <c r="ADJ7" s="768">
        <v>44956</v>
      </c>
      <c r="ADK7" s="768">
        <v>44957</v>
      </c>
      <c r="ADL7" s="804">
        <v>44958</v>
      </c>
      <c r="ADM7" s="768">
        <v>44959</v>
      </c>
      <c r="ADN7" s="768">
        <v>44960</v>
      </c>
      <c r="ADO7" s="768">
        <v>44963</v>
      </c>
      <c r="ADP7" s="768">
        <v>44964</v>
      </c>
      <c r="ADQ7" s="768">
        <v>44965</v>
      </c>
      <c r="ADR7" s="768">
        <v>44966</v>
      </c>
      <c r="ADS7" s="768">
        <v>44967</v>
      </c>
      <c r="ADT7" s="768">
        <v>44970</v>
      </c>
      <c r="ADU7" s="768">
        <v>44971</v>
      </c>
      <c r="ADV7" s="768">
        <v>44972</v>
      </c>
      <c r="ADW7" s="768">
        <v>44973</v>
      </c>
      <c r="ADX7" s="768">
        <v>44974</v>
      </c>
      <c r="ADY7" s="768">
        <v>44977</v>
      </c>
      <c r="ADZ7" s="768">
        <v>44978</v>
      </c>
      <c r="AEA7" s="768">
        <v>44979</v>
      </c>
      <c r="AEB7" s="768">
        <v>44980</v>
      </c>
      <c r="AEC7" s="768">
        <v>44981</v>
      </c>
      <c r="AED7" s="768">
        <v>44984</v>
      </c>
      <c r="AEE7" s="768">
        <v>44985</v>
      </c>
      <c r="AEF7" s="768">
        <v>44986</v>
      </c>
      <c r="AEH7" s="73" t="s">
        <v>511</v>
      </c>
      <c r="AEI7" s="183">
        <f>ADL4-ACQ4</f>
        <v>138.47600000000057</v>
      </c>
      <c r="AEJ7" s="183">
        <f>AEF4-ADL4</f>
        <v>123.65299999999934</v>
      </c>
      <c r="AEK7" s="183"/>
      <c r="AEL7" s="183"/>
      <c r="AEM7" s="183"/>
      <c r="AEN7" s="183"/>
      <c r="AEO7" s="127"/>
      <c r="AEP7" s="127"/>
      <c r="AEQ7" s="794">
        <f>ADL5-ACQ5</f>
        <v>-13.29788299826032</v>
      </c>
      <c r="AER7" s="751">
        <f>AEQ7/ACQ5*100</f>
        <v>-0.37097372833136527</v>
      </c>
      <c r="AES7" t="s">
        <v>538</v>
      </c>
    </row>
    <row r="8" spans="1:899" x14ac:dyDescent="0.25">
      <c r="A8" s="32" t="s">
        <v>0</v>
      </c>
      <c r="B8" s="34">
        <v>606.638531508646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>
        <v>606.638531508646</v>
      </c>
      <c r="AS8" s="34">
        <v>605.10273556230993</v>
      </c>
      <c r="AT8" s="34">
        <v>604.94474355341504</v>
      </c>
      <c r="AU8" s="34">
        <v>604.74484256243204</v>
      </c>
      <c r="AV8" s="34">
        <v>604.19431279620903</v>
      </c>
      <c r="AW8" s="34">
        <v>603.74749016143301</v>
      </c>
      <c r="AX8" s="34">
        <v>602.86917149892804</v>
      </c>
      <c r="AY8" s="34">
        <v>602.44373831775704</v>
      </c>
      <c r="AZ8" s="34">
        <v>602.920129007779</v>
      </c>
      <c r="BA8" s="34">
        <v>602.827</v>
      </c>
      <c r="BB8" s="34">
        <v>602.41</v>
      </c>
      <c r="BC8" s="34">
        <v>600.96799999999996</v>
      </c>
      <c r="BD8" s="35">
        <v>600.71388000000002</v>
      </c>
      <c r="BE8" s="35">
        <v>599.63356999999996</v>
      </c>
      <c r="BF8" s="35">
        <v>598.56184999999994</v>
      </c>
      <c r="BG8" s="35">
        <v>596.98480000000006</v>
      </c>
      <c r="BH8" s="35">
        <v>595.75612999999998</v>
      </c>
      <c r="BI8" s="35">
        <v>594.53899999999999</v>
      </c>
      <c r="BJ8" s="35">
        <v>593.55999999999995</v>
      </c>
      <c r="BK8" s="36">
        <v>592.47900000000004</v>
      </c>
      <c r="BL8" s="36">
        <v>591.37378000000001</v>
      </c>
      <c r="BM8" s="36">
        <v>588.94328715942299</v>
      </c>
      <c r="BN8" s="36">
        <v>588.40412600284799</v>
      </c>
      <c r="BO8" s="36">
        <v>587.29804000000001</v>
      </c>
      <c r="BP8" s="36">
        <v>586.35999719081406</v>
      </c>
      <c r="BQ8" s="36">
        <v>585.11193502824858</v>
      </c>
      <c r="BR8" s="36">
        <v>584.86776652471099</v>
      </c>
      <c r="BS8" s="36">
        <v>582.412130805483</v>
      </c>
      <c r="BT8" s="36">
        <v>581.754802503777</v>
      </c>
      <c r="BU8" s="36">
        <v>580.92377587077192</v>
      </c>
      <c r="BV8" s="36">
        <v>579.84232365145192</v>
      </c>
      <c r="BW8" s="36">
        <v>579.20296740242657</v>
      </c>
      <c r="BX8" s="36">
        <v>577.16703621581701</v>
      </c>
      <c r="BY8" s="36">
        <v>575.36512999295303</v>
      </c>
      <c r="BZ8" s="36">
        <v>574.58097226364498</v>
      </c>
      <c r="CA8" s="36">
        <v>573.26885807990504</v>
      </c>
      <c r="CB8" s="36">
        <v>572.50467429511616</v>
      </c>
      <c r="CC8" s="36">
        <v>570.79127184869196</v>
      </c>
      <c r="CD8" s="36">
        <v>570.52006167036404</v>
      </c>
      <c r="CE8" s="36">
        <v>570.21913534393104</v>
      </c>
      <c r="CF8" s="36">
        <v>570.19017315376595</v>
      </c>
      <c r="CG8" s="36">
        <v>569.99812347532406</v>
      </c>
      <c r="CH8" s="36">
        <v>567.94446543256493</v>
      </c>
      <c r="CI8" s="36">
        <v>567.14172515281894</v>
      </c>
      <c r="CJ8" s="36">
        <v>565.47694299531599</v>
      </c>
      <c r="CK8" s="36">
        <v>564.99683367479997</v>
      </c>
      <c r="CL8" s="36">
        <v>563.99804423047999</v>
      </c>
      <c r="CM8" s="36">
        <v>563.14427935741799</v>
      </c>
      <c r="CN8" s="36">
        <v>562.87593276550797</v>
      </c>
      <c r="CO8" s="36">
        <v>561.755401672532</v>
      </c>
      <c r="CP8" s="36">
        <v>561.671154940262</v>
      </c>
      <c r="CQ8" s="36">
        <v>561.76555277714601</v>
      </c>
      <c r="CR8" s="36">
        <v>561.85273159144901</v>
      </c>
      <c r="CS8" s="36">
        <v>561.36827002944995</v>
      </c>
      <c r="CT8" s="36">
        <v>559.97541789577201</v>
      </c>
      <c r="CU8" s="36">
        <v>559.77899293688802</v>
      </c>
      <c r="CV8" s="36">
        <v>559.52380952380895</v>
      </c>
      <c r="CW8" s="36">
        <v>559.89038498008711</v>
      </c>
      <c r="CX8" s="36">
        <v>559.62953050925216</v>
      </c>
      <c r="CY8" s="36">
        <v>557.71779000458503</v>
      </c>
      <c r="CZ8" s="36">
        <v>557.56744346228902</v>
      </c>
      <c r="DA8" s="36">
        <v>557.5437928408229</v>
      </c>
      <c r="DB8" s="36">
        <v>557.05543992431399</v>
      </c>
      <c r="DC8" s="36">
        <v>557.37539527179638</v>
      </c>
      <c r="DD8" s="36">
        <v>556.66853428955596</v>
      </c>
      <c r="DE8" s="36">
        <v>556.53089467384791</v>
      </c>
      <c r="DF8" s="36">
        <v>556.28375850976306</v>
      </c>
      <c r="DG8" s="36">
        <v>555.30833302207498</v>
      </c>
      <c r="DH8" s="36">
        <v>554.68418505973909</v>
      </c>
      <c r="DI8" s="58">
        <v>552.96877000000006</v>
      </c>
      <c r="DJ8" s="58">
        <v>552.66359</v>
      </c>
      <c r="DK8" s="58">
        <v>552.53294999999991</v>
      </c>
      <c r="DL8" s="64">
        <v>552.40748301844781</v>
      </c>
      <c r="DM8" s="58">
        <v>552.16840702066213</v>
      </c>
      <c r="DN8" s="58">
        <v>550.24246931944947</v>
      </c>
      <c r="DO8" s="58">
        <v>549.97281596782591</v>
      </c>
      <c r="DP8" s="58">
        <v>547.54309063893027</v>
      </c>
      <c r="DQ8" s="58">
        <v>546.97439528903135</v>
      </c>
      <c r="DR8" s="58">
        <v>546.05914640976812</v>
      </c>
      <c r="DS8" s="58">
        <v>544.00015007128377</v>
      </c>
      <c r="DT8" s="58">
        <v>542.89423257561532</v>
      </c>
      <c r="DU8" s="58">
        <v>542.08865963968003</v>
      </c>
      <c r="DV8" s="58">
        <v>540.64353665360898</v>
      </c>
      <c r="DW8" s="58">
        <v>540.062016662308</v>
      </c>
      <c r="DX8" s="58">
        <v>539.309983927036</v>
      </c>
      <c r="DY8" s="58">
        <v>538.87779257286593</v>
      </c>
      <c r="DZ8" s="58">
        <v>538.6428281186511</v>
      </c>
      <c r="EA8" s="58">
        <v>538.72557661231099</v>
      </c>
      <c r="EB8" s="58">
        <v>537.58375746036404</v>
      </c>
      <c r="EC8" s="58">
        <v>537.724875422835</v>
      </c>
      <c r="ED8" s="58">
        <v>537.094878862614</v>
      </c>
      <c r="EE8" s="58">
        <v>536.91000834936699</v>
      </c>
      <c r="EF8" s="58">
        <v>536.79387095602908</v>
      </c>
      <c r="EG8" s="58">
        <v>535.67413887370208</v>
      </c>
      <c r="EH8" s="58">
        <v>534.60653222270901</v>
      </c>
      <c r="EI8" s="58">
        <v>534.12270788523904</v>
      </c>
      <c r="EJ8" s="58">
        <v>536.48205501912901</v>
      </c>
      <c r="EK8" s="58">
        <v>538.57743184974106</v>
      </c>
      <c r="EL8" s="58">
        <v>537.17595812438196</v>
      </c>
      <c r="EM8" s="58">
        <v>537.77312606938699</v>
      </c>
      <c r="EN8" s="58">
        <v>537.28935049736697</v>
      </c>
      <c r="EO8" s="58">
        <v>536.691278097039</v>
      </c>
      <c r="EP8" s="58">
        <v>536.32059079061708</v>
      </c>
      <c r="EQ8" s="58">
        <v>534.852585615821</v>
      </c>
      <c r="ER8" s="58">
        <v>534.68281512755402</v>
      </c>
      <c r="ES8" s="58">
        <v>534.92910434567409</v>
      </c>
      <c r="ET8" s="58">
        <v>535.00404744307195</v>
      </c>
      <c r="EU8" s="58">
        <v>534.93230983949798</v>
      </c>
      <c r="EV8" s="58">
        <v>533.13004484304906</v>
      </c>
      <c r="EW8" s="58">
        <v>532.69125160752094</v>
      </c>
      <c r="EX8" s="58">
        <v>532.13669865109205</v>
      </c>
      <c r="EY8" s="58">
        <v>531.12522119287996</v>
      </c>
      <c r="EZ8" s="58">
        <v>530.40131465144395</v>
      </c>
      <c r="FA8" s="58">
        <v>528.41979910945406</v>
      </c>
      <c r="FB8" s="58">
        <v>527.34182458320402</v>
      </c>
      <c r="FC8" s="58">
        <v>527.34123272009208</v>
      </c>
      <c r="FD8" s="58">
        <v>526.38540439392909</v>
      </c>
      <c r="FE8" s="58">
        <v>524.98179069607602</v>
      </c>
      <c r="FF8" s="58">
        <v>522.11143290580594</v>
      </c>
      <c r="FG8" s="58">
        <v>520.49686030950795</v>
      </c>
      <c r="FH8" s="58">
        <v>519.44777747477497</v>
      </c>
      <c r="FI8" s="58">
        <v>517.36001356622</v>
      </c>
      <c r="FJ8" s="58">
        <v>513.37146542652499</v>
      </c>
      <c r="FK8" s="58">
        <v>509.47885576310398</v>
      </c>
      <c r="FL8" s="58">
        <v>507.54024511427599</v>
      </c>
      <c r="FM8" s="58">
        <v>506.07451719877798</v>
      </c>
      <c r="FN8" s="58">
        <v>502.44358499009098</v>
      </c>
      <c r="FO8" s="58">
        <v>499.44903143855203</v>
      </c>
      <c r="FP8" s="58">
        <v>496.43141341417203</v>
      </c>
      <c r="FQ8" s="58">
        <v>494.488258750554</v>
      </c>
      <c r="FR8" s="58">
        <v>493.03287246495995</v>
      </c>
      <c r="FS8" s="58">
        <v>482.24193394273351</v>
      </c>
      <c r="FT8" s="58">
        <v>480.64627591502438</v>
      </c>
      <c r="FU8" s="58">
        <v>477.97731568998097</v>
      </c>
      <c r="FV8" s="58">
        <v>476.89875040051299</v>
      </c>
      <c r="FW8" s="58">
        <v>476.13618114662</v>
      </c>
      <c r="FX8" s="58">
        <v>475.23277948056096</v>
      </c>
      <c r="FY8" s="58">
        <v>474.34854262263298</v>
      </c>
      <c r="FZ8" s="58">
        <v>472.61328569108298</v>
      </c>
      <c r="GA8" s="58">
        <v>471.79189435337003</v>
      </c>
      <c r="GB8" s="58">
        <v>470.47595841455501</v>
      </c>
      <c r="GC8" s="58">
        <v>469.68286143987496</v>
      </c>
      <c r="GD8" s="58">
        <v>468.66161699324897</v>
      </c>
      <c r="GE8" s="58">
        <v>466.11231669625801</v>
      </c>
      <c r="GF8" s="58">
        <v>465.547700867289</v>
      </c>
      <c r="GG8" s="58">
        <v>464.28054477268199</v>
      </c>
      <c r="GH8" s="58">
        <v>464.26557961447099</v>
      </c>
      <c r="GI8" s="58">
        <v>463.53733653941197</v>
      </c>
      <c r="GJ8" s="58">
        <v>461.92262022560897</v>
      </c>
      <c r="GK8" s="58">
        <v>461.55839057899902</v>
      </c>
      <c r="GL8" s="58">
        <v>461.47049286640697</v>
      </c>
      <c r="GM8" s="58">
        <v>461.25459693429201</v>
      </c>
      <c r="GN8" s="58">
        <v>460.84771291051396</v>
      </c>
      <c r="GO8" s="58">
        <v>459.88853036080997</v>
      </c>
      <c r="GP8" s="58">
        <v>459.87191990117702</v>
      </c>
      <c r="GQ8" s="58">
        <v>459.56774944998102</v>
      </c>
      <c r="GR8" s="58">
        <v>459.26049711207702</v>
      </c>
      <c r="GS8" s="58">
        <v>458.80460592655197</v>
      </c>
      <c r="GT8" s="58">
        <v>457.95783449546104</v>
      </c>
      <c r="GU8" s="58">
        <v>458.049914281947</v>
      </c>
      <c r="GV8" s="58">
        <v>457.71040992804797</v>
      </c>
      <c r="GW8" s="58">
        <v>457.42786152062297</v>
      </c>
      <c r="GX8" s="58">
        <v>456.99088649544302</v>
      </c>
      <c r="GY8" s="58">
        <v>456.13354140381199</v>
      </c>
      <c r="GZ8" s="126">
        <v>455.83383104386502</v>
      </c>
      <c r="HA8" s="126">
        <v>455.751151157783</v>
      </c>
      <c r="HB8" s="126">
        <v>455.57386814932488</v>
      </c>
      <c r="HC8" s="128">
        <v>454.899</v>
      </c>
      <c r="HD8" s="128">
        <v>453.31146558326941</v>
      </c>
      <c r="HE8" s="128">
        <v>453.13020035944885</v>
      </c>
      <c r="HF8" s="128">
        <v>453.05086992543499</v>
      </c>
      <c r="HG8" s="128">
        <v>452.95665279643498</v>
      </c>
      <c r="HH8" s="128">
        <v>452.40693904020799</v>
      </c>
      <c r="HI8" s="128">
        <v>452.08590551692799</v>
      </c>
      <c r="HJ8" s="128">
        <v>452.07110536522299</v>
      </c>
      <c r="HK8" s="128">
        <v>451.78872284801298</v>
      </c>
      <c r="HL8" s="128">
        <v>451.81538162246301</v>
      </c>
      <c r="HM8" s="128">
        <v>451.50214592274699</v>
      </c>
      <c r="HN8" s="128">
        <v>450.57896977437201</v>
      </c>
      <c r="HO8" s="128">
        <v>450.17179998040297</v>
      </c>
      <c r="HP8" s="128">
        <v>449.93521946060304</v>
      </c>
      <c r="HQ8" s="128">
        <v>449.97084548105005</v>
      </c>
      <c r="HR8" s="128">
        <v>449.567229807915</v>
      </c>
      <c r="HS8" s="128">
        <v>448.36769022724997</v>
      </c>
      <c r="HT8" s="128">
        <v>448.203176486095</v>
      </c>
      <c r="HU8" s="128">
        <v>447.98653954010103</v>
      </c>
      <c r="HV8" s="128">
        <v>447.633167320822</v>
      </c>
      <c r="HW8" s="128">
        <v>447.91322723370502</v>
      </c>
      <c r="HX8" s="128">
        <v>447.011551155115</v>
      </c>
      <c r="HY8" s="128">
        <v>446.827697794215</v>
      </c>
      <c r="HZ8" s="128">
        <v>447.01666941739603</v>
      </c>
      <c r="IA8" s="128">
        <v>446.96037847427601</v>
      </c>
      <c r="IB8" s="128">
        <v>446.39802524030597</v>
      </c>
      <c r="IC8" s="128">
        <v>445.35526401247</v>
      </c>
      <c r="ID8" s="128">
        <v>445.60170394036197</v>
      </c>
      <c r="IE8" s="128">
        <v>444.15870967741898</v>
      </c>
      <c r="IF8" s="128">
        <v>443.889084450702</v>
      </c>
      <c r="IG8" s="128">
        <v>443.45552577845797</v>
      </c>
      <c r="IH8" s="128">
        <v>440.43654984797604</v>
      </c>
      <c r="II8" s="128">
        <v>434.10895868194098</v>
      </c>
      <c r="IJ8" s="128">
        <v>433.98701885817604</v>
      </c>
      <c r="IK8" s="128">
        <v>433.95822555613034</v>
      </c>
      <c r="IL8" s="128">
        <v>433.85117366319275</v>
      </c>
      <c r="IM8" s="128">
        <v>432.87772357723571</v>
      </c>
      <c r="IN8" s="128">
        <v>434.89159450485062</v>
      </c>
      <c r="IO8" s="128">
        <v>437.86204876143364</v>
      </c>
      <c r="IP8" s="128">
        <v>437.46714806141</v>
      </c>
      <c r="IQ8" s="128">
        <v>437.32540716612397</v>
      </c>
      <c r="IR8" s="128">
        <v>436.24849412301</v>
      </c>
      <c r="IS8" s="128">
        <v>436.64403930695602</v>
      </c>
      <c r="IT8" s="128">
        <v>436.53477027070096</v>
      </c>
      <c r="IU8" s="128">
        <v>436.39395286794098</v>
      </c>
      <c r="IV8" s="128">
        <v>434.74069148936201</v>
      </c>
      <c r="IW8" s="128">
        <v>436.55187750174701</v>
      </c>
      <c r="IX8" s="128">
        <v>435.97167534612004</v>
      </c>
      <c r="IY8" s="128">
        <v>436.92297979798002</v>
      </c>
      <c r="IZ8" s="128">
        <v>435.11647727272702</v>
      </c>
      <c r="JA8" s="128">
        <v>435.34034888130503</v>
      </c>
      <c r="JB8" s="128">
        <v>435.22379585528199</v>
      </c>
      <c r="JC8" s="128">
        <v>432.50631951466096</v>
      </c>
      <c r="JD8" s="128">
        <v>432.88562601522403</v>
      </c>
      <c r="JE8" s="128">
        <v>433.34576163161302</v>
      </c>
      <c r="JF8" s="128">
        <v>432.87968630451411</v>
      </c>
      <c r="JG8" s="128">
        <v>433.00534211957392</v>
      </c>
      <c r="JH8" s="128">
        <v>432.7916948770029</v>
      </c>
      <c r="JI8" s="128">
        <v>431.96086067568876</v>
      </c>
      <c r="JJ8" s="128">
        <v>431.85702707083806</v>
      </c>
      <c r="JK8" s="128">
        <v>431.39265930221262</v>
      </c>
      <c r="JL8" s="128">
        <v>432.056850225262</v>
      </c>
      <c r="JM8" s="128">
        <v>432.15981038345404</v>
      </c>
      <c r="JN8" s="128">
        <v>431.05854256761097</v>
      </c>
      <c r="JO8" s="128">
        <v>431.223945787969</v>
      </c>
      <c r="JP8" s="128">
        <v>431.43249808233202</v>
      </c>
      <c r="JQ8" s="128">
        <v>431.685794440194</v>
      </c>
      <c r="JR8" s="126">
        <v>432.56535587020301</v>
      </c>
      <c r="JS8" s="126">
        <v>431.49443361217698</v>
      </c>
      <c r="JT8" s="126">
        <v>431.46808644697904</v>
      </c>
      <c r="JU8" s="126">
        <v>431.903532523141</v>
      </c>
      <c r="JV8" s="126">
        <v>432.11276917264826</v>
      </c>
      <c r="JW8" s="126">
        <v>432.03293403710609</v>
      </c>
      <c r="JX8" s="126">
        <v>430.78097176291021</v>
      </c>
      <c r="JY8" s="126">
        <v>430.55070068956752</v>
      </c>
      <c r="JZ8" s="126">
        <v>431.1988415759659</v>
      </c>
      <c r="KA8" s="126">
        <v>431.40165088302996</v>
      </c>
      <c r="KB8" s="126">
        <v>431.64453262504401</v>
      </c>
      <c r="KC8" s="126">
        <v>430.76000637856799</v>
      </c>
      <c r="KD8" s="126">
        <v>430.5683450940324</v>
      </c>
      <c r="KE8" s="126">
        <v>430.62855317789843</v>
      </c>
      <c r="KF8" s="126">
        <v>430.33730856539961</v>
      </c>
      <c r="KG8" s="126">
        <v>430.55262062562048</v>
      </c>
      <c r="KH8" s="126">
        <v>429.40777317617085</v>
      </c>
      <c r="KI8" s="126">
        <v>429.62422971856932</v>
      </c>
      <c r="KJ8" s="126">
        <v>429.24137494861338</v>
      </c>
      <c r="KK8" s="126">
        <v>428.43201615957577</v>
      </c>
      <c r="KL8" s="126">
        <v>429.14911037631867</v>
      </c>
      <c r="KM8" s="126">
        <v>428.3911313246162</v>
      </c>
      <c r="KN8" s="126">
        <v>428.33800000000002</v>
      </c>
      <c r="KO8" s="126">
        <v>448.30399999999997</v>
      </c>
      <c r="KP8" s="126">
        <v>427.95400000000001</v>
      </c>
      <c r="KQ8" s="126">
        <v>427.80246363433798</v>
      </c>
      <c r="KR8" s="126">
        <v>426.44068339904504</v>
      </c>
      <c r="KS8" s="126">
        <v>426.99303180850404</v>
      </c>
      <c r="KT8" s="126">
        <v>427.01198436541</v>
      </c>
      <c r="KU8" s="126">
        <v>427.45295503695797</v>
      </c>
      <c r="KV8" s="126">
        <v>426.63619330662902</v>
      </c>
      <c r="KW8" s="126">
        <v>426.820047177432</v>
      </c>
      <c r="KX8" s="126">
        <v>426.88555893585345</v>
      </c>
      <c r="KY8" s="126">
        <v>426.31667529777297</v>
      </c>
      <c r="KZ8" s="126">
        <v>426.41786242841499</v>
      </c>
      <c r="LA8" s="126">
        <v>425.14365033249402</v>
      </c>
      <c r="LB8" s="126">
        <v>424.79211759005</v>
      </c>
      <c r="LC8" s="126">
        <v>425.633725968482</v>
      </c>
      <c r="LD8" s="126">
        <v>425.64249404800199</v>
      </c>
      <c r="LE8" s="126">
        <v>425.40550990816797</v>
      </c>
      <c r="LF8" s="126">
        <v>424.55611931616204</v>
      </c>
      <c r="LG8" s="126">
        <v>425.20886587930801</v>
      </c>
      <c r="LH8" s="126">
        <v>425.99305397773401</v>
      </c>
      <c r="LI8" s="126">
        <v>425.81279028224395</v>
      </c>
      <c r="LJ8" s="126">
        <v>425.34879953342198</v>
      </c>
      <c r="LK8" s="126">
        <v>423.313712245489</v>
      </c>
      <c r="LL8" s="126">
        <v>423.27836771358</v>
      </c>
      <c r="LM8" s="126">
        <v>423.08869964596698</v>
      </c>
      <c r="LN8" s="126">
        <v>423.60749905315004</v>
      </c>
      <c r="LO8" s="126">
        <v>422.82250671724398</v>
      </c>
      <c r="LP8" s="126">
        <v>421.85933324850504</v>
      </c>
      <c r="LQ8" s="126">
        <v>421.53897550111395</v>
      </c>
      <c r="LR8" s="126">
        <v>421.48297933318503</v>
      </c>
      <c r="LS8" s="126">
        <v>421.88510161625902</v>
      </c>
      <c r="LT8" s="126">
        <v>421.70825335892499</v>
      </c>
      <c r="LU8" s="126">
        <v>421.06621195547302</v>
      </c>
      <c r="LV8" s="126">
        <v>420.92421323057198</v>
      </c>
      <c r="LW8" s="126">
        <v>420.420060283461</v>
      </c>
      <c r="LX8" s="126">
        <v>419.88560992021536</v>
      </c>
      <c r="LY8" s="126">
        <v>418.60173423351358</v>
      </c>
      <c r="LZ8" s="126">
        <v>417.04073392124565</v>
      </c>
      <c r="MA8" s="126">
        <v>416.6906567694046</v>
      </c>
      <c r="MB8" s="126">
        <v>416.42940226171243</v>
      </c>
      <c r="MC8" s="126">
        <v>416.2422832024306</v>
      </c>
      <c r="MD8" s="126">
        <v>415.9032455603184</v>
      </c>
      <c r="ME8" s="126">
        <v>413.89877587933216</v>
      </c>
      <c r="MF8" s="126">
        <v>413.40386295253813</v>
      </c>
      <c r="MG8" s="126">
        <v>413.13921835504573</v>
      </c>
      <c r="MH8" s="126">
        <v>412.19812026407362</v>
      </c>
      <c r="MI8" s="126">
        <v>412.41271393643029</v>
      </c>
      <c r="MJ8" s="126">
        <v>410.77119059284666</v>
      </c>
      <c r="MK8" s="126">
        <v>409.60201921511157</v>
      </c>
      <c r="ML8" s="126">
        <v>409.74297005127534</v>
      </c>
      <c r="MM8" s="126">
        <v>409.66073996600858</v>
      </c>
      <c r="MN8" s="126">
        <v>408.85545317911522</v>
      </c>
      <c r="MO8" s="126">
        <v>408.43815376569</v>
      </c>
      <c r="MP8" s="126">
        <v>407.728294510507</v>
      </c>
      <c r="MQ8" s="126">
        <v>407.161063788283</v>
      </c>
      <c r="MR8" s="126">
        <v>406.85611745513899</v>
      </c>
      <c r="MS8" s="126">
        <v>405.82125603864705</v>
      </c>
      <c r="MT8" s="126">
        <v>404.977949103264</v>
      </c>
      <c r="MU8" s="126">
        <v>404.06452664168205</v>
      </c>
      <c r="MV8" s="126">
        <v>403.04935503785299</v>
      </c>
      <c r="MW8" s="126">
        <v>403.04935503785299</v>
      </c>
      <c r="MX8" s="126">
        <v>400.78749595076101</v>
      </c>
      <c r="MY8" s="126">
        <v>400.35358114233901</v>
      </c>
      <c r="MZ8" s="126">
        <v>399.805455015512</v>
      </c>
      <c r="NA8" s="126">
        <v>400.40129240710803</v>
      </c>
      <c r="NB8" s="126">
        <v>400.045591230963</v>
      </c>
      <c r="NC8" s="126">
        <v>398.79031209362796</v>
      </c>
      <c r="ND8" s="126">
        <v>397.878728733613</v>
      </c>
      <c r="NE8" s="126">
        <v>397.16519529595695</v>
      </c>
      <c r="NF8" s="126">
        <v>396.99720991301501</v>
      </c>
      <c r="NG8" s="126">
        <v>396.32129809432899</v>
      </c>
      <c r="NH8" s="126">
        <v>394.134030166711</v>
      </c>
      <c r="NI8" s="126">
        <v>394.04192510530999</v>
      </c>
      <c r="NJ8" s="126">
        <v>393.54621681635905</v>
      </c>
      <c r="NK8" s="126">
        <v>393.46408036481404</v>
      </c>
      <c r="NL8" s="126">
        <v>392.31336099585099</v>
      </c>
      <c r="NM8" s="126">
        <v>390.387131224136</v>
      </c>
      <c r="NN8" s="126">
        <v>389.88027138486098</v>
      </c>
      <c r="NO8" s="126">
        <v>389.457015073712</v>
      </c>
      <c r="NP8" s="126">
        <v>388.83873099801701</v>
      </c>
      <c r="NQ8" s="126">
        <v>388.228856708325</v>
      </c>
      <c r="NR8" s="126">
        <v>386.38960609069898</v>
      </c>
      <c r="NS8" s="126">
        <v>387.024085992967</v>
      </c>
      <c r="NT8" s="126">
        <v>387.78699127665902</v>
      </c>
      <c r="NU8" s="126">
        <v>387.15267631823599</v>
      </c>
      <c r="NV8" s="126">
        <v>386.60755949603401</v>
      </c>
      <c r="NW8" s="126">
        <v>385.63695008811902</v>
      </c>
      <c r="NX8" s="126">
        <v>385.72761999667802</v>
      </c>
      <c r="NY8" s="126">
        <v>385.68603296154498</v>
      </c>
      <c r="NZ8" s="126">
        <v>385.36743539688302</v>
      </c>
      <c r="OA8" s="126">
        <v>385.23051323044803</v>
      </c>
      <c r="OB8" s="126">
        <v>383.56370074093496</v>
      </c>
      <c r="OC8" s="126">
        <v>383.11359391894098</v>
      </c>
      <c r="OD8" s="126">
        <v>382.92354217342699</v>
      </c>
      <c r="OE8" s="126">
        <v>382.54998014034203</v>
      </c>
      <c r="OF8" s="126">
        <v>382.878918703507</v>
      </c>
      <c r="OG8" s="126">
        <v>382.49339884354401</v>
      </c>
      <c r="OH8" s="126">
        <v>382.02543933054397</v>
      </c>
      <c r="OI8" s="126">
        <v>382.72654236266902</v>
      </c>
      <c r="OJ8" s="126">
        <v>382.17191380814899</v>
      </c>
      <c r="OK8" s="126">
        <v>381.88962308677799</v>
      </c>
      <c r="OL8" s="126">
        <v>380.61154846775003</v>
      </c>
      <c r="OM8" s="126">
        <v>380.69521597145103</v>
      </c>
      <c r="ON8" s="126">
        <v>379.42666801251602</v>
      </c>
      <c r="OO8" s="126">
        <v>379.26518001074697</v>
      </c>
      <c r="OP8" s="126">
        <v>379.12977816558697</v>
      </c>
      <c r="OQ8" s="126">
        <v>378.93446757002101</v>
      </c>
      <c r="OR8" s="126">
        <v>379.32580482049599</v>
      </c>
      <c r="OS8" s="126">
        <v>379.69136632598196</v>
      </c>
      <c r="OT8" s="126">
        <v>379.61320596614701</v>
      </c>
      <c r="OU8" s="126">
        <v>381.17680519306703</v>
      </c>
      <c r="OV8" s="126">
        <v>380.26769799899103</v>
      </c>
      <c r="OW8" s="126">
        <v>379.39452267585199</v>
      </c>
      <c r="OX8" s="126">
        <v>379.95453774385101</v>
      </c>
      <c r="OY8" s="126">
        <v>379.73544973544972</v>
      </c>
      <c r="OZ8" s="126">
        <v>379.77973568281931</v>
      </c>
      <c r="PA8" s="126">
        <v>379.33276537740682</v>
      </c>
      <c r="PB8" s="126">
        <v>380.48550626020682</v>
      </c>
      <c r="PC8" s="126">
        <v>381.12354581944362</v>
      </c>
      <c r="PD8" s="126">
        <v>381.00894953550886</v>
      </c>
      <c r="PE8" s="126">
        <v>381.52105978260875</v>
      </c>
      <c r="PF8" s="126">
        <v>380.87622027960128</v>
      </c>
      <c r="PG8" s="126">
        <v>381.39929881888418</v>
      </c>
      <c r="PH8" s="126">
        <v>381.58841328664198</v>
      </c>
      <c r="PI8" s="126">
        <v>381.711742321283</v>
      </c>
      <c r="PJ8" s="126">
        <v>381.43581252323196</v>
      </c>
      <c r="PK8" s="126">
        <v>380.41972221283498</v>
      </c>
      <c r="PL8" s="126">
        <v>381.23973366681315</v>
      </c>
      <c r="PM8" s="126">
        <v>381.35481038732991</v>
      </c>
      <c r="PN8" s="126">
        <v>381.27254340131469</v>
      </c>
      <c r="PO8" s="126">
        <v>382.01664876476917</v>
      </c>
      <c r="PP8" s="126">
        <v>381.94514301042813</v>
      </c>
      <c r="PQ8" s="126">
        <v>382.48734368189901</v>
      </c>
      <c r="PR8" s="126">
        <v>382.61892018465244</v>
      </c>
      <c r="PS8" s="126">
        <v>383.0523138832998</v>
      </c>
      <c r="PT8" s="126">
        <v>383.62132848288871</v>
      </c>
      <c r="PU8" s="126">
        <v>383.08134035941083</v>
      </c>
      <c r="PV8" s="126">
        <v>383.81616825278564</v>
      </c>
      <c r="PW8" s="126">
        <v>383.35218613472409</v>
      </c>
      <c r="PX8" s="126">
        <v>384.82385283736096</v>
      </c>
      <c r="PY8" s="126">
        <v>384.97112789148201</v>
      </c>
      <c r="PZ8" s="126">
        <v>384.82181942544497</v>
      </c>
      <c r="QA8" s="126">
        <v>385.74562602514999</v>
      </c>
      <c r="QB8" s="126">
        <v>386.350840121332</v>
      </c>
      <c r="QC8" s="126">
        <v>386.27168809961199</v>
      </c>
      <c r="QD8" s="126">
        <v>386.64226618092698</v>
      </c>
      <c r="QE8" s="126">
        <v>387.20177232447202</v>
      </c>
      <c r="QF8" s="126">
        <v>387.40874035989702</v>
      </c>
      <c r="QG8" s="126">
        <v>388.04423748544804</v>
      </c>
      <c r="QH8" s="126">
        <v>388.07160932904696</v>
      </c>
      <c r="QI8" s="126">
        <v>387.85200657444204</v>
      </c>
      <c r="QJ8" s="126">
        <v>386.89932056825199</v>
      </c>
      <c r="QK8" s="126">
        <v>387.41297793613796</v>
      </c>
      <c r="QL8" s="126">
        <v>387.72581700471801</v>
      </c>
      <c r="QM8" s="126">
        <v>388.95622079944599</v>
      </c>
      <c r="QN8" s="126">
        <v>390.069427569688</v>
      </c>
      <c r="QO8" s="126">
        <v>390.283886305632</v>
      </c>
      <c r="QP8" s="126">
        <v>390.37330909853597</v>
      </c>
      <c r="QQ8" s="126">
        <v>391.01055279893779</v>
      </c>
      <c r="QR8" s="126">
        <v>391.51044943034879</v>
      </c>
      <c r="QS8" s="126">
        <v>391.45759162303659</v>
      </c>
      <c r="QT8" s="126">
        <v>391.19618739448504</v>
      </c>
      <c r="QU8" s="126">
        <v>391.51792013545935</v>
      </c>
      <c r="QV8" s="126">
        <v>392.12951870904089</v>
      </c>
      <c r="QW8" s="126">
        <v>392.89861718639753</v>
      </c>
      <c r="QX8" s="126">
        <v>394.36227639981655</v>
      </c>
      <c r="QY8" s="126">
        <v>394.37809537285978</v>
      </c>
      <c r="QZ8" s="126">
        <v>394.70029084202298</v>
      </c>
      <c r="RA8" s="126">
        <v>395.24400684931504</v>
      </c>
      <c r="RB8" s="126">
        <v>395.60357728212102</v>
      </c>
      <c r="RC8" s="126">
        <v>396.73866014114998</v>
      </c>
      <c r="RD8" s="126">
        <v>378.51508999999999</v>
      </c>
      <c r="RE8" s="126">
        <v>397.37635705669499</v>
      </c>
      <c r="RF8" s="126">
        <v>397.22981541496398</v>
      </c>
      <c r="RG8" s="126">
        <v>397.46139267162698</v>
      </c>
      <c r="RH8" s="126">
        <v>397.74687016458017</v>
      </c>
      <c r="RI8" s="126">
        <v>396.97089433762574</v>
      </c>
      <c r="RJ8" s="126">
        <v>396.64441854716262</v>
      </c>
      <c r="RK8" s="126">
        <v>396.65431968109493</v>
      </c>
      <c r="RL8" s="126">
        <v>398.36071973595489</v>
      </c>
      <c r="RM8" s="126">
        <v>398.53455661859198</v>
      </c>
      <c r="RN8" s="126">
        <v>397.0741361480583</v>
      </c>
      <c r="RO8" s="126">
        <v>397.42467310972148</v>
      </c>
      <c r="RP8" s="126">
        <v>397.26582549187339</v>
      </c>
      <c r="RQ8" s="126">
        <v>397.69269144424999</v>
      </c>
      <c r="RR8" s="126">
        <v>397.81611643592498</v>
      </c>
      <c r="RS8" s="126">
        <v>397.34610463463201</v>
      </c>
      <c r="RT8" s="126">
        <v>397.85879588421705</v>
      </c>
      <c r="RU8" s="126">
        <v>398.72349448685304</v>
      </c>
      <c r="RV8" s="126">
        <v>399.33457799070004</v>
      </c>
      <c r="RW8" s="126">
        <v>398.91806501439299</v>
      </c>
      <c r="RX8" s="126">
        <v>398.28274399360197</v>
      </c>
      <c r="RY8" s="126">
        <v>380.20873853848298</v>
      </c>
      <c r="RZ8" s="126">
        <v>380.56057928836202</v>
      </c>
      <c r="SA8" s="126">
        <v>380.48482528191602</v>
      </c>
      <c r="SB8" s="126">
        <v>380.643861781559</v>
      </c>
      <c r="SC8" s="126">
        <v>380.48428680928203</v>
      </c>
      <c r="SD8" s="126">
        <v>380.67663147625501</v>
      </c>
      <c r="SE8" s="126">
        <v>380.79143194937103</v>
      </c>
      <c r="SF8" s="126">
        <v>380.90652937697899</v>
      </c>
      <c r="SG8" s="126">
        <v>381.69575972962599</v>
      </c>
      <c r="SH8" s="126">
        <v>381.15542893320702</v>
      </c>
      <c r="SI8" s="126">
        <v>381.401184099239</v>
      </c>
      <c r="SJ8" s="126">
        <v>381.722899204057</v>
      </c>
      <c r="SK8" s="126">
        <v>382.53653738055101</v>
      </c>
      <c r="SL8" s="126">
        <v>383.99253210496903</v>
      </c>
      <c r="SM8" s="126">
        <v>383.395042359586</v>
      </c>
      <c r="SN8" s="126">
        <v>380.53985025540601</v>
      </c>
      <c r="SO8" s="126">
        <v>381.42501664739103</v>
      </c>
      <c r="SP8" s="126">
        <v>381.18632778264697</v>
      </c>
      <c r="SQ8" s="126">
        <v>381.40581693155099</v>
      </c>
      <c r="SR8" s="126">
        <v>380.52015011749802</v>
      </c>
      <c r="SS8" s="126">
        <v>381.17911285794497</v>
      </c>
      <c r="ST8" s="126">
        <v>381.60670453748503</v>
      </c>
      <c r="SU8" s="126">
        <v>382.002101944299</v>
      </c>
      <c r="SV8" s="126">
        <v>382.70103378894049</v>
      </c>
      <c r="SW8" s="126">
        <v>382.10469714840775</v>
      </c>
      <c r="SX8" s="126">
        <v>382.84301564330502</v>
      </c>
      <c r="SY8" s="126">
        <v>383.34272946029569</v>
      </c>
      <c r="SZ8" s="126">
        <v>383.66886557063265</v>
      </c>
      <c r="TA8" s="126">
        <v>383.61182956711133</v>
      </c>
      <c r="TB8" s="126">
        <v>384.386192754614</v>
      </c>
      <c r="TC8" s="126">
        <v>384.95503197346403</v>
      </c>
      <c r="TD8" s="126">
        <v>385.35320315176398</v>
      </c>
      <c r="TE8" s="126">
        <v>385.572925555518</v>
      </c>
      <c r="TF8" s="126">
        <v>385.90626591951099</v>
      </c>
      <c r="TG8" s="126">
        <v>385.79061567670198</v>
      </c>
      <c r="TH8" s="126">
        <v>386.249109837567</v>
      </c>
      <c r="TI8" s="126">
        <v>386.15047256408496</v>
      </c>
      <c r="TJ8" s="126">
        <v>385.89764641488796</v>
      </c>
      <c r="TK8" s="126">
        <v>386.00918217014402</v>
      </c>
      <c r="TL8" s="126">
        <v>386.78088737201398</v>
      </c>
      <c r="TM8" s="126">
        <v>387.14251901944203</v>
      </c>
      <c r="TN8" s="126">
        <v>387.98049340218</v>
      </c>
      <c r="TO8" s="126">
        <v>388.34915999999998</v>
      </c>
      <c r="TP8" s="126">
        <v>388.90736097276101</v>
      </c>
      <c r="TQ8" s="126">
        <v>389.503531438415</v>
      </c>
      <c r="TR8" s="126">
        <v>389.953354369598</v>
      </c>
      <c r="TS8" s="126">
        <v>390.05265677357596</v>
      </c>
      <c r="TT8" s="126">
        <v>390.49013584544997</v>
      </c>
      <c r="TU8" s="126">
        <v>391.00869329905595</v>
      </c>
      <c r="TV8" s="126">
        <v>391.53495026570403</v>
      </c>
      <c r="TW8" s="126">
        <v>392.00006822678597</v>
      </c>
      <c r="TX8" s="126">
        <v>392.37774434033201</v>
      </c>
      <c r="TY8" s="126">
        <v>411.99288499692102</v>
      </c>
      <c r="TZ8" s="126">
        <v>392.05357142857099</v>
      </c>
      <c r="UA8" s="126">
        <v>392.67266553480499</v>
      </c>
      <c r="UB8" s="126">
        <v>413.20753429331899</v>
      </c>
      <c r="UC8" s="126">
        <v>393.137753349364</v>
      </c>
      <c r="UD8" s="126">
        <v>393.51325466050997</v>
      </c>
      <c r="UE8" s="126">
        <v>393.35148277515202</v>
      </c>
      <c r="UF8" s="126">
        <v>393.42994183079901</v>
      </c>
      <c r="UG8" s="126">
        <v>393.04895524377702</v>
      </c>
      <c r="UH8" s="126">
        <v>391.70546001001804</v>
      </c>
      <c r="UI8" s="126">
        <v>390.675059760956</v>
      </c>
      <c r="UJ8" s="126">
        <v>388.46176270527604</v>
      </c>
      <c r="UK8" s="126">
        <v>386.660835592875</v>
      </c>
      <c r="UL8" s="126">
        <v>384.68533792561698</v>
      </c>
      <c r="UM8" s="126">
        <v>383.43146537654201</v>
      </c>
      <c r="UN8" s="126">
        <v>381.86217030592002</v>
      </c>
      <c r="UO8" s="126">
        <v>375.21597440198798</v>
      </c>
      <c r="UP8" s="126">
        <v>374.06689040512401</v>
      </c>
      <c r="UQ8" s="126">
        <v>372.97180160099799</v>
      </c>
      <c r="UR8" s="126">
        <v>369.87478051565404</v>
      </c>
      <c r="US8" s="126">
        <v>368.21268461892498</v>
      </c>
      <c r="UT8" s="126">
        <v>365.92756317182199</v>
      </c>
      <c r="UU8" s="126">
        <v>365.03321961057304</v>
      </c>
      <c r="UV8" s="126">
        <v>363.79733076009802</v>
      </c>
      <c r="UW8" s="126">
        <v>363.2140453338755</v>
      </c>
      <c r="UX8" s="126">
        <v>361.98131875705741</v>
      </c>
      <c r="UY8" s="126">
        <v>361.06908834546584</v>
      </c>
      <c r="UZ8" s="126">
        <v>360.799270997409</v>
      </c>
      <c r="VA8" s="126">
        <v>360.54374450754153</v>
      </c>
      <c r="VB8" s="126">
        <v>360.10343268811624</v>
      </c>
      <c r="VC8" s="126">
        <v>358.85392283525709</v>
      </c>
      <c r="VD8" s="126">
        <v>358.71864213212262</v>
      </c>
      <c r="VE8" s="126">
        <v>359.06120121011759</v>
      </c>
      <c r="VF8" s="126">
        <v>359.72947648410121</v>
      </c>
      <c r="VG8" s="126">
        <v>356.11210405801899</v>
      </c>
      <c r="VH8" s="126">
        <v>357.76188317942399</v>
      </c>
      <c r="VI8" s="126">
        <v>358.07925528509401</v>
      </c>
      <c r="VJ8" s="126">
        <v>358.09840782103697</v>
      </c>
      <c r="VK8" s="126">
        <v>358.21639008953201</v>
      </c>
      <c r="VL8" s="126">
        <v>357.77645009334196</v>
      </c>
      <c r="VM8" s="126">
        <v>356.74301687480801</v>
      </c>
      <c r="VN8" s="126">
        <v>357.52005748524903</v>
      </c>
      <c r="VO8" s="126">
        <v>357.44686869164201</v>
      </c>
      <c r="VP8" s="126">
        <v>357.47129130470199</v>
      </c>
      <c r="VQ8" s="126">
        <v>357.28896367729402</v>
      </c>
      <c r="VR8" s="126">
        <v>356.68982665157802</v>
      </c>
      <c r="VS8" s="126">
        <v>357.06158934233196</v>
      </c>
      <c r="VT8" s="126">
        <v>357.09871924356099</v>
      </c>
      <c r="VU8" s="126">
        <v>357.58747917760002</v>
      </c>
      <c r="VV8" s="126">
        <v>357.80501141007699</v>
      </c>
      <c r="VW8" s="126">
        <v>357.32772220840002</v>
      </c>
      <c r="VX8" s="126">
        <v>357.31652491489797</v>
      </c>
      <c r="VY8" s="126">
        <v>357.43819484649202</v>
      </c>
      <c r="VZ8" s="126">
        <v>358.16303997282398</v>
      </c>
      <c r="WA8" s="126">
        <v>359.26297677086302</v>
      </c>
      <c r="WB8" s="126">
        <v>356.67932818702297</v>
      </c>
      <c r="WC8" s="126">
        <v>357.685312816813</v>
      </c>
      <c r="WD8" s="126">
        <v>358.39963079561505</v>
      </c>
      <c r="WE8" s="126">
        <v>357.43319266481205</v>
      </c>
      <c r="WF8" s="126">
        <v>358.97817730877398</v>
      </c>
      <c r="WG8" s="126">
        <v>359.06832364048904</v>
      </c>
      <c r="WH8" s="126">
        <v>359.22517924345402</v>
      </c>
      <c r="WI8" s="126">
        <v>359.23213486277103</v>
      </c>
      <c r="WJ8" s="126">
        <v>358.417373837279</v>
      </c>
      <c r="WK8" s="126">
        <v>359.91867969215804</v>
      </c>
      <c r="WL8" s="126">
        <v>359.843435405126</v>
      </c>
      <c r="WM8" s="126">
        <v>360.74831966676095</v>
      </c>
      <c r="WN8" s="126">
        <v>361.21637993218803</v>
      </c>
      <c r="WO8" s="126">
        <v>360.92715532577603</v>
      </c>
      <c r="WP8" s="126">
        <v>362.04730252237601</v>
      </c>
      <c r="WQ8" s="126">
        <v>362.27167372331598</v>
      </c>
      <c r="WR8" s="126">
        <v>363.24381074591099</v>
      </c>
      <c r="WS8" s="126">
        <v>363.29319455289897</v>
      </c>
      <c r="WT8" s="126">
        <v>362.12832873224602</v>
      </c>
      <c r="WU8" s="126">
        <v>363.74553305539001</v>
      </c>
      <c r="WV8" s="126">
        <v>364.33377624234498</v>
      </c>
      <c r="WW8" s="126">
        <v>364.82559808865898</v>
      </c>
      <c r="WX8" s="126">
        <v>364.478316315889</v>
      </c>
      <c r="WY8" s="126">
        <v>364.08590485034802</v>
      </c>
      <c r="WZ8" s="126">
        <v>364.41504846418104</v>
      </c>
      <c r="XA8" s="126">
        <v>364.89505624169698</v>
      </c>
      <c r="XB8" s="126">
        <v>365.88001820655001</v>
      </c>
      <c r="XC8" s="126">
        <v>365.48339049379803</v>
      </c>
      <c r="XD8" s="126">
        <v>364.76027788371999</v>
      </c>
      <c r="XE8" s="126">
        <v>365.69753837368495</v>
      </c>
      <c r="XF8" s="126">
        <v>365.21408840246204</v>
      </c>
      <c r="XG8" s="126">
        <v>364.740543188625</v>
      </c>
      <c r="XH8" s="126">
        <v>368.76199124270801</v>
      </c>
      <c r="XI8" s="126">
        <v>368.324820008313</v>
      </c>
      <c r="XJ8" s="126">
        <v>368.50973347051303</v>
      </c>
      <c r="XK8" s="126">
        <v>368.647088815855</v>
      </c>
      <c r="XL8" s="126">
        <v>368.92774653513703</v>
      </c>
      <c r="XM8" s="126">
        <v>369.09288580613799</v>
      </c>
      <c r="XN8" s="126">
        <v>368.51053406405299</v>
      </c>
      <c r="XO8" s="126">
        <v>367.83267922170904</v>
      </c>
      <c r="XP8" s="126">
        <v>367.85150252184701</v>
      </c>
      <c r="XQ8" s="126">
        <v>368.23920390537</v>
      </c>
      <c r="XR8" s="126">
        <v>365.41600342531399</v>
      </c>
      <c r="XS8" s="126">
        <v>367.39501956166401</v>
      </c>
      <c r="XT8" s="126">
        <v>367.51280035715399</v>
      </c>
      <c r="XU8" s="126">
        <v>367.851</v>
      </c>
      <c r="XV8" s="126">
        <v>368.04280645039</v>
      </c>
      <c r="XW8" s="126">
        <v>369.45645752471398</v>
      </c>
      <c r="XX8" s="126">
        <v>369.76039646679197</v>
      </c>
      <c r="XY8" s="126">
        <v>369.79499857615303</v>
      </c>
      <c r="XZ8" s="126">
        <v>369.888373723131</v>
      </c>
      <c r="YA8" s="126">
        <v>370.73427876330203</v>
      </c>
      <c r="YB8" s="126">
        <v>370.95252325927498</v>
      </c>
      <c r="YC8" s="126">
        <v>370.53253188673</v>
      </c>
      <c r="YD8" s="126">
        <v>371.00641996109704</v>
      </c>
      <c r="YE8" s="126">
        <v>371.01398603831501</v>
      </c>
      <c r="YF8" s="126">
        <v>369.97636938579899</v>
      </c>
      <c r="YG8" s="126">
        <v>370.04882355899701</v>
      </c>
      <c r="YH8" s="126">
        <v>369.26279921240803</v>
      </c>
      <c r="YI8" s="126">
        <v>369.320617586727</v>
      </c>
      <c r="YJ8" s="126">
        <v>369.81950395992203</v>
      </c>
      <c r="YK8" s="126">
        <v>370.40077191373797</v>
      </c>
      <c r="YL8" s="572">
        <v>371.33473462953197</v>
      </c>
      <c r="YM8" s="126">
        <v>371.09014085611801</v>
      </c>
      <c r="YN8" s="126">
        <v>372.09474064284802</v>
      </c>
      <c r="YO8" s="126">
        <v>372.95343788761596</v>
      </c>
      <c r="YP8" s="126">
        <v>372.60686944919803</v>
      </c>
      <c r="YQ8" s="126">
        <v>372.934472652762</v>
      </c>
      <c r="YR8" s="126">
        <v>372.37277249409004</v>
      </c>
      <c r="YS8" s="126">
        <v>372.35498725738898</v>
      </c>
      <c r="YT8" s="126">
        <v>372.29249440066803</v>
      </c>
      <c r="YU8" s="126">
        <v>372.59685340657597</v>
      </c>
      <c r="YV8" s="126">
        <v>372.90578439386701</v>
      </c>
      <c r="YW8" s="126">
        <v>371.80489867604001</v>
      </c>
      <c r="YX8" s="126">
        <v>371.42963920411501</v>
      </c>
      <c r="YY8" s="126">
        <v>371.42377161976202</v>
      </c>
      <c r="YZ8" s="126">
        <v>370.58362884754598</v>
      </c>
      <c r="ZA8" s="126">
        <v>371.41953752299901</v>
      </c>
      <c r="ZB8" s="126">
        <v>370.79096463186602</v>
      </c>
      <c r="ZC8" s="126">
        <v>371.34457403233199</v>
      </c>
      <c r="ZD8" s="126">
        <v>372.02906864178601</v>
      </c>
      <c r="ZE8" s="126">
        <v>371.99522963110604</v>
      </c>
      <c r="ZF8" s="126">
        <v>372.02166199819902</v>
      </c>
      <c r="ZG8" s="126">
        <v>371.652276640173</v>
      </c>
      <c r="ZH8" s="126">
        <v>373.62900593488001</v>
      </c>
      <c r="ZI8" s="572">
        <v>374.09128177097602</v>
      </c>
      <c r="ZJ8" s="126">
        <v>374.54733525609998</v>
      </c>
      <c r="ZK8" s="126">
        <v>374.62798425195302</v>
      </c>
      <c r="ZL8" s="126">
        <v>374.04719339949099</v>
      </c>
      <c r="ZM8" s="126">
        <v>373.58521984216299</v>
      </c>
      <c r="ZN8" s="126">
        <v>373.317701177088</v>
      </c>
      <c r="ZO8" s="126">
        <v>376.53756927951196</v>
      </c>
      <c r="ZP8" s="126">
        <v>376.961894565818</v>
      </c>
      <c r="ZQ8" s="126">
        <v>374.91345594459898</v>
      </c>
      <c r="ZR8" s="126">
        <v>375.88792798761801</v>
      </c>
      <c r="ZS8" s="126">
        <v>376.656843693057</v>
      </c>
      <c r="ZT8" s="126">
        <v>376.65368280883803</v>
      </c>
      <c r="ZU8" s="126">
        <v>376.40410410817799</v>
      </c>
      <c r="ZV8" s="126">
        <v>376.20345831687496</v>
      </c>
      <c r="ZW8" s="126">
        <v>376.099530444349</v>
      </c>
      <c r="ZX8" s="126">
        <v>375.71051243051198</v>
      </c>
      <c r="ZY8" s="126">
        <v>375.78370004623901</v>
      </c>
      <c r="ZZ8" s="126">
        <v>376.26393609051001</v>
      </c>
      <c r="AAA8" s="126">
        <v>375.941683892561</v>
      </c>
      <c r="AAB8" s="126">
        <v>375.87831059210896</v>
      </c>
      <c r="AAC8" s="126">
        <v>375.74131165056201</v>
      </c>
      <c r="AAD8" s="126">
        <v>375.69692692230603</v>
      </c>
      <c r="AAE8" s="572">
        <v>376.088662548005</v>
      </c>
      <c r="AAF8" s="126">
        <v>375.28752212846001</v>
      </c>
      <c r="AAG8" s="126">
        <v>374.664628946324</v>
      </c>
      <c r="AAH8" s="126">
        <v>374.59095132136002</v>
      </c>
      <c r="AAI8" s="126">
        <v>373.93444059050898</v>
      </c>
      <c r="AAJ8" s="126">
        <v>373.69941333710796</v>
      </c>
      <c r="AAK8" s="126">
        <v>372.52151634494101</v>
      </c>
      <c r="AAL8" s="126">
        <v>371.76023034657999</v>
      </c>
      <c r="AAM8" s="126">
        <v>371.279737963581</v>
      </c>
      <c r="AAN8" s="126">
        <v>370.89896155786101</v>
      </c>
      <c r="AAO8" s="126">
        <v>369.97098960777902</v>
      </c>
      <c r="AAP8" s="126">
        <v>368.95657355174399</v>
      </c>
      <c r="AAQ8" s="126">
        <v>368.029362043037</v>
      </c>
      <c r="AAR8" s="126">
        <v>367.47392728795904</v>
      </c>
      <c r="AAS8" s="126">
        <v>367.10058457974401</v>
      </c>
      <c r="AAT8" s="126">
        <v>366.82443188078298</v>
      </c>
      <c r="AAU8" s="126">
        <v>366.27982364423701</v>
      </c>
      <c r="AAV8" s="126">
        <v>365.67218811139497</v>
      </c>
      <c r="AAW8" s="126">
        <v>365.39539076621998</v>
      </c>
      <c r="AAX8" s="126">
        <v>365.01943238399997</v>
      </c>
      <c r="AAY8" s="126">
        <v>364.55141317567802</v>
      </c>
      <c r="AAZ8" s="126">
        <v>364.53908794788299</v>
      </c>
      <c r="ABA8" s="126">
        <v>362.36120059944602</v>
      </c>
      <c r="ABB8" s="126">
        <v>364.532019097106</v>
      </c>
      <c r="ABC8" s="126">
        <v>364.48267877723401</v>
      </c>
      <c r="ABD8" s="126">
        <v>364.139948372932</v>
      </c>
      <c r="ABE8" s="126">
        <v>362.702204299512</v>
      </c>
      <c r="ABF8" s="126">
        <v>362.45036689</v>
      </c>
      <c r="ABG8" s="126">
        <v>362.84498921201902</v>
      </c>
      <c r="ABH8" s="126">
        <v>383.16270586109596</v>
      </c>
      <c r="ABI8" s="126">
        <v>383.15173740964497</v>
      </c>
      <c r="ABJ8" s="126">
        <v>383.19236231819303</v>
      </c>
      <c r="ABK8" s="126">
        <v>382.943130213404</v>
      </c>
      <c r="ABL8" s="126">
        <v>361.05845967509902</v>
      </c>
      <c r="ABM8" s="126">
        <v>360.92408824012898</v>
      </c>
      <c r="ABN8" s="126">
        <v>360.04234108009103</v>
      </c>
      <c r="ABO8" s="126">
        <v>359.82185710913404</v>
      </c>
      <c r="ABP8" s="126">
        <v>359.29030035087698</v>
      </c>
      <c r="ABQ8" s="126">
        <v>359.53118233511202</v>
      </c>
      <c r="ABR8" s="126">
        <v>359.406579227321</v>
      </c>
      <c r="ABS8" s="126">
        <v>358.82470425273698</v>
      </c>
      <c r="ABT8" s="126">
        <v>358.67397636017597</v>
      </c>
      <c r="ABU8" s="126">
        <v>359.12570266714499</v>
      </c>
      <c r="ABV8" s="126">
        <v>359.11792062723703</v>
      </c>
      <c r="ABW8" s="126">
        <v>358.78771317819599</v>
      </c>
      <c r="ABX8" s="126">
        <v>358.24162644621998</v>
      </c>
      <c r="ABY8" s="126">
        <v>358.33097619111498</v>
      </c>
      <c r="ABZ8" s="126">
        <v>358.03107187280295</v>
      </c>
      <c r="ACA8" s="126">
        <v>357.81256603944001</v>
      </c>
      <c r="ACB8" s="126">
        <v>357.74693157056203</v>
      </c>
      <c r="ACC8" s="126">
        <v>357.06557580382304</v>
      </c>
      <c r="ACD8" s="126">
        <v>357.09553155764297</v>
      </c>
      <c r="ACE8" s="126">
        <v>360.45524989430601</v>
      </c>
      <c r="ACF8" s="126">
        <v>359.76008946468903</v>
      </c>
      <c r="ACG8" s="126">
        <v>359.32567393554996</v>
      </c>
      <c r="ACH8" s="126">
        <v>359.25998108464898</v>
      </c>
      <c r="ACI8" s="126">
        <v>358.74262427299902</v>
      </c>
      <c r="ACJ8" s="126">
        <v>356.96310865049304</v>
      </c>
      <c r="ACK8" s="126">
        <v>356.95879560861704</v>
      </c>
      <c r="ACL8" s="126">
        <v>356.936500645499</v>
      </c>
      <c r="ACM8" s="126">
        <v>355.75165651592897</v>
      </c>
      <c r="ACN8" s="126">
        <v>355.70687944327597</v>
      </c>
      <c r="ACO8" s="126">
        <v>355.715909172529</v>
      </c>
      <c r="ACP8" s="126">
        <v>355.46438153210102</v>
      </c>
      <c r="ACQ8" s="126">
        <v>356.19460831389796</v>
      </c>
      <c r="ACR8" s="126">
        <v>355.15524419958501</v>
      </c>
      <c r="ACS8" s="126">
        <v>355.059797233827</v>
      </c>
      <c r="ACT8" s="126">
        <v>354.83557243701102</v>
      </c>
      <c r="ACU8" s="126">
        <v>354.58286905833296</v>
      </c>
      <c r="ACV8" s="126">
        <v>353.459400726571</v>
      </c>
      <c r="ACW8" s="126">
        <v>353.79478668503702</v>
      </c>
      <c r="ACX8" s="126">
        <v>353.47116861858899</v>
      </c>
      <c r="ACY8" s="126">
        <v>353.43358391563902</v>
      </c>
      <c r="ACZ8" s="126">
        <v>352.990189082276</v>
      </c>
      <c r="ADA8" s="126">
        <v>352.03667093786402</v>
      </c>
      <c r="ADB8" s="126">
        <v>351.44371312478501</v>
      </c>
      <c r="ADC8" s="126">
        <v>351.46176545337096</v>
      </c>
      <c r="ADD8" s="126">
        <v>351.47385695391898</v>
      </c>
      <c r="ADE8" s="126">
        <v>351.07081686683097</v>
      </c>
      <c r="ADF8" s="126">
        <v>350.33843696504204</v>
      </c>
      <c r="ADG8" s="126">
        <v>349.77344453360405</v>
      </c>
      <c r="ADH8" s="126">
        <v>349.46460389109603</v>
      </c>
      <c r="ADI8" s="126">
        <v>349.99130995379301</v>
      </c>
      <c r="ADJ8" s="126">
        <v>349.793208775555</v>
      </c>
      <c r="ADK8" s="126">
        <v>349.37522560987998</v>
      </c>
      <c r="ADL8" s="126">
        <v>349.87529012367099</v>
      </c>
      <c r="ADM8" s="126">
        <v>349.53280704018505</v>
      </c>
      <c r="ADN8" s="126">
        <v>349.57865821189603</v>
      </c>
      <c r="ADO8" s="126">
        <v>349.28000335131702</v>
      </c>
      <c r="ADP8" s="126">
        <v>347.86590837569804</v>
      </c>
      <c r="ADQ8" s="126">
        <v>347.92534102821196</v>
      </c>
      <c r="ADR8" s="126">
        <v>347.93023474821598</v>
      </c>
      <c r="ADS8" s="126">
        <v>348.80283210915098</v>
      </c>
      <c r="ADT8" s="126">
        <v>348.88790312044802</v>
      </c>
      <c r="ADU8" s="126">
        <v>347.80681695281498</v>
      </c>
      <c r="ADV8" s="126">
        <v>347.60965763056498</v>
      </c>
      <c r="ADW8" s="126">
        <v>347.38160559538102</v>
      </c>
      <c r="ADX8" s="126">
        <v>348.06560100975901</v>
      </c>
      <c r="ADY8" s="126">
        <v>347.04156419520803</v>
      </c>
      <c r="ADZ8" s="126">
        <v>346.10484076465997</v>
      </c>
      <c r="AEA8" s="126">
        <v>345.79916175459402</v>
      </c>
      <c r="AEB8" s="126">
        <v>345.56412664449698</v>
      </c>
      <c r="AEC8" s="126">
        <v>345.40230540184797</v>
      </c>
      <c r="AED8" s="126">
        <v>345.301994078159</v>
      </c>
      <c r="AEE8" s="126">
        <v>344.30385113159298</v>
      </c>
      <c r="AEF8" s="126">
        <f>'1688'!L27/1000</f>
        <v>344.34310018903597</v>
      </c>
      <c r="AEH8" s="125" t="s">
        <v>399</v>
      </c>
      <c r="AEI8" s="183">
        <f>ADL8-ACQ8</f>
        <v>-6.3193181902269657</v>
      </c>
      <c r="AEJ8" s="183">
        <f>AEF8-ADL8</f>
        <v>-5.5321899346350278</v>
      </c>
      <c r="AEK8" s="183"/>
      <c r="AEL8" s="183"/>
      <c r="AEM8" s="183"/>
      <c r="AEN8" s="183"/>
      <c r="AEO8" s="127"/>
      <c r="AEP8" s="127"/>
      <c r="AEQ8" s="749" t="s">
        <v>146</v>
      </c>
      <c r="AER8" s="749" t="s">
        <v>3</v>
      </c>
      <c r="AEW8" s="491">
        <v>2.1404545005784712</v>
      </c>
      <c r="AEX8" s="491">
        <v>0.56244777233129639</v>
      </c>
      <c r="AEY8" s="491">
        <f>RP8-Таблица!RD8</f>
        <v>18.750735491873399</v>
      </c>
      <c r="AEZ8" s="491">
        <f>RP8/RD8*100-100</f>
        <v>4.9537616827570474</v>
      </c>
      <c r="AFA8" s="491">
        <f>RC8-Таблица!QI8</f>
        <v>8.8866535667079347</v>
      </c>
      <c r="AFB8" s="491">
        <f>AEF8/QH8*100-100</f>
        <v>-11.268154662386934</v>
      </c>
      <c r="AFC8" s="491">
        <f>AEF8-PL8</f>
        <v>-36.896633477777186</v>
      </c>
      <c r="AFD8" s="491">
        <f>AEF8/PL8*100-100</f>
        <v>-9.6780661141745554</v>
      </c>
      <c r="AFE8" s="491">
        <f>PM8-OQ8</f>
        <v>2.4203428173088923</v>
      </c>
      <c r="AFF8" s="491">
        <f>PM8/OQ8*100-100</f>
        <v>0.63872332143066046</v>
      </c>
      <c r="AFG8" s="491">
        <f>OQ8-NU8</f>
        <v>-8.2182087482149768</v>
      </c>
      <c r="AFH8" s="491">
        <f>OQ8/NU8*100-100</f>
        <v>-2.1227307083006366</v>
      </c>
      <c r="AFI8" s="491">
        <f>NU8-MY8</f>
        <v>-13.20090482410302</v>
      </c>
      <c r="AFJ8" s="491">
        <f>NU8/MY8*100-100</f>
        <v>-3.29731153807505</v>
      </c>
      <c r="AFK8" s="491">
        <f>MY8-MD8</f>
        <v>-15.549664417979386</v>
      </c>
      <c r="AFL8" s="491">
        <f>MY8/MD8*100-100</f>
        <v>-3.7387696739491361</v>
      </c>
      <c r="AFM8" s="491">
        <f>AEF8-Таблица!LI8</f>
        <v>-81.469690093207987</v>
      </c>
      <c r="AFN8" s="491">
        <f>AEF8/LI8*100-100</f>
        <v>-19.13274846422695</v>
      </c>
      <c r="AFO8" s="491"/>
      <c r="AFP8" s="491">
        <f>AEF8-Таблица!KM8</f>
        <v>-84.048031135580231</v>
      </c>
      <c r="AFQ8" s="491">
        <f>AEF8/KM8*100-100</f>
        <v>-19.619461046193393</v>
      </c>
      <c r="AFR8" s="491">
        <f>KL8-Таблица!JS8</f>
        <v>-2.3453232358583023</v>
      </c>
      <c r="AFS8" s="491">
        <f>KL8/JS8*100-100</f>
        <v>-0.54353499214923318</v>
      </c>
      <c r="AFT8" s="491">
        <f>JR8-IY8</f>
        <v>-4.3576239277770128</v>
      </c>
      <c r="AFU8" s="492">
        <f>JR8/IY8*100-100</f>
        <v>-0.99734372629973223</v>
      </c>
      <c r="AFV8" s="493">
        <f>AEF8-IY8</f>
        <v>-92.579879608944054</v>
      </c>
      <c r="AFW8" s="494">
        <f>AEF8/IY8*100-100</f>
        <v>-21.189061662938897</v>
      </c>
      <c r="AFX8" s="495" t="s">
        <v>148</v>
      </c>
    </row>
    <row r="9" spans="1:899" x14ac:dyDescent="0.25">
      <c r="A9" s="32" t="s">
        <v>1</v>
      </c>
      <c r="B9" s="34">
        <v>5424.9100268576503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>
        <v>5424.9100268576503</v>
      </c>
      <c r="AS9" s="34">
        <v>5441.4094948863394</v>
      </c>
      <c r="AT9" s="34">
        <v>5449.9659833497399</v>
      </c>
      <c r="AU9" s="34">
        <v>5454.2477519795993</v>
      </c>
      <c r="AV9" s="34">
        <v>5457.2802653399694</v>
      </c>
      <c r="AW9" s="34">
        <v>5456.0236167643307</v>
      </c>
      <c r="AX9" s="34">
        <v>5452.70226826219</v>
      </c>
      <c r="AY9" s="34">
        <v>5453.2158346798196</v>
      </c>
      <c r="AZ9" s="34">
        <v>5454.6867459496698</v>
      </c>
      <c r="BA9" s="34">
        <v>5459.933</v>
      </c>
      <c r="BB9" s="34">
        <v>5459.2330000000002</v>
      </c>
      <c r="BC9" s="34">
        <v>5453.4809999999998</v>
      </c>
      <c r="BD9" s="35">
        <v>5451.2519000000002</v>
      </c>
      <c r="BE9" s="35">
        <v>5446.9948899999999</v>
      </c>
      <c r="BF9" s="35">
        <v>5439.0439500000002</v>
      </c>
      <c r="BG9" s="35">
        <v>5428.8203400000002</v>
      </c>
      <c r="BH9" s="35">
        <v>5399.2188699999997</v>
      </c>
      <c r="BI9" s="35">
        <v>5387.7179999999998</v>
      </c>
      <c r="BJ9" s="35">
        <v>5381.31</v>
      </c>
      <c r="BK9" s="36">
        <v>5368.8159999999998</v>
      </c>
      <c r="BL9" s="36">
        <v>5353.6938200000004</v>
      </c>
      <c r="BM9" s="36">
        <v>5334.5418187466003</v>
      </c>
      <c r="BN9" s="36">
        <v>5324.2954309649103</v>
      </c>
      <c r="BO9" s="36">
        <v>5314.9702200000002</v>
      </c>
      <c r="BP9" s="36">
        <v>5304.4827320679206</v>
      </c>
      <c r="BQ9" s="36">
        <v>5293.0270729540807</v>
      </c>
      <c r="BR9" s="36">
        <v>5285.9127137661499</v>
      </c>
      <c r="BS9" s="36">
        <v>5273.0207604385396</v>
      </c>
      <c r="BT9" s="36">
        <v>5264.9751050256691</v>
      </c>
      <c r="BU9" s="36">
        <v>5256.7366771159896</v>
      </c>
      <c r="BV9" s="36">
        <v>5254.3414863593598</v>
      </c>
      <c r="BW9" s="36">
        <v>5240.5043720190779</v>
      </c>
      <c r="BX9" s="36">
        <v>5224.7232546864898</v>
      </c>
      <c r="BY9" s="36">
        <v>5220.0446918295202</v>
      </c>
      <c r="BZ9" s="36">
        <v>5215.1815773384997</v>
      </c>
      <c r="CA9" s="36">
        <v>5209.1251122174199</v>
      </c>
      <c r="CB9" s="36">
        <v>5205.1096107699204</v>
      </c>
      <c r="CC9" s="36">
        <v>5184.4106339468308</v>
      </c>
      <c r="CD9" s="36">
        <v>5181.4902472863805</v>
      </c>
      <c r="CE9" s="36">
        <v>5177.24379632614</v>
      </c>
      <c r="CF9" s="36">
        <v>5173.2863040602806</v>
      </c>
      <c r="CG9" s="36">
        <v>5169.7448049580798</v>
      </c>
      <c r="CH9" s="36">
        <v>5147.6362159967493</v>
      </c>
      <c r="CI9" s="36">
        <v>5152.2720742169895</v>
      </c>
      <c r="CJ9" s="36">
        <v>5130.0182247442299</v>
      </c>
      <c r="CK9" s="36">
        <v>5130.63151890482</v>
      </c>
      <c r="CL9" s="36">
        <v>5128.4965579413201</v>
      </c>
      <c r="CM9" s="36">
        <v>5125.9889101806202</v>
      </c>
      <c r="CN9" s="36">
        <v>5123.0530306118299</v>
      </c>
      <c r="CO9" s="36">
        <v>5109.4880196600498</v>
      </c>
      <c r="CP9" s="36">
        <v>5110.8122536136707</v>
      </c>
      <c r="CQ9" s="36">
        <v>5107.7607412266307</v>
      </c>
      <c r="CR9" s="36">
        <v>5104.8264726321395</v>
      </c>
      <c r="CS9" s="36">
        <v>5104.0286390339397</v>
      </c>
      <c r="CT9" s="36">
        <v>5095.7546398495606</v>
      </c>
      <c r="CU9" s="36">
        <v>5095.16478555305</v>
      </c>
      <c r="CV9" s="36">
        <v>5094.8727182416496</v>
      </c>
      <c r="CW9" s="36">
        <v>5088.3621870718598</v>
      </c>
      <c r="CX9" s="36">
        <v>5087.087105969149</v>
      </c>
      <c r="CY9" s="36">
        <v>5078.3878095555692</v>
      </c>
      <c r="CZ9" s="36">
        <v>5077.9987497395296</v>
      </c>
      <c r="DA9" s="36">
        <v>5077.4175686927592</v>
      </c>
      <c r="DB9" s="36">
        <v>5075.6006641760096</v>
      </c>
      <c r="DC9" s="36">
        <v>5079.7410614409418</v>
      </c>
      <c r="DD9" s="36">
        <v>5067.2535269709497</v>
      </c>
      <c r="DE9" s="36">
        <v>5066.3337220926396</v>
      </c>
      <c r="DF9" s="36">
        <v>5064.7187356657405</v>
      </c>
      <c r="DG9" s="36">
        <v>5062.59116600377</v>
      </c>
      <c r="DH9" s="36">
        <v>5059.7689452391896</v>
      </c>
      <c r="DI9" s="58">
        <v>5049.0747599999995</v>
      </c>
      <c r="DJ9" s="58">
        <v>5047.8324599999996</v>
      </c>
      <c r="DK9" s="58">
        <v>5041.0603300000002</v>
      </c>
      <c r="DL9" s="64">
        <v>5038.3263774714387</v>
      </c>
      <c r="DM9" s="58">
        <v>5035.1621189152775</v>
      </c>
      <c r="DN9" s="58">
        <v>5024.659181699677</v>
      </c>
      <c r="DO9" s="58">
        <v>5021.4325218921531</v>
      </c>
      <c r="DP9" s="58">
        <v>5017.4653873669158</v>
      </c>
      <c r="DQ9" s="58">
        <v>5013.1038971946919</v>
      </c>
      <c r="DR9" s="58">
        <v>5007.2418860477828</v>
      </c>
      <c r="DS9" s="58">
        <v>4983.61409268847</v>
      </c>
      <c r="DT9" s="58">
        <v>4974.9486272528211</v>
      </c>
      <c r="DU9" s="58">
        <v>4969.2432044572015</v>
      </c>
      <c r="DV9" s="58">
        <v>4965.2246480654094</v>
      </c>
      <c r="DW9" s="58">
        <v>4959.0175011541496</v>
      </c>
      <c r="DX9" s="58">
        <v>4948.3187214228801</v>
      </c>
      <c r="DY9" s="58">
        <v>4950.4344385204904</v>
      </c>
      <c r="DZ9" s="58">
        <v>4945.6062678771295</v>
      </c>
      <c r="EA9" s="58">
        <v>4944.9663820484302</v>
      </c>
      <c r="EB9" s="58">
        <v>4930.1110927562604</v>
      </c>
      <c r="EC9" s="58">
        <v>4930.9173105375603</v>
      </c>
      <c r="ED9" s="58">
        <v>4926.6914893616995</v>
      </c>
      <c r="EE9" s="58">
        <v>4924.9834009590595</v>
      </c>
      <c r="EF9" s="58">
        <v>4925.1578168666802</v>
      </c>
      <c r="EG9" s="58">
        <v>4910.8950617283999</v>
      </c>
      <c r="EH9" s="58">
        <v>4904.83977672111</v>
      </c>
      <c r="EI9" s="58">
        <v>4901.07671323469</v>
      </c>
      <c r="EJ9" s="58">
        <v>4906.7321785476297</v>
      </c>
      <c r="EK9" s="58">
        <v>4909.8974786413801</v>
      </c>
      <c r="EL9" s="58">
        <v>4904.15978994749</v>
      </c>
      <c r="EM9" s="58">
        <v>4899.2092538557708</v>
      </c>
      <c r="EN9" s="58">
        <v>4897.2255957117095</v>
      </c>
      <c r="EO9" s="58">
        <v>4893.4103295044897</v>
      </c>
      <c r="EP9" s="58">
        <v>4886.8809992874203</v>
      </c>
      <c r="EQ9" s="58">
        <v>4875.3322453761803</v>
      </c>
      <c r="ER9" s="58">
        <v>4873.5145883042405</v>
      </c>
      <c r="ES9" s="58">
        <v>4870.1501887731802</v>
      </c>
      <c r="ET9" s="58">
        <v>4866.8457402812192</v>
      </c>
      <c r="EU9" s="58">
        <v>4860.5925531042403</v>
      </c>
      <c r="EV9" s="58">
        <v>4846.6149743589795</v>
      </c>
      <c r="EW9" s="58">
        <v>4841.3405515832501</v>
      </c>
      <c r="EX9" s="58">
        <v>4833.7591210953497</v>
      </c>
      <c r="EY9" s="58">
        <v>4825.8552199606002</v>
      </c>
      <c r="EZ9" s="58">
        <v>4817.6066622907802</v>
      </c>
      <c r="FA9" s="58">
        <v>4801.4831304631998</v>
      </c>
      <c r="FB9" s="58">
        <v>4795.9572049210301</v>
      </c>
      <c r="FC9" s="58">
        <v>4788.45061251068</v>
      </c>
      <c r="FD9" s="58">
        <v>4779.3227026807099</v>
      </c>
      <c r="FE9" s="58">
        <v>4768.0897232719699</v>
      </c>
      <c r="FF9" s="58">
        <v>4739.3148510014707</v>
      </c>
      <c r="FG9" s="58">
        <v>4720.3205467192802</v>
      </c>
      <c r="FH9" s="58">
        <v>4705.9950561251399</v>
      </c>
      <c r="FI9" s="58">
        <v>4678.8098805426198</v>
      </c>
      <c r="FJ9" s="58">
        <v>4651.9323302220801</v>
      </c>
      <c r="FK9" s="58">
        <v>4616.52601522843</v>
      </c>
      <c r="FL9" s="58">
        <v>4597.0662127259902</v>
      </c>
      <c r="FM9" s="58">
        <v>4575.1532964499802</v>
      </c>
      <c r="FN9" s="58">
        <v>4551.0871124872601</v>
      </c>
      <c r="FO9" s="58">
        <v>4523.26544416053</v>
      </c>
      <c r="FP9" s="58">
        <v>4489.3575156772204</v>
      </c>
      <c r="FQ9" s="58">
        <v>4469.4813168600303</v>
      </c>
      <c r="FR9" s="58">
        <v>4452.1801235175999</v>
      </c>
      <c r="FS9" s="58">
        <v>4437.1533315695988</v>
      </c>
      <c r="FT9" s="58">
        <v>4418.9614759366386</v>
      </c>
      <c r="FU9" s="58">
        <v>4393.95907675955</v>
      </c>
      <c r="FV9" s="58">
        <v>4383.7094633036204</v>
      </c>
      <c r="FW9" s="58">
        <v>4376.4027166489595</v>
      </c>
      <c r="FX9" s="58">
        <v>4366.5760188385393</v>
      </c>
      <c r="FY9" s="58">
        <v>4356.9171955042393</v>
      </c>
      <c r="FZ9" s="58">
        <v>4333.4556786703597</v>
      </c>
      <c r="GA9" s="58">
        <v>4326.0609097918295</v>
      </c>
      <c r="GB9" s="58">
        <v>4316.7826254826296</v>
      </c>
      <c r="GC9" s="58">
        <v>4310.7788681587208</v>
      </c>
      <c r="GD9" s="58">
        <v>4302.5237817899397</v>
      </c>
      <c r="GE9" s="58">
        <v>4279.9746667705995</v>
      </c>
      <c r="GF9" s="58">
        <v>4276.7514419540903</v>
      </c>
      <c r="GG9" s="58">
        <v>4272.9067747539093</v>
      </c>
      <c r="GH9" s="58">
        <v>4267.9234213370401</v>
      </c>
      <c r="GI9" s="58">
        <v>4263.0727286690699</v>
      </c>
      <c r="GJ9" s="58">
        <v>4250.0957987072998</v>
      </c>
      <c r="GK9" s="58">
        <v>4246.4544623819702</v>
      </c>
      <c r="GL9" s="58">
        <v>4247.3726470476795</v>
      </c>
      <c r="GM9" s="58">
        <v>4239.6744930629702</v>
      </c>
      <c r="GN9" s="58">
        <v>4233.4409470002702</v>
      </c>
      <c r="GO9" s="58">
        <v>4225.6588910133905</v>
      </c>
      <c r="GP9" s="58">
        <v>4224.9331755002295</v>
      </c>
      <c r="GQ9" s="58">
        <v>4221.5344137273596</v>
      </c>
      <c r="GR9" s="58">
        <v>4220.0538065254696</v>
      </c>
      <c r="GS9" s="58">
        <v>4216.5468809797194</v>
      </c>
      <c r="GT9" s="58">
        <v>4203.8549262994602</v>
      </c>
      <c r="GU9" s="58">
        <v>4202.6256809338502</v>
      </c>
      <c r="GV9" s="58">
        <v>4200.4773019022105</v>
      </c>
      <c r="GW9" s="58">
        <v>4196.6115798887895</v>
      </c>
      <c r="GX9" s="58">
        <v>4191.2899844720496</v>
      </c>
      <c r="GY9" s="58">
        <v>4181.1236348089697</v>
      </c>
      <c r="GZ9" s="126">
        <v>4179.0259841294501</v>
      </c>
      <c r="HA9" s="126">
        <v>4173.2221311795201</v>
      </c>
      <c r="HB9" s="126">
        <v>4170.704076022932</v>
      </c>
      <c r="HC9" s="128">
        <v>4166.8999999999996</v>
      </c>
      <c r="HD9" s="128">
        <v>4157.487696365999</v>
      </c>
      <c r="HE9" s="128">
        <v>4156.0475553106053</v>
      </c>
      <c r="HF9" s="128">
        <v>4154.6447873423676</v>
      </c>
      <c r="HG9" s="128">
        <v>4151.5948441708306</v>
      </c>
      <c r="HH9" s="128">
        <v>4151.2351507767298</v>
      </c>
      <c r="HI9" s="128">
        <v>4138.2741347905303</v>
      </c>
      <c r="HJ9" s="128">
        <v>4135.2251777719302</v>
      </c>
      <c r="HK9" s="128">
        <v>4133.4517938485897</v>
      </c>
      <c r="HL9" s="128">
        <v>4131.9103291714</v>
      </c>
      <c r="HM9" s="128">
        <v>4129.1266776278098</v>
      </c>
      <c r="HN9" s="128">
        <v>4121.2013188518204</v>
      </c>
      <c r="HO9" s="128">
        <v>4118.11525029104</v>
      </c>
      <c r="HP9" s="128">
        <v>4118.8431303531606</v>
      </c>
      <c r="HQ9" s="128">
        <v>4118.6814606081998</v>
      </c>
      <c r="HR9" s="128">
        <v>4115.4536604361401</v>
      </c>
      <c r="HS9" s="128">
        <v>4109.1179678977696</v>
      </c>
      <c r="HT9" s="128">
        <v>4106.1712344811403</v>
      </c>
      <c r="HU9" s="128">
        <v>4105.25098791033</v>
      </c>
      <c r="HV9" s="128">
        <v>4103.1122688812302</v>
      </c>
      <c r="HW9" s="128">
        <v>4096.4985917696795</v>
      </c>
      <c r="HX9" s="128">
        <v>4086.5512107201603</v>
      </c>
      <c r="HY9" s="128">
        <v>4085.9637845888501</v>
      </c>
      <c r="HZ9" s="128">
        <v>4084.9452011899198</v>
      </c>
      <c r="IA9" s="128">
        <v>4082.9617187499998</v>
      </c>
      <c r="IB9" s="128">
        <v>4081.5118815738201</v>
      </c>
      <c r="IC9" s="128">
        <v>4075.8201959948897</v>
      </c>
      <c r="ID9" s="128">
        <v>4072.60039423337</v>
      </c>
      <c r="IE9" s="128">
        <v>4071.5865662999399</v>
      </c>
      <c r="IF9" s="128">
        <v>4069.6773694988601</v>
      </c>
      <c r="IG9" s="128">
        <v>4065.7764287371397</v>
      </c>
      <c r="IH9" s="128">
        <v>4055.1581896719499</v>
      </c>
      <c r="II9" s="128">
        <v>4062.16834151281</v>
      </c>
      <c r="IJ9" s="128">
        <v>4062.7725637415897</v>
      </c>
      <c r="IK9" s="128">
        <v>4061.9904246134529</v>
      </c>
      <c r="IL9" s="128">
        <v>4056.2482336316534</v>
      </c>
      <c r="IM9" s="128">
        <v>4046.815346964554</v>
      </c>
      <c r="IN9" s="128">
        <v>4047.7474591687428</v>
      </c>
      <c r="IO9" s="128">
        <v>4048.3434782608701</v>
      </c>
      <c r="IP9" s="128">
        <v>4048.6260842013498</v>
      </c>
      <c r="IQ9" s="128">
        <v>4046.7561432155799</v>
      </c>
      <c r="IR9" s="128">
        <v>4042.2207595340697</v>
      </c>
      <c r="IS9" s="128">
        <v>4042.9423380726703</v>
      </c>
      <c r="IT9" s="128">
        <v>4045.3125730766201</v>
      </c>
      <c r="IU9" s="128">
        <v>4044.5394380370003</v>
      </c>
      <c r="IV9" s="128">
        <v>4033.5765323857704</v>
      </c>
      <c r="IW9" s="128">
        <v>4035.5463164438897</v>
      </c>
      <c r="IX9" s="128">
        <v>4037.9321611949599</v>
      </c>
      <c r="IY9" s="128">
        <v>4040.1376555895899</v>
      </c>
      <c r="IZ9" s="128">
        <v>4028.5284423591497</v>
      </c>
      <c r="JA9" s="128">
        <v>4029.61116495445</v>
      </c>
      <c r="JB9" s="128">
        <v>4030.5588474497504</v>
      </c>
      <c r="JC9" s="128">
        <v>4012.9807055154897</v>
      </c>
      <c r="JD9" s="128">
        <v>4014.1458874626801</v>
      </c>
      <c r="JE9" s="128">
        <v>4016.6458640204701</v>
      </c>
      <c r="JF9" s="128">
        <v>4017.205401618929</v>
      </c>
      <c r="JG9" s="128">
        <v>4015.2704016173557</v>
      </c>
      <c r="JH9" s="128">
        <v>4012.9194053208134</v>
      </c>
      <c r="JI9" s="128">
        <v>4007.466572282523</v>
      </c>
      <c r="JJ9" s="128">
        <v>4003.1597494126872</v>
      </c>
      <c r="JK9" s="128">
        <v>3999.8279038770629</v>
      </c>
      <c r="JL9" s="128">
        <v>3997.7621992044401</v>
      </c>
      <c r="JM9" s="128">
        <v>3995.3633927163796</v>
      </c>
      <c r="JN9" s="128">
        <v>3989.2891069676202</v>
      </c>
      <c r="JO9" s="128">
        <v>3990.7639350674799</v>
      </c>
      <c r="JP9" s="128">
        <v>3993.3178186331602</v>
      </c>
      <c r="JQ9" s="128">
        <v>3990.85715392362</v>
      </c>
      <c r="JR9" s="126">
        <v>3994.5058715876203</v>
      </c>
      <c r="JS9" s="126">
        <v>3980.61800319854</v>
      </c>
      <c r="JT9" s="126">
        <v>3981.7465165107901</v>
      </c>
      <c r="JU9" s="126">
        <v>3980.7100749248802</v>
      </c>
      <c r="JV9" s="126">
        <v>3980.9229662172402</v>
      </c>
      <c r="JW9" s="126">
        <v>3980.0424821726597</v>
      </c>
      <c r="JX9" s="126">
        <v>3971.4055246937073</v>
      </c>
      <c r="JY9" s="126">
        <v>3971.5548757170172</v>
      </c>
      <c r="JZ9" s="126">
        <v>3970.4485132899954</v>
      </c>
      <c r="KA9" s="126">
        <v>3969.8716208354299</v>
      </c>
      <c r="KB9" s="126">
        <v>3967.4254311014402</v>
      </c>
      <c r="KC9" s="126">
        <v>3958.9646913389474</v>
      </c>
      <c r="KD9" s="126">
        <v>3955.9240457275719</v>
      </c>
      <c r="KE9" s="126">
        <v>3957.1475638590641</v>
      </c>
      <c r="KF9" s="126">
        <v>3956.0682572774303</v>
      </c>
      <c r="KG9" s="126">
        <v>3955.3326130575711</v>
      </c>
      <c r="KH9" s="126">
        <v>3945.9057761314966</v>
      </c>
      <c r="KI9" s="126">
        <v>3944.5568693910564</v>
      </c>
      <c r="KJ9" s="126">
        <v>3943.7310620626013</v>
      </c>
      <c r="KK9" s="126">
        <v>3942.8026578583504</v>
      </c>
      <c r="KL9" s="126">
        <v>3944.8047655649502</v>
      </c>
      <c r="KM9" s="126">
        <v>3926.8726253981654</v>
      </c>
      <c r="KN9" s="126">
        <v>3930.884</v>
      </c>
      <c r="KO9" s="126">
        <v>3925.027</v>
      </c>
      <c r="KP9" s="126">
        <v>3925.54</v>
      </c>
      <c r="KQ9" s="126">
        <v>3925.9965490797599</v>
      </c>
      <c r="KR9" s="126">
        <v>3913.5927983145002</v>
      </c>
      <c r="KS9" s="126">
        <v>3914.5206057121</v>
      </c>
      <c r="KT9" s="126">
        <v>3916.0058353808399</v>
      </c>
      <c r="KU9" s="126">
        <v>3916.0766620391796</v>
      </c>
      <c r="KV9" s="126">
        <v>3905.6136968341498</v>
      </c>
      <c r="KW9" s="126">
        <v>3905.0177332305298</v>
      </c>
      <c r="KX9" s="126">
        <v>3903.9879620341071</v>
      </c>
      <c r="KY9" s="126">
        <v>3902.9590697316203</v>
      </c>
      <c r="KZ9" s="126">
        <v>3901.3572032920601</v>
      </c>
      <c r="LA9" s="126">
        <v>3889.8617688960799</v>
      </c>
      <c r="LB9" s="126">
        <v>3888.0951832219398</v>
      </c>
      <c r="LC9" s="126">
        <v>3888.1139361498799</v>
      </c>
      <c r="LD9" s="126">
        <v>3888.31074908648</v>
      </c>
      <c r="LE9" s="126">
        <v>3888.1357738117904</v>
      </c>
      <c r="LF9" s="126">
        <v>3878.6505216662899</v>
      </c>
      <c r="LG9" s="126">
        <v>3879.3098978191301</v>
      </c>
      <c r="LH9" s="126">
        <v>3882.09320935904</v>
      </c>
      <c r="LI9" s="126">
        <v>3879.8433151614499</v>
      </c>
      <c r="LJ9" s="126">
        <v>3876.6065860521699</v>
      </c>
      <c r="LK9" s="126">
        <v>3868.1847809610399</v>
      </c>
      <c r="LL9" s="126">
        <v>3867.9722808074698</v>
      </c>
      <c r="LM9" s="126">
        <v>3868.4935583515398</v>
      </c>
      <c r="LN9" s="126">
        <v>3866.1077372919499</v>
      </c>
      <c r="LO9" s="126">
        <v>3862.44017880621</v>
      </c>
      <c r="LP9" s="126">
        <v>3853.0740979137499</v>
      </c>
      <c r="LQ9" s="126">
        <v>3851.3026370549701</v>
      </c>
      <c r="LR9" s="126">
        <v>3850.3746495946702</v>
      </c>
      <c r="LS9" s="126">
        <v>3847.4534327787301</v>
      </c>
      <c r="LT9" s="126">
        <v>3847.0537115730604</v>
      </c>
      <c r="LU9" s="126">
        <v>3836.4952821105298</v>
      </c>
      <c r="LV9" s="126">
        <v>3834.8066255778103</v>
      </c>
      <c r="LW9" s="126">
        <v>3835.0201051654803</v>
      </c>
      <c r="LX9" s="126">
        <v>3832.818706697461</v>
      </c>
      <c r="LY9" s="126">
        <v>3829.7124908467258</v>
      </c>
      <c r="LZ9" s="126">
        <v>3819.2614941410047</v>
      </c>
      <c r="MA9" s="126">
        <v>3816.5270349404645</v>
      </c>
      <c r="MB9" s="126">
        <v>3813.1946502378537</v>
      </c>
      <c r="MC9" s="126">
        <v>3809.0625365739484</v>
      </c>
      <c r="MD9" s="126">
        <v>3808.3541536539669</v>
      </c>
      <c r="ME9" s="126">
        <v>3795.6490995038484</v>
      </c>
      <c r="MF9" s="126">
        <v>3790.6828811973819</v>
      </c>
      <c r="MG9" s="126">
        <v>3789.3337227414327</v>
      </c>
      <c r="MH9" s="126">
        <v>3785.7850368809281</v>
      </c>
      <c r="MI9" s="126">
        <v>3783.2221611865343</v>
      </c>
      <c r="MJ9" s="126">
        <v>3763.000315532066</v>
      </c>
      <c r="MK9" s="126">
        <v>3757.6877790509302</v>
      </c>
      <c r="ML9" s="126">
        <v>3757.5425435306197</v>
      </c>
      <c r="MM9" s="126">
        <v>3755.4462305986704</v>
      </c>
      <c r="MN9" s="126">
        <v>3746.3953995637512</v>
      </c>
      <c r="MO9" s="126">
        <v>3744.8316123907903</v>
      </c>
      <c r="MP9" s="126">
        <v>3743.1199077938099</v>
      </c>
      <c r="MQ9" s="126">
        <v>3738.5330471761904</v>
      </c>
      <c r="MR9" s="126">
        <v>3732.5433710011098</v>
      </c>
      <c r="MS9" s="126">
        <v>3718.2759170653899</v>
      </c>
      <c r="MT9" s="126">
        <v>3714.83102183963</v>
      </c>
      <c r="MU9" s="126">
        <v>3708.69683294061</v>
      </c>
      <c r="MV9" s="126">
        <v>3696.5726173964704</v>
      </c>
      <c r="MW9" s="126">
        <v>3696.5726173964704</v>
      </c>
      <c r="MX9" s="126">
        <v>3681.6044849776899</v>
      </c>
      <c r="MY9" s="126">
        <v>3675.0560644346201</v>
      </c>
      <c r="MZ9" s="126">
        <v>3668.3987831858403</v>
      </c>
      <c r="NA9" s="126">
        <v>3662.75105385494</v>
      </c>
      <c r="NB9" s="126">
        <v>3653.9575943879599</v>
      </c>
      <c r="NC9" s="126">
        <v>3638.0211123365402</v>
      </c>
      <c r="ND9" s="126">
        <v>3627.7652084486999</v>
      </c>
      <c r="NE9" s="126">
        <v>3620.1522480374301</v>
      </c>
      <c r="NF9" s="126">
        <v>3608.1885072179798</v>
      </c>
      <c r="NG9" s="126">
        <v>3600.9397021140298</v>
      </c>
      <c r="NH9" s="126">
        <v>3583.4131398629602</v>
      </c>
      <c r="NI9" s="126">
        <v>3578.1881729069601</v>
      </c>
      <c r="NJ9" s="126">
        <v>3569.7329687123001</v>
      </c>
      <c r="NK9" s="126">
        <v>3564.1484331169399</v>
      </c>
      <c r="NL9" s="126">
        <v>3557.29836950054</v>
      </c>
      <c r="NM9" s="126">
        <v>3534.25158032839</v>
      </c>
      <c r="NN9" s="126">
        <v>3526.7235387045803</v>
      </c>
      <c r="NO9" s="126">
        <v>3521.3205613371201</v>
      </c>
      <c r="NP9" s="126">
        <v>3516.86854349026</v>
      </c>
      <c r="NQ9" s="126">
        <v>3512.9220446023301</v>
      </c>
      <c r="NR9" s="126">
        <v>3498.2443170587098</v>
      </c>
      <c r="NS9" s="126">
        <v>3494.0546318289798</v>
      </c>
      <c r="NT9" s="126">
        <v>3493.3912768647297</v>
      </c>
      <c r="NU9" s="126">
        <v>3486.3299636708298</v>
      </c>
      <c r="NV9" s="126">
        <v>3481.5600315955799</v>
      </c>
      <c r="NW9" s="126">
        <v>3465.6336033981001</v>
      </c>
      <c r="NX9" s="126">
        <v>3461.7923337802699</v>
      </c>
      <c r="NY9" s="126">
        <v>3461.9917127071799</v>
      </c>
      <c r="NZ9" s="126">
        <v>3459.6587351283702</v>
      </c>
      <c r="OA9" s="126">
        <v>3457.8071833648401</v>
      </c>
      <c r="OB9" s="126">
        <v>3444.2442605756896</v>
      </c>
      <c r="OC9" s="126">
        <v>3440.6757703081203</v>
      </c>
      <c r="OD9" s="126">
        <v>3440.1313174609404</v>
      </c>
      <c r="OE9" s="126">
        <v>3436.9816109007097</v>
      </c>
      <c r="OF9" s="126">
        <v>3433.6616618190396</v>
      </c>
      <c r="OG9" s="126">
        <v>3423.1044281316599</v>
      </c>
      <c r="OH9" s="126">
        <v>3421.5560550494902</v>
      </c>
      <c r="OI9" s="126">
        <v>3416.3894587344203</v>
      </c>
      <c r="OJ9" s="126">
        <v>3413.7114541793298</v>
      </c>
      <c r="OK9" s="126">
        <v>3412.0192460632998</v>
      </c>
      <c r="OL9" s="126">
        <v>3405.42807129217</v>
      </c>
      <c r="OM9" s="126">
        <v>3404.1113668836301</v>
      </c>
      <c r="ON9" s="126">
        <v>3404.1599270535999</v>
      </c>
      <c r="OO9" s="126">
        <v>3404.0291878172602</v>
      </c>
      <c r="OP9" s="126">
        <v>3406.78868751245</v>
      </c>
      <c r="OQ9" s="126">
        <v>3398.0189622754701</v>
      </c>
      <c r="OR9" s="126">
        <v>3398.4211791092598</v>
      </c>
      <c r="OS9" s="126">
        <v>3397.9658918444002</v>
      </c>
      <c r="OT9" s="126">
        <v>3395.6908339295701</v>
      </c>
      <c r="OU9" s="126">
        <v>3395.7291666666697</v>
      </c>
      <c r="OV9" s="126">
        <v>3389.7812251392197</v>
      </c>
      <c r="OW9" s="126">
        <v>3387.37860605579</v>
      </c>
      <c r="OX9" s="126">
        <v>3386.8788288646697</v>
      </c>
      <c r="OY9" s="126">
        <v>3383.9328965654154</v>
      </c>
      <c r="OZ9" s="126">
        <v>3386.2270085197879</v>
      </c>
      <c r="PA9" s="126">
        <v>3380.9318681318687</v>
      </c>
      <c r="PB9" s="126">
        <v>3382.6276143921791</v>
      </c>
      <c r="PC9" s="126">
        <v>3383.7139081334344</v>
      </c>
      <c r="PD9" s="126">
        <v>3383.2822722195624</v>
      </c>
      <c r="PE9" s="126">
        <v>3380.197689651066</v>
      </c>
      <c r="PF9" s="126">
        <v>3375.0615861411325</v>
      </c>
      <c r="PG9" s="126">
        <v>3375.3513535095431</v>
      </c>
      <c r="PH9" s="126">
        <v>3375.2934370636344</v>
      </c>
      <c r="PI9" s="126">
        <v>3373.5940617766787</v>
      </c>
      <c r="PJ9" s="126">
        <v>3374.7432072244105</v>
      </c>
      <c r="PK9" s="126">
        <v>3375.8276067527308</v>
      </c>
      <c r="PL9" s="126">
        <v>3380.0769875144597</v>
      </c>
      <c r="PM9" s="126">
        <v>3381.511121760313</v>
      </c>
      <c r="PN9" s="126">
        <v>3379.8518164435941</v>
      </c>
      <c r="PO9" s="126">
        <v>3379.5987752505166</v>
      </c>
      <c r="PP9" s="126">
        <v>3370.9063408032475</v>
      </c>
      <c r="PQ9" s="126">
        <v>3372.7464620766418</v>
      </c>
      <c r="PR9" s="126">
        <v>3378.0316930775648</v>
      </c>
      <c r="PS9" s="126">
        <v>3379.2601413034849</v>
      </c>
      <c r="PT9" s="126">
        <v>3378.7950127469735</v>
      </c>
      <c r="PU9" s="126">
        <v>3376.4970598823957</v>
      </c>
      <c r="PV9" s="126">
        <v>3379.0034734698766</v>
      </c>
      <c r="PW9" s="126">
        <v>3380.1152876185902</v>
      </c>
      <c r="PX9" s="126">
        <v>3381.69836302359</v>
      </c>
      <c r="PY9" s="126">
        <v>3382.0511066398403</v>
      </c>
      <c r="PZ9" s="126">
        <v>3378.8411342946902</v>
      </c>
      <c r="QA9" s="126">
        <v>3381.84047361894</v>
      </c>
      <c r="QB9" s="126">
        <v>3384.3823411905701</v>
      </c>
      <c r="QC9" s="126">
        <v>3385.47047786339</v>
      </c>
      <c r="QD9" s="126">
        <v>3389.2752696763901</v>
      </c>
      <c r="QE9" s="126">
        <v>3383.7437005039596</v>
      </c>
      <c r="QF9" s="126">
        <v>3387.18243785084</v>
      </c>
      <c r="QG9" s="126">
        <v>3390.0767999999998</v>
      </c>
      <c r="QH9" s="126">
        <v>3393.3253598054498</v>
      </c>
      <c r="QI9" s="126">
        <v>3393.5081158497801</v>
      </c>
      <c r="QJ9" s="126">
        <v>3388.4568588469201</v>
      </c>
      <c r="QK9" s="126">
        <v>3389.1410164638501</v>
      </c>
      <c r="QL9" s="126">
        <v>3391.2371216356496</v>
      </c>
      <c r="QM9" s="126">
        <v>3390.5432128417601</v>
      </c>
      <c r="QN9" s="126">
        <v>3392.3095152026299</v>
      </c>
      <c r="QO9" s="126">
        <v>3382.5081735620602</v>
      </c>
      <c r="QP9" s="126">
        <v>3384.97208737864</v>
      </c>
      <c r="QQ9" s="126">
        <v>3388.9457952984903</v>
      </c>
      <c r="QR9" s="126">
        <v>3388.4630915845587</v>
      </c>
      <c r="QS9" s="126">
        <v>3390.5341162178584</v>
      </c>
      <c r="QT9" s="126">
        <v>3387.931625326371</v>
      </c>
      <c r="QU9" s="126">
        <v>3389.8165100122596</v>
      </c>
      <c r="QV9" s="126">
        <v>3395.244697870944</v>
      </c>
      <c r="QW9" s="126">
        <v>3394.513760715311</v>
      </c>
      <c r="QX9" s="126">
        <v>3396.5934652327387</v>
      </c>
      <c r="QY9" s="126">
        <v>3393.9948146014244</v>
      </c>
      <c r="QZ9" s="126">
        <v>3396.1443145677599</v>
      </c>
      <c r="RA9" s="126">
        <v>3399.00182164445</v>
      </c>
      <c r="RB9" s="126">
        <v>3401.2596082320897</v>
      </c>
      <c r="RC9" s="126">
        <v>3406.4748231035001</v>
      </c>
      <c r="RD9" s="126">
        <v>3345.7186900000002</v>
      </c>
      <c r="RE9" s="126">
        <v>3405.5578800557896</v>
      </c>
      <c r="RF9" s="126">
        <v>3406.3623354321699</v>
      </c>
      <c r="RG9" s="126">
        <v>3407.0155983426798</v>
      </c>
      <c r="RH9" s="126">
        <v>3407.3412214361219</v>
      </c>
      <c r="RI9" s="126">
        <v>3406.970377019748</v>
      </c>
      <c r="RJ9" s="126">
        <v>3408.920651774411</v>
      </c>
      <c r="RK9" s="126">
        <v>3409.4016289444608</v>
      </c>
      <c r="RL9" s="126">
        <v>3412.6809034907601</v>
      </c>
      <c r="RM9" s="126">
        <v>3412.3608154576723</v>
      </c>
      <c r="RN9" s="126">
        <v>3410.5083431928529</v>
      </c>
      <c r="RO9" s="126">
        <v>3409.6800162634686</v>
      </c>
      <c r="RP9" s="126">
        <v>3410.03849426638</v>
      </c>
      <c r="RQ9" s="126">
        <v>3410.0720379909899</v>
      </c>
      <c r="RR9" s="126">
        <v>3410.7421560740099</v>
      </c>
      <c r="RS9" s="126">
        <v>3408.51480766136</v>
      </c>
      <c r="RT9" s="126">
        <v>3411.6281031573899</v>
      </c>
      <c r="RU9" s="126">
        <v>3415.9095249462903</v>
      </c>
      <c r="RV9" s="126">
        <v>3419.0018996358999</v>
      </c>
      <c r="RW9" s="126">
        <v>3419.43884382137</v>
      </c>
      <c r="RX9" s="126">
        <v>3418.23271988434</v>
      </c>
      <c r="RY9" s="126">
        <v>3362.1111545988297</v>
      </c>
      <c r="RZ9" s="126">
        <v>3361.4140938015598</v>
      </c>
      <c r="SA9" s="126">
        <v>3362.7015001771902</v>
      </c>
      <c r="SB9" s="126">
        <v>3365.01218649265</v>
      </c>
      <c r="SC9" s="126">
        <v>3359.8577491354899</v>
      </c>
      <c r="SD9" s="126">
        <v>3362.5091409475099</v>
      </c>
      <c r="SE9" s="126">
        <v>3363.0149886211998</v>
      </c>
      <c r="SF9" s="126">
        <v>3362.41595978636</v>
      </c>
      <c r="SG9" s="126">
        <v>3364.57453942956</v>
      </c>
      <c r="SH9" s="126">
        <v>3359.1860695728101</v>
      </c>
      <c r="SI9" s="126">
        <v>3362.2638883365798</v>
      </c>
      <c r="SJ9" s="126">
        <v>3364.62724527102</v>
      </c>
      <c r="SK9" s="126">
        <v>3367.8299607967401</v>
      </c>
      <c r="SL9" s="126">
        <v>3369.4060773480701</v>
      </c>
      <c r="SM9" s="126">
        <v>3365.3343074918103</v>
      </c>
      <c r="SN9" s="126">
        <v>3364.8951682824904</v>
      </c>
      <c r="SO9" s="126">
        <v>3366.6462232422</v>
      </c>
      <c r="SP9" s="126">
        <v>3365.3401858074703</v>
      </c>
      <c r="SQ9" s="126">
        <v>3365.7250785319497</v>
      </c>
      <c r="SR9" s="126">
        <v>3363.2634968593497</v>
      </c>
      <c r="SS9" s="126">
        <v>3366.1328885182102</v>
      </c>
      <c r="ST9" s="126">
        <v>3370.1334233411403</v>
      </c>
      <c r="SU9" s="126">
        <v>3372.7537724266299</v>
      </c>
      <c r="SV9" s="126">
        <v>3375.9153879361102</v>
      </c>
      <c r="SW9" s="126">
        <v>3371.762489698207</v>
      </c>
      <c r="SX9" s="126">
        <v>3374.3466197733483</v>
      </c>
      <c r="SY9" s="126">
        <v>3379.5823783069809</v>
      </c>
      <c r="SZ9" s="126">
        <v>3382.2100749439846</v>
      </c>
      <c r="TA9" s="126">
        <v>3377.5536332179931</v>
      </c>
      <c r="TB9" s="126">
        <v>3381.5978164079102</v>
      </c>
      <c r="TC9" s="126">
        <v>3385.4283386358302</v>
      </c>
      <c r="TD9" s="126">
        <v>3386.68379462027</v>
      </c>
      <c r="TE9" s="126">
        <v>3388.8080610448101</v>
      </c>
      <c r="TF9" s="126">
        <v>3386.8330866889896</v>
      </c>
      <c r="TG9" s="126">
        <v>3391.2792318414099</v>
      </c>
      <c r="TH9" s="126">
        <v>3394.9103416293101</v>
      </c>
      <c r="TI9" s="126">
        <v>3398.2906147619997</v>
      </c>
      <c r="TJ9" s="126">
        <v>3401.6530659827504</v>
      </c>
      <c r="TK9" s="126">
        <v>3402.9865641503598</v>
      </c>
      <c r="TL9" s="126">
        <v>3404.4794319672797</v>
      </c>
      <c r="TM9" s="126">
        <v>3406.0911902852599</v>
      </c>
      <c r="TN9" s="126">
        <v>3406.8792163738199</v>
      </c>
      <c r="TO9" s="126">
        <v>3407.5601900000001</v>
      </c>
      <c r="TP9" s="126">
        <v>3408.0014532104497</v>
      </c>
      <c r="TQ9" s="126">
        <v>3411.3919033325597</v>
      </c>
      <c r="TR9" s="126">
        <v>3414.9604506694504</v>
      </c>
      <c r="TS9" s="126">
        <v>3417.66732245496</v>
      </c>
      <c r="TT9" s="126">
        <v>3418.4166923551202</v>
      </c>
      <c r="TU9" s="126">
        <v>3415.8014261354801</v>
      </c>
      <c r="TV9" s="126">
        <v>3419.1219531189199</v>
      </c>
      <c r="TW9" s="126">
        <v>3422.3837118854999</v>
      </c>
      <c r="TX9" s="126">
        <v>3423.330078125</v>
      </c>
      <c r="TY9" s="126">
        <v>3487.3928850664597</v>
      </c>
      <c r="TZ9" s="126">
        <v>3422.7130692914598</v>
      </c>
      <c r="UA9" s="126">
        <v>3424.70913914414</v>
      </c>
      <c r="UB9" s="126">
        <v>3490.0344347287796</v>
      </c>
      <c r="UC9" s="126">
        <v>3427.5652241837201</v>
      </c>
      <c r="UD9" s="126">
        <v>3429.7066822066799</v>
      </c>
      <c r="UE9" s="126">
        <v>3426.0196292257401</v>
      </c>
      <c r="UF9" s="126">
        <v>3426.7804406648602</v>
      </c>
      <c r="UG9" s="126">
        <v>3425.6694158852101</v>
      </c>
      <c r="UH9" s="126">
        <v>3415.8787236458597</v>
      </c>
      <c r="UI9" s="126">
        <v>3406.2465596740199</v>
      </c>
      <c r="UJ9" s="126">
        <v>3384.21712504982</v>
      </c>
      <c r="UK9" s="126">
        <v>3369.0352589123099</v>
      </c>
      <c r="UL9" s="126">
        <v>3352.33327665363</v>
      </c>
      <c r="UM9" s="126">
        <v>3331.5800770759697</v>
      </c>
      <c r="UN9" s="126">
        <v>3315.2961603860704</v>
      </c>
      <c r="UO9" s="126">
        <v>3276.0366184189502</v>
      </c>
      <c r="UP9" s="126">
        <v>3268.0966053915299</v>
      </c>
      <c r="UQ9" s="126">
        <v>3260.77486455192</v>
      </c>
      <c r="UR9" s="126">
        <v>3244.9620496339298</v>
      </c>
      <c r="US9" s="126">
        <v>3225.2857447874699</v>
      </c>
      <c r="UT9" s="126">
        <v>3213.4569959115497</v>
      </c>
      <c r="UU9" s="126">
        <v>3205.0989418572203</v>
      </c>
      <c r="UV9" s="126">
        <v>3195.9114029910402</v>
      </c>
      <c r="UW9" s="126">
        <v>3190.2762142751458</v>
      </c>
      <c r="UX9" s="126">
        <v>3175.5687870493734</v>
      </c>
      <c r="UY9" s="126">
        <v>3169.6093515647094</v>
      </c>
      <c r="UZ9" s="126">
        <v>3165.0259207701924</v>
      </c>
      <c r="VA9" s="126">
        <v>3161.5499795229798</v>
      </c>
      <c r="VB9" s="126">
        <v>3157.7990355549764</v>
      </c>
      <c r="VC9" s="126">
        <v>3143.8503249729565</v>
      </c>
      <c r="VD9" s="126">
        <v>3139.262976111836</v>
      </c>
      <c r="VE9" s="126">
        <v>3135.3838919792338</v>
      </c>
      <c r="VF9" s="126">
        <v>3136.9719494147721</v>
      </c>
      <c r="VG9" s="126">
        <v>3134.4509884284598</v>
      </c>
      <c r="VH9" s="126">
        <v>3124.3411310970901</v>
      </c>
      <c r="VI9" s="126">
        <v>3121.6647601933296</v>
      </c>
      <c r="VJ9" s="126">
        <v>3120.3920246882403</v>
      </c>
      <c r="VK9" s="126">
        <v>3117.2182040998296</v>
      </c>
      <c r="VL9" s="126">
        <v>3114.49040935724</v>
      </c>
      <c r="VM9" s="126">
        <v>3097.7461113392196</v>
      </c>
      <c r="VN9" s="126">
        <v>3099.1561571655197</v>
      </c>
      <c r="VO9" s="126">
        <v>3097.6870035758498</v>
      </c>
      <c r="VP9" s="126">
        <v>3094.4907176266802</v>
      </c>
      <c r="VQ9" s="126">
        <v>3092.8680747655098</v>
      </c>
      <c r="VR9" s="126">
        <v>3083.7917014907998</v>
      </c>
      <c r="VS9" s="126">
        <v>3080.7152131162702</v>
      </c>
      <c r="VT9" s="126">
        <v>3076.4690044491099</v>
      </c>
      <c r="VU9" s="126">
        <v>3074.1613565589601</v>
      </c>
      <c r="VV9" s="126">
        <v>3074.9136922851799</v>
      </c>
      <c r="VW9" s="126">
        <v>3067.3779745245502</v>
      </c>
      <c r="VX9" s="126">
        <v>3065.57263381861</v>
      </c>
      <c r="VY9" s="126">
        <v>3064.2033112356203</v>
      </c>
      <c r="VZ9" s="126">
        <v>3062.6182375778899</v>
      </c>
      <c r="WA9" s="126">
        <v>3065.7138011607699</v>
      </c>
      <c r="WB9" s="126">
        <v>3048.3851923860602</v>
      </c>
      <c r="WC9" s="126">
        <v>3049.9892864685503</v>
      </c>
      <c r="WD9" s="126">
        <v>3054.9655145653901</v>
      </c>
      <c r="WE9" s="126">
        <v>3046.4483436478899</v>
      </c>
      <c r="WF9" s="126">
        <v>3045.8728429490398</v>
      </c>
      <c r="WG9" s="126">
        <v>3045.9921321247803</v>
      </c>
      <c r="WH9" s="126">
        <v>3045.2210053121498</v>
      </c>
      <c r="WI9" s="126">
        <v>3043.9322040058796</v>
      </c>
      <c r="WJ9" s="126">
        <v>3040.8609956955102</v>
      </c>
      <c r="WK9" s="126">
        <v>3040.24698603768</v>
      </c>
      <c r="WL9" s="126">
        <v>3039.2645335549901</v>
      </c>
      <c r="WM9" s="126">
        <v>3038.6979947947398</v>
      </c>
      <c r="WN9" s="126">
        <v>3039.2903304290799</v>
      </c>
      <c r="WO9" s="126">
        <v>3032.1847563423498</v>
      </c>
      <c r="WP9" s="126">
        <v>3032.9494296182502</v>
      </c>
      <c r="WQ9" s="126">
        <v>3032.5459724212001</v>
      </c>
      <c r="WR9" s="126">
        <v>3034.4800486684303</v>
      </c>
      <c r="WS9" s="126">
        <v>3036.5888387655</v>
      </c>
      <c r="WT9" s="126">
        <v>3032.41239397447</v>
      </c>
      <c r="WU9" s="126">
        <v>3037.7240766496702</v>
      </c>
      <c r="WV9" s="126">
        <v>3038.0474455711201</v>
      </c>
      <c r="WW9" s="126">
        <v>3039.4483504373197</v>
      </c>
      <c r="WX9" s="126">
        <v>3039.8195583750603</v>
      </c>
      <c r="WY9" s="126">
        <v>3040.11887413974</v>
      </c>
      <c r="WZ9" s="126">
        <v>3042.5647666980699</v>
      </c>
      <c r="XA9" s="126">
        <v>3043.41006715095</v>
      </c>
      <c r="XB9" s="126">
        <v>3045.3060621679601</v>
      </c>
      <c r="XC9" s="126">
        <v>3047.8910054110402</v>
      </c>
      <c r="XD9" s="126">
        <v>3044.9191214730399</v>
      </c>
      <c r="XE9" s="126">
        <v>3045.7653572529603</v>
      </c>
      <c r="XF9" s="126">
        <v>3046.05656346152</v>
      </c>
      <c r="XG9" s="126">
        <v>3047.2752670896098</v>
      </c>
      <c r="XH9" s="126">
        <v>3047.24402199013</v>
      </c>
      <c r="XI9" s="126">
        <v>3039.3434197238198</v>
      </c>
      <c r="XJ9" s="126">
        <v>3039.9143255010799</v>
      </c>
      <c r="XK9" s="126">
        <v>3047.7170049026799</v>
      </c>
      <c r="XL9" s="126">
        <v>3047.5546093389203</v>
      </c>
      <c r="XM9" s="126">
        <v>3048.8931008948898</v>
      </c>
      <c r="XN9" s="126">
        <v>3043.9516937604599</v>
      </c>
      <c r="XO9" s="126">
        <v>3044.8041783048302</v>
      </c>
      <c r="XP9" s="126">
        <v>3042.64485458729</v>
      </c>
      <c r="XQ9" s="126">
        <v>3047.7800673667498</v>
      </c>
      <c r="XR9" s="126">
        <v>3046.3713865661402</v>
      </c>
      <c r="XS9" s="126">
        <v>3040.5603906812999</v>
      </c>
      <c r="XT9" s="126">
        <v>3041.2267317236401</v>
      </c>
      <c r="XU9" s="126">
        <v>3039.2283640181699</v>
      </c>
      <c r="XV9" s="126">
        <v>3039.1967285659298</v>
      </c>
      <c r="XW9" s="126">
        <v>3041.30852478419</v>
      </c>
      <c r="XX9" s="126">
        <v>3035.2002592233202</v>
      </c>
      <c r="XY9" s="126">
        <v>3033.4528679135201</v>
      </c>
      <c r="XZ9" s="126">
        <v>3032.2618653228101</v>
      </c>
      <c r="YA9" s="126">
        <v>3033.0269666076001</v>
      </c>
      <c r="YB9" s="126">
        <v>3037.5189337791799</v>
      </c>
      <c r="YC9" s="126">
        <v>3035.2538991568699</v>
      </c>
      <c r="YD9" s="126">
        <v>3035.5022969757797</v>
      </c>
      <c r="YE9" s="126">
        <v>3036.9403800730702</v>
      </c>
      <c r="YF9" s="126">
        <v>3034.1111256018403</v>
      </c>
      <c r="YG9" s="126">
        <v>3034.8144575884198</v>
      </c>
      <c r="YH9" s="126">
        <v>3030.9294970371602</v>
      </c>
      <c r="YI9" s="126">
        <v>3032.69858201638</v>
      </c>
      <c r="YJ9" s="126">
        <v>3033.1515055680297</v>
      </c>
      <c r="YK9" s="126">
        <v>3033.3802865762</v>
      </c>
      <c r="YL9" s="572">
        <v>3040.4390523500201</v>
      </c>
      <c r="YM9" s="126">
        <v>3035.8013370072304</v>
      </c>
      <c r="YN9" s="126">
        <v>3038.0842779715199</v>
      </c>
      <c r="YO9" s="126">
        <v>3038.8709072173897</v>
      </c>
      <c r="YP9" s="126">
        <v>3037.0110753614199</v>
      </c>
      <c r="YQ9" s="126">
        <v>3038.08606279891</v>
      </c>
      <c r="YR9" s="126">
        <v>3032.5394547436599</v>
      </c>
      <c r="YS9" s="126">
        <v>3034.0406723930396</v>
      </c>
      <c r="YT9" s="126">
        <v>3032.3516337553101</v>
      </c>
      <c r="YU9" s="126">
        <v>3032.97126260292</v>
      </c>
      <c r="YV9" s="126">
        <v>3034.1486597538501</v>
      </c>
      <c r="YW9" s="126">
        <v>3027.74950770533</v>
      </c>
      <c r="YX9" s="126">
        <v>3028.1460500356698</v>
      </c>
      <c r="YY9" s="126">
        <v>3028.4999686722899</v>
      </c>
      <c r="YZ9" s="126">
        <v>3028.6960857408199</v>
      </c>
      <c r="ZA9" s="126">
        <v>3029.0483383578799</v>
      </c>
      <c r="ZB9" s="126">
        <v>3025.3471404614302</v>
      </c>
      <c r="ZC9" s="126">
        <v>3026.0310914887</v>
      </c>
      <c r="ZD9" s="126">
        <v>3026.1714891997904</v>
      </c>
      <c r="ZE9" s="126">
        <v>3025.9555748035</v>
      </c>
      <c r="ZF9" s="126">
        <v>3026.8805693853801</v>
      </c>
      <c r="ZG9" s="126">
        <v>3028.40169645782</v>
      </c>
      <c r="ZH9" s="126">
        <v>3031.7745833741396</v>
      </c>
      <c r="ZI9" s="572">
        <v>3037.9708217624302</v>
      </c>
      <c r="ZJ9" s="126">
        <v>3038.3636303866101</v>
      </c>
      <c r="ZK9" s="126">
        <v>3040.3576291837703</v>
      </c>
      <c r="ZL9" s="126">
        <v>3037.7382060948298</v>
      </c>
      <c r="ZM9" s="126">
        <v>3039.74147364177</v>
      </c>
      <c r="ZN9" s="126">
        <v>3040.6863636583098</v>
      </c>
      <c r="ZO9" s="126">
        <v>3044.1508199600803</v>
      </c>
      <c r="ZP9" s="126">
        <v>3044.5099008329998</v>
      </c>
      <c r="ZQ9" s="126">
        <v>3039.7400557696801</v>
      </c>
      <c r="ZR9" s="126">
        <v>3040.50998568676</v>
      </c>
      <c r="ZS9" s="126">
        <v>3040.3711046758899</v>
      </c>
      <c r="ZT9" s="126">
        <v>3041.80818418745</v>
      </c>
      <c r="ZU9" s="126">
        <v>3042.0865180102801</v>
      </c>
      <c r="ZV9" s="126">
        <v>3039.4718336539399</v>
      </c>
      <c r="ZW9" s="126">
        <v>3038.9081454454999</v>
      </c>
      <c r="ZX9" s="126">
        <v>3037.5179138164399</v>
      </c>
      <c r="ZY9" s="126">
        <v>3035.6316114907504</v>
      </c>
      <c r="ZZ9" s="126">
        <v>3034.3521018142301</v>
      </c>
      <c r="AAA9" s="126">
        <v>3029.6497158608504</v>
      </c>
      <c r="AAB9" s="126">
        <v>3027.24844460547</v>
      </c>
      <c r="AAC9" s="126">
        <v>3026.41047446525</v>
      </c>
      <c r="AAD9" s="126">
        <v>3024.52665790844</v>
      </c>
      <c r="AAE9" s="572">
        <v>3029.9504092246898</v>
      </c>
      <c r="AAF9" s="126">
        <v>3023.9654175296396</v>
      </c>
      <c r="AAG9" s="126">
        <v>3022.1764557289202</v>
      </c>
      <c r="AAH9" s="126">
        <v>3021.5516589621998</v>
      </c>
      <c r="AAI9" s="126">
        <v>3020.78993839452</v>
      </c>
      <c r="AAJ9" s="126">
        <v>3019.1862439208398</v>
      </c>
      <c r="AAK9" s="126">
        <v>3011.5603075670501</v>
      </c>
      <c r="AAL9" s="126">
        <v>3007.9024566481899</v>
      </c>
      <c r="AAM9" s="126">
        <v>3006.5211399965597</v>
      </c>
      <c r="AAN9" s="126">
        <v>3005.0159554683401</v>
      </c>
      <c r="AAO9" s="126">
        <v>3002.3839277685001</v>
      </c>
      <c r="AAP9" s="126">
        <v>2998.0413757359802</v>
      </c>
      <c r="AAQ9" s="126">
        <v>2994.4244307880099</v>
      </c>
      <c r="AAR9" s="126">
        <v>2992.42614367233</v>
      </c>
      <c r="AAS9" s="126">
        <v>2991.0990136330201</v>
      </c>
      <c r="AAT9" s="126">
        <v>2987.75122326571</v>
      </c>
      <c r="AAU9" s="126">
        <v>2982.3218038407299</v>
      </c>
      <c r="AAV9" s="126">
        <v>2979.6301067352501</v>
      </c>
      <c r="AAW9" s="126">
        <v>2979.3889922031804</v>
      </c>
      <c r="AAX9" s="126">
        <v>2978.22957658722</v>
      </c>
      <c r="AAY9" s="126">
        <v>2977.2954032635103</v>
      </c>
      <c r="AAZ9" s="126">
        <v>2976.28052725214</v>
      </c>
      <c r="ABA9" s="126">
        <v>2975.13511481971</v>
      </c>
      <c r="ABB9" s="126">
        <v>2975.2671545323801</v>
      </c>
      <c r="ABC9" s="126">
        <v>2975.5045989735399</v>
      </c>
      <c r="ABD9" s="126">
        <v>2986.9246250856299</v>
      </c>
      <c r="ABE9" s="126">
        <v>2980.5824419125702</v>
      </c>
      <c r="ABF9" s="126">
        <v>2981.92305913265</v>
      </c>
      <c r="ABG9" s="126">
        <v>2982.2843489694897</v>
      </c>
      <c r="ABH9" s="126">
        <v>3033.0459177655098</v>
      </c>
      <c r="ABI9" s="126">
        <v>3025.8575532407999</v>
      </c>
      <c r="ABJ9" s="126">
        <v>3025.0719692131797</v>
      </c>
      <c r="ABK9" s="126">
        <v>3024.1152907721198</v>
      </c>
      <c r="ABL9" s="126">
        <v>2971.1912037175102</v>
      </c>
      <c r="ABM9" s="126">
        <v>2969.9370911724</v>
      </c>
      <c r="ABN9" s="126">
        <v>2967.1359637731798</v>
      </c>
      <c r="ABO9" s="126">
        <v>2967.1024263416398</v>
      </c>
      <c r="ABP9" s="126">
        <v>2966.7086154952699</v>
      </c>
      <c r="ABQ9" s="126">
        <v>2965.9373334614002</v>
      </c>
      <c r="ABR9" s="126">
        <v>2965.5986423232998</v>
      </c>
      <c r="ABS9" s="126">
        <v>2961.3322301890198</v>
      </c>
      <c r="ABT9" s="126">
        <v>2959.8328666655702</v>
      </c>
      <c r="ABU9" s="126">
        <v>2966.9731816501703</v>
      </c>
      <c r="ABV9" s="126">
        <v>2965.83250974148</v>
      </c>
      <c r="ABW9" s="126">
        <v>2965.5240939585801</v>
      </c>
      <c r="ABX9" s="126">
        <v>2960.6579767328499</v>
      </c>
      <c r="ABY9" s="126">
        <v>2959.1953681162104</v>
      </c>
      <c r="ABZ9" s="126">
        <v>2969.1244968250599</v>
      </c>
      <c r="ACA9" s="126">
        <v>2971.9242344309</v>
      </c>
      <c r="ACB9" s="126">
        <v>2973.6111409045902</v>
      </c>
      <c r="ACC9" s="126">
        <v>2967.1637045184898</v>
      </c>
      <c r="ACD9" s="126">
        <v>2970.7354846795602</v>
      </c>
      <c r="ACE9" s="126">
        <v>2971.3470703715702</v>
      </c>
      <c r="ACF9" s="126">
        <v>2971.6048298906303</v>
      </c>
      <c r="ACG9" s="126">
        <v>2971.4169133218297</v>
      </c>
      <c r="ACH9" s="126">
        <v>2966.6726401925503</v>
      </c>
      <c r="ACI9" s="126">
        <v>2966.1273297095599</v>
      </c>
      <c r="ACJ9" s="126">
        <v>2962.7494297278399</v>
      </c>
      <c r="ACK9" s="126">
        <v>2965.2452278619103</v>
      </c>
      <c r="ACL9" s="126">
        <v>2963.6188192842797</v>
      </c>
      <c r="ACM9" s="126">
        <v>2960.38681637224</v>
      </c>
      <c r="ACN9" s="126">
        <v>2960.99185372996</v>
      </c>
      <c r="ACO9" s="126">
        <v>2961.81543363319</v>
      </c>
      <c r="ACP9" s="126">
        <v>2961.6706984130296</v>
      </c>
      <c r="ACQ9" s="126">
        <v>2968.3058032451399</v>
      </c>
      <c r="ACR9" s="126">
        <v>2959.3462421081199</v>
      </c>
      <c r="ACS9" s="126">
        <v>2960.1994046130399</v>
      </c>
      <c r="ACT9" s="126">
        <v>2960.7027761413701</v>
      </c>
      <c r="ACU9" s="126">
        <v>2960.3054944349701</v>
      </c>
      <c r="ACV9" s="126">
        <v>2956.4360649099804</v>
      </c>
      <c r="ACW9" s="126">
        <v>2955.1648091430502</v>
      </c>
      <c r="ACX9" s="126">
        <v>2954.90762015564</v>
      </c>
      <c r="ACY9" s="126">
        <v>2955.0799252655502</v>
      </c>
      <c r="ACZ9" s="126">
        <v>2954.74054555661</v>
      </c>
      <c r="ADA9" s="126">
        <v>2949.7127509553898</v>
      </c>
      <c r="ADB9" s="126">
        <v>2947.80241634495</v>
      </c>
      <c r="ADC9" s="126">
        <v>2949.2317486430798</v>
      </c>
      <c r="ADD9" s="126">
        <v>2949.0247660447899</v>
      </c>
      <c r="ADE9" s="126">
        <v>2946.28626113787</v>
      </c>
      <c r="ADF9" s="126">
        <v>2939.7822383308603</v>
      </c>
      <c r="ADG9" s="126">
        <v>2939.3452346670601</v>
      </c>
      <c r="ADH9" s="126">
        <v>2939.2933088034897</v>
      </c>
      <c r="ADI9" s="126">
        <v>2938.4013785628099</v>
      </c>
      <c r="ADJ9" s="126">
        <v>2937.3734198614698</v>
      </c>
      <c r="ADK9" s="126">
        <v>2931.3055694684699</v>
      </c>
      <c r="ADL9" s="126">
        <v>2939.1170470001503</v>
      </c>
      <c r="ADM9" s="126">
        <v>2940.02940014368</v>
      </c>
      <c r="ADN9" s="126">
        <v>2939.8772761433902</v>
      </c>
      <c r="ADO9" s="126">
        <v>2940.9890024002398</v>
      </c>
      <c r="ADP9" s="126">
        <v>2934.1204491610702</v>
      </c>
      <c r="ADQ9" s="126">
        <v>2934.3004247008998</v>
      </c>
      <c r="ADR9" s="126">
        <v>2933.7293582051602</v>
      </c>
      <c r="ADS9" s="126">
        <v>2933.0214794324997</v>
      </c>
      <c r="ADT9" s="126">
        <v>2932.0354307286998</v>
      </c>
      <c r="ADU9" s="126">
        <v>2922.2632562748399</v>
      </c>
      <c r="ADV9" s="126">
        <v>2921.2312145534697</v>
      </c>
      <c r="ADW9" s="126">
        <v>2920.90176076027</v>
      </c>
      <c r="ADX9" s="126">
        <v>2919.0281942162501</v>
      </c>
      <c r="ADY9" s="126">
        <v>2919.3850292859302</v>
      </c>
      <c r="ADZ9" s="126">
        <v>2906.3577438841403</v>
      </c>
      <c r="AEA9" s="126">
        <v>2907.2201432061001</v>
      </c>
      <c r="AEB9" s="126">
        <v>2907.0044079663303</v>
      </c>
      <c r="AEC9" s="126">
        <v>2906.8971472979501</v>
      </c>
      <c r="AED9" s="126">
        <v>2905.1451899930498</v>
      </c>
      <c r="AEE9" s="126">
        <v>2899.23128697016</v>
      </c>
      <c r="AEF9" s="126">
        <f>'1688'!M27/1000</f>
        <v>2901.3347578347598</v>
      </c>
      <c r="AEH9" s="125" t="s">
        <v>558</v>
      </c>
      <c r="AEI9" s="183">
        <f>ADL9-ACQ9</f>
        <v>-29.18875624498969</v>
      </c>
      <c r="AEJ9" s="183">
        <f>AEF9-ADL9</f>
        <v>-37.782289165390466</v>
      </c>
      <c r="AEK9" s="183"/>
      <c r="AEL9" s="183"/>
      <c r="AEM9" s="183"/>
      <c r="AEN9" s="183"/>
      <c r="AEO9" s="127"/>
      <c r="AEP9" s="127"/>
      <c r="AEQ9" s="884" t="s">
        <v>624</v>
      </c>
      <c r="AER9" s="884"/>
      <c r="AEW9" s="491">
        <v>14.501294134550335</v>
      </c>
      <c r="AEX9" s="491">
        <v>0.4314045734886065</v>
      </c>
      <c r="AEY9" s="491">
        <f>RP9-Таблица!RD9</f>
        <v>64.319804266379833</v>
      </c>
      <c r="AEZ9" s="491">
        <f>RP9/RD9*100-100</f>
        <v>1.9224510553928127</v>
      </c>
      <c r="AFA9" s="491">
        <f>RC9-Таблица!QI9</f>
        <v>12.96670725371996</v>
      </c>
      <c r="AFB9" s="491">
        <f>AEF9/QH9*100-100</f>
        <v>-14.498774794731077</v>
      </c>
      <c r="AFC9" s="491">
        <f>AEF9-PL9</f>
        <v>-478.7422296796999</v>
      </c>
      <c r="AFD9" s="491">
        <f>AEF9/PL9*100-100</f>
        <v>-14.163648681616067</v>
      </c>
      <c r="AFE9" s="491">
        <f>PM9-OQ9</f>
        <v>-16.507840515157113</v>
      </c>
      <c r="AFF9" s="491">
        <f>PM9/OQ9*100-100</f>
        <v>-0.48580778089898047</v>
      </c>
      <c r="AFG9" s="491">
        <f>OQ9-NU9</f>
        <v>-88.311001395359654</v>
      </c>
      <c r="AFH9" s="491">
        <f>OQ9/NU9*100-100</f>
        <v>-2.5330649225862487</v>
      </c>
      <c r="AFI9" s="491">
        <f>NU9-MY9</f>
        <v>-188.72610076379033</v>
      </c>
      <c r="AFJ9" s="491">
        <f>NU9/MY9*100-100</f>
        <v>-5.1353257597942132</v>
      </c>
      <c r="AFK9" s="491">
        <f>MY9-MD9</f>
        <v>-133.29808921934682</v>
      </c>
      <c r="AFL9" s="491">
        <f>MY9/MD9*100-100</f>
        <v>-3.5001495092427888</v>
      </c>
      <c r="AFM9" s="491">
        <f>AEF9-Таблица!LI9</f>
        <v>-978.50855732669015</v>
      </c>
      <c r="AFN9" s="491">
        <f>AEF9/LI9*100-100</f>
        <v>-25.220311178622225</v>
      </c>
      <c r="AFO9" s="491"/>
      <c r="AFP9" s="491">
        <f>AEF9-Таблица!KM9</f>
        <v>-1025.5378675634056</v>
      </c>
      <c r="AFQ9" s="491">
        <f>AEF9/KM9*100-100</f>
        <v>-26.115893368438989</v>
      </c>
      <c r="AFR9" s="491">
        <f>KL9-Таблица!JS9</f>
        <v>-35.813237633589779</v>
      </c>
      <c r="AFS9" s="491">
        <f>KL9/JS9*100-100</f>
        <v>-0.89969038990460604</v>
      </c>
      <c r="AFT9" s="491">
        <f>JR9-IY9</f>
        <v>-45.631784001969663</v>
      </c>
      <c r="AFU9" s="492">
        <f>JR9/IY9*100-100</f>
        <v>-1.1294611196932181</v>
      </c>
      <c r="AFV9" s="496">
        <f>AEF9-IY9</f>
        <v>-1138.8028977548302</v>
      </c>
      <c r="AFW9" s="497">
        <f>AEF9/IY9*100-100</f>
        <v>-28.187230110322588</v>
      </c>
      <c r="AFX9" s="495" t="s">
        <v>149</v>
      </c>
    </row>
    <row r="10" spans="1:899" ht="15.75" thickBot="1" x14ac:dyDescent="0.3">
      <c r="A10" s="32" t="s">
        <v>2</v>
      </c>
      <c r="B10" s="37">
        <v>12781.043350477601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>
        <v>12781.043350477601</v>
      </c>
      <c r="AS10" s="37">
        <v>12771.050407907</v>
      </c>
      <c r="AT10" s="37">
        <v>12778.384708105299</v>
      </c>
      <c r="AU10" s="37">
        <v>12790.210499578901</v>
      </c>
      <c r="AV10" s="37">
        <v>12800.3842832885</v>
      </c>
      <c r="AW10" s="37">
        <v>12798.947011197901</v>
      </c>
      <c r="AX10" s="37">
        <v>12800.3362523408</v>
      </c>
      <c r="AY10" s="37">
        <v>12818.9639950525</v>
      </c>
      <c r="AZ10" s="37">
        <v>12898.234124386201</v>
      </c>
      <c r="BA10" s="37">
        <v>12924.923000000001</v>
      </c>
      <c r="BB10" s="37">
        <v>12932.145</v>
      </c>
      <c r="BC10" s="34">
        <v>12919.297</v>
      </c>
      <c r="BD10" s="35">
        <v>12937.104090000001</v>
      </c>
      <c r="BE10" s="35">
        <v>12940.957380000002</v>
      </c>
      <c r="BF10" s="35">
        <v>12950.3575</v>
      </c>
      <c r="BG10" s="35">
        <v>12977.097250000001</v>
      </c>
      <c r="BH10" s="35">
        <v>12974.05089</v>
      </c>
      <c r="BI10" s="35">
        <v>12998.370999999999</v>
      </c>
      <c r="BJ10" s="35">
        <v>12997.96</v>
      </c>
      <c r="BK10" s="36">
        <v>12992.531999999999</v>
      </c>
      <c r="BL10" s="36">
        <v>12967.00531</v>
      </c>
      <c r="BM10" s="36">
        <v>12954.623356374801</v>
      </c>
      <c r="BN10" s="36">
        <v>12985.214723926401</v>
      </c>
      <c r="BO10" s="36">
        <v>12988.126560000001</v>
      </c>
      <c r="BP10" s="36">
        <v>13001.391418659501</v>
      </c>
      <c r="BQ10" s="36">
        <v>12997.221003581819</v>
      </c>
      <c r="BR10" s="36">
        <v>12995.241830303599</v>
      </c>
      <c r="BS10" s="36">
        <v>12991.5530549911</v>
      </c>
      <c r="BT10" s="36">
        <v>12981.024982321202</v>
      </c>
      <c r="BU10" s="36">
        <v>12961.4688911171</v>
      </c>
      <c r="BV10" s="36">
        <v>12957.5214692109</v>
      </c>
      <c r="BW10" s="36">
        <v>12959.959319284611</v>
      </c>
      <c r="BX10" s="36">
        <v>12932.347745190798</v>
      </c>
      <c r="BY10" s="36">
        <v>12923.8030894228</v>
      </c>
      <c r="BZ10" s="36">
        <v>12912.3803215637</v>
      </c>
      <c r="CA10" s="36">
        <v>12886.7452520967</v>
      </c>
      <c r="CB10" s="36">
        <v>12881.659680455623</v>
      </c>
      <c r="CC10" s="36">
        <v>12857.530892356799</v>
      </c>
      <c r="CD10" s="36">
        <v>12848.5257582139</v>
      </c>
      <c r="CE10" s="36">
        <v>12852.2017124551</v>
      </c>
      <c r="CF10" s="36">
        <v>12855.180340299399</v>
      </c>
      <c r="CG10" s="36">
        <v>12849.706339689501</v>
      </c>
      <c r="CH10" s="36">
        <v>12774.5801343281</v>
      </c>
      <c r="CI10" s="36">
        <v>12809.411480070199</v>
      </c>
      <c r="CJ10" s="36">
        <v>12755.8112379221</v>
      </c>
      <c r="CK10" s="36">
        <v>12765.185786514099</v>
      </c>
      <c r="CL10" s="36">
        <v>12748.704302640499</v>
      </c>
      <c r="CM10" s="36">
        <v>12771.0417623016</v>
      </c>
      <c r="CN10" s="36">
        <v>12773.024058660701</v>
      </c>
      <c r="CO10" s="36">
        <v>12723.467165709701</v>
      </c>
      <c r="CP10" s="36">
        <v>12737.7985266288</v>
      </c>
      <c r="CQ10" s="36">
        <v>12739.478480905</v>
      </c>
      <c r="CR10" s="36">
        <v>12727.6436713931</v>
      </c>
      <c r="CS10" s="36">
        <v>12736.717020542801</v>
      </c>
      <c r="CT10" s="36">
        <v>12738.948480418499</v>
      </c>
      <c r="CU10" s="36">
        <v>12712.8131367638</v>
      </c>
      <c r="CV10" s="36">
        <v>12717.3326942688</v>
      </c>
      <c r="CW10" s="36">
        <v>12708.8640972784</v>
      </c>
      <c r="CX10" s="36">
        <v>12708.058934677367</v>
      </c>
      <c r="CY10" s="36">
        <v>12682.4223825503</v>
      </c>
      <c r="CZ10" s="36">
        <v>12675.297743375899</v>
      </c>
      <c r="DA10" s="36">
        <v>12678.6940781426</v>
      </c>
      <c r="DB10" s="36">
        <v>12674.640594415801</v>
      </c>
      <c r="DC10" s="36">
        <v>12702.811717944944</v>
      </c>
      <c r="DD10" s="36">
        <v>12687.897135766099</v>
      </c>
      <c r="DE10" s="36">
        <v>12659.8475867824</v>
      </c>
      <c r="DF10" s="36">
        <v>12647.5201311482</v>
      </c>
      <c r="DG10" s="36">
        <v>12664.788645855</v>
      </c>
      <c r="DH10" s="36">
        <v>12658.6244025987</v>
      </c>
      <c r="DI10" s="58">
        <v>12633.72062</v>
      </c>
      <c r="DJ10" s="58">
        <v>12610.157800000001</v>
      </c>
      <c r="DK10" s="58">
        <v>12615.63924</v>
      </c>
      <c r="DL10" s="64">
        <v>12601.907731322251</v>
      </c>
      <c r="DM10" s="58">
        <v>12591.076148568602</v>
      </c>
      <c r="DN10" s="58">
        <v>12550.959988281398</v>
      </c>
      <c r="DO10" s="58">
        <v>12553.034544406988</v>
      </c>
      <c r="DP10" s="58">
        <v>12553.99322883638</v>
      </c>
      <c r="DQ10" s="58">
        <v>12545.756407266303</v>
      </c>
      <c r="DR10" s="58">
        <v>12537.683653730639</v>
      </c>
      <c r="DS10" s="58">
        <v>12478.250280092941</v>
      </c>
      <c r="DT10" s="58">
        <v>12486.340555345747</v>
      </c>
      <c r="DU10" s="58">
        <v>12481.8308469275</v>
      </c>
      <c r="DV10" s="58">
        <v>12478.701039518099</v>
      </c>
      <c r="DW10" s="58">
        <v>12483.554132092</v>
      </c>
      <c r="DX10" s="58">
        <v>12429.7202729618</v>
      </c>
      <c r="DY10" s="58">
        <v>12431.498863172599</v>
      </c>
      <c r="DZ10" s="58">
        <v>12428.6837334459</v>
      </c>
      <c r="EA10" s="58">
        <v>12428.565210262901</v>
      </c>
      <c r="EB10" s="58">
        <v>12364.9770097276</v>
      </c>
      <c r="EC10" s="58">
        <v>12367.426088526599</v>
      </c>
      <c r="ED10" s="58">
        <v>12352.8197534378</v>
      </c>
      <c r="EE10" s="58">
        <v>12363.0584767564</v>
      </c>
      <c r="EF10" s="58">
        <v>12363.180843096799</v>
      </c>
      <c r="EG10" s="58">
        <v>12310.945636795201</v>
      </c>
      <c r="EH10" s="58">
        <v>12302.0989093717</v>
      </c>
      <c r="EI10" s="58">
        <v>12299.493232722902</v>
      </c>
      <c r="EJ10" s="58">
        <v>12481.937690563998</v>
      </c>
      <c r="EK10" s="58">
        <v>12533.1033859115</v>
      </c>
      <c r="EL10" s="58">
        <v>12521.773737634501</v>
      </c>
      <c r="EM10" s="58">
        <v>12538.976051491501</v>
      </c>
      <c r="EN10" s="58">
        <v>12537.4869036194</v>
      </c>
      <c r="EO10" s="58">
        <v>12534.430727277</v>
      </c>
      <c r="EP10" s="58">
        <v>12535.7097609133</v>
      </c>
      <c r="EQ10" s="58">
        <v>12499.411572393199</v>
      </c>
      <c r="ER10" s="58">
        <v>12503.484534572201</v>
      </c>
      <c r="ES10" s="58">
        <v>12510.365464517299</v>
      </c>
      <c r="ET10" s="58">
        <v>12499.7267671221</v>
      </c>
      <c r="EU10" s="58">
        <v>12532.504665021401</v>
      </c>
      <c r="EV10" s="58">
        <v>12457.368584662801</v>
      </c>
      <c r="EW10" s="58">
        <v>12448.025868860499</v>
      </c>
      <c r="EX10" s="58">
        <v>12446.096543076601</v>
      </c>
      <c r="EY10" s="58">
        <v>12437.724425685201</v>
      </c>
      <c r="EZ10" s="58">
        <v>12438.306425766499</v>
      </c>
      <c r="FA10" s="58">
        <v>12370.8093149418</v>
      </c>
      <c r="FB10" s="58">
        <v>12336.2696612134</v>
      </c>
      <c r="FC10" s="58">
        <v>12322.3943200336</v>
      </c>
      <c r="FD10" s="58">
        <v>12326.814008303299</v>
      </c>
      <c r="FE10" s="58">
        <v>12321.944778626301</v>
      </c>
      <c r="FF10" s="58">
        <v>12245.934622172401</v>
      </c>
      <c r="FG10" s="58">
        <v>12215.622028053702</v>
      </c>
      <c r="FH10" s="58">
        <v>12205.060861282402</v>
      </c>
      <c r="FI10" s="58">
        <v>12187.2942188458</v>
      </c>
      <c r="FJ10" s="58">
        <v>12192.6661641641</v>
      </c>
      <c r="FK10" s="58">
        <v>12102.406158756901</v>
      </c>
      <c r="FL10" s="58">
        <v>12085.212977863099</v>
      </c>
      <c r="FM10" s="58">
        <v>12075.741189745801</v>
      </c>
      <c r="FN10" s="58">
        <v>12040.822583666901</v>
      </c>
      <c r="FO10" s="58">
        <v>12016.9762113176</v>
      </c>
      <c r="FP10" s="58">
        <v>11991.2890034172</v>
      </c>
      <c r="FQ10" s="58">
        <v>11963.038464089399</v>
      </c>
      <c r="FR10" s="58">
        <v>11932.2829322076</v>
      </c>
      <c r="FS10" s="58">
        <v>11901.843109088039</v>
      </c>
      <c r="FT10" s="58">
        <v>11869.277303120816</v>
      </c>
      <c r="FU10" s="58">
        <v>11807.345995391599</v>
      </c>
      <c r="FV10" s="58">
        <v>11811.757212819301</v>
      </c>
      <c r="FW10" s="58">
        <v>11821.733116499201</v>
      </c>
      <c r="FX10" s="58">
        <v>11812.516392403901</v>
      </c>
      <c r="FY10" s="58">
        <v>11796.968570274301</v>
      </c>
      <c r="FZ10" s="58">
        <v>11729.6102998067</v>
      </c>
      <c r="GA10" s="58">
        <v>11726.150687133701</v>
      </c>
      <c r="GB10" s="58">
        <v>11716.832808564899</v>
      </c>
      <c r="GC10" s="58">
        <v>11711.2310118696</v>
      </c>
      <c r="GD10" s="58">
        <v>11699.853214681201</v>
      </c>
      <c r="GE10" s="58">
        <v>11665.8040804388</v>
      </c>
      <c r="GF10" s="58">
        <v>11669.2515325037</v>
      </c>
      <c r="GG10" s="58">
        <v>11660.616840113</v>
      </c>
      <c r="GH10" s="58">
        <v>11666.5917357037</v>
      </c>
      <c r="GI10" s="58">
        <v>11662.1704947701</v>
      </c>
      <c r="GJ10" s="58">
        <v>11637.183500850899</v>
      </c>
      <c r="GK10" s="58">
        <v>11639.205326368099</v>
      </c>
      <c r="GL10" s="58">
        <v>11662.010920389799</v>
      </c>
      <c r="GM10" s="58">
        <v>11692.236552086501</v>
      </c>
      <c r="GN10" s="58">
        <v>11692.573476023999</v>
      </c>
      <c r="GO10" s="58">
        <v>11679.295424912299</v>
      </c>
      <c r="GP10" s="58">
        <v>11675.152955227399</v>
      </c>
      <c r="GQ10" s="58">
        <v>11671.9914406219</v>
      </c>
      <c r="GR10" s="58">
        <v>11665.071310408101</v>
      </c>
      <c r="GS10" s="58">
        <v>11659.475188665499</v>
      </c>
      <c r="GT10" s="58">
        <v>11622.026761032101</v>
      </c>
      <c r="GU10" s="58">
        <v>11621.3638497991</v>
      </c>
      <c r="GV10" s="58">
        <v>11632.9122646126</v>
      </c>
      <c r="GW10" s="58">
        <v>11621.736784926699</v>
      </c>
      <c r="GX10" s="58">
        <v>11620.948758559502</v>
      </c>
      <c r="GY10" s="58">
        <v>11604.892875555701</v>
      </c>
      <c r="GZ10" s="126">
        <v>11604.5826112303</v>
      </c>
      <c r="HA10" s="126">
        <v>11605.1705848906</v>
      </c>
      <c r="HB10" s="126">
        <v>11601.065146159386</v>
      </c>
      <c r="HC10" s="128">
        <v>11604.633</v>
      </c>
      <c r="HD10" s="128">
        <v>11593.435771219138</v>
      </c>
      <c r="HE10" s="128">
        <v>11592.4043609005</v>
      </c>
      <c r="HF10" s="128">
        <v>11588.635327860951</v>
      </c>
      <c r="HG10" s="128">
        <v>11583.5231641603</v>
      </c>
      <c r="HH10" s="128">
        <v>11608.342850273499</v>
      </c>
      <c r="HI10" s="128">
        <v>11585.275332592701</v>
      </c>
      <c r="HJ10" s="128">
        <v>11594.993113115699</v>
      </c>
      <c r="HK10" s="128">
        <v>11591.112185087501</v>
      </c>
      <c r="HL10" s="128">
        <v>11593.9906341977</v>
      </c>
      <c r="HM10" s="128">
        <v>11582.938650514699</v>
      </c>
      <c r="HN10" s="128">
        <v>11570.2167790769</v>
      </c>
      <c r="HO10" s="128">
        <v>11564.2322740778</v>
      </c>
      <c r="HP10" s="128">
        <v>11589.768591502399</v>
      </c>
      <c r="HQ10" s="128">
        <v>11581.286295395899</v>
      </c>
      <c r="HR10" s="128">
        <v>11576.484702146799</v>
      </c>
      <c r="HS10" s="128">
        <v>11543.085404163501</v>
      </c>
      <c r="HT10" s="128">
        <v>11538.261692762901</v>
      </c>
      <c r="HU10" s="128">
        <v>11531.8933582626</v>
      </c>
      <c r="HV10" s="128">
        <v>11531.055134537601</v>
      </c>
      <c r="HW10" s="128">
        <v>11524.274935363499</v>
      </c>
      <c r="HX10" s="128">
        <v>11489.475661533101</v>
      </c>
      <c r="HY10" s="128">
        <v>11508.854735267701</v>
      </c>
      <c r="HZ10" s="128">
        <v>11515.334786625501</v>
      </c>
      <c r="IA10" s="128">
        <v>11504.2505161197</v>
      </c>
      <c r="IB10" s="128">
        <v>11498.2661732741</v>
      </c>
      <c r="IC10" s="128">
        <v>11501.2332628612</v>
      </c>
      <c r="ID10" s="128">
        <v>11501.682452920699</v>
      </c>
      <c r="IE10" s="128">
        <v>11505.3683170985</v>
      </c>
      <c r="IF10" s="128">
        <v>11514.4862916197</v>
      </c>
      <c r="IG10" s="128">
        <v>11510.038887561099</v>
      </c>
      <c r="IH10" s="128">
        <v>11495.977946062099</v>
      </c>
      <c r="II10" s="128">
        <v>11497.603168165499</v>
      </c>
      <c r="IJ10" s="128">
        <v>11494.914298273001</v>
      </c>
      <c r="IK10" s="128">
        <v>11493.369761771388</v>
      </c>
      <c r="IL10" s="128">
        <v>11494.049836351387</v>
      </c>
      <c r="IM10" s="128">
        <v>11458.949516090534</v>
      </c>
      <c r="IN10" s="128">
        <v>11474.169415119979</v>
      </c>
      <c r="IO10" s="128">
        <v>11483.968163444031</v>
      </c>
      <c r="IP10" s="128">
        <v>11487.998842635199</v>
      </c>
      <c r="IQ10" s="128">
        <v>11493.602527369299</v>
      </c>
      <c r="IR10" s="128">
        <v>11475.405923602601</v>
      </c>
      <c r="IS10" s="128">
        <v>11479.2208204284</v>
      </c>
      <c r="IT10" s="128">
        <v>11476.749796562501</v>
      </c>
      <c r="IU10" s="128">
        <v>11489.280717544099</v>
      </c>
      <c r="IV10" s="128">
        <v>11463.601852215699</v>
      </c>
      <c r="IW10" s="128">
        <v>11480.708910609801</v>
      </c>
      <c r="IX10" s="128">
        <v>11508.592049491401</v>
      </c>
      <c r="IY10" s="128">
        <v>11536.3769321212</v>
      </c>
      <c r="IZ10" s="128">
        <v>11490.086932652301</v>
      </c>
      <c r="JA10" s="128">
        <v>11495.356643953299</v>
      </c>
      <c r="JB10" s="128">
        <v>11505.911817239201</v>
      </c>
      <c r="JC10" s="128">
        <v>11473.7146013244</v>
      </c>
      <c r="JD10" s="128">
        <v>11475.917984453499</v>
      </c>
      <c r="JE10" s="128">
        <v>11471.7461459393</v>
      </c>
      <c r="JF10" s="128">
        <v>11467.822982165872</v>
      </c>
      <c r="JG10" s="128">
        <v>11458.835900036658</v>
      </c>
      <c r="JH10" s="128">
        <v>11466.677707951243</v>
      </c>
      <c r="JI10" s="128">
        <v>11442.630802861559</v>
      </c>
      <c r="JJ10" s="128">
        <v>11446.400643783016</v>
      </c>
      <c r="JK10" s="128">
        <v>11452.599486255202</v>
      </c>
      <c r="JL10" s="128">
        <v>11477.2163574226</v>
      </c>
      <c r="JM10" s="128">
        <v>11484.559081616999</v>
      </c>
      <c r="JN10" s="128">
        <v>11462.768995983801</v>
      </c>
      <c r="JO10" s="128">
        <v>11459.1252862536</v>
      </c>
      <c r="JP10" s="128">
        <v>11479.7228441684</v>
      </c>
      <c r="JQ10" s="128">
        <v>11493.338157670001</v>
      </c>
      <c r="JR10" s="126">
        <v>11524.270997031599</v>
      </c>
      <c r="JS10" s="126">
        <v>11497.849229174601</v>
      </c>
      <c r="JT10" s="126">
        <v>11492.6595779812</v>
      </c>
      <c r="JU10" s="126">
        <v>11500.012870017299</v>
      </c>
      <c r="JV10" s="126">
        <v>11507.697402089698</v>
      </c>
      <c r="JW10" s="126">
        <v>11516.657342956349</v>
      </c>
      <c r="JX10" s="126">
        <v>11489.253443714133</v>
      </c>
      <c r="JY10" s="126">
        <v>11486.990662552565</v>
      </c>
      <c r="JZ10" s="126">
        <v>11505.527412602911</v>
      </c>
      <c r="KA10" s="126">
        <v>11503.6173318171</v>
      </c>
      <c r="KB10" s="126">
        <v>11500.6368259555</v>
      </c>
      <c r="KC10" s="126">
        <v>11473.398599216336</v>
      </c>
      <c r="KD10" s="126">
        <v>11452.204867207385</v>
      </c>
      <c r="KE10" s="126">
        <v>11451.248935955124</v>
      </c>
      <c r="KF10" s="126">
        <v>11458.979708384544</v>
      </c>
      <c r="KG10" s="126">
        <v>11460.207189856061</v>
      </c>
      <c r="KH10" s="126">
        <v>11438.501255399009</v>
      </c>
      <c r="KI10" s="126">
        <v>11442.617521718548</v>
      </c>
      <c r="KJ10" s="126">
        <v>11451.627160421061</v>
      </c>
      <c r="KK10" s="126">
        <v>11441.839096046444</v>
      </c>
      <c r="KL10" s="126">
        <v>11472.282624043377</v>
      </c>
      <c r="KM10" s="126">
        <v>11443.82978956578</v>
      </c>
      <c r="KN10" s="126">
        <v>11451.38</v>
      </c>
      <c r="KO10" s="126">
        <v>11441.938</v>
      </c>
      <c r="KP10" s="126">
        <v>11443.982</v>
      </c>
      <c r="KQ10" s="126">
        <v>11442.7309217774</v>
      </c>
      <c r="KR10" s="126">
        <v>11425.576864894099</v>
      </c>
      <c r="KS10" s="126">
        <v>11434.041007347399</v>
      </c>
      <c r="KT10" s="126">
        <v>11434.377669038598</v>
      </c>
      <c r="KU10" s="126">
        <v>11448.6988310669</v>
      </c>
      <c r="KV10" s="126">
        <v>11406.3108976936</v>
      </c>
      <c r="KW10" s="126">
        <v>11421.893718248901</v>
      </c>
      <c r="KX10" s="126">
        <v>11429.861214358467</v>
      </c>
      <c r="KY10" s="126">
        <v>11440.977546743199</v>
      </c>
      <c r="KZ10" s="126">
        <v>11426.2872964165</v>
      </c>
      <c r="LA10" s="126">
        <v>11416.248169316699</v>
      </c>
      <c r="LB10" s="126">
        <v>11407.1321989834</v>
      </c>
      <c r="LC10" s="126">
        <v>11428.298214792101</v>
      </c>
      <c r="LD10" s="126">
        <v>11416.251416786299</v>
      </c>
      <c r="LE10" s="126">
        <v>11415.949859409999</v>
      </c>
      <c r="LF10" s="126">
        <v>11427.317127311699</v>
      </c>
      <c r="LG10" s="126">
        <v>11454.997731534098</v>
      </c>
      <c r="LH10" s="126">
        <v>11494.659353348701</v>
      </c>
      <c r="LI10" s="126">
        <v>11466.683576408601</v>
      </c>
      <c r="LJ10" s="126">
        <v>11455.447723563801</v>
      </c>
      <c r="LK10" s="126">
        <v>11424.986670095199</v>
      </c>
      <c r="LL10" s="126">
        <v>11447.0191115282</v>
      </c>
      <c r="LM10" s="126">
        <v>11461.349958008399</v>
      </c>
      <c r="LN10" s="126">
        <v>11459.167973052301</v>
      </c>
      <c r="LO10" s="126">
        <v>11471.2188081193</v>
      </c>
      <c r="LP10" s="126">
        <v>11385.0269807149</v>
      </c>
      <c r="LQ10" s="126">
        <v>11450.4078423393</v>
      </c>
      <c r="LR10" s="126">
        <v>11453.193744611301</v>
      </c>
      <c r="LS10" s="126">
        <v>11455.80250983</v>
      </c>
      <c r="LT10" s="126">
        <v>11460.8251045216</v>
      </c>
      <c r="LU10" s="126">
        <v>11438.305362728501</v>
      </c>
      <c r="LV10" s="126">
        <v>11425.4354757939</v>
      </c>
      <c r="LW10" s="126">
        <v>11463.1088584994</v>
      </c>
      <c r="LX10" s="126">
        <v>11460.132580495654</v>
      </c>
      <c r="LY10" s="126">
        <v>11451.914909041854</v>
      </c>
      <c r="LZ10" s="126">
        <v>11421.215100672147</v>
      </c>
      <c r="MA10" s="126">
        <v>11420.727100931468</v>
      </c>
      <c r="MB10" s="126">
        <v>11430.868092433886</v>
      </c>
      <c r="MC10" s="126">
        <v>11357.781979708299</v>
      </c>
      <c r="MD10" s="126">
        <v>11370.05633312039</v>
      </c>
      <c r="ME10" s="126">
        <v>11357.543036857018</v>
      </c>
      <c r="MF10" s="126">
        <v>11360.388205309586</v>
      </c>
      <c r="MG10" s="126">
        <v>11372.515373088034</v>
      </c>
      <c r="MH10" s="126">
        <v>11455.625668244225</v>
      </c>
      <c r="MI10" s="126">
        <v>11447.574828362036</v>
      </c>
      <c r="MJ10" s="126">
        <v>11415.84972096708</v>
      </c>
      <c r="MK10" s="126">
        <v>11421.335576356058</v>
      </c>
      <c r="ML10" s="126">
        <v>11407.939933058833</v>
      </c>
      <c r="MM10" s="126">
        <v>11399.27199473669</v>
      </c>
      <c r="MN10" s="126">
        <v>11383.398900041102</v>
      </c>
      <c r="MO10" s="126">
        <v>11394.637812896199</v>
      </c>
      <c r="MP10" s="126">
        <v>11398.5542964379</v>
      </c>
      <c r="MQ10" s="126">
        <v>11386.839681885102</v>
      </c>
      <c r="MR10" s="126">
        <v>11371.167067046101</v>
      </c>
      <c r="MS10" s="126">
        <v>11335.9586472263</v>
      </c>
      <c r="MT10" s="126">
        <v>11338.6009291512</v>
      </c>
      <c r="MU10" s="126">
        <v>11351.528889146199</v>
      </c>
      <c r="MV10" s="126">
        <v>11350.480119711701</v>
      </c>
      <c r="MW10" s="126">
        <v>11350.480119711701</v>
      </c>
      <c r="MX10" s="126">
        <v>11359.382257315399</v>
      </c>
      <c r="MY10" s="126">
        <v>11356.9089422128</v>
      </c>
      <c r="MZ10" s="126">
        <v>11374.0012974541</v>
      </c>
      <c r="NA10" s="126">
        <v>11365.6692849023</v>
      </c>
      <c r="NB10" s="126">
        <v>11349.2306181596</v>
      </c>
      <c r="NC10" s="126">
        <v>11311.1662260624</v>
      </c>
      <c r="ND10" s="126">
        <v>11290.979362079001</v>
      </c>
      <c r="NE10" s="126">
        <v>11281.381033461301</v>
      </c>
      <c r="NF10" s="126">
        <v>11271.6113943079</v>
      </c>
      <c r="NG10" s="126">
        <v>11261.297650017901</v>
      </c>
      <c r="NH10" s="126">
        <v>11244.064636159301</v>
      </c>
      <c r="NI10" s="126">
        <v>11237.5976947114</v>
      </c>
      <c r="NJ10" s="126">
        <v>11235.128332091299</v>
      </c>
      <c r="NK10" s="126">
        <v>11240.0468046318</v>
      </c>
      <c r="NL10" s="126">
        <v>11237.6321457302</v>
      </c>
      <c r="NM10" s="126">
        <v>11183.5458085636</v>
      </c>
      <c r="NN10" s="126">
        <v>11179.3473774541</v>
      </c>
      <c r="NO10" s="126">
        <v>11184.589903214601</v>
      </c>
      <c r="NP10" s="126">
        <v>11182.513987741999</v>
      </c>
      <c r="NQ10" s="126">
        <v>11197.850190225201</v>
      </c>
      <c r="NR10" s="126">
        <v>11165.493991226998</v>
      </c>
      <c r="NS10" s="126">
        <v>11167.0687649253</v>
      </c>
      <c r="NT10" s="126">
        <v>11206.1607985585</v>
      </c>
      <c r="NU10" s="126">
        <v>11212.0225522972</v>
      </c>
      <c r="NV10" s="126">
        <v>11214.911430980499</v>
      </c>
      <c r="NW10" s="126">
        <v>11199.062360079</v>
      </c>
      <c r="NX10" s="126">
        <v>11209.291207214801</v>
      </c>
      <c r="NY10" s="126">
        <v>11249.537509951699</v>
      </c>
      <c r="NZ10" s="126">
        <v>11271.029272210199</v>
      </c>
      <c r="OA10" s="126">
        <v>11277.2724481721</v>
      </c>
      <c r="OB10" s="126">
        <v>11261.520835163099</v>
      </c>
      <c r="OC10" s="126">
        <v>11269.4187260982</v>
      </c>
      <c r="OD10" s="126">
        <v>11263.114757645199</v>
      </c>
      <c r="OE10" s="126">
        <v>11260.7589962334</v>
      </c>
      <c r="OF10" s="126">
        <v>11268.7029675391</v>
      </c>
      <c r="OG10" s="126">
        <v>11250.882061568</v>
      </c>
      <c r="OH10" s="126">
        <v>11254.0726028421</v>
      </c>
      <c r="OI10" s="126">
        <v>11263.5903596968</v>
      </c>
      <c r="OJ10" s="126">
        <v>11255.1625598012</v>
      </c>
      <c r="OK10" s="126">
        <v>11280.192270371599</v>
      </c>
      <c r="OL10" s="126">
        <v>11270.157458816298</v>
      </c>
      <c r="OM10" s="126">
        <v>11289.5117227557</v>
      </c>
      <c r="ON10" s="126">
        <v>11263.4593602845</v>
      </c>
      <c r="OO10" s="126">
        <v>11269.3003519269</v>
      </c>
      <c r="OP10" s="126">
        <v>11322.9030096437</v>
      </c>
      <c r="OQ10" s="126">
        <v>11298.1694892086</v>
      </c>
      <c r="OR10" s="126">
        <v>11314.7323789973</v>
      </c>
      <c r="OS10" s="126">
        <v>11329.1230814766</v>
      </c>
      <c r="OT10" s="126">
        <v>11329.214338441299</v>
      </c>
      <c r="OU10" s="126">
        <v>11339.708073794502</v>
      </c>
      <c r="OV10" s="126">
        <v>11338.9937705139</v>
      </c>
      <c r="OW10" s="126">
        <v>11344.572460944699</v>
      </c>
      <c r="OX10" s="126">
        <v>11342.0611401804</v>
      </c>
      <c r="OY10" s="126">
        <v>11345.583926644536</v>
      </c>
      <c r="OZ10" s="126">
        <v>11378.702558351095</v>
      </c>
      <c r="PA10" s="126">
        <v>11360.526494734278</v>
      </c>
      <c r="PB10" s="126">
        <v>11382.284195766231</v>
      </c>
      <c r="PC10" s="126">
        <v>11392.046735756194</v>
      </c>
      <c r="PD10" s="126">
        <v>11395.227141095642</v>
      </c>
      <c r="PE10" s="126">
        <v>11428.756040884005</v>
      </c>
      <c r="PF10" s="126">
        <v>11420.065588519306</v>
      </c>
      <c r="PG10" s="126">
        <v>11417.59559140151</v>
      </c>
      <c r="PH10" s="126">
        <v>11444.58614174494</v>
      </c>
      <c r="PI10" s="126">
        <v>11457.21080566755</v>
      </c>
      <c r="PJ10" s="126">
        <v>11435.486245325115</v>
      </c>
      <c r="PK10" s="126">
        <v>11443.802389582414</v>
      </c>
      <c r="PL10" s="126">
        <v>11498.650155525562</v>
      </c>
      <c r="PM10" s="126">
        <v>11527.705907418798</v>
      </c>
      <c r="PN10" s="126">
        <v>11531.98035656403</v>
      </c>
      <c r="PO10" s="126">
        <v>11547.44452943674</v>
      </c>
      <c r="PP10" s="126">
        <v>11540.673985268435</v>
      </c>
      <c r="PQ10" s="126">
        <v>11547.676787824183</v>
      </c>
      <c r="PR10" s="126">
        <v>11563.876394400872</v>
      </c>
      <c r="PS10" s="126">
        <v>11576.373120421818</v>
      </c>
      <c r="PT10" s="126">
        <v>11580.388170134736</v>
      </c>
      <c r="PU10" s="126">
        <v>11587.152818201772</v>
      </c>
      <c r="PV10" s="126">
        <v>11603.568848851119</v>
      </c>
      <c r="PW10" s="126">
        <v>11622.830012813702</v>
      </c>
      <c r="PX10" s="126">
        <v>11619.170396313501</v>
      </c>
      <c r="PY10" s="126">
        <v>11628.3059142845</v>
      </c>
      <c r="PZ10" s="126">
        <v>11624.7751871525</v>
      </c>
      <c r="QA10" s="126">
        <v>11624.323716159201</v>
      </c>
      <c r="QB10" s="126">
        <v>11650.4721766934</v>
      </c>
      <c r="QC10" s="126">
        <v>11645.280750734599</v>
      </c>
      <c r="QD10" s="126">
        <v>11676.967162327501</v>
      </c>
      <c r="QE10" s="126">
        <v>11681.9420546251</v>
      </c>
      <c r="QF10" s="126">
        <v>11703.421340213001</v>
      </c>
      <c r="QG10" s="126">
        <v>11730.383143986501</v>
      </c>
      <c r="QH10" s="126">
        <v>11769.744289321699</v>
      </c>
      <c r="QI10" s="126">
        <v>11784.781758689</v>
      </c>
      <c r="QJ10" s="126">
        <v>11782.6623217343</v>
      </c>
      <c r="QK10" s="126">
        <v>11796.811418462601</v>
      </c>
      <c r="QL10" s="126">
        <v>11827.119531255501</v>
      </c>
      <c r="QM10" s="126">
        <v>11863.3207434218</v>
      </c>
      <c r="QN10" s="126">
        <v>11878.541944594501</v>
      </c>
      <c r="QO10" s="126">
        <v>11877.7819265527</v>
      </c>
      <c r="QP10" s="126">
        <v>11893.0671936949</v>
      </c>
      <c r="QQ10" s="126">
        <v>11910.11022938556</v>
      </c>
      <c r="QR10" s="126">
        <v>11910.749122096</v>
      </c>
      <c r="QS10" s="126">
        <v>11927.639804220684</v>
      </c>
      <c r="QT10" s="126">
        <v>11928.234500034305</v>
      </c>
      <c r="QU10" s="126">
        <v>11965.706879543273</v>
      </c>
      <c r="QV10" s="126">
        <v>11988.528272867828</v>
      </c>
      <c r="QW10" s="126">
        <v>11976.797729154921</v>
      </c>
      <c r="QX10" s="126">
        <v>11999.735258306859</v>
      </c>
      <c r="QY10" s="126">
        <v>12006.139343910927</v>
      </c>
      <c r="QZ10" s="126">
        <v>12045.885700003199</v>
      </c>
      <c r="RA10" s="126">
        <v>12055.0128878342</v>
      </c>
      <c r="RB10" s="126">
        <v>12069.1391682334</v>
      </c>
      <c r="RC10" s="126">
        <v>12116.362687389501</v>
      </c>
      <c r="RD10" s="126">
        <v>11065.734909999999</v>
      </c>
      <c r="RE10" s="126">
        <v>12138.4602260273</v>
      </c>
      <c r="RF10" s="126">
        <v>12157.967153359501</v>
      </c>
      <c r="RG10" s="126">
        <v>12164.889525532599</v>
      </c>
      <c r="RH10" s="126">
        <v>12168.394023296712</v>
      </c>
      <c r="RI10" s="126">
        <v>12160.792188218309</v>
      </c>
      <c r="RJ10" s="126">
        <v>12166.608646551274</v>
      </c>
      <c r="RK10" s="126">
        <v>12179.896211425659</v>
      </c>
      <c r="RL10" s="126">
        <v>12205.001330979345</v>
      </c>
      <c r="RM10" s="126">
        <v>12224.325686668417</v>
      </c>
      <c r="RN10" s="126">
        <v>12222.828545371696</v>
      </c>
      <c r="RO10" s="126">
        <v>12233.657951835066</v>
      </c>
      <c r="RP10" s="126">
        <v>12257.357758001999</v>
      </c>
      <c r="RQ10" s="126">
        <v>12260.240023308599</v>
      </c>
      <c r="RR10" s="126">
        <v>12269.0096529034</v>
      </c>
      <c r="RS10" s="126">
        <v>12261.1423322952</v>
      </c>
      <c r="RT10" s="126">
        <v>12297.2214643593</v>
      </c>
      <c r="RU10" s="126">
        <v>12319.301755144199</v>
      </c>
      <c r="RV10" s="126">
        <v>12325.6279191538</v>
      </c>
      <c r="RW10" s="126">
        <v>12359.8908997406</v>
      </c>
      <c r="RX10" s="126">
        <v>12383.621507574899</v>
      </c>
      <c r="RY10" s="126">
        <v>11316.444548816999</v>
      </c>
      <c r="RZ10" s="126">
        <v>11339.6707487451</v>
      </c>
      <c r="SA10" s="126">
        <v>11336.801172669699</v>
      </c>
      <c r="SB10" s="126">
        <v>11351.283164123799</v>
      </c>
      <c r="SC10" s="126">
        <v>11352.7908662762</v>
      </c>
      <c r="SD10" s="126">
        <v>11367.099641394499</v>
      </c>
      <c r="SE10" s="126">
        <v>11390.702220166</v>
      </c>
      <c r="SF10" s="126">
        <v>11396.428357303501</v>
      </c>
      <c r="SG10" s="126">
        <v>11400.7001287489</v>
      </c>
      <c r="SH10" s="126">
        <v>11371.351395489701</v>
      </c>
      <c r="SI10" s="126">
        <v>11390.9710901121</v>
      </c>
      <c r="SJ10" s="126">
        <v>11416.355768511901</v>
      </c>
      <c r="SK10" s="126">
        <v>11435.532245381999</v>
      </c>
      <c r="SL10" s="126">
        <v>11449.4065184312</v>
      </c>
      <c r="SM10" s="126">
        <v>11437.350637788599</v>
      </c>
      <c r="SN10" s="126">
        <v>11450.508482872101</v>
      </c>
      <c r="SO10" s="126">
        <v>11466.8768935842</v>
      </c>
      <c r="SP10" s="126">
        <v>11477.883475672699</v>
      </c>
      <c r="SQ10" s="126">
        <v>11502.498846061098</v>
      </c>
      <c r="SR10" s="126">
        <v>11474.7527770078</v>
      </c>
      <c r="SS10" s="126">
        <v>11521.1623920033</v>
      </c>
      <c r="ST10" s="126">
        <v>11556.338724959302</v>
      </c>
      <c r="SU10" s="126">
        <v>11578.4743609745</v>
      </c>
      <c r="SV10" s="126">
        <v>11612.202086125519</v>
      </c>
      <c r="SW10" s="126">
        <v>11598.887011246432</v>
      </c>
      <c r="SX10" s="126">
        <v>11634.623880130313</v>
      </c>
      <c r="SY10" s="126">
        <v>11684.31098358274</v>
      </c>
      <c r="SZ10" s="126">
        <v>11711.754978377114</v>
      </c>
      <c r="TA10" s="126">
        <v>11700.668140351916</v>
      </c>
      <c r="TB10" s="126">
        <v>11716.1550674301</v>
      </c>
      <c r="TC10" s="126">
        <v>11738.3512252127</v>
      </c>
      <c r="TD10" s="126">
        <v>11746.9566045263</v>
      </c>
      <c r="TE10" s="126">
        <v>11754.230887118001</v>
      </c>
      <c r="TF10" s="126">
        <v>11757.023976991501</v>
      </c>
      <c r="TG10" s="126">
        <v>11782.414530387601</v>
      </c>
      <c r="TH10" s="126">
        <v>11806.885608856101</v>
      </c>
      <c r="TI10" s="126">
        <v>11819.6043325146</v>
      </c>
      <c r="TJ10" s="126">
        <v>11829.8574440709</v>
      </c>
      <c r="TK10" s="126">
        <v>11835.3844808597</v>
      </c>
      <c r="TL10" s="126">
        <v>11863.783405365801</v>
      </c>
      <c r="TM10" s="126">
        <v>11873.274979755299</v>
      </c>
      <c r="TN10" s="126">
        <v>11921.9703660553</v>
      </c>
      <c r="TO10" s="126">
        <v>11932.815869999999</v>
      </c>
      <c r="TP10" s="126">
        <v>11961.3001251266</v>
      </c>
      <c r="TQ10" s="126">
        <v>11989.4791890051</v>
      </c>
      <c r="TR10" s="126">
        <v>12005.028251743599</v>
      </c>
      <c r="TS10" s="126">
        <v>12016.8288644842</v>
      </c>
      <c r="TT10" s="126">
        <v>12023.4454038163</v>
      </c>
      <c r="TU10" s="126">
        <v>12018.342425045799</v>
      </c>
      <c r="TV10" s="126">
        <v>12021.232981937499</v>
      </c>
      <c r="TW10" s="126">
        <v>12027.836438936301</v>
      </c>
      <c r="TX10" s="126">
        <v>12031.240761213201</v>
      </c>
      <c r="TY10" s="126">
        <v>13168.559463777799</v>
      </c>
      <c r="TZ10" s="126">
        <v>12061.267677456399</v>
      </c>
      <c r="UA10" s="126">
        <v>12073.478839900999</v>
      </c>
      <c r="UB10" s="126">
        <v>13216.043570862499</v>
      </c>
      <c r="UC10" s="126">
        <v>12088.313175675999</v>
      </c>
      <c r="UD10" s="126">
        <v>12096.019697424599</v>
      </c>
      <c r="UE10" s="126">
        <v>12124.9343677296</v>
      </c>
      <c r="UF10" s="126">
        <v>12132.753052342599</v>
      </c>
      <c r="UG10" s="126">
        <v>12147.7435221367</v>
      </c>
      <c r="UH10" s="126">
        <v>12140.843122796601</v>
      </c>
      <c r="UI10" s="126">
        <v>12115.202782677301</v>
      </c>
      <c r="UJ10" s="126">
        <v>12088.210322032901</v>
      </c>
      <c r="UK10" s="126">
        <v>12069.4504058766</v>
      </c>
      <c r="UL10" s="126">
        <v>12039.6252936204</v>
      </c>
      <c r="UM10" s="126">
        <v>12023.399883222901</v>
      </c>
      <c r="UN10" s="126">
        <v>12021.541787956901</v>
      </c>
      <c r="UO10" s="126">
        <v>11977.484129766701</v>
      </c>
      <c r="UP10" s="126">
        <v>12017.076481260101</v>
      </c>
      <c r="UQ10" s="126">
        <v>12064.120022609601</v>
      </c>
      <c r="UR10" s="126">
        <v>12078.4000289617</v>
      </c>
      <c r="US10" s="126">
        <v>12091.331319684199</v>
      </c>
      <c r="UT10" s="126">
        <v>12140.095983471399</v>
      </c>
      <c r="UU10" s="126">
        <v>12171.3144202886</v>
      </c>
      <c r="UV10" s="126">
        <v>12243.5040709818</v>
      </c>
      <c r="UW10" s="126">
        <v>12329.317736542105</v>
      </c>
      <c r="UX10" s="126">
        <v>12395.69909321542</v>
      </c>
      <c r="UY10" s="126">
        <v>12474.183171583287</v>
      </c>
      <c r="UZ10" s="126">
        <v>12537.500903989323</v>
      </c>
      <c r="VA10" s="126">
        <v>12592.397841719801</v>
      </c>
      <c r="VB10" s="126">
        <v>12663.584457065888</v>
      </c>
      <c r="VC10" s="126">
        <v>12739.131080921523</v>
      </c>
      <c r="VD10" s="126">
        <v>12808.88267557061</v>
      </c>
      <c r="VE10" s="126">
        <v>12986.807593322732</v>
      </c>
      <c r="VF10" s="126">
        <v>13120.217181192791</v>
      </c>
      <c r="VG10" s="126">
        <v>13210.9335716929</v>
      </c>
      <c r="VH10" s="126">
        <v>13274.775393679</v>
      </c>
      <c r="VI10" s="126">
        <v>13317.923136315399</v>
      </c>
      <c r="VJ10" s="126">
        <v>13345.2017482597</v>
      </c>
      <c r="VK10" s="126">
        <v>13408.1691577641</v>
      </c>
      <c r="VL10" s="126">
        <v>13471.741237107201</v>
      </c>
      <c r="VM10" s="126">
        <v>13538.7022849118</v>
      </c>
      <c r="VN10" s="126">
        <v>13578.299698983301</v>
      </c>
      <c r="VO10" s="126">
        <v>13607.448699402901</v>
      </c>
      <c r="VP10" s="126">
        <v>13639.5268031417</v>
      </c>
      <c r="VQ10" s="126">
        <v>13685.3830619447</v>
      </c>
      <c r="VR10" s="126">
        <v>13694.1001767828</v>
      </c>
      <c r="VS10" s="126">
        <v>13751.774809436001</v>
      </c>
      <c r="VT10" s="126">
        <v>13779.959907221799</v>
      </c>
      <c r="VU10" s="126">
        <v>13803.618608005701</v>
      </c>
      <c r="VV10" s="126">
        <v>13837.668406668401</v>
      </c>
      <c r="VW10" s="126">
        <v>13870.374153098001</v>
      </c>
      <c r="VX10" s="126">
        <v>13913.3353312534</v>
      </c>
      <c r="VY10" s="126">
        <v>13917.665988536301</v>
      </c>
      <c r="VZ10" s="126">
        <v>13966.7457792238</v>
      </c>
      <c r="WA10" s="126">
        <v>14078.977489507801</v>
      </c>
      <c r="WB10" s="126">
        <v>14084.366309741801</v>
      </c>
      <c r="WC10" s="126">
        <v>14116.7748670482</v>
      </c>
      <c r="WD10" s="126">
        <v>14165.8382633574</v>
      </c>
      <c r="WE10" s="126">
        <v>14174.065129439701</v>
      </c>
      <c r="WF10" s="126">
        <v>14196.4872511332</v>
      </c>
      <c r="WG10" s="126">
        <v>14228.352250074999</v>
      </c>
      <c r="WH10" s="126">
        <v>14263.580362871398</v>
      </c>
      <c r="WI10" s="126">
        <v>14285.775585531701</v>
      </c>
      <c r="WJ10" s="126">
        <v>14314.2719223039</v>
      </c>
      <c r="WK10" s="126">
        <v>14358.8612349253</v>
      </c>
      <c r="WL10" s="126">
        <v>14373.487018162901</v>
      </c>
      <c r="WM10" s="126">
        <v>14405.112910203899</v>
      </c>
      <c r="WN10" s="126">
        <v>14466.706276324401</v>
      </c>
      <c r="WO10" s="126">
        <v>14508.306712072999</v>
      </c>
      <c r="WP10" s="126">
        <v>14540.1860716842</v>
      </c>
      <c r="WQ10" s="126">
        <v>14580.444502599301</v>
      </c>
      <c r="WR10" s="126">
        <v>14616.3666789731</v>
      </c>
      <c r="WS10" s="126">
        <v>14652.777375457499</v>
      </c>
      <c r="WT10" s="126">
        <v>14683.486360315699</v>
      </c>
      <c r="WU10" s="126">
        <v>14784.638109305801</v>
      </c>
      <c r="WV10" s="126">
        <v>14809.4084971551</v>
      </c>
      <c r="WW10" s="126">
        <v>14824.524111720801</v>
      </c>
      <c r="WX10" s="126">
        <v>14853.1132254638</v>
      </c>
      <c r="WY10" s="126">
        <v>14896.587662985201</v>
      </c>
      <c r="WZ10" s="126">
        <v>14921.397898422199</v>
      </c>
      <c r="XA10" s="126">
        <v>14910.645026824901</v>
      </c>
      <c r="XB10" s="126">
        <v>14933.566993512801</v>
      </c>
      <c r="XC10" s="126">
        <v>14964.694219232701</v>
      </c>
      <c r="XD10" s="126">
        <v>14966.4192503698</v>
      </c>
      <c r="XE10" s="126">
        <v>15021.404709934301</v>
      </c>
      <c r="XF10" s="126">
        <v>15045.622828426502</v>
      </c>
      <c r="XG10" s="126">
        <v>15089.1236746697</v>
      </c>
      <c r="XH10" s="126">
        <v>15094.9861857165</v>
      </c>
      <c r="XI10" s="126">
        <v>15108.9454679501</v>
      </c>
      <c r="XJ10" s="126">
        <v>15125.391133245799</v>
      </c>
      <c r="XK10" s="126">
        <v>15177.199833241501</v>
      </c>
      <c r="XL10" s="126">
        <v>15196.550052733301</v>
      </c>
      <c r="XM10" s="126">
        <v>15211.7168632464</v>
      </c>
      <c r="XN10" s="126">
        <v>15219.9380931993</v>
      </c>
      <c r="XO10" s="126">
        <v>15228.693614244799</v>
      </c>
      <c r="XP10" s="126">
        <v>15249.9548613306</v>
      </c>
      <c r="XQ10" s="126">
        <v>15342.5611105523</v>
      </c>
      <c r="XR10" s="126">
        <v>15338.689061995899</v>
      </c>
      <c r="XS10" s="126">
        <v>15311.920830721199</v>
      </c>
      <c r="XT10" s="126">
        <v>15353.384934105201</v>
      </c>
      <c r="XU10" s="126">
        <v>15363.8815328664</v>
      </c>
      <c r="XV10" s="126">
        <v>15388.632583142598</v>
      </c>
      <c r="XW10" s="126">
        <v>15400.2592625082</v>
      </c>
      <c r="XX10" s="126">
        <v>15363.6153722504</v>
      </c>
      <c r="XY10" s="126">
        <v>15385.5333205395</v>
      </c>
      <c r="XZ10" s="126">
        <v>15415.587509392901</v>
      </c>
      <c r="YA10" s="126">
        <v>15436.939232947399</v>
      </c>
      <c r="YB10" s="126">
        <v>15459.646512208299</v>
      </c>
      <c r="YC10" s="126">
        <v>15496.8217659566</v>
      </c>
      <c r="YD10" s="126">
        <v>15511.9582230451</v>
      </c>
      <c r="YE10" s="126">
        <v>15535.606249840601</v>
      </c>
      <c r="YF10" s="126">
        <v>15541.3043294296</v>
      </c>
      <c r="YG10" s="126">
        <v>15552.8526063274</v>
      </c>
      <c r="YH10" s="126">
        <v>15579.843014746999</v>
      </c>
      <c r="YI10" s="126">
        <v>15591.6999815579</v>
      </c>
      <c r="YJ10" s="126">
        <v>15623.8764613038</v>
      </c>
      <c r="YK10" s="126">
        <v>15646.674393485799</v>
      </c>
      <c r="YL10" s="572">
        <v>15749.8504715896</v>
      </c>
      <c r="YM10" s="126">
        <v>15757.1633235137</v>
      </c>
      <c r="YN10" s="126">
        <v>15763.327053229301</v>
      </c>
      <c r="YO10" s="126">
        <v>15780.5609025828</v>
      </c>
      <c r="YP10" s="126">
        <v>15808.9389642728</v>
      </c>
      <c r="YQ10" s="126">
        <v>15820.8963908076</v>
      </c>
      <c r="YR10" s="126">
        <v>15824.4147141388</v>
      </c>
      <c r="YS10" s="126">
        <v>15834.713768747199</v>
      </c>
      <c r="YT10" s="126">
        <v>15845.097190815301</v>
      </c>
      <c r="YU10" s="126">
        <v>15851.409907900199</v>
      </c>
      <c r="YV10" s="126">
        <v>15887.685993706</v>
      </c>
      <c r="YW10" s="126">
        <v>15902.435229173901</v>
      </c>
      <c r="YX10" s="126">
        <v>15943.676220138101</v>
      </c>
      <c r="YY10" s="126">
        <v>15965.0179491538</v>
      </c>
      <c r="YZ10" s="126">
        <v>15984.676903016601</v>
      </c>
      <c r="ZA10" s="126">
        <v>16010.8800579462</v>
      </c>
      <c r="ZB10" s="126">
        <v>16013.4772390373</v>
      </c>
      <c r="ZC10" s="126">
        <v>16038.273293553901</v>
      </c>
      <c r="ZD10" s="126">
        <v>16051.3138847686</v>
      </c>
      <c r="ZE10" s="126">
        <v>16078.960744542999</v>
      </c>
      <c r="ZF10" s="126">
        <v>16099.845148546201</v>
      </c>
      <c r="ZG10" s="126">
        <v>16108.872571689401</v>
      </c>
      <c r="ZH10" s="126">
        <v>16145.929185858498</v>
      </c>
      <c r="ZI10" s="572">
        <v>16241.506402683901</v>
      </c>
      <c r="ZJ10" s="126">
        <v>16263.5779840982</v>
      </c>
      <c r="ZK10" s="126">
        <v>16279.741432659301</v>
      </c>
      <c r="ZL10" s="126">
        <v>16272.558593654499</v>
      </c>
      <c r="ZM10" s="126">
        <v>16295.443281904601</v>
      </c>
      <c r="ZN10" s="126">
        <v>16345.9668049352</v>
      </c>
      <c r="ZO10" s="126">
        <v>16362.9129028107</v>
      </c>
      <c r="ZP10" s="126">
        <v>16375.447831212099</v>
      </c>
      <c r="ZQ10" s="126">
        <v>16404.183515622801</v>
      </c>
      <c r="ZR10" s="126">
        <v>16418.842812860003</v>
      </c>
      <c r="ZS10" s="126">
        <v>16434.022835457999</v>
      </c>
      <c r="ZT10" s="126">
        <v>16443.608381553102</v>
      </c>
      <c r="ZU10" s="126">
        <v>16467.326057026799</v>
      </c>
      <c r="ZV10" s="126">
        <v>16475.938196381001</v>
      </c>
      <c r="ZW10" s="126">
        <v>16514.693320819399</v>
      </c>
      <c r="ZX10" s="126">
        <v>16552.338305307901</v>
      </c>
      <c r="ZY10" s="126">
        <v>16576.257254052602</v>
      </c>
      <c r="ZZ10" s="126">
        <v>16586.518607115799</v>
      </c>
      <c r="AAA10" s="126">
        <v>16570.617946356098</v>
      </c>
      <c r="AAB10" s="126">
        <v>16586.767603689699</v>
      </c>
      <c r="AAC10" s="126">
        <v>16604.017012894201</v>
      </c>
      <c r="AAD10" s="126">
        <v>16615.144221000002</v>
      </c>
      <c r="AAE10" s="572">
        <v>16718.543433069401</v>
      </c>
      <c r="AAF10" s="126">
        <v>16593.727616280801</v>
      </c>
      <c r="AAG10" s="126">
        <v>16721.130439166598</v>
      </c>
      <c r="AAH10" s="126">
        <v>16737.378883698701</v>
      </c>
      <c r="AAI10" s="126">
        <v>16726.9549001497</v>
      </c>
      <c r="AAJ10" s="126">
        <v>16723.224008736299</v>
      </c>
      <c r="AAK10" s="126">
        <v>16679.649732722799</v>
      </c>
      <c r="AAL10" s="126">
        <v>16682.731426315899</v>
      </c>
      <c r="AAM10" s="126">
        <v>16674.603228639902</v>
      </c>
      <c r="AAN10" s="126">
        <v>16686.4961342879</v>
      </c>
      <c r="AAO10" s="126">
        <v>16694.172352308</v>
      </c>
      <c r="AAP10" s="126">
        <v>16624.257166458101</v>
      </c>
      <c r="AAQ10" s="126">
        <v>16623.1712193903</v>
      </c>
      <c r="AAR10" s="126">
        <v>16645.9531019852</v>
      </c>
      <c r="AAS10" s="126">
        <v>16646.562439672001</v>
      </c>
      <c r="AAT10" s="126">
        <v>16647.439218353698</v>
      </c>
      <c r="AAU10" s="126">
        <v>16619.364606436098</v>
      </c>
      <c r="AAV10" s="126">
        <v>16635.601070161199</v>
      </c>
      <c r="AAW10" s="126">
        <v>16634.002053919397</v>
      </c>
      <c r="AAX10" s="126">
        <v>16612.480696141502</v>
      </c>
      <c r="AAY10" s="126">
        <v>16608.602636722298</v>
      </c>
      <c r="AAZ10" s="126">
        <v>16691.132943663699</v>
      </c>
      <c r="ABA10" s="126">
        <v>16758.555656753699</v>
      </c>
      <c r="ABB10" s="126">
        <v>16777.996027654201</v>
      </c>
      <c r="ABC10" s="126">
        <v>16793.106162492397</v>
      </c>
      <c r="ABD10" s="126">
        <v>16797.781816178798</v>
      </c>
      <c r="ABE10" s="126">
        <v>16775.2797285097</v>
      </c>
      <c r="ABF10" s="126">
        <v>16809.9553817817</v>
      </c>
      <c r="ABG10" s="126">
        <v>16832.569890357598</v>
      </c>
      <c r="ABH10" s="126">
        <v>18622.1066375019</v>
      </c>
      <c r="ABI10" s="126">
        <v>18588.327247414101</v>
      </c>
      <c r="ABJ10" s="126">
        <v>18611.624804794101</v>
      </c>
      <c r="ABK10" s="126">
        <v>18648.442710646599</v>
      </c>
      <c r="ABL10" s="126">
        <v>16874.408183113002</v>
      </c>
      <c r="ABM10" s="126">
        <v>16859.598255117799</v>
      </c>
      <c r="ABN10" s="126">
        <v>16826.543645867601</v>
      </c>
      <c r="ABO10" s="126">
        <v>16854.278599677102</v>
      </c>
      <c r="ABP10" s="126">
        <v>16844.376417653199</v>
      </c>
      <c r="ABQ10" s="126">
        <v>16841.740437635002</v>
      </c>
      <c r="ABR10" s="126">
        <v>16838.578366240399</v>
      </c>
      <c r="ABS10" s="126">
        <v>16829.520015525301</v>
      </c>
      <c r="ABT10" s="126">
        <v>16868.558767946197</v>
      </c>
      <c r="ABU10" s="126">
        <v>16960.622595489</v>
      </c>
      <c r="ABV10" s="126">
        <v>16968.276250184397</v>
      </c>
      <c r="ABW10" s="126">
        <v>16981.120883637501</v>
      </c>
      <c r="ABX10" s="126">
        <v>16938.597675245099</v>
      </c>
      <c r="ABY10" s="126">
        <v>16963.728391608001</v>
      </c>
      <c r="ABZ10" s="126">
        <v>16972.054522916398</v>
      </c>
      <c r="ACA10" s="126">
        <v>16950.029602450402</v>
      </c>
      <c r="ACB10" s="126">
        <v>16905.3398070699</v>
      </c>
      <c r="ACC10" s="126">
        <v>16879.055737790699</v>
      </c>
      <c r="ACD10" s="126">
        <v>16969.8676527139</v>
      </c>
      <c r="ACE10" s="126">
        <v>16979.168256380701</v>
      </c>
      <c r="ACF10" s="126">
        <v>16969.2018845934</v>
      </c>
      <c r="ACG10" s="126">
        <v>16970.589613476997</v>
      </c>
      <c r="ACH10" s="126">
        <v>16957.608468545703</v>
      </c>
      <c r="ACI10" s="126">
        <v>16959.9983710411</v>
      </c>
      <c r="ACJ10" s="126">
        <v>16986.137664534101</v>
      </c>
      <c r="ACK10" s="126">
        <v>16988.083427944399</v>
      </c>
      <c r="ACL10" s="126">
        <v>16994.874246491498</v>
      </c>
      <c r="ACM10" s="126">
        <v>16966.932300173699</v>
      </c>
      <c r="ACN10" s="126">
        <v>16984.6531818527</v>
      </c>
      <c r="ACO10" s="126">
        <v>17015.4898011113</v>
      </c>
      <c r="ACP10" s="126">
        <v>17017.502676014799</v>
      </c>
      <c r="ACQ10" s="126">
        <v>17118.699616757003</v>
      </c>
      <c r="ACR10" s="126">
        <v>16974.3658370638</v>
      </c>
      <c r="ACS10" s="126">
        <v>17050.072323792199</v>
      </c>
      <c r="ACT10" s="126">
        <v>17064.937369317402</v>
      </c>
      <c r="ACU10" s="126">
        <v>17068.297347383799</v>
      </c>
      <c r="ACV10" s="126">
        <v>17057.326186661001</v>
      </c>
      <c r="ACW10" s="126">
        <v>17101.620834878002</v>
      </c>
      <c r="ACX10" s="126">
        <v>17117.428206964702</v>
      </c>
      <c r="ACY10" s="126">
        <v>17133.2986875928</v>
      </c>
      <c r="ACZ10" s="126">
        <v>17143.025264264299</v>
      </c>
      <c r="ADA10" s="126">
        <v>17125.102526732</v>
      </c>
      <c r="ADB10" s="126">
        <v>17147.209023161799</v>
      </c>
      <c r="ADC10" s="126">
        <v>17184.3292140019</v>
      </c>
      <c r="ADD10" s="126">
        <v>17197.069701726399</v>
      </c>
      <c r="ADE10" s="126">
        <v>17227.7972383288</v>
      </c>
      <c r="ADF10" s="126">
        <v>17220.722750004701</v>
      </c>
      <c r="ADG10" s="126">
        <v>17256.937272744803</v>
      </c>
      <c r="ADH10" s="126">
        <v>17280.2172601481</v>
      </c>
      <c r="ADI10" s="126">
        <v>17286.916596907198</v>
      </c>
      <c r="ADJ10" s="126">
        <v>17294.265775244898</v>
      </c>
      <c r="ADK10" s="126">
        <v>17306.603336633802</v>
      </c>
      <c r="ADL10" s="126">
        <v>17393.8877229801</v>
      </c>
      <c r="ADM10" s="126">
        <v>17410.827464009199</v>
      </c>
      <c r="ADN10" s="126">
        <v>17418.841129353797</v>
      </c>
      <c r="ADO10" s="126">
        <v>17415.175781495298</v>
      </c>
      <c r="ADP10" s="126">
        <v>17424.563519981701</v>
      </c>
      <c r="ADQ10" s="126">
        <v>17439.424580237999</v>
      </c>
      <c r="ADR10" s="126">
        <v>17456.924703098401</v>
      </c>
      <c r="ADS10" s="126">
        <v>17469.494095780701</v>
      </c>
      <c r="ADT10" s="126">
        <v>17473.984995252602</v>
      </c>
      <c r="ADU10" s="126">
        <v>17456.6477482642</v>
      </c>
      <c r="ADV10" s="126">
        <v>17476.145995110099</v>
      </c>
      <c r="ADW10" s="126">
        <v>17487.8676617085</v>
      </c>
      <c r="ADX10" s="126">
        <v>17484.306557403601</v>
      </c>
      <c r="ADY10" s="126">
        <v>17470.808101449697</v>
      </c>
      <c r="ADZ10" s="126">
        <v>17439.8003803381</v>
      </c>
      <c r="AEA10" s="126">
        <v>17437.062478220399</v>
      </c>
      <c r="AEB10" s="126">
        <v>17436.0714337073</v>
      </c>
      <c r="AEC10" s="126">
        <v>17400.858094036797</v>
      </c>
      <c r="AED10" s="126">
        <v>17422.487284246301</v>
      </c>
      <c r="AEE10" s="126">
        <v>17407.782310258601</v>
      </c>
      <c r="AEF10" s="126">
        <f>'1688'!N27/1000</f>
        <v>17454.3803418803</v>
      </c>
      <c r="AEH10" s="125" t="s">
        <v>559</v>
      </c>
      <c r="AEI10" s="183">
        <f>ADL10-ACQ10</f>
        <v>275.18810622309684</v>
      </c>
      <c r="AEJ10" s="183">
        <f>AEF10-ADL10</f>
        <v>60.492618900199886</v>
      </c>
      <c r="AEK10" s="183"/>
      <c r="AEL10" s="183"/>
      <c r="AEM10" s="183"/>
      <c r="AEN10" s="183"/>
      <c r="AEO10" s="127"/>
      <c r="AEP10" s="127"/>
      <c r="AEW10" s="491">
        <v>272.53133738041834</v>
      </c>
      <c r="AEX10" s="491">
        <v>2.4033443599813324</v>
      </c>
      <c r="AEY10" s="491">
        <f>RP10-Таблица!RD10</f>
        <v>1191.622848002</v>
      </c>
      <c r="AEZ10" s="491">
        <f>RP10/RD10*100-100</f>
        <v>10.768582996915484</v>
      </c>
      <c r="AFA10" s="491">
        <f>RC10-Таблица!QI10</f>
        <v>331.58092870050132</v>
      </c>
      <c r="AFB10" s="491">
        <f>AEF10/QH10*100-100</f>
        <v>48.29872181433953</v>
      </c>
      <c r="AFC10" s="491">
        <f>AEF10-PL10</f>
        <v>5955.7301863547382</v>
      </c>
      <c r="AFD10" s="491">
        <f>AEF10/PL10*100-100</f>
        <v>51.795037728778709</v>
      </c>
      <c r="AFE10" s="491">
        <f>PM10-OQ10</f>
        <v>229.53641821019846</v>
      </c>
      <c r="AFF10" s="491">
        <f>PM10/OQ10*100-100</f>
        <v>2.0316248435592996</v>
      </c>
      <c r="AFG10" s="491">
        <f>OQ10-NU10</f>
        <v>86.146936911400189</v>
      </c>
      <c r="AFH10" s="491">
        <f>OQ10/NU10*100-100</f>
        <v>0.76834430638699303</v>
      </c>
      <c r="AFI10" s="491">
        <f>NU10-MY10</f>
        <v>-144.88638991560038</v>
      </c>
      <c r="AFJ10" s="491">
        <f>NU10/MY10*100-100</f>
        <v>-1.2757554952040522</v>
      </c>
      <c r="AFK10" s="491">
        <f>MY10-MD10</f>
        <v>-13.147390907590307</v>
      </c>
      <c r="AFL10" s="491">
        <f>MY10/MD10*100-100</f>
        <v>-0.1156317130047313</v>
      </c>
      <c r="AFM10" s="491">
        <f>AEF10-Таблица!LI10</f>
        <v>5987.6967654716991</v>
      </c>
      <c r="AFN10" s="491">
        <f>AEF10/LI10*100-100</f>
        <v>52.218208739889747</v>
      </c>
      <c r="AFO10" s="491"/>
      <c r="AFP10" s="491">
        <f>AEF10-Таблица!KM10</f>
        <v>6010.5505523145202</v>
      </c>
      <c r="AFQ10" s="491">
        <f>AEF10/KM10*100-100</f>
        <v>52.522194604771244</v>
      </c>
      <c r="AFR10" s="491">
        <f>KL10-Таблица!JS10</f>
        <v>-25.566605131223696</v>
      </c>
      <c r="AFS10" s="491">
        <f>KL10/JS10*100-100</f>
        <v>-0.22235989202529538</v>
      </c>
      <c r="AFT10" s="491">
        <f>JR10-IY10</f>
        <v>-12.105935089601189</v>
      </c>
      <c r="AFU10" s="492">
        <f>JR10/IY10*100-100</f>
        <v>-0.10493706265694414</v>
      </c>
      <c r="AFV10" s="498">
        <f>AEF10-IY10</f>
        <v>5918.0034097590997</v>
      </c>
      <c r="AFW10" s="499">
        <f>AEF10/IY10*100-100</f>
        <v>51.298630796999731</v>
      </c>
      <c r="AFX10" s="495" t="s">
        <v>150</v>
      </c>
    </row>
    <row r="11" spans="1:899" ht="15.75" thickBot="1" x14ac:dyDescent="0.3"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 s="76">
        <f>CI10-CH10</f>
        <v>34.831345742099074</v>
      </c>
      <c r="CJ11" s="76">
        <f t="shared" ref="CJ11:EP11" si="8">CJ10-CI10</f>
        <v>-53.600242148098914</v>
      </c>
      <c r="CK11" s="76">
        <f t="shared" si="8"/>
        <v>9.3745485919989733</v>
      </c>
      <c r="CL11" s="76">
        <f t="shared" si="8"/>
        <v>-16.481483873600155</v>
      </c>
      <c r="CM11" s="76">
        <f t="shared" si="8"/>
        <v>22.337459661101093</v>
      </c>
      <c r="CN11" s="76">
        <f t="shared" si="8"/>
        <v>1.9822963591013831</v>
      </c>
      <c r="CO11" s="76">
        <f t="shared" si="8"/>
        <v>-49.556892951000918</v>
      </c>
      <c r="CP11" s="76">
        <f t="shared" si="8"/>
        <v>14.331360919099097</v>
      </c>
      <c r="CQ11" s="76">
        <f t="shared" si="8"/>
        <v>1.6799542762000783</v>
      </c>
      <c r="CR11" s="76">
        <f t="shared" si="8"/>
        <v>-11.834809511899948</v>
      </c>
      <c r="CS11" s="76">
        <f t="shared" si="8"/>
        <v>9.0733491497012437</v>
      </c>
      <c r="CT11" s="76">
        <f t="shared" si="8"/>
        <v>2.2314598756984196</v>
      </c>
      <c r="CU11" s="76">
        <f t="shared" si="8"/>
        <v>-26.135343654699682</v>
      </c>
      <c r="CV11" s="76">
        <f t="shared" si="8"/>
        <v>4.5195575050001935</v>
      </c>
      <c r="CW11" s="76">
        <f t="shared" si="8"/>
        <v>-8.4685969904003287</v>
      </c>
      <c r="CX11" s="76">
        <f t="shared" si="8"/>
        <v>-0.80516260103286186</v>
      </c>
      <c r="CY11" s="76">
        <f t="shared" si="8"/>
        <v>-25.636552127067262</v>
      </c>
      <c r="CZ11" s="76">
        <f t="shared" si="8"/>
        <v>-7.1246391744007269</v>
      </c>
      <c r="DA11" s="76">
        <f t="shared" si="8"/>
        <v>3.3963347667013295</v>
      </c>
      <c r="DB11" s="76">
        <f t="shared" si="8"/>
        <v>-4.0534837267987314</v>
      </c>
      <c r="DC11" s="76">
        <f t="shared" si="8"/>
        <v>28.171123529142278</v>
      </c>
      <c r="DD11" s="76">
        <f t="shared" si="8"/>
        <v>-14.914582178844284</v>
      </c>
      <c r="DE11" s="76">
        <f t="shared" si="8"/>
        <v>-28.049548983699424</v>
      </c>
      <c r="DF11" s="76">
        <f t="shared" si="8"/>
        <v>-12.327455634200305</v>
      </c>
      <c r="DG11" s="76">
        <f t="shared" si="8"/>
        <v>17.268514706800488</v>
      </c>
      <c r="DH11" s="76">
        <f t="shared" si="8"/>
        <v>-6.164243256300324</v>
      </c>
      <c r="DI11" s="76">
        <f t="shared" si="8"/>
        <v>-24.903782598699763</v>
      </c>
      <c r="DJ11" s="76">
        <f t="shared" si="8"/>
        <v>-23.562819999999192</v>
      </c>
      <c r="DK11" s="76">
        <f t="shared" si="8"/>
        <v>5.4814399999995658</v>
      </c>
      <c r="DL11" s="76">
        <f t="shared" si="8"/>
        <v>-13.731508677748934</v>
      </c>
      <c r="DM11" s="76">
        <f t="shared" si="8"/>
        <v>-10.831582753649855</v>
      </c>
      <c r="DN11" s="76">
        <f t="shared" si="8"/>
        <v>-40.116160287203456</v>
      </c>
      <c r="DO11" s="76">
        <f t="shared" si="8"/>
        <v>2.0745561255898792</v>
      </c>
      <c r="DP11" s="76">
        <f t="shared" si="8"/>
        <v>0.95868442939172382</v>
      </c>
      <c r="DQ11" s="76">
        <f t="shared" si="8"/>
        <v>-8.2368215700771543</v>
      </c>
      <c r="DR11" s="76">
        <f t="shared" si="8"/>
        <v>-8.0727535356636508</v>
      </c>
      <c r="DS11" s="76">
        <f t="shared" si="8"/>
        <v>-59.433373637697514</v>
      </c>
      <c r="DT11" s="76">
        <f t="shared" si="8"/>
        <v>8.0902752528054407</v>
      </c>
      <c r="DU11" s="76">
        <f t="shared" si="8"/>
        <v>-4.5097084182471008</v>
      </c>
      <c r="DV11" s="76">
        <f t="shared" si="8"/>
        <v>-3.1298074094011099</v>
      </c>
      <c r="DW11" s="76">
        <f t="shared" si="8"/>
        <v>4.8530925739014492</v>
      </c>
      <c r="DX11" s="76">
        <f t="shared" si="8"/>
        <v>-53.833859130199926</v>
      </c>
      <c r="DY11" s="76">
        <f t="shared" si="8"/>
        <v>1.7785902107989386</v>
      </c>
      <c r="DZ11" s="76">
        <f t="shared" si="8"/>
        <v>-2.8151297266995243</v>
      </c>
      <c r="EA11" s="76">
        <f t="shared" si="8"/>
        <v>-0.11852318299861508</v>
      </c>
      <c r="EB11" s="76">
        <f t="shared" si="8"/>
        <v>-63.588200535301439</v>
      </c>
      <c r="EC11" s="76">
        <f t="shared" si="8"/>
        <v>2.4490787989998353</v>
      </c>
      <c r="ED11" s="76">
        <f t="shared" si="8"/>
        <v>-14.606335088799824</v>
      </c>
      <c r="EE11" s="76">
        <f t="shared" si="8"/>
        <v>10.238723318600023</v>
      </c>
      <c r="EF11" s="76">
        <f t="shared" si="8"/>
        <v>0.12236634039982164</v>
      </c>
      <c r="EG11" s="76">
        <f t="shared" si="8"/>
        <v>-52.235206301598737</v>
      </c>
      <c r="EH11" s="76">
        <f t="shared" si="8"/>
        <v>-8.8467274235008517</v>
      </c>
      <c r="EI11" s="76">
        <f t="shared" si="8"/>
        <v>-2.6056766487981804</v>
      </c>
      <c r="EJ11" s="76">
        <f t="shared" si="8"/>
        <v>182.44445784109666</v>
      </c>
      <c r="EK11" s="76">
        <f t="shared" si="8"/>
        <v>51.165695347501241</v>
      </c>
      <c r="EL11" s="76">
        <f t="shared" si="8"/>
        <v>-11.329648276998341</v>
      </c>
      <c r="EM11" s="76">
        <f t="shared" si="8"/>
        <v>17.202313857000263</v>
      </c>
      <c r="EN11" s="76">
        <f t="shared" si="8"/>
        <v>-1.4891478721019666</v>
      </c>
      <c r="EO11" s="76">
        <f t="shared" si="8"/>
        <v>-3.0561763423993398</v>
      </c>
      <c r="EP11" s="76">
        <f t="shared" si="8"/>
        <v>1.2790336362995731</v>
      </c>
      <c r="EQ11" s="76">
        <v>-36.298188520100666</v>
      </c>
      <c r="ER11" s="76">
        <v>-32.225226341099187</v>
      </c>
      <c r="ES11" s="76">
        <v>-25.344296396000573</v>
      </c>
      <c r="ET11" s="76">
        <v>-35.982993791199988</v>
      </c>
      <c r="EU11" s="76">
        <v>-3.2050958918989636</v>
      </c>
      <c r="EV11" s="76">
        <v>-78.341176250498393</v>
      </c>
      <c r="EW11" s="76">
        <v>-87.683892052800729</v>
      </c>
      <c r="EX11" s="76">
        <v>-89.613217836698823</v>
      </c>
      <c r="EY11" s="76">
        <v>-97.985335228098847</v>
      </c>
      <c r="EZ11" s="76">
        <v>-97.4033351468006</v>
      </c>
      <c r="FA11" s="76">
        <v>-164.90044597149972</v>
      </c>
      <c r="FB11" s="76">
        <v>-199.44009969989929</v>
      </c>
      <c r="FC11" s="76">
        <v>-213.31544087969996</v>
      </c>
      <c r="FD11" s="76">
        <v>-208.89575261000027</v>
      </c>
      <c r="FE11" s="76">
        <v>-213.76498228699893</v>
      </c>
      <c r="FF11" s="76">
        <v>-289.77513874089891</v>
      </c>
      <c r="FG11" s="76">
        <v>-320.08773285959796</v>
      </c>
      <c r="FH11" s="76">
        <v>-330.64889963089809</v>
      </c>
      <c r="FI11" s="76">
        <v>-348.4155420674997</v>
      </c>
      <c r="FJ11" s="76">
        <v>-343.04359674919942</v>
      </c>
      <c r="FK11" s="76">
        <v>-433.30360215639848</v>
      </c>
      <c r="FL11" s="76">
        <v>-450.49678305020097</v>
      </c>
      <c r="FM11" s="76">
        <v>-459.96857116749925</v>
      </c>
      <c r="FN11" s="76">
        <v>-494.88717724639901</v>
      </c>
      <c r="FO11" s="76">
        <v>-518.73354959569951</v>
      </c>
      <c r="FP11" s="76">
        <v>-544.42075749610012</v>
      </c>
      <c r="FQ11" s="76">
        <v>-572.67129682390078</v>
      </c>
      <c r="FR11" s="76">
        <v>-603.42682870570025</v>
      </c>
      <c r="FS11" s="76">
        <v>-633.86665182526121</v>
      </c>
      <c r="FT11" s="76">
        <v>-666.43245779248355</v>
      </c>
      <c r="FU11" s="76">
        <v>-728.36376552170077</v>
      </c>
      <c r="FV11" s="76">
        <v>-723.95254809399921</v>
      </c>
      <c r="FW11" s="76">
        <v>-713.9766444140987</v>
      </c>
      <c r="FX11" s="76">
        <v>-723.19336850939908</v>
      </c>
      <c r="FY11" s="76">
        <v>-738.74119063899889</v>
      </c>
      <c r="FZ11" s="76">
        <v>-806.09946110659985</v>
      </c>
      <c r="GA11" s="76">
        <v>-809.5590737795992</v>
      </c>
      <c r="GB11" s="76">
        <v>-818.87695234840066</v>
      </c>
      <c r="GC11" s="76">
        <v>-824.47874904369928</v>
      </c>
      <c r="GD11" s="76">
        <v>-835.85654623209848</v>
      </c>
      <c r="GE11" s="76">
        <v>-869.9056804744996</v>
      </c>
      <c r="GF11" s="76">
        <v>-866.45822840959954</v>
      </c>
      <c r="GG11" s="76">
        <v>-875.09292080029991</v>
      </c>
      <c r="GH11" s="76">
        <v>-869.11802520960009</v>
      </c>
      <c r="GI11" s="76">
        <v>-873.53926614319971</v>
      </c>
      <c r="GJ11" s="76">
        <v>-898.52626006240098</v>
      </c>
      <c r="GK11" s="76">
        <v>-896.50443454520064</v>
      </c>
      <c r="GL11" s="76">
        <v>-873.69884052350062</v>
      </c>
      <c r="GM11" s="76">
        <v>-843.47320882679924</v>
      </c>
      <c r="GN11" s="76">
        <v>-843.13628488930044</v>
      </c>
      <c r="GO11" s="76">
        <v>-856.41433600100027</v>
      </c>
      <c r="GP11" s="76">
        <v>-860.55680568590105</v>
      </c>
      <c r="GQ11" s="76">
        <v>-863.71832029140023</v>
      </c>
      <c r="GR11" s="76">
        <v>-870.63845050519922</v>
      </c>
      <c r="GS11" s="76">
        <v>-876.23457224780032</v>
      </c>
      <c r="GT11" s="76">
        <v>-913.68299988119907</v>
      </c>
      <c r="GU11" s="76">
        <v>-914.34591111420013</v>
      </c>
      <c r="GV11" s="76">
        <v>-902.7974963007</v>
      </c>
      <c r="GW11" s="76">
        <v>-913.97297598660043</v>
      </c>
      <c r="GX11" s="76">
        <v>-914.76100235379818</v>
      </c>
      <c r="GY11" s="76">
        <f>GY10-EP10</f>
        <v>-930.81688535759895</v>
      </c>
      <c r="GZ11" s="76"/>
      <c r="HA11" s="76"/>
      <c r="HB11" s="76"/>
      <c r="HC11" s="76"/>
      <c r="HD11" s="76"/>
      <c r="HE11" s="76"/>
      <c r="HF11" s="76"/>
      <c r="HG11" s="76"/>
      <c r="HH11" s="76"/>
      <c r="HI11" s="76"/>
      <c r="HJ11" s="76"/>
      <c r="HK11" s="76"/>
      <c r="HL11" s="76"/>
      <c r="HM11" s="76"/>
      <c r="HN11" s="76"/>
      <c r="HO11" s="76"/>
      <c r="HP11" s="76"/>
      <c r="HQ11" s="76"/>
      <c r="HR11" s="76"/>
      <c r="HS11" s="76"/>
      <c r="HT11" s="76"/>
      <c r="HU11" s="76"/>
      <c r="HV11" s="76"/>
      <c r="HW11" s="76"/>
      <c r="HX11" s="76"/>
      <c r="HY11" s="76"/>
      <c r="HZ11" s="76"/>
      <c r="IA11" s="76"/>
      <c r="IB11" s="76"/>
      <c r="IC11" s="76"/>
      <c r="ID11" s="76"/>
      <c r="IE11" s="76"/>
      <c r="IF11" s="76"/>
      <c r="IG11" s="76"/>
      <c r="IH11" s="76"/>
      <c r="II11" s="76"/>
      <c r="IJ11" s="76"/>
      <c r="IK11" s="76"/>
      <c r="IL11" s="76"/>
      <c r="IM11" s="76"/>
      <c r="IN11" s="76"/>
      <c r="IO11" s="76"/>
      <c r="IP11" s="76"/>
      <c r="IQ11" s="76"/>
      <c r="IR11" s="76"/>
      <c r="IS11" s="76"/>
      <c r="IT11" s="76"/>
      <c r="IU11" s="76"/>
      <c r="IV11" s="76"/>
      <c r="IW11" s="76"/>
      <c r="IX11" s="76"/>
      <c r="IY11" s="76"/>
      <c r="IZ11" s="76"/>
      <c r="JA11" s="76"/>
      <c r="JB11" s="76"/>
      <c r="JC11" s="76"/>
      <c r="JD11" s="76"/>
      <c r="JE11" s="76"/>
      <c r="JF11" s="76"/>
      <c r="JG11" s="76"/>
      <c r="JH11" s="76"/>
      <c r="JI11" s="76"/>
      <c r="JJ11" s="76"/>
      <c r="JK11" s="76"/>
      <c r="JL11" s="76"/>
      <c r="JM11" s="76"/>
      <c r="JN11" s="76"/>
      <c r="JO11" s="76"/>
      <c r="JP11" s="76"/>
      <c r="JQ11" s="76"/>
      <c r="JR11" s="76"/>
      <c r="JS11" s="76"/>
      <c r="JT11" s="76"/>
      <c r="JU11" s="76"/>
      <c r="JV11" s="76"/>
      <c r="JW11" s="76"/>
      <c r="JX11" s="76"/>
      <c r="JY11" s="76"/>
      <c r="JZ11" s="76"/>
      <c r="KA11" s="76"/>
      <c r="KB11" s="76"/>
      <c r="KC11" s="76"/>
      <c r="KD11" s="76"/>
      <c r="KE11" s="76"/>
      <c r="KF11" s="76"/>
      <c r="KG11" s="76"/>
      <c r="KH11" s="76"/>
      <c r="KI11" s="76"/>
      <c r="KJ11" s="76"/>
      <c r="KK11" s="76"/>
      <c r="KL11" s="76"/>
      <c r="KM11" s="76"/>
      <c r="KN11" s="76"/>
      <c r="KO11" s="76"/>
      <c r="KP11" s="76"/>
      <c r="KQ11" s="76"/>
      <c r="KR11" s="76"/>
      <c r="KS11" s="76"/>
      <c r="KT11" s="76"/>
      <c r="KU11" s="76"/>
      <c r="KV11" s="76"/>
      <c r="KW11" s="76"/>
      <c r="KX11" s="76"/>
      <c r="KY11" s="76"/>
      <c r="KZ11" s="76"/>
      <c r="LA11" s="76"/>
      <c r="LB11" s="76"/>
      <c r="LC11" s="76"/>
      <c r="LD11" s="76"/>
      <c r="LE11" s="76"/>
      <c r="LF11" s="76"/>
      <c r="LG11" s="76"/>
      <c r="LH11" s="76"/>
      <c r="LI11" s="76"/>
      <c r="LJ11" s="76"/>
      <c r="LK11" s="76"/>
      <c r="LL11" s="76"/>
      <c r="LM11" s="76"/>
      <c r="LN11" s="76"/>
      <c r="LO11" s="76"/>
      <c r="LP11" s="76"/>
      <c r="LQ11" s="76"/>
      <c r="LR11" s="76"/>
      <c r="LS11" s="76"/>
      <c r="LT11" s="76"/>
      <c r="LU11" s="76"/>
      <c r="LV11" s="76"/>
      <c r="LW11" s="76"/>
      <c r="LX11" s="76"/>
      <c r="LY11" s="76"/>
      <c r="LZ11" s="76"/>
      <c r="MA11" s="76"/>
      <c r="MB11" s="76"/>
      <c r="MC11" s="76"/>
      <c r="MD11" s="76"/>
      <c r="ME11" s="76"/>
      <c r="MF11" s="76"/>
      <c r="MG11" s="76"/>
      <c r="MH11" s="76"/>
      <c r="MI11" s="76"/>
      <c r="MJ11" s="76"/>
      <c r="MK11" s="76"/>
      <c r="ML11" s="76"/>
      <c r="MM11" s="76"/>
      <c r="MN11" s="76"/>
      <c r="MO11" s="76"/>
      <c r="MP11" s="76"/>
      <c r="MQ11" s="76"/>
      <c r="MR11" s="76"/>
      <c r="MS11" s="76"/>
      <c r="MT11" s="76"/>
      <c r="MU11" s="76"/>
      <c r="MV11" s="76"/>
      <c r="MW11" s="76"/>
      <c r="MX11" s="76"/>
      <c r="MY11" s="76"/>
      <c r="MZ11" s="76"/>
      <c r="NA11" s="76"/>
      <c r="NB11" s="76"/>
      <c r="NC11" s="76"/>
      <c r="ND11" s="76"/>
      <c r="NE11" s="76"/>
      <c r="NF11" s="76"/>
      <c r="NG11" s="76"/>
      <c r="NH11" s="76"/>
      <c r="NI11" s="76"/>
      <c r="NJ11" s="76"/>
      <c r="NK11" s="76"/>
      <c r="NL11" s="76"/>
      <c r="NM11" s="76"/>
      <c r="NN11" s="76"/>
      <c r="NO11" s="76"/>
      <c r="NP11" s="76"/>
      <c r="NQ11" s="76"/>
      <c r="NR11" s="76"/>
      <c r="NS11" s="76"/>
      <c r="NT11" s="76"/>
      <c r="NU11" s="76"/>
      <c r="NV11" s="76"/>
      <c r="NW11" s="76"/>
      <c r="NX11" s="76"/>
      <c r="NY11" s="76"/>
      <c r="NZ11" s="76"/>
      <c r="OA11" s="76"/>
      <c r="OB11" s="76"/>
      <c r="OC11" s="76"/>
      <c r="OD11" s="76"/>
      <c r="OE11" s="76"/>
      <c r="OF11" s="76"/>
      <c r="OG11" s="76"/>
      <c r="OH11" s="76"/>
      <c r="OI11" s="76"/>
      <c r="OJ11" s="76"/>
      <c r="OK11" s="76"/>
      <c r="OL11" s="76"/>
      <c r="OM11" s="76"/>
      <c r="ON11" s="76"/>
      <c r="OO11" s="76"/>
      <c r="OP11" s="76"/>
      <c r="OQ11" s="76"/>
      <c r="OR11" s="76"/>
      <c r="OS11" s="76"/>
      <c r="OT11" s="76"/>
      <c r="OU11" s="76"/>
      <c r="OV11" s="76"/>
      <c r="OW11" s="76"/>
      <c r="OX11" s="76"/>
      <c r="OY11" s="76"/>
      <c r="OZ11" s="76"/>
      <c r="PA11" s="76"/>
      <c r="PB11" s="76"/>
      <c r="PC11" s="76"/>
      <c r="PD11" s="76"/>
      <c r="PE11" s="76"/>
      <c r="PF11" s="76"/>
      <c r="PG11" s="76"/>
      <c r="PH11" s="76"/>
      <c r="PI11" s="76"/>
      <c r="PJ11" s="76"/>
      <c r="PK11" s="76"/>
      <c r="PL11" s="76"/>
      <c r="PM11" s="76"/>
      <c r="PN11" s="76"/>
      <c r="PO11" s="76"/>
      <c r="PP11" s="76"/>
      <c r="PQ11" s="76"/>
      <c r="PR11" s="76"/>
      <c r="PS11" s="76"/>
      <c r="PT11" s="76"/>
      <c r="PU11" s="76"/>
      <c r="PV11" s="76"/>
      <c r="PW11" s="76"/>
      <c r="PX11" s="76"/>
      <c r="PY11" s="76"/>
      <c r="PZ11" s="76"/>
      <c r="QA11" s="76"/>
      <c r="QB11" s="76"/>
      <c r="QC11" s="76"/>
      <c r="QD11" s="76"/>
      <c r="QE11" s="76"/>
      <c r="QF11" s="76"/>
      <c r="QG11" s="76"/>
      <c r="QH11" s="76"/>
      <c r="QI11" s="76"/>
      <c r="QJ11" s="76"/>
      <c r="QK11" s="76"/>
      <c r="QL11" s="76"/>
      <c r="QM11" s="76"/>
      <c r="QN11" s="76"/>
      <c r="QO11" s="76"/>
      <c r="QP11" s="76"/>
      <c r="QQ11" s="76"/>
      <c r="QR11" s="76"/>
      <c r="QS11" s="76"/>
      <c r="QT11" s="76"/>
      <c r="QU11" s="76"/>
      <c r="QV11" s="76"/>
      <c r="QW11" s="76"/>
      <c r="QX11" s="76"/>
      <c r="QY11" s="76"/>
      <c r="QZ11" s="76"/>
      <c r="RA11" s="76"/>
      <c r="RB11" s="76"/>
      <c r="RC11" s="76"/>
      <c r="RD11" s="76"/>
      <c r="RE11" s="76"/>
      <c r="RF11" s="76"/>
      <c r="RG11" s="76"/>
      <c r="RH11" s="76"/>
      <c r="RI11" s="76"/>
      <c r="RJ11" s="76"/>
      <c r="RK11" s="76"/>
      <c r="RL11" s="76"/>
      <c r="RM11" s="76"/>
      <c r="RN11" s="76"/>
      <c r="RO11" s="76"/>
      <c r="RP11" s="76"/>
      <c r="RQ11" s="76"/>
      <c r="RR11" s="76"/>
      <c r="RS11" s="76"/>
      <c r="RT11" s="76"/>
      <c r="RU11" s="76"/>
      <c r="RV11" s="76"/>
      <c r="RW11" s="76"/>
      <c r="RX11" s="76"/>
      <c r="RY11" s="76"/>
      <c r="RZ11" s="76"/>
      <c r="SA11" s="76"/>
      <c r="SB11" s="76"/>
      <c r="SC11" s="76"/>
      <c r="SD11" s="76"/>
      <c r="SE11" s="76"/>
      <c r="SF11" s="76"/>
      <c r="SG11" s="76"/>
      <c r="SH11" s="76"/>
      <c r="SI11" s="76"/>
      <c r="SJ11" s="76"/>
      <c r="SK11" s="76"/>
      <c r="SL11" s="76"/>
      <c r="SM11" s="76"/>
      <c r="SN11" s="76"/>
      <c r="SO11" s="76"/>
      <c r="SP11" s="76"/>
      <c r="SQ11" s="76"/>
      <c r="SR11" s="76"/>
      <c r="SS11" s="76"/>
      <c r="ST11" s="76"/>
      <c r="SU11" s="76"/>
      <c r="SV11" s="76"/>
      <c r="SW11" s="76"/>
      <c r="SX11" s="76"/>
      <c r="SY11" s="76"/>
      <c r="SZ11" s="76"/>
      <c r="TA11" s="76"/>
      <c r="TB11" s="76"/>
      <c r="TC11" s="76"/>
      <c r="TD11" s="76"/>
      <c r="TE11" s="76"/>
      <c r="TF11" s="76"/>
      <c r="TG11" s="76"/>
      <c r="TH11" s="76"/>
      <c r="TI11" s="76"/>
      <c r="TJ11" s="76"/>
      <c r="TK11" s="76"/>
      <c r="TL11" s="76"/>
      <c r="TM11" s="76"/>
      <c r="TN11" s="76"/>
      <c r="TO11" s="76"/>
      <c r="TP11" s="76"/>
      <c r="TQ11" s="76"/>
      <c r="TR11" s="76"/>
      <c r="TS11" s="76"/>
      <c r="TT11" s="76"/>
      <c r="TU11" s="76"/>
      <c r="TV11" s="76"/>
      <c r="TW11" s="76"/>
      <c r="TX11" s="76"/>
      <c r="TY11" s="76"/>
      <c r="TZ11" s="76"/>
      <c r="UA11" s="76"/>
      <c r="UB11" s="76"/>
      <c r="UC11" s="76"/>
      <c r="UD11" s="76"/>
      <c r="UE11" s="76"/>
      <c r="UF11" s="76"/>
      <c r="UG11" s="76"/>
      <c r="UH11" s="76"/>
      <c r="UI11" s="76"/>
      <c r="UJ11" s="76"/>
      <c r="UK11" s="76"/>
      <c r="UL11" s="76"/>
      <c r="UM11" s="76"/>
      <c r="UN11" s="76"/>
      <c r="UO11" s="76"/>
      <c r="UP11" s="76"/>
      <c r="UQ11" s="76"/>
      <c r="UR11" s="76"/>
      <c r="US11" s="76"/>
      <c r="UT11" s="76"/>
      <c r="UU11" s="76"/>
      <c r="UV11" s="76"/>
      <c r="UW11" s="76"/>
      <c r="UX11" s="76"/>
      <c r="UY11" s="76"/>
      <c r="UZ11" s="76"/>
      <c r="VA11" s="76"/>
      <c r="VB11" s="76"/>
      <c r="VC11" s="76"/>
      <c r="VD11" s="76"/>
      <c r="VE11" s="76"/>
      <c r="VF11" s="76"/>
      <c r="VG11" s="76"/>
      <c r="VH11" s="76"/>
      <c r="VI11" s="76"/>
      <c r="VJ11" s="76"/>
      <c r="VK11" s="76"/>
      <c r="VL11" s="76"/>
      <c r="VM11" s="76"/>
      <c r="VN11" s="76"/>
      <c r="VO11" s="76"/>
      <c r="VP11" s="76"/>
      <c r="VQ11" s="76"/>
      <c r="VR11" s="76"/>
      <c r="VS11" s="76"/>
      <c r="VT11" s="76"/>
      <c r="VU11" s="76"/>
      <c r="VV11" s="76"/>
      <c r="VW11" s="76"/>
      <c r="VX11" s="76"/>
      <c r="VY11" s="76"/>
      <c r="VZ11" s="76"/>
      <c r="WA11" s="76"/>
      <c r="WB11" s="76"/>
      <c r="WC11" s="76"/>
      <c r="WD11" s="76"/>
      <c r="WE11" s="76"/>
      <c r="WF11" s="76"/>
      <c r="WG11" s="76"/>
      <c r="WH11" s="76"/>
      <c r="WI11" s="76"/>
      <c r="WJ11" s="76"/>
      <c r="WK11" s="76"/>
      <c r="WL11" s="76"/>
      <c r="WM11" s="76"/>
      <c r="WN11" s="76"/>
      <c r="WO11" s="76"/>
      <c r="WP11" s="76"/>
      <c r="WQ11" s="76"/>
      <c r="WR11" s="76"/>
      <c r="WS11" s="76"/>
      <c r="WT11" s="76"/>
      <c r="WU11" s="76"/>
      <c r="WV11" s="76"/>
      <c r="WW11" s="76"/>
      <c r="WX11" s="76"/>
      <c r="WY11" s="76"/>
      <c r="WZ11" s="76"/>
      <c r="XA11" s="76"/>
      <c r="XB11" s="76"/>
      <c r="XC11" s="76"/>
      <c r="XD11" s="76"/>
      <c r="XE11" s="76"/>
      <c r="XF11" s="76"/>
      <c r="XG11" s="76"/>
      <c r="XH11" s="76"/>
      <c r="XI11" s="76"/>
      <c r="XJ11" s="76"/>
      <c r="XK11" s="76"/>
      <c r="XL11" s="76"/>
      <c r="XM11" s="76"/>
      <c r="XN11" s="76"/>
      <c r="XO11" s="76"/>
      <c r="XP11" s="76"/>
      <c r="XQ11" s="76"/>
      <c r="XR11" s="76"/>
      <c r="XS11" s="76"/>
      <c r="XT11" s="76"/>
      <c r="XU11" s="76"/>
      <c r="XV11" s="76"/>
      <c r="XW11" s="76"/>
      <c r="XX11" s="76"/>
      <c r="XY11" s="76"/>
      <c r="XZ11" s="76"/>
      <c r="YA11" s="76"/>
      <c r="YB11" s="76"/>
      <c r="YC11" s="76"/>
      <c r="YD11" s="76"/>
      <c r="YE11" s="76"/>
      <c r="YF11" s="76"/>
      <c r="YG11" s="76"/>
      <c r="YH11" s="76"/>
      <c r="YI11" s="76"/>
      <c r="YJ11" s="76"/>
      <c r="YK11" s="76"/>
      <c r="YL11" s="76"/>
      <c r="YM11" s="76"/>
      <c r="YN11" s="76"/>
      <c r="YO11" s="76"/>
      <c r="YP11" s="76"/>
      <c r="YQ11" s="76"/>
      <c r="YR11" s="76"/>
      <c r="YS11" s="76"/>
      <c r="YT11" s="76"/>
      <c r="YU11" s="76"/>
      <c r="YV11" s="76"/>
      <c r="YW11" s="76"/>
      <c r="YX11" s="76"/>
      <c r="YY11" s="76"/>
      <c r="YZ11" s="76"/>
      <c r="ZA11" s="76"/>
      <c r="ZB11" s="76"/>
      <c r="ZC11" s="76"/>
      <c r="ZD11" s="76"/>
      <c r="ZE11" s="76"/>
      <c r="ZF11" s="76"/>
      <c r="ZG11" s="76"/>
      <c r="ZH11" s="76"/>
      <c r="ZI11" s="76"/>
      <c r="ZJ11" s="76"/>
      <c r="ZK11" s="76"/>
      <c r="ZL11" s="76"/>
      <c r="ZM11" s="76"/>
      <c r="ZN11" s="76"/>
      <c r="ZO11" s="76"/>
      <c r="ZP11" s="76"/>
      <c r="ZQ11" s="76"/>
      <c r="ZR11" s="76"/>
      <c r="ZS11" s="76"/>
      <c r="ZT11" s="76"/>
      <c r="ZU11" s="76"/>
      <c r="ZV11" s="76"/>
      <c r="ZW11" s="76"/>
      <c r="ZX11" s="76"/>
      <c r="ZY11" s="76"/>
      <c r="ZZ11" s="76"/>
      <c r="AAA11" s="76"/>
      <c r="AAB11" s="76"/>
      <c r="AAC11" s="76"/>
      <c r="AAD11" s="76"/>
      <c r="AAE11" s="76"/>
      <c r="AAF11" s="76"/>
      <c r="AAG11" s="76"/>
      <c r="AAH11" s="76"/>
      <c r="AAI11" s="76"/>
      <c r="AAJ11" s="76"/>
      <c r="AAK11" s="76"/>
      <c r="AAL11" s="76"/>
      <c r="AAM11" s="76"/>
      <c r="AAN11" s="76"/>
      <c r="AAO11" s="76"/>
      <c r="AAP11" s="76"/>
      <c r="AAQ11" s="76"/>
      <c r="AAR11" s="76"/>
      <c r="AAS11" s="76"/>
      <c r="AAT11" s="76"/>
      <c r="AAU11" s="76"/>
      <c r="AAV11" s="76"/>
      <c r="AAW11" s="76"/>
      <c r="AAX11" s="76"/>
      <c r="AAY11" s="76"/>
      <c r="AAZ11" s="76"/>
      <c r="ABA11" s="76"/>
      <c r="ABB11" s="76"/>
      <c r="ABC11" s="76"/>
      <c r="ABD11" s="76"/>
      <c r="ABE11" s="76"/>
      <c r="ABF11" s="76"/>
      <c r="ABG11" s="76"/>
      <c r="ABH11" s="76"/>
      <c r="ABI11" s="76"/>
      <c r="ABJ11" s="76"/>
      <c r="ABK11" s="76"/>
      <c r="ABL11" s="76"/>
      <c r="ABM11" s="76"/>
      <c r="ABN11" s="76"/>
      <c r="ABO11" s="76"/>
      <c r="ABP11" s="76"/>
      <c r="ABQ11" s="76"/>
      <c r="ABR11" s="76"/>
      <c r="ABS11" s="76"/>
      <c r="ABT11" s="76"/>
      <c r="ABU11" s="76"/>
      <c r="ABV11" s="76"/>
      <c r="ABW11" s="76"/>
      <c r="ABX11" s="76"/>
      <c r="ABY11" s="76"/>
      <c r="ABZ11" s="76"/>
      <c r="ACA11" s="76"/>
      <c r="ACB11" s="76"/>
      <c r="ACC11" s="76"/>
      <c r="ACD11" s="76"/>
      <c r="ACE11" s="76"/>
      <c r="ACF11" s="76"/>
      <c r="ACG11" s="76"/>
      <c r="ACH11" s="76"/>
      <c r="ACI11" s="76"/>
      <c r="ACJ11" s="76"/>
      <c r="ACK11" s="76"/>
      <c r="ACL11" s="76"/>
      <c r="ACM11" s="76"/>
      <c r="ACN11" s="76"/>
      <c r="ACO11" s="76"/>
      <c r="ACP11" s="76"/>
      <c r="ACQ11" s="76"/>
      <c r="ACR11" s="76"/>
      <c r="ACS11" s="76"/>
      <c r="ACT11" s="76"/>
      <c r="ACU11" s="76"/>
      <c r="ACV11" s="76"/>
      <c r="ACW11" s="76"/>
      <c r="ACX11" s="76"/>
      <c r="ACY11" s="76"/>
      <c r="ACZ11" s="76"/>
      <c r="ADA11" s="76"/>
      <c r="ADB11" s="76"/>
      <c r="ADC11" s="76"/>
      <c r="ADD11" s="76"/>
      <c r="ADE11" s="76"/>
      <c r="ADF11" s="76"/>
      <c r="ADG11" s="76"/>
      <c r="ADH11" s="76"/>
      <c r="ADI11" s="76"/>
      <c r="ADJ11" s="76"/>
      <c r="ADK11" s="76"/>
      <c r="ADL11" s="76"/>
      <c r="ADM11" s="76"/>
      <c r="ADN11" s="76"/>
      <c r="ADO11" s="76"/>
      <c r="ADP11" s="76"/>
      <c r="ADQ11" s="76"/>
      <c r="ADR11" s="76"/>
      <c r="ADS11" s="76"/>
      <c r="ADT11" s="76"/>
      <c r="ADU11" s="76"/>
      <c r="ADV11" s="76"/>
      <c r="ADW11" s="76"/>
      <c r="ADX11" s="76"/>
      <c r="ADY11" s="76"/>
      <c r="ADZ11" s="76"/>
      <c r="AEA11" s="76"/>
      <c r="AEB11" s="76"/>
      <c r="AEC11" s="76"/>
      <c r="AED11" s="76"/>
      <c r="AEE11" s="76"/>
      <c r="AEF11" s="76"/>
      <c r="AEH11" s="74"/>
      <c r="AEI11" s="127"/>
      <c r="AEJ11" s="127"/>
      <c r="AEK11" s="127"/>
      <c r="AEL11" s="127"/>
      <c r="AEM11" s="127"/>
      <c r="AEN11" s="127"/>
      <c r="AEO11" s="127"/>
      <c r="AEP11" s="127"/>
      <c r="AEQ11" s="742" t="s">
        <v>613</v>
      </c>
      <c r="AER11" s="743"/>
      <c r="AES11" s="740" t="s">
        <v>614</v>
      </c>
      <c r="AET11" s="741"/>
    </row>
    <row r="12" spans="1:899" ht="29.25" thickBot="1" x14ac:dyDescent="0.5">
      <c r="A12" s="48" t="s">
        <v>130</v>
      </c>
      <c r="B12" s="49">
        <f>B3</f>
        <v>43831</v>
      </c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>
        <v>43892</v>
      </c>
      <c r="AS12" s="49">
        <v>43892</v>
      </c>
      <c r="AT12" s="49">
        <v>43893</v>
      </c>
      <c r="AU12" s="49">
        <v>43894</v>
      </c>
      <c r="AV12" s="49">
        <v>43895</v>
      </c>
      <c r="AW12" s="49">
        <v>43896</v>
      </c>
      <c r="AX12" s="49">
        <v>43899</v>
      </c>
      <c r="AY12" s="49">
        <v>43900</v>
      </c>
      <c r="AZ12" s="49">
        <v>43901</v>
      </c>
      <c r="BA12" s="49">
        <v>43902</v>
      </c>
      <c r="BB12" s="49">
        <v>43903</v>
      </c>
      <c r="BC12" s="49">
        <v>43906</v>
      </c>
      <c r="BD12" s="49">
        <v>43907</v>
      </c>
      <c r="BE12" s="49">
        <v>43908</v>
      </c>
      <c r="BF12" s="49">
        <v>43909</v>
      </c>
      <c r="BG12" s="49">
        <v>43910</v>
      </c>
      <c r="BH12" s="49">
        <v>43913</v>
      </c>
      <c r="BI12" s="49">
        <v>43914</v>
      </c>
      <c r="BJ12" s="49">
        <v>43915</v>
      </c>
      <c r="BK12" s="49">
        <v>43916</v>
      </c>
      <c r="BL12" s="49">
        <v>43917</v>
      </c>
      <c r="BM12" s="49">
        <v>43920</v>
      </c>
      <c r="BN12" s="49">
        <v>43921</v>
      </c>
      <c r="BO12" s="49">
        <v>43922</v>
      </c>
      <c r="BP12" s="49">
        <v>43923</v>
      </c>
      <c r="BQ12" s="49">
        <v>43924</v>
      </c>
      <c r="BR12" s="49">
        <v>43925</v>
      </c>
      <c r="BS12" s="49">
        <v>43927</v>
      </c>
      <c r="BT12" s="49">
        <v>43928</v>
      </c>
      <c r="BU12" s="49">
        <v>43929</v>
      </c>
      <c r="BV12" s="49">
        <v>43930</v>
      </c>
      <c r="BW12" s="49">
        <v>43931</v>
      </c>
      <c r="BX12" s="49">
        <v>43934</v>
      </c>
      <c r="BY12" s="49">
        <v>43935</v>
      </c>
      <c r="BZ12" s="49">
        <v>43936</v>
      </c>
      <c r="CA12" s="49">
        <v>43937</v>
      </c>
      <c r="CB12" s="49">
        <v>43938</v>
      </c>
      <c r="CC12" s="49">
        <v>43941</v>
      </c>
      <c r="CD12" s="49">
        <v>43942</v>
      </c>
      <c r="CE12" s="49">
        <v>43943</v>
      </c>
      <c r="CF12" s="49">
        <v>43944</v>
      </c>
      <c r="CG12" s="49">
        <v>43945</v>
      </c>
      <c r="CH12" s="49">
        <v>43950</v>
      </c>
      <c r="CI12" s="49">
        <v>43951</v>
      </c>
      <c r="CJ12" s="49">
        <v>43952</v>
      </c>
      <c r="CK12" s="49">
        <v>43956</v>
      </c>
      <c r="CL12" s="49">
        <v>43957</v>
      </c>
      <c r="CM12" s="49">
        <v>43958</v>
      </c>
      <c r="CN12" s="49">
        <v>43959</v>
      </c>
      <c r="CO12" s="49">
        <v>43962</v>
      </c>
      <c r="CP12" s="49">
        <v>43963</v>
      </c>
      <c r="CQ12" s="49">
        <v>43964</v>
      </c>
      <c r="CR12" s="49">
        <v>43965</v>
      </c>
      <c r="CS12" s="49">
        <v>43966</v>
      </c>
      <c r="CT12" s="49">
        <v>43969</v>
      </c>
      <c r="CU12" s="49">
        <v>43970</v>
      </c>
      <c r="CV12" s="49">
        <v>43971</v>
      </c>
      <c r="CW12" s="49">
        <v>43972</v>
      </c>
      <c r="CX12" s="49">
        <v>43973</v>
      </c>
      <c r="CY12" s="49">
        <v>43976</v>
      </c>
      <c r="CZ12" s="49">
        <v>43977</v>
      </c>
      <c r="DA12" s="49">
        <v>43978</v>
      </c>
      <c r="DB12" s="49">
        <v>43979</v>
      </c>
      <c r="DC12" s="49">
        <v>43980</v>
      </c>
      <c r="DD12" s="49">
        <v>43983</v>
      </c>
      <c r="DE12" s="49">
        <v>43984</v>
      </c>
      <c r="DF12" s="49">
        <v>43985</v>
      </c>
      <c r="DG12" s="49">
        <v>43986</v>
      </c>
      <c r="DH12" s="49">
        <v>43987</v>
      </c>
      <c r="DI12" s="49">
        <v>43990</v>
      </c>
      <c r="DJ12" s="49">
        <v>43991</v>
      </c>
      <c r="DK12" s="49">
        <v>43992</v>
      </c>
      <c r="DL12" s="65">
        <v>43993</v>
      </c>
      <c r="DM12" s="49">
        <v>43994</v>
      </c>
      <c r="DN12" s="49">
        <v>43997</v>
      </c>
      <c r="DO12" s="49">
        <v>43998</v>
      </c>
      <c r="DP12" s="49">
        <v>43999</v>
      </c>
      <c r="DQ12" s="49">
        <v>44000</v>
      </c>
      <c r="DR12" s="49">
        <v>44001</v>
      </c>
      <c r="DS12" s="49">
        <v>44004</v>
      </c>
      <c r="DT12" s="49">
        <v>44005</v>
      </c>
      <c r="DU12" s="49">
        <v>44006</v>
      </c>
      <c r="DV12" s="49">
        <v>44007</v>
      </c>
      <c r="DW12" s="49">
        <v>44008</v>
      </c>
      <c r="DX12" s="49">
        <v>44011</v>
      </c>
      <c r="DY12" s="49">
        <v>44012</v>
      </c>
      <c r="DZ12" s="49">
        <v>44013</v>
      </c>
      <c r="EA12" s="49">
        <v>44014</v>
      </c>
      <c r="EB12" s="49">
        <v>44018</v>
      </c>
      <c r="EC12" s="49">
        <v>44019</v>
      </c>
      <c r="ED12" s="49">
        <v>44020</v>
      </c>
      <c r="EE12" s="49">
        <v>44021</v>
      </c>
      <c r="EF12" s="49">
        <v>44022</v>
      </c>
      <c r="EG12" s="49">
        <v>44025</v>
      </c>
      <c r="EH12" s="49">
        <v>44026</v>
      </c>
      <c r="EI12" s="49">
        <v>44027</v>
      </c>
      <c r="EJ12" s="49">
        <v>44028</v>
      </c>
      <c r="EK12" s="49">
        <v>44029</v>
      </c>
      <c r="EL12" s="49">
        <v>44032</v>
      </c>
      <c r="EM12" s="49">
        <v>44033</v>
      </c>
      <c r="EN12" s="49">
        <v>44034</v>
      </c>
      <c r="EO12" s="49">
        <v>44035</v>
      </c>
      <c r="EP12" s="49">
        <v>44036</v>
      </c>
      <c r="EQ12" s="49">
        <v>44039</v>
      </c>
      <c r="ER12" s="49">
        <v>44040</v>
      </c>
      <c r="ES12" s="49">
        <v>44041</v>
      </c>
      <c r="ET12" s="49">
        <v>44042</v>
      </c>
      <c r="EU12" s="49">
        <v>44043</v>
      </c>
      <c r="EV12" s="49" t="s">
        <v>190</v>
      </c>
      <c r="EW12" s="49">
        <v>44047</v>
      </c>
      <c r="EX12" s="49">
        <v>44048</v>
      </c>
      <c r="EY12" s="49">
        <v>44049</v>
      </c>
      <c r="EZ12" s="49">
        <v>44050</v>
      </c>
      <c r="FA12" s="49" t="s">
        <v>189</v>
      </c>
      <c r="FB12" s="49">
        <v>44054</v>
      </c>
      <c r="FC12" s="49">
        <v>44055</v>
      </c>
      <c r="FD12" s="49">
        <v>44056</v>
      </c>
      <c r="FE12" s="49">
        <v>44057</v>
      </c>
      <c r="FF12" s="49" t="s">
        <v>188</v>
      </c>
      <c r="FG12" s="49">
        <v>44061</v>
      </c>
      <c r="FH12" s="49">
        <v>44062</v>
      </c>
      <c r="FI12" s="49">
        <v>44063</v>
      </c>
      <c r="FJ12" s="49">
        <v>44064</v>
      </c>
      <c r="FK12" s="49" t="s">
        <v>198</v>
      </c>
      <c r="FL12" s="49">
        <v>44068</v>
      </c>
      <c r="FM12" s="49">
        <v>44069</v>
      </c>
      <c r="FN12" s="49">
        <v>44070</v>
      </c>
      <c r="FO12" s="49">
        <v>44071</v>
      </c>
      <c r="FP12" s="49" t="s">
        <v>203</v>
      </c>
      <c r="FQ12" s="49">
        <v>44075</v>
      </c>
      <c r="FR12" s="49">
        <v>44076</v>
      </c>
      <c r="FS12" s="49">
        <v>44077</v>
      </c>
      <c r="FT12" s="49">
        <v>44078</v>
      </c>
      <c r="FU12" s="49" t="s">
        <v>204</v>
      </c>
      <c r="FV12" s="49">
        <v>44082</v>
      </c>
      <c r="FW12" s="49">
        <v>44083</v>
      </c>
      <c r="FX12" s="49">
        <v>44084</v>
      </c>
      <c r="FY12" s="49">
        <v>44085</v>
      </c>
      <c r="FZ12" s="49" t="s">
        <v>205</v>
      </c>
      <c r="GA12" s="49">
        <v>44089</v>
      </c>
      <c r="GB12" s="49">
        <v>44090</v>
      </c>
      <c r="GC12" s="49">
        <v>44091</v>
      </c>
      <c r="GD12" s="49">
        <v>44092</v>
      </c>
      <c r="GE12" s="49" t="s">
        <v>206</v>
      </c>
      <c r="GF12" s="49">
        <v>44096</v>
      </c>
      <c r="GG12" s="49">
        <v>44097</v>
      </c>
      <c r="GH12" s="49">
        <v>44098</v>
      </c>
      <c r="GI12" s="49">
        <v>44099</v>
      </c>
      <c r="GJ12" s="49" t="s">
        <v>207</v>
      </c>
      <c r="GK12" s="49">
        <v>44103</v>
      </c>
      <c r="GL12" s="49">
        <v>44104</v>
      </c>
      <c r="GM12" s="49">
        <v>44105</v>
      </c>
      <c r="GN12" s="49">
        <v>44106</v>
      </c>
      <c r="GO12" s="49" t="s">
        <v>210</v>
      </c>
      <c r="GP12" s="49">
        <v>44110</v>
      </c>
      <c r="GQ12" s="49">
        <v>44111</v>
      </c>
      <c r="GR12" s="49">
        <v>44112</v>
      </c>
      <c r="GS12" s="49">
        <v>44113</v>
      </c>
      <c r="GT12" s="49" t="s">
        <v>215</v>
      </c>
      <c r="GU12" s="49">
        <v>44117</v>
      </c>
      <c r="GV12" s="49">
        <v>44118</v>
      </c>
      <c r="GW12" s="49">
        <v>44119</v>
      </c>
      <c r="GX12" s="49">
        <v>44120</v>
      </c>
      <c r="GY12" s="49" t="s">
        <v>217</v>
      </c>
      <c r="GZ12" s="49">
        <v>44124</v>
      </c>
      <c r="HA12" s="49">
        <v>44125</v>
      </c>
      <c r="HB12" s="49">
        <v>44126</v>
      </c>
      <c r="HC12" s="49">
        <v>44127</v>
      </c>
      <c r="HD12" s="49" t="s">
        <v>220</v>
      </c>
      <c r="HE12" s="49">
        <v>44131</v>
      </c>
      <c r="HF12" s="49">
        <v>44132</v>
      </c>
      <c r="HG12" s="49">
        <v>44133</v>
      </c>
      <c r="HH12" s="49">
        <v>44134</v>
      </c>
      <c r="HI12" s="49" t="s">
        <v>221</v>
      </c>
      <c r="HJ12" s="49">
        <v>44138</v>
      </c>
      <c r="HK12" s="49">
        <v>44139</v>
      </c>
      <c r="HL12" s="49">
        <v>44140</v>
      </c>
      <c r="HM12" s="49">
        <v>44141</v>
      </c>
      <c r="HN12" s="49" t="s">
        <v>223</v>
      </c>
      <c r="HO12" s="49">
        <v>44145</v>
      </c>
      <c r="HP12" s="49">
        <v>44146</v>
      </c>
      <c r="HQ12" s="49">
        <v>44147</v>
      </c>
      <c r="HR12" s="49">
        <v>44148</v>
      </c>
      <c r="HS12" s="49" t="s">
        <v>236</v>
      </c>
      <c r="HT12" s="49">
        <v>44152</v>
      </c>
      <c r="HU12" s="49">
        <v>44153</v>
      </c>
      <c r="HV12" s="49">
        <v>44154</v>
      </c>
      <c r="HW12" s="49">
        <v>44155</v>
      </c>
      <c r="HX12" s="49" t="s">
        <v>237</v>
      </c>
      <c r="HY12" s="49">
        <v>44159</v>
      </c>
      <c r="HZ12" s="49">
        <v>44160</v>
      </c>
      <c r="IA12" s="49">
        <v>44161</v>
      </c>
      <c r="IB12" s="49">
        <v>44162</v>
      </c>
      <c r="IC12" s="49" t="s">
        <v>247</v>
      </c>
      <c r="ID12" s="49">
        <v>44166</v>
      </c>
      <c r="IE12" s="49">
        <v>44167</v>
      </c>
      <c r="IF12" s="49">
        <v>44168</v>
      </c>
      <c r="IG12" s="49">
        <v>44169</v>
      </c>
      <c r="IH12" s="49" t="s">
        <v>248</v>
      </c>
      <c r="II12" s="49">
        <v>44173</v>
      </c>
      <c r="IJ12" s="49">
        <v>44174</v>
      </c>
      <c r="IK12" s="49">
        <v>44175</v>
      </c>
      <c r="IL12" s="49">
        <v>44176</v>
      </c>
      <c r="IM12" s="49" t="s">
        <v>251</v>
      </c>
      <c r="IN12" s="49">
        <v>44180</v>
      </c>
      <c r="IO12" s="49">
        <v>44181</v>
      </c>
      <c r="IP12" s="49">
        <v>44182</v>
      </c>
      <c r="IQ12" s="49">
        <v>44183</v>
      </c>
      <c r="IR12" s="49" t="s">
        <v>256</v>
      </c>
      <c r="IS12" s="49">
        <v>44187</v>
      </c>
      <c r="IT12" s="49">
        <v>44188</v>
      </c>
      <c r="IU12" s="49">
        <v>44189</v>
      </c>
      <c r="IV12" s="49" t="s">
        <v>257</v>
      </c>
      <c r="IW12" s="49">
        <v>44194</v>
      </c>
      <c r="IX12" s="49">
        <v>44195</v>
      </c>
      <c r="IY12" s="49">
        <v>44196</v>
      </c>
      <c r="IZ12" s="49">
        <v>44197</v>
      </c>
      <c r="JA12" s="49" t="s">
        <v>277</v>
      </c>
      <c r="JB12" s="49">
        <v>44202</v>
      </c>
      <c r="JC12" s="49" t="s">
        <v>278</v>
      </c>
      <c r="JD12" s="49">
        <v>44208</v>
      </c>
      <c r="JE12" s="49">
        <v>44209</v>
      </c>
      <c r="JF12" s="49">
        <v>44210</v>
      </c>
      <c r="JG12" s="49">
        <v>44211</v>
      </c>
      <c r="JH12" s="49" t="s">
        <v>280</v>
      </c>
      <c r="JI12" s="49">
        <v>44214</v>
      </c>
      <c r="JJ12" s="49">
        <v>44215</v>
      </c>
      <c r="JK12" s="49">
        <v>44216</v>
      </c>
      <c r="JL12" s="49">
        <v>44217</v>
      </c>
      <c r="JM12" s="49">
        <v>44218</v>
      </c>
      <c r="JN12" s="49" t="s">
        <v>282</v>
      </c>
      <c r="JO12" s="49">
        <v>44222</v>
      </c>
      <c r="JP12" s="49">
        <v>44223</v>
      </c>
      <c r="JQ12" s="49">
        <v>44224</v>
      </c>
      <c r="JR12" s="49">
        <v>44225</v>
      </c>
      <c r="JS12" s="49" t="s">
        <v>286</v>
      </c>
      <c r="JT12" s="49">
        <v>44229</v>
      </c>
      <c r="JU12" s="49">
        <v>44230</v>
      </c>
      <c r="JV12" s="49">
        <v>44231</v>
      </c>
      <c r="JW12" s="49" t="str">
        <f>JW7</f>
        <v>05-07.02.2021</v>
      </c>
      <c r="JX12" s="49">
        <f t="shared" ref="JX12:KB12" si="9">JX7</f>
        <v>44235</v>
      </c>
      <c r="JY12" s="49">
        <f t="shared" si="9"/>
        <v>44236</v>
      </c>
      <c r="JZ12" s="49">
        <f t="shared" si="9"/>
        <v>44237</v>
      </c>
      <c r="KA12" s="49">
        <f t="shared" si="9"/>
        <v>44238</v>
      </c>
      <c r="KB12" s="49" t="str">
        <f t="shared" si="9"/>
        <v>12-14.02.2021</v>
      </c>
      <c r="KC12" s="49">
        <v>44242</v>
      </c>
      <c r="KD12" s="49">
        <v>44243</v>
      </c>
      <c r="KE12" s="49">
        <v>44244</v>
      </c>
      <c r="KF12" s="49">
        <v>44245</v>
      </c>
      <c r="KG12" s="49" t="s">
        <v>296</v>
      </c>
      <c r="KH12" s="49">
        <v>44249</v>
      </c>
      <c r="KI12" s="49">
        <v>44250</v>
      </c>
      <c r="KJ12" s="49">
        <v>44251</v>
      </c>
      <c r="KK12" s="49">
        <v>44252</v>
      </c>
      <c r="KL12" s="49" t="s">
        <v>297</v>
      </c>
      <c r="KM12" s="49">
        <v>44256</v>
      </c>
      <c r="KN12" s="49">
        <f>KN7</f>
        <v>44257</v>
      </c>
      <c r="KO12" s="49">
        <f>KO7</f>
        <v>44258</v>
      </c>
      <c r="KP12" s="49">
        <f>KP7</f>
        <v>44259</v>
      </c>
      <c r="KQ12" s="49" t="s">
        <v>301</v>
      </c>
      <c r="KR12" s="49">
        <v>44264</v>
      </c>
      <c r="KS12" s="49">
        <v>44265</v>
      </c>
      <c r="KT12" s="49">
        <v>44266</v>
      </c>
      <c r="KU12" s="49">
        <v>44267</v>
      </c>
      <c r="KV12" s="49" t="s">
        <v>303</v>
      </c>
      <c r="KW12" s="49">
        <v>44271</v>
      </c>
      <c r="KX12" s="49">
        <v>44272</v>
      </c>
      <c r="KY12" s="49">
        <v>44273</v>
      </c>
      <c r="KZ12" s="49">
        <v>44274</v>
      </c>
      <c r="LA12" s="49" t="s">
        <v>305</v>
      </c>
      <c r="LB12" s="49">
        <v>44278</v>
      </c>
      <c r="LC12" s="49">
        <v>44279</v>
      </c>
      <c r="LD12" s="49">
        <v>44280</v>
      </c>
      <c r="LE12" s="49">
        <v>44281</v>
      </c>
      <c r="LF12" s="49" t="s">
        <v>308</v>
      </c>
      <c r="LG12" s="49">
        <v>44285</v>
      </c>
      <c r="LH12" s="49">
        <v>44286</v>
      </c>
      <c r="LI12" s="49">
        <f t="shared" ref="LI12:MD12" si="10">LI7</f>
        <v>44287</v>
      </c>
      <c r="LJ12" s="49">
        <f t="shared" si="10"/>
        <v>44288</v>
      </c>
      <c r="LK12" s="49" t="str">
        <f t="shared" si="10"/>
        <v>03-05.04.2021</v>
      </c>
      <c r="LL12" s="49">
        <f t="shared" si="10"/>
        <v>44292</v>
      </c>
      <c r="LM12" s="49">
        <f t="shared" si="10"/>
        <v>44293</v>
      </c>
      <c r="LN12" s="49">
        <f t="shared" si="10"/>
        <v>44294</v>
      </c>
      <c r="LO12" s="49">
        <f t="shared" si="10"/>
        <v>44295</v>
      </c>
      <c r="LP12" s="49" t="str">
        <f t="shared" si="10"/>
        <v>10-12.04.2021</v>
      </c>
      <c r="LQ12" s="49">
        <f t="shared" si="10"/>
        <v>44299</v>
      </c>
      <c r="LR12" s="49">
        <f t="shared" si="10"/>
        <v>44300</v>
      </c>
      <c r="LS12" s="49">
        <f t="shared" si="10"/>
        <v>44301</v>
      </c>
      <c r="LT12" s="49">
        <f t="shared" si="10"/>
        <v>44302</v>
      </c>
      <c r="LU12" s="49" t="str">
        <f t="shared" si="10"/>
        <v>17-19.04.2021</v>
      </c>
      <c r="LV12" s="49">
        <f t="shared" si="10"/>
        <v>44306</v>
      </c>
      <c r="LW12" s="49">
        <f t="shared" si="10"/>
        <v>44307</v>
      </c>
      <c r="LX12" s="49">
        <f t="shared" si="10"/>
        <v>44308</v>
      </c>
      <c r="LY12" s="49">
        <f t="shared" si="10"/>
        <v>44309</v>
      </c>
      <c r="LZ12" s="49" t="str">
        <f t="shared" si="10"/>
        <v>24-26.04.2021</v>
      </c>
      <c r="MA12" s="49">
        <f t="shared" si="10"/>
        <v>44313</v>
      </c>
      <c r="MB12" s="49">
        <f t="shared" si="10"/>
        <v>44314</v>
      </c>
      <c r="MC12" s="49">
        <f t="shared" si="10"/>
        <v>44315</v>
      </c>
      <c r="MD12" s="49">
        <f t="shared" si="10"/>
        <v>44316</v>
      </c>
      <c r="ME12" s="49" t="s">
        <v>319</v>
      </c>
      <c r="MF12" s="49">
        <v>44320</v>
      </c>
      <c r="MG12" s="49">
        <v>44321</v>
      </c>
      <c r="MH12" s="49">
        <v>44322</v>
      </c>
      <c r="MI12" s="49">
        <v>44323</v>
      </c>
      <c r="MJ12" s="49" t="s">
        <v>322</v>
      </c>
      <c r="MK12" s="49">
        <v>44329</v>
      </c>
      <c r="ML12" s="49">
        <v>44330</v>
      </c>
      <c r="MM12" s="49">
        <v>44331</v>
      </c>
      <c r="MN12" s="49" t="s">
        <v>324</v>
      </c>
      <c r="MO12" s="49">
        <v>44334</v>
      </c>
      <c r="MP12" s="49">
        <v>44335</v>
      </c>
      <c r="MQ12" s="49">
        <v>44336</v>
      </c>
      <c r="MR12" s="49">
        <v>44337</v>
      </c>
      <c r="MS12" s="49" t="s">
        <v>325</v>
      </c>
      <c r="MT12" s="49">
        <v>44341</v>
      </c>
      <c r="MU12" s="49">
        <v>44342</v>
      </c>
      <c r="MV12" s="49">
        <v>44343</v>
      </c>
      <c r="MW12" s="49">
        <v>44344</v>
      </c>
      <c r="MX12" s="49" t="s">
        <v>327</v>
      </c>
      <c r="MY12" s="49">
        <v>44348</v>
      </c>
      <c r="MZ12" s="49">
        <v>44349</v>
      </c>
      <c r="NA12" s="49">
        <v>44350</v>
      </c>
      <c r="NB12" s="49">
        <v>44351</v>
      </c>
      <c r="NC12" s="49" t="s">
        <v>330</v>
      </c>
      <c r="ND12" s="49">
        <v>44355</v>
      </c>
      <c r="NE12" s="49">
        <v>44356</v>
      </c>
      <c r="NF12" s="49">
        <v>44357</v>
      </c>
      <c r="NG12" s="49">
        <v>44358</v>
      </c>
      <c r="NH12" s="49" t="s">
        <v>332</v>
      </c>
      <c r="NI12" s="49">
        <v>44362</v>
      </c>
      <c r="NJ12" s="49">
        <v>44363</v>
      </c>
      <c r="NK12" s="49">
        <v>44364</v>
      </c>
      <c r="NL12" s="49">
        <v>44365</v>
      </c>
      <c r="NM12" s="49" t="s">
        <v>334</v>
      </c>
      <c r="NN12" s="49">
        <v>44369</v>
      </c>
      <c r="NO12" s="49">
        <v>44370</v>
      </c>
      <c r="NP12" s="49">
        <v>44371</v>
      </c>
      <c r="NQ12" s="49">
        <v>44372</v>
      </c>
      <c r="NR12" s="49" t="s">
        <v>338</v>
      </c>
      <c r="NS12" s="49">
        <v>44376</v>
      </c>
      <c r="NT12" s="49">
        <v>44377</v>
      </c>
      <c r="NU12" s="49">
        <v>44378</v>
      </c>
      <c r="NV12" s="49">
        <v>44379</v>
      </c>
      <c r="NW12" s="49" t="s">
        <v>340</v>
      </c>
      <c r="NX12" s="49">
        <v>44383</v>
      </c>
      <c r="NY12" s="49">
        <v>44384</v>
      </c>
      <c r="NZ12" s="49">
        <v>44385</v>
      </c>
      <c r="OA12" s="49">
        <v>44386</v>
      </c>
      <c r="OB12" s="49" t="s">
        <v>342</v>
      </c>
      <c r="OC12" s="49">
        <v>44390</v>
      </c>
      <c r="OD12" s="49">
        <v>44391</v>
      </c>
      <c r="OE12" s="49">
        <v>44392</v>
      </c>
      <c r="OF12" s="49">
        <v>44393</v>
      </c>
      <c r="OG12" s="49" t="s">
        <v>344</v>
      </c>
      <c r="OH12" s="49">
        <v>44397</v>
      </c>
      <c r="OI12" s="49">
        <v>44398</v>
      </c>
      <c r="OJ12" s="49">
        <v>44399</v>
      </c>
      <c r="OK12" s="49">
        <v>44400</v>
      </c>
      <c r="OL12" s="49" t="s">
        <v>349</v>
      </c>
      <c r="OM12" s="49">
        <v>44404</v>
      </c>
      <c r="ON12" s="49">
        <v>44405</v>
      </c>
      <c r="OO12" s="49">
        <v>44406</v>
      </c>
      <c r="OP12" s="49">
        <v>44407</v>
      </c>
      <c r="OQ12" s="49" t="s">
        <v>350</v>
      </c>
      <c r="OR12" s="49">
        <v>44411</v>
      </c>
      <c r="OS12" s="49">
        <v>44412</v>
      </c>
      <c r="OT12" s="49">
        <v>44413</v>
      </c>
      <c r="OU12" s="49">
        <v>44414</v>
      </c>
      <c r="OV12" s="49" t="s">
        <v>352</v>
      </c>
      <c r="OW12" s="49">
        <v>44418</v>
      </c>
      <c r="OX12" s="49">
        <v>44419</v>
      </c>
      <c r="OY12" s="49">
        <v>44420</v>
      </c>
      <c r="OZ12" s="49">
        <v>44421</v>
      </c>
      <c r="PA12" s="49" t="s">
        <v>355</v>
      </c>
      <c r="PB12" s="49">
        <v>44425</v>
      </c>
      <c r="PC12" s="49">
        <v>44426</v>
      </c>
      <c r="PD12" s="49">
        <v>44427</v>
      </c>
      <c r="PE12" s="49">
        <v>44428</v>
      </c>
      <c r="PF12" s="49" t="s">
        <v>357</v>
      </c>
      <c r="PG12" s="49">
        <v>44432</v>
      </c>
      <c r="PH12" s="49">
        <v>44433</v>
      </c>
      <c r="PI12" s="49">
        <v>44434</v>
      </c>
      <c r="PJ12" s="49">
        <v>44435</v>
      </c>
      <c r="PK12" s="49" t="s">
        <v>359</v>
      </c>
      <c r="PL12" s="49">
        <v>44439</v>
      </c>
      <c r="PM12" s="49">
        <v>44440</v>
      </c>
      <c r="PN12" s="49">
        <v>44441</v>
      </c>
      <c r="PO12" s="49">
        <v>44442</v>
      </c>
      <c r="PP12" s="49" t="s">
        <v>363</v>
      </c>
      <c r="PQ12" s="49">
        <v>44446</v>
      </c>
      <c r="PR12" s="49">
        <v>44447</v>
      </c>
      <c r="PS12" s="49">
        <v>44448</v>
      </c>
      <c r="PT12" s="49">
        <v>44449</v>
      </c>
      <c r="PU12" s="49" t="s">
        <v>366</v>
      </c>
      <c r="PV12" s="49">
        <v>44453</v>
      </c>
      <c r="PW12" s="49">
        <v>44454</v>
      </c>
      <c r="PX12" s="49">
        <v>44455</v>
      </c>
      <c r="PY12" s="49">
        <v>44456</v>
      </c>
      <c r="PZ12" s="49" t="s">
        <v>367</v>
      </c>
      <c r="QA12" s="49">
        <v>44460</v>
      </c>
      <c r="QB12" s="49">
        <v>44461</v>
      </c>
      <c r="QC12" s="49">
        <v>44462</v>
      </c>
      <c r="QD12" s="49">
        <v>44463</v>
      </c>
      <c r="QE12" s="49" t="s">
        <v>369</v>
      </c>
      <c r="QF12" s="49">
        <v>44467</v>
      </c>
      <c r="QG12" s="49">
        <v>44468</v>
      </c>
      <c r="QH12" s="49">
        <v>44469</v>
      </c>
      <c r="QI12" s="49">
        <v>44470</v>
      </c>
      <c r="QJ12" s="49" t="s">
        <v>372</v>
      </c>
      <c r="QK12" s="49">
        <v>44474</v>
      </c>
      <c r="QL12" s="49">
        <v>44475</v>
      </c>
      <c r="QM12" s="49">
        <v>44476</v>
      </c>
      <c r="QN12" s="49">
        <v>44477</v>
      </c>
      <c r="QO12" s="49" t="s">
        <v>374</v>
      </c>
      <c r="QP12" s="49">
        <v>44481</v>
      </c>
      <c r="QQ12" s="49">
        <v>44482</v>
      </c>
      <c r="QR12" s="49">
        <v>44483</v>
      </c>
      <c r="QS12" s="49">
        <v>44484</v>
      </c>
      <c r="QT12" s="49" t="s">
        <v>377</v>
      </c>
      <c r="QU12" s="49">
        <v>44488</v>
      </c>
      <c r="QV12" s="49">
        <v>44489</v>
      </c>
      <c r="QW12" s="49">
        <v>44490</v>
      </c>
      <c r="QX12" s="49">
        <v>44491</v>
      </c>
      <c r="QY12" s="49" t="s">
        <v>379</v>
      </c>
      <c r="QZ12" s="49">
        <v>44495</v>
      </c>
      <c r="RA12" s="49">
        <v>44496</v>
      </c>
      <c r="RB12" s="49">
        <v>44497</v>
      </c>
      <c r="RC12" s="49">
        <v>44498</v>
      </c>
      <c r="RD12" s="49" t="s">
        <v>380</v>
      </c>
      <c r="RE12" s="49">
        <v>44502</v>
      </c>
      <c r="RF12" s="49">
        <v>44503</v>
      </c>
      <c r="RG12" s="49">
        <v>44504</v>
      </c>
      <c r="RH12" s="49">
        <v>44505</v>
      </c>
      <c r="RI12" s="49" t="s">
        <v>384</v>
      </c>
      <c r="RJ12" s="49">
        <v>44509</v>
      </c>
      <c r="RK12" s="49">
        <v>44510</v>
      </c>
      <c r="RL12" s="49">
        <v>44511</v>
      </c>
      <c r="RM12" s="49">
        <v>44512</v>
      </c>
      <c r="RN12" s="49" t="s">
        <v>386</v>
      </c>
      <c r="RO12" s="49">
        <v>44516</v>
      </c>
      <c r="RP12" s="49">
        <v>44517</v>
      </c>
      <c r="RQ12" s="49">
        <v>44518</v>
      </c>
      <c r="RR12" s="49">
        <v>44519</v>
      </c>
      <c r="RS12" s="49">
        <v>44522</v>
      </c>
      <c r="RT12" s="49">
        <v>44523</v>
      </c>
      <c r="RU12" s="49">
        <v>44524</v>
      </c>
      <c r="RV12" s="49">
        <v>44525</v>
      </c>
      <c r="RW12" s="49">
        <v>44526</v>
      </c>
      <c r="RX12" s="49" t="s">
        <v>388</v>
      </c>
      <c r="RY12" s="49">
        <v>44530</v>
      </c>
      <c r="RZ12" s="49">
        <v>44531</v>
      </c>
      <c r="SA12" s="49">
        <v>44532</v>
      </c>
      <c r="SB12" s="49">
        <v>44533</v>
      </c>
      <c r="SC12" s="49" t="s">
        <v>406</v>
      </c>
      <c r="SD12" s="49">
        <v>44537</v>
      </c>
      <c r="SE12" s="49">
        <v>44538</v>
      </c>
      <c r="SF12" s="49">
        <v>44539</v>
      </c>
      <c r="SG12" s="49">
        <v>44540</v>
      </c>
      <c r="SH12" s="49" t="s">
        <v>408</v>
      </c>
      <c r="SI12" s="49">
        <v>44544</v>
      </c>
      <c r="SJ12" s="49">
        <v>44545</v>
      </c>
      <c r="SK12" s="49">
        <v>44546</v>
      </c>
      <c r="SL12" s="49">
        <v>44547</v>
      </c>
      <c r="SM12" s="49" t="s">
        <v>411</v>
      </c>
      <c r="SN12" s="49">
        <v>44551</v>
      </c>
      <c r="SO12" s="49">
        <v>44552</v>
      </c>
      <c r="SP12" s="49">
        <v>44553</v>
      </c>
      <c r="SQ12" s="49">
        <v>44554</v>
      </c>
      <c r="SR12" s="49" t="s">
        <v>413</v>
      </c>
      <c r="SS12" s="49">
        <v>44558</v>
      </c>
      <c r="ST12" s="49">
        <v>44559</v>
      </c>
      <c r="SU12" s="49">
        <v>44560</v>
      </c>
      <c r="SV12" s="49">
        <v>44561</v>
      </c>
      <c r="SW12" s="49" t="s">
        <v>417</v>
      </c>
      <c r="SX12" s="49">
        <v>44565</v>
      </c>
      <c r="SY12" s="49">
        <v>44566</v>
      </c>
      <c r="SZ12" s="49">
        <v>44567</v>
      </c>
      <c r="TA12" s="49" t="s">
        <v>418</v>
      </c>
      <c r="TB12" s="49">
        <v>44572</v>
      </c>
      <c r="TC12" s="49">
        <v>44573</v>
      </c>
      <c r="TD12" s="49">
        <v>44574</v>
      </c>
      <c r="TE12" s="49">
        <v>44575</v>
      </c>
      <c r="TF12" s="49" t="s">
        <v>420</v>
      </c>
      <c r="TG12" s="49">
        <v>44579</v>
      </c>
      <c r="TH12" s="49">
        <v>44580</v>
      </c>
      <c r="TI12" s="49">
        <v>44581</v>
      </c>
      <c r="TJ12" s="49">
        <v>44582</v>
      </c>
      <c r="TK12" s="49" t="s">
        <v>422</v>
      </c>
      <c r="TL12" s="49">
        <v>44586</v>
      </c>
      <c r="TM12" s="49">
        <v>44587</v>
      </c>
      <c r="TN12" s="49">
        <v>44588</v>
      </c>
      <c r="TO12" s="49">
        <v>44589</v>
      </c>
      <c r="TP12" s="49" t="s">
        <v>424</v>
      </c>
      <c r="TQ12" s="49">
        <v>44593</v>
      </c>
      <c r="TR12" s="49">
        <v>44594</v>
      </c>
      <c r="TS12" s="49">
        <v>44595</v>
      </c>
      <c r="TT12" s="49">
        <v>44596</v>
      </c>
      <c r="TU12" s="49" t="s">
        <v>428</v>
      </c>
      <c r="TV12" s="49">
        <v>44600</v>
      </c>
      <c r="TW12" s="49">
        <v>44601</v>
      </c>
      <c r="TX12" s="49">
        <v>44602</v>
      </c>
      <c r="TY12" s="49">
        <v>44603</v>
      </c>
      <c r="TZ12" s="49" t="s">
        <v>436</v>
      </c>
      <c r="UA12" s="49">
        <v>44607</v>
      </c>
      <c r="UB12" s="49">
        <v>44608</v>
      </c>
      <c r="UC12" s="49">
        <v>44609</v>
      </c>
      <c r="UD12" s="49">
        <v>44610</v>
      </c>
      <c r="UE12" s="49" t="s">
        <v>438</v>
      </c>
      <c r="UF12" s="49">
        <v>44614</v>
      </c>
      <c r="UG12" s="49">
        <v>44615</v>
      </c>
      <c r="UH12" s="49">
        <v>44616</v>
      </c>
      <c r="UI12" s="49">
        <v>44617</v>
      </c>
      <c r="UJ12" s="49" t="s">
        <v>441</v>
      </c>
      <c r="UK12" s="49">
        <v>44621</v>
      </c>
      <c r="UL12" s="49">
        <v>44622</v>
      </c>
      <c r="UM12" s="49">
        <v>44623</v>
      </c>
      <c r="UN12" s="49">
        <v>44624</v>
      </c>
      <c r="UO12" s="49" t="s">
        <v>449</v>
      </c>
      <c r="UP12" s="49">
        <v>44630</v>
      </c>
      <c r="UQ12" s="49">
        <v>44631</v>
      </c>
      <c r="UR12" s="49">
        <v>44632</v>
      </c>
      <c r="US12" s="49" t="s">
        <v>464</v>
      </c>
      <c r="UT12" s="49">
        <v>44635</v>
      </c>
      <c r="UU12" s="49">
        <v>44636</v>
      </c>
      <c r="UV12" s="49">
        <v>44637</v>
      </c>
      <c r="UW12" s="49">
        <v>44638</v>
      </c>
      <c r="UX12" s="49" t="s">
        <v>468</v>
      </c>
      <c r="UY12" s="49">
        <v>44642</v>
      </c>
      <c r="UZ12" s="49">
        <v>44643</v>
      </c>
      <c r="VA12" s="49">
        <v>44644</v>
      </c>
      <c r="VB12" s="49">
        <v>44645</v>
      </c>
      <c r="VC12" s="49" t="s">
        <v>472</v>
      </c>
      <c r="VD12" s="49">
        <v>44649</v>
      </c>
      <c r="VE12" s="49">
        <v>44650</v>
      </c>
      <c r="VF12" s="49">
        <v>44651</v>
      </c>
      <c r="VG12" s="49">
        <v>44652</v>
      </c>
      <c r="VH12" s="49">
        <v>44655</v>
      </c>
      <c r="VI12" s="49">
        <v>44656</v>
      </c>
      <c r="VJ12" s="49">
        <v>44657</v>
      </c>
      <c r="VK12" s="49">
        <v>44658</v>
      </c>
      <c r="VL12" s="49">
        <v>44659</v>
      </c>
      <c r="VM12" s="49" t="s">
        <v>477</v>
      </c>
      <c r="VN12" s="49">
        <v>44663</v>
      </c>
      <c r="VO12" s="49">
        <v>44664</v>
      </c>
      <c r="VP12" s="49">
        <v>44665</v>
      </c>
      <c r="VQ12" s="49">
        <v>44666</v>
      </c>
      <c r="VR12" s="49" t="s">
        <v>479</v>
      </c>
      <c r="VS12" s="49">
        <v>44670</v>
      </c>
      <c r="VT12" s="49">
        <v>44671</v>
      </c>
      <c r="VU12" s="49">
        <v>44672</v>
      </c>
      <c r="VV12" s="49">
        <v>44673</v>
      </c>
      <c r="VW12" s="49" t="s">
        <v>481</v>
      </c>
      <c r="VX12" s="49">
        <v>44677</v>
      </c>
      <c r="VY12" s="49">
        <v>44678</v>
      </c>
      <c r="VZ12" s="49">
        <v>44679</v>
      </c>
      <c r="WA12" s="49">
        <v>44680</v>
      </c>
      <c r="WB12" s="49" t="s">
        <v>484</v>
      </c>
      <c r="WC12" s="49">
        <v>44686</v>
      </c>
      <c r="WD12" s="49">
        <v>44687</v>
      </c>
      <c r="WE12" s="49" t="s">
        <v>485</v>
      </c>
      <c r="WF12" s="49">
        <v>44692</v>
      </c>
      <c r="WG12" s="49">
        <v>44693</v>
      </c>
      <c r="WH12" s="49">
        <v>44694</v>
      </c>
      <c r="WI12" s="49">
        <v>44695</v>
      </c>
      <c r="WJ12" s="49" t="s">
        <v>488</v>
      </c>
      <c r="WK12" s="49">
        <v>44698</v>
      </c>
      <c r="WL12" s="49">
        <v>44699</v>
      </c>
      <c r="WM12" s="49">
        <v>44700</v>
      </c>
      <c r="WN12" s="49">
        <v>44701</v>
      </c>
      <c r="WO12" s="49" t="s">
        <v>491</v>
      </c>
      <c r="WP12" s="49">
        <v>44705</v>
      </c>
      <c r="WQ12" s="49">
        <v>44706</v>
      </c>
      <c r="WR12" s="49">
        <v>44707</v>
      </c>
      <c r="WS12" s="49">
        <v>44708</v>
      </c>
      <c r="WT12" s="49" t="s">
        <v>493</v>
      </c>
      <c r="WU12" s="49">
        <v>44712</v>
      </c>
      <c r="WV12" s="49">
        <v>44713</v>
      </c>
      <c r="WW12" s="49">
        <v>44714</v>
      </c>
      <c r="WX12" s="49">
        <v>44715</v>
      </c>
      <c r="WY12" s="49" t="s">
        <v>494</v>
      </c>
      <c r="WZ12" s="49">
        <v>44719</v>
      </c>
      <c r="XA12" s="49">
        <v>44720</v>
      </c>
      <c r="XB12" s="49">
        <v>44721</v>
      </c>
      <c r="XC12" s="49">
        <v>44722</v>
      </c>
      <c r="XD12" s="49" t="s">
        <v>495</v>
      </c>
      <c r="XE12" s="49">
        <v>44726</v>
      </c>
      <c r="XF12" s="49">
        <v>44727</v>
      </c>
      <c r="XG12" s="49">
        <v>44728</v>
      </c>
      <c r="XH12" s="49">
        <v>44729</v>
      </c>
      <c r="XI12" s="49" t="s">
        <v>496</v>
      </c>
      <c r="XJ12" s="49">
        <v>44733</v>
      </c>
      <c r="XK12" s="49">
        <v>44734</v>
      </c>
      <c r="XL12" s="49">
        <v>44735</v>
      </c>
      <c r="XM12" s="49">
        <v>44736</v>
      </c>
      <c r="XN12" s="49" t="s">
        <v>499</v>
      </c>
      <c r="XO12" s="49">
        <v>44740</v>
      </c>
      <c r="XP12" s="49">
        <v>44741</v>
      </c>
      <c r="XQ12" s="49">
        <v>44742</v>
      </c>
      <c r="XR12" s="49">
        <v>44743</v>
      </c>
      <c r="XS12" s="49" t="s">
        <v>503</v>
      </c>
      <c r="XT12" s="49">
        <v>44747</v>
      </c>
      <c r="XU12" s="49">
        <v>44748</v>
      </c>
      <c r="XV12" s="49">
        <v>44749</v>
      </c>
      <c r="XW12" s="49">
        <v>44750</v>
      </c>
      <c r="XX12" s="49" t="s">
        <v>504</v>
      </c>
      <c r="XY12" s="49">
        <v>44754</v>
      </c>
      <c r="XZ12" s="49">
        <v>44755</v>
      </c>
      <c r="YA12" s="49">
        <v>44756</v>
      </c>
      <c r="YB12" s="49">
        <v>44757</v>
      </c>
      <c r="YC12" s="49" t="s">
        <v>507</v>
      </c>
      <c r="YD12" s="49">
        <v>44761</v>
      </c>
      <c r="YE12" s="49">
        <v>44762</v>
      </c>
      <c r="YF12" s="49">
        <v>44763</v>
      </c>
      <c r="YG12" s="49">
        <v>44764</v>
      </c>
      <c r="YH12" s="49" t="s">
        <v>508</v>
      </c>
      <c r="YI12" s="49">
        <v>44768</v>
      </c>
      <c r="YJ12" s="49">
        <v>44769</v>
      </c>
      <c r="YK12" s="49">
        <v>44770</v>
      </c>
      <c r="YL12" s="49">
        <v>44771</v>
      </c>
      <c r="YM12" s="484" t="s">
        <v>509</v>
      </c>
      <c r="YN12" s="49">
        <v>44775</v>
      </c>
      <c r="YO12" s="49">
        <v>44776</v>
      </c>
      <c r="YP12" s="49">
        <v>44777</v>
      </c>
      <c r="YQ12" s="49">
        <v>44778</v>
      </c>
      <c r="YR12" s="49" t="s">
        <v>510</v>
      </c>
      <c r="YS12" s="49">
        <v>44782</v>
      </c>
      <c r="YT12" s="49">
        <v>44783</v>
      </c>
      <c r="YU12" s="49">
        <v>44784</v>
      </c>
      <c r="YV12" s="49">
        <v>44785</v>
      </c>
      <c r="YW12" s="49" t="s">
        <v>537</v>
      </c>
      <c r="YX12" s="49">
        <v>44789</v>
      </c>
      <c r="YY12" s="49">
        <v>44790</v>
      </c>
      <c r="YZ12" s="49">
        <v>44791</v>
      </c>
      <c r="ZA12" s="49">
        <v>44792</v>
      </c>
      <c r="ZB12" s="49" t="s">
        <v>540</v>
      </c>
      <c r="ZC12" s="49">
        <v>44796</v>
      </c>
      <c r="ZD12" s="49">
        <v>44797</v>
      </c>
      <c r="ZE12" s="49">
        <v>44798</v>
      </c>
      <c r="ZF12" s="49">
        <v>44799</v>
      </c>
      <c r="ZG12" s="49" t="s">
        <v>544</v>
      </c>
      <c r="ZH12" s="49">
        <v>44803</v>
      </c>
      <c r="ZI12" s="49">
        <v>44804</v>
      </c>
      <c r="ZJ12" s="49">
        <v>44805</v>
      </c>
      <c r="ZK12" s="49">
        <v>44806</v>
      </c>
      <c r="ZL12" s="49" t="s">
        <v>546</v>
      </c>
      <c r="ZM12" s="49">
        <v>44810</v>
      </c>
      <c r="ZN12" s="49">
        <v>44811</v>
      </c>
      <c r="ZO12" s="49">
        <v>44812</v>
      </c>
      <c r="ZP12" s="49">
        <v>44813</v>
      </c>
      <c r="ZQ12" s="49" t="s">
        <v>549</v>
      </c>
      <c r="ZR12" s="49">
        <v>44817</v>
      </c>
      <c r="ZS12" s="49">
        <v>44818</v>
      </c>
      <c r="ZT12" s="49">
        <v>44819</v>
      </c>
      <c r="ZU12" s="49">
        <v>44820</v>
      </c>
      <c r="ZV12" s="49" t="s">
        <v>550</v>
      </c>
      <c r="ZW12" s="49">
        <v>44824</v>
      </c>
      <c r="ZX12" s="49">
        <v>44825</v>
      </c>
      <c r="ZY12" s="49">
        <v>44826</v>
      </c>
      <c r="ZZ12" s="49">
        <v>44827</v>
      </c>
      <c r="AAA12" s="49" t="s">
        <v>551</v>
      </c>
      <c r="AAB12" s="49">
        <v>44831</v>
      </c>
      <c r="AAC12" s="49">
        <v>44832</v>
      </c>
      <c r="AAD12" s="49">
        <v>44833</v>
      </c>
      <c r="AAE12" s="49">
        <v>44834</v>
      </c>
      <c r="AAF12" s="49" t="s">
        <v>552</v>
      </c>
      <c r="AAG12" s="49">
        <v>44838</v>
      </c>
      <c r="AAH12" s="49">
        <v>44839</v>
      </c>
      <c r="AAI12" s="49">
        <v>44840</v>
      </c>
      <c r="AAJ12" s="49">
        <v>44841</v>
      </c>
      <c r="AAK12" s="49" t="s">
        <v>557</v>
      </c>
      <c r="AAL12" s="49">
        <v>44845</v>
      </c>
      <c r="AAM12" s="49">
        <v>44846</v>
      </c>
      <c r="AAN12" s="49">
        <v>44847</v>
      </c>
      <c r="AAO12" s="49">
        <v>44848</v>
      </c>
      <c r="AAP12" s="49" t="s">
        <v>581</v>
      </c>
      <c r="AAQ12" s="49">
        <v>44852</v>
      </c>
      <c r="AAR12" s="49">
        <v>44853</v>
      </c>
      <c r="AAS12" s="49">
        <v>44854</v>
      </c>
      <c r="AAT12" s="49">
        <v>44855</v>
      </c>
      <c r="AAU12" s="49" t="s">
        <v>583</v>
      </c>
      <c r="AAV12" s="49">
        <v>44859</v>
      </c>
      <c r="AAW12" s="49">
        <v>44860</v>
      </c>
      <c r="AAX12" s="49">
        <v>44861</v>
      </c>
      <c r="AAY12" s="49">
        <v>44862</v>
      </c>
      <c r="AAZ12" s="49" t="s">
        <v>584</v>
      </c>
      <c r="ABA12" s="49">
        <v>44866</v>
      </c>
      <c r="ABB12" s="49">
        <v>44867</v>
      </c>
      <c r="ABC12" s="49">
        <v>44868</v>
      </c>
      <c r="ABD12" s="49">
        <v>44869</v>
      </c>
      <c r="ABE12" s="49" t="s">
        <v>586</v>
      </c>
      <c r="ABF12" s="49">
        <v>44874</v>
      </c>
      <c r="ABG12" s="49">
        <v>44875</v>
      </c>
      <c r="ABH12" s="49">
        <v>44876</v>
      </c>
      <c r="ABI12" s="49" t="s">
        <v>587</v>
      </c>
      <c r="ABJ12" s="49">
        <v>44880</v>
      </c>
      <c r="ABK12" s="49">
        <v>44881</v>
      </c>
      <c r="ABL12" s="49">
        <v>44882</v>
      </c>
      <c r="ABM12" s="49">
        <v>44883</v>
      </c>
      <c r="ABN12" s="49" t="s">
        <v>588</v>
      </c>
      <c r="ABO12" s="49">
        <v>44887</v>
      </c>
      <c r="ABP12" s="49">
        <v>44888</v>
      </c>
      <c r="ABQ12" s="49">
        <v>44889</v>
      </c>
      <c r="ABR12" s="49">
        <v>44890</v>
      </c>
      <c r="ABS12" s="49" t="s">
        <v>589</v>
      </c>
      <c r="ABT12" s="49">
        <v>44894</v>
      </c>
      <c r="ABU12" s="49">
        <v>44895</v>
      </c>
      <c r="ABV12" s="49">
        <v>44896</v>
      </c>
      <c r="ABW12" s="49">
        <v>44897</v>
      </c>
      <c r="ABX12" s="49" t="s">
        <v>593</v>
      </c>
      <c r="ABY12" s="49">
        <v>44901</v>
      </c>
      <c r="ABZ12" s="49">
        <v>44902</v>
      </c>
      <c r="ACA12" s="49">
        <v>44903</v>
      </c>
      <c r="ACB12" s="49">
        <v>44904</v>
      </c>
      <c r="ACC12" s="49" t="s">
        <v>594</v>
      </c>
      <c r="ACD12" s="49">
        <v>44908</v>
      </c>
      <c r="ACE12" s="49">
        <v>44909</v>
      </c>
      <c r="ACF12" s="49">
        <v>44910</v>
      </c>
      <c r="ACG12" s="49">
        <v>44911</v>
      </c>
      <c r="ACH12" s="49" t="s">
        <v>595</v>
      </c>
      <c r="ACI12" s="49">
        <v>44915</v>
      </c>
      <c r="ACJ12" s="49">
        <v>44916</v>
      </c>
      <c r="ACK12" s="49">
        <v>44917</v>
      </c>
      <c r="ACL12" s="49">
        <v>44918</v>
      </c>
      <c r="ACM12" s="49" t="s">
        <v>597</v>
      </c>
      <c r="ACN12" s="49">
        <v>44922</v>
      </c>
      <c r="ACO12" s="49">
        <v>44923</v>
      </c>
      <c r="ACP12" s="49">
        <v>44924</v>
      </c>
      <c r="ACQ12" s="49">
        <v>44925</v>
      </c>
      <c r="ACR12" s="772" t="s">
        <v>599</v>
      </c>
      <c r="ACS12" s="772">
        <v>44930</v>
      </c>
      <c r="ACT12" s="772">
        <v>44931</v>
      </c>
      <c r="ACU12" s="772">
        <v>44932</v>
      </c>
      <c r="ACV12" s="772" t="s">
        <v>604</v>
      </c>
      <c r="ACW12" s="772">
        <v>44936</v>
      </c>
      <c r="ACX12" s="772">
        <v>44937</v>
      </c>
      <c r="ACY12" s="772">
        <v>44938</v>
      </c>
      <c r="ACZ12" s="772">
        <v>44939</v>
      </c>
      <c r="ADA12" s="772" t="s">
        <v>607</v>
      </c>
      <c r="ADB12" s="772">
        <v>44943</v>
      </c>
      <c r="ADC12" s="772">
        <v>44944</v>
      </c>
      <c r="ADD12" s="772">
        <v>44945</v>
      </c>
      <c r="ADE12" s="772">
        <v>44946</v>
      </c>
      <c r="ADF12" s="772" t="s">
        <v>608</v>
      </c>
      <c r="ADG12" s="772">
        <v>44950</v>
      </c>
      <c r="ADH12" s="772">
        <v>44951</v>
      </c>
      <c r="ADI12" s="772">
        <v>44952</v>
      </c>
      <c r="ADJ12" s="772">
        <v>44953</v>
      </c>
      <c r="ADK12" s="772" t="s">
        <v>609</v>
      </c>
      <c r="ADL12" s="805">
        <v>44957</v>
      </c>
      <c r="ADM12" s="772">
        <v>44958</v>
      </c>
      <c r="ADN12" s="772">
        <v>44959</v>
      </c>
      <c r="ADO12" s="772">
        <v>44960</v>
      </c>
      <c r="ADP12" s="772" t="s">
        <v>612</v>
      </c>
      <c r="ADQ12" s="772">
        <v>44964</v>
      </c>
      <c r="ADR12" s="772">
        <v>44965</v>
      </c>
      <c r="ADS12" s="772">
        <v>44966</v>
      </c>
      <c r="ADT12" s="772">
        <v>44967</v>
      </c>
      <c r="ADU12" s="772" t="s">
        <v>616</v>
      </c>
      <c r="ADV12" s="772">
        <v>44971</v>
      </c>
      <c r="ADW12" s="772">
        <v>44972</v>
      </c>
      <c r="ADX12" s="772">
        <v>44973</v>
      </c>
      <c r="ADY12" s="772">
        <v>44974</v>
      </c>
      <c r="ADZ12" s="772" t="s">
        <v>617</v>
      </c>
      <c r="AEA12" s="772">
        <v>44978</v>
      </c>
      <c r="AEB12" s="772">
        <v>44979</v>
      </c>
      <c r="AEC12" s="772">
        <v>44980</v>
      </c>
      <c r="AED12" s="772">
        <v>44981</v>
      </c>
      <c r="AEE12" s="772" t="s">
        <v>618</v>
      </c>
      <c r="AEF12" s="772">
        <v>44985</v>
      </c>
      <c r="AEH12" s="74" t="s">
        <v>151</v>
      </c>
      <c r="AEJ12" s="745"/>
      <c r="AEK12" s="745"/>
      <c r="AEL12" s="745"/>
      <c r="AEM12" s="745"/>
      <c r="AEN12" s="790"/>
      <c r="AEO12" s="745"/>
      <c r="AEP12" s="745" t="s">
        <v>539</v>
      </c>
      <c r="AEQ12" s="880">
        <v>13.860000000000001</v>
      </c>
      <c r="AER12" s="881"/>
      <c r="AES12" s="878">
        <f>сем.капитал!AQ14</f>
        <v>15.200000000000001</v>
      </c>
      <c r="AET12" s="879"/>
    </row>
    <row r="13" spans="1:899" ht="28.5" x14ac:dyDescent="0.45">
      <c r="A13" s="52" t="s">
        <v>131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1">
        <f>AS4-B4</f>
        <v>147.35100000000057</v>
      </c>
      <c r="AT13" s="51">
        <f t="shared" ref="AT13:BY13" si="11">AT4-AS4</f>
        <v>-0.60800000000017462</v>
      </c>
      <c r="AU13" s="51">
        <f t="shared" si="11"/>
        <v>-1.2399999999997817</v>
      </c>
      <c r="AV13" s="51">
        <f t="shared" si="11"/>
        <v>-3.0658000000003085</v>
      </c>
      <c r="AW13" s="51">
        <f t="shared" si="11"/>
        <v>0.95129999999971915</v>
      </c>
      <c r="AX13" s="51">
        <f t="shared" si="11"/>
        <v>-26.928799999999683</v>
      </c>
      <c r="AY13" s="51">
        <f t="shared" si="11"/>
        <v>3.1279999999997017</v>
      </c>
      <c r="AZ13" s="51">
        <f t="shared" si="11"/>
        <v>-13.432999999999993</v>
      </c>
      <c r="BA13" s="51">
        <f t="shared" si="11"/>
        <v>-1.917699999999968</v>
      </c>
      <c r="BB13" s="51">
        <f t="shared" si="11"/>
        <v>-8.4329999999999927</v>
      </c>
      <c r="BC13" s="51">
        <f t="shared" si="11"/>
        <v>-26.273999999999432</v>
      </c>
      <c r="BD13" s="51">
        <f t="shared" si="11"/>
        <v>-3.138458196161082</v>
      </c>
      <c r="BE13" s="51">
        <f t="shared" si="11"/>
        <v>-10.686541803839646</v>
      </c>
      <c r="BF13" s="51">
        <f t="shared" si="11"/>
        <v>-19.094999999999345</v>
      </c>
      <c r="BG13" s="51">
        <f t="shared" si="11"/>
        <v>-12.710000000000036</v>
      </c>
      <c r="BH13" s="51">
        <f t="shared" si="11"/>
        <v>-23.960000000000036</v>
      </c>
      <c r="BI13" s="51">
        <f t="shared" si="11"/>
        <v>-6.3953900000005888</v>
      </c>
      <c r="BJ13" s="51">
        <f t="shared" si="11"/>
        <v>-5.6746099999991202</v>
      </c>
      <c r="BK13" s="51">
        <f t="shared" si="11"/>
        <v>-6.6507600000004459</v>
      </c>
      <c r="BL13" s="51">
        <f t="shared" si="11"/>
        <v>-8.3302400000002308</v>
      </c>
      <c r="BM13" s="51">
        <f t="shared" si="11"/>
        <v>-20.073999999999614</v>
      </c>
      <c r="BN13" s="51">
        <f t="shared" si="11"/>
        <v>18.971999999999753</v>
      </c>
      <c r="BO13" s="51">
        <f t="shared" si="11"/>
        <v>-4.1019999999998618</v>
      </c>
      <c r="BP13" s="51">
        <f t="shared" si="11"/>
        <v>-5.7349999999996726</v>
      </c>
      <c r="BQ13" s="51">
        <f t="shared" si="11"/>
        <v>-8.7930000000005748</v>
      </c>
      <c r="BR13" s="51">
        <f t="shared" si="11"/>
        <v>-7.2379999999993743</v>
      </c>
      <c r="BS13" s="51">
        <f t="shared" si="11"/>
        <v>-13.767000000000735</v>
      </c>
      <c r="BT13" s="51">
        <f t="shared" si="11"/>
        <v>-3.6539999999995416</v>
      </c>
      <c r="BU13" s="51">
        <f t="shared" si="11"/>
        <v>2.1999999999934516E-2</v>
      </c>
      <c r="BV13" s="51">
        <f t="shared" si="11"/>
        <v>16.668999999999869</v>
      </c>
      <c r="BW13" s="51">
        <f t="shared" si="11"/>
        <v>3.0326999999997497</v>
      </c>
      <c r="BX13" s="51">
        <f t="shared" si="11"/>
        <v>-21.593699999999444</v>
      </c>
      <c r="BY13" s="51">
        <f t="shared" si="11"/>
        <v>-0.80100000000038563</v>
      </c>
      <c r="BZ13" s="51">
        <f t="shared" ref="BZ13:DE13" si="12">BZ4-BY4</f>
        <v>-1.8009999999994761</v>
      </c>
      <c r="CA13" s="51">
        <f t="shared" si="12"/>
        <v>-0.44900000000052387</v>
      </c>
      <c r="CB13" s="51">
        <f t="shared" si="12"/>
        <v>-3.3890000000001237</v>
      </c>
      <c r="CC13" s="51">
        <f t="shared" si="12"/>
        <v>-23.581000000000131</v>
      </c>
      <c r="CD13" s="51">
        <f t="shared" si="12"/>
        <v>-2.6610000000000582</v>
      </c>
      <c r="CE13" s="51">
        <f t="shared" si="12"/>
        <v>0.60800000000017462</v>
      </c>
      <c r="CF13" s="51">
        <f t="shared" si="12"/>
        <v>-1.0059999999994034</v>
      </c>
      <c r="CG13" s="51">
        <f t="shared" si="12"/>
        <v>0.17039999999997235</v>
      </c>
      <c r="CH13" s="51">
        <f t="shared" si="12"/>
        <v>-27.648400000000038</v>
      </c>
      <c r="CI13" s="51">
        <f t="shared" si="12"/>
        <v>26.317999999999302</v>
      </c>
      <c r="CJ13" s="51">
        <f t="shared" si="12"/>
        <v>-23.971999999999753</v>
      </c>
      <c r="CK13" s="51">
        <f t="shared" si="12"/>
        <v>1.649000000000342</v>
      </c>
      <c r="CL13" s="51">
        <f t="shared" si="12"/>
        <v>-6.3100000000004002</v>
      </c>
      <c r="CM13" s="51">
        <f t="shared" si="12"/>
        <v>2.2380000000002838</v>
      </c>
      <c r="CN13" s="51">
        <f t="shared" si="12"/>
        <v>7.8019999999996799</v>
      </c>
      <c r="CO13" s="51">
        <f t="shared" si="12"/>
        <v>-15.871999999999389</v>
      </c>
      <c r="CP13" s="51">
        <f t="shared" si="12"/>
        <v>17.826000000000022</v>
      </c>
      <c r="CQ13" s="51">
        <f t="shared" si="12"/>
        <v>2.6199999999998909</v>
      </c>
      <c r="CR13" s="51">
        <f t="shared" si="12"/>
        <v>-0.82900000000063301</v>
      </c>
      <c r="CS13" s="51">
        <f t="shared" si="12"/>
        <v>1.7070000000003347</v>
      </c>
      <c r="CT13" s="51">
        <f t="shared" si="12"/>
        <v>-0.98499999999967258</v>
      </c>
      <c r="CU13" s="51">
        <f t="shared" si="12"/>
        <v>4.0599999999994907</v>
      </c>
      <c r="CV13" s="51">
        <f t="shared" si="12"/>
        <v>0.93500000000040018</v>
      </c>
      <c r="CW13" s="51">
        <f t="shared" si="12"/>
        <v>1.7029999999995198</v>
      </c>
      <c r="CX13" s="51">
        <f t="shared" si="12"/>
        <v>-2.4219999999995707</v>
      </c>
      <c r="CY13" s="51">
        <f t="shared" si="12"/>
        <v>-8.6300000000001091</v>
      </c>
      <c r="CZ13" s="51">
        <f t="shared" si="12"/>
        <v>2.1729999999997744</v>
      </c>
      <c r="DA13" s="51">
        <f t="shared" si="12"/>
        <v>2.0039999999999054</v>
      </c>
      <c r="DB13" s="51">
        <f t="shared" si="12"/>
        <v>3.4920000000001892</v>
      </c>
      <c r="DC13" s="51">
        <f t="shared" si="12"/>
        <v>24.958000000000538</v>
      </c>
      <c r="DD13" s="51">
        <f t="shared" si="12"/>
        <v>-6.4550000000008367</v>
      </c>
      <c r="DE13" s="51">
        <f t="shared" si="12"/>
        <v>0.81600000000071304</v>
      </c>
      <c r="DF13" s="51">
        <f t="shared" ref="DF13:EP13" si="13">DF4-DE4</f>
        <v>-0.83899999999994179</v>
      </c>
      <c r="DG13" s="51">
        <f t="shared" si="13"/>
        <v>-3.1000000000003638</v>
      </c>
      <c r="DH13" s="51">
        <f t="shared" si="13"/>
        <v>12.243999999999687</v>
      </c>
      <c r="DI13" s="51">
        <f t="shared" si="13"/>
        <v>8.0505000000002838</v>
      </c>
      <c r="DJ13" s="51">
        <f t="shared" si="13"/>
        <v>-0.89829999999983556</v>
      </c>
      <c r="DK13" s="51">
        <f t="shared" si="13"/>
        <v>-8.0618000000004031</v>
      </c>
      <c r="DL13" s="66">
        <f t="shared" si="13"/>
        <v>1.8910314753202329</v>
      </c>
      <c r="DM13" s="66">
        <f t="shared" si="13"/>
        <v>7.8233803953908136</v>
      </c>
      <c r="DN13" s="66">
        <f t="shared" si="13"/>
        <v>-19.079306535330034</v>
      </c>
      <c r="DO13" s="66">
        <f t="shared" si="13"/>
        <v>5.693482308599414</v>
      </c>
      <c r="DP13" s="66">
        <f t="shared" si="13"/>
        <v>-8.7124348381703385</v>
      </c>
      <c r="DQ13" s="66">
        <f t="shared" si="13"/>
        <v>5.5563685626511869</v>
      </c>
      <c r="DR13" s="66">
        <f t="shared" si="13"/>
        <v>-0.62489559459027078</v>
      </c>
      <c r="DS13" s="66">
        <f t="shared" si="13"/>
        <v>-13.013246171190076</v>
      </c>
      <c r="DT13" s="66">
        <f t="shared" si="13"/>
        <v>1.6843643442598477</v>
      </c>
      <c r="DU13" s="66">
        <f t="shared" si="13"/>
        <v>1.2714400625691269</v>
      </c>
      <c r="DV13" s="66">
        <f t="shared" si="13"/>
        <v>1.6430244740104172</v>
      </c>
      <c r="DW13" s="66">
        <f t="shared" si="13"/>
        <v>2.5568038406599953</v>
      </c>
      <c r="DX13" s="66">
        <f t="shared" si="13"/>
        <v>-14.004032402790472</v>
      </c>
      <c r="DY13" s="66">
        <f t="shared" si="13"/>
        <v>19.864620078610642</v>
      </c>
      <c r="DZ13" s="66">
        <f t="shared" si="13"/>
        <v>-2.8316483595699538</v>
      </c>
      <c r="EA13" s="66">
        <f t="shared" si="13"/>
        <v>1.9751864172594651</v>
      </c>
      <c r="EB13" s="66">
        <f t="shared" si="13"/>
        <v>-25.747895531349968</v>
      </c>
      <c r="EC13" s="66">
        <f t="shared" si="13"/>
        <v>1.0452082034198611</v>
      </c>
      <c r="ED13" s="66">
        <f t="shared" si="13"/>
        <v>-1.5254375577596875</v>
      </c>
      <c r="EE13" s="66">
        <f t="shared" si="13"/>
        <v>-1.1152214392495807</v>
      </c>
      <c r="EF13" s="66">
        <f t="shared" si="13"/>
        <v>26.728162327359314</v>
      </c>
      <c r="EG13" s="66">
        <f t="shared" si="13"/>
        <v>-20.278466632759773</v>
      </c>
      <c r="EH13" s="66">
        <f t="shared" si="13"/>
        <v>-7.638825157849169</v>
      </c>
      <c r="EI13" s="66">
        <f t="shared" si="13"/>
        <v>2.095949449309046</v>
      </c>
      <c r="EJ13" s="66">
        <f t="shared" si="13"/>
        <v>-7.4950888207795288</v>
      </c>
      <c r="EK13" s="66">
        <f t="shared" si="13"/>
        <v>-3.1386492221599838</v>
      </c>
      <c r="EL13" s="66">
        <f t="shared" si="13"/>
        <v>-20.650924076689989</v>
      </c>
      <c r="EM13" s="66">
        <f t="shared" si="13"/>
        <v>-14.43733586702001</v>
      </c>
      <c r="EN13" s="66">
        <f t="shared" si="13"/>
        <v>-2.323838391170284</v>
      </c>
      <c r="EO13" s="66">
        <f t="shared" si="13"/>
        <v>-6.3644524948895196</v>
      </c>
      <c r="EP13" s="66">
        <f t="shared" si="13"/>
        <v>-7.735465685210329</v>
      </c>
      <c r="EQ13" s="66">
        <f t="shared" ref="EQ13:FV13" si="14">EQ4-EP4</f>
        <v>-24.168262728279842</v>
      </c>
      <c r="ER13" s="66">
        <f t="shared" si="14"/>
        <v>-6.5819601581606548</v>
      </c>
      <c r="ES13" s="66">
        <f t="shared" si="14"/>
        <v>-4.2447710873002507</v>
      </c>
      <c r="ET13" s="66">
        <f t="shared" si="14"/>
        <v>-4.8911133973997494</v>
      </c>
      <c r="EU13" s="66">
        <f t="shared" si="14"/>
        <v>21.233850210250239</v>
      </c>
      <c r="EV13" s="66">
        <f t="shared" si="14"/>
        <v>-23.381676715410322</v>
      </c>
      <c r="EW13" s="66">
        <f t="shared" si="14"/>
        <v>-8.1739553240195164</v>
      </c>
      <c r="EX13" s="66">
        <f t="shared" si="14"/>
        <v>-7.26235740635002</v>
      </c>
      <c r="EY13" s="66">
        <f t="shared" si="14"/>
        <v>-7.1747433669006568</v>
      </c>
      <c r="EZ13" s="66">
        <f t="shared" si="14"/>
        <v>-5.5640915479589239</v>
      </c>
      <c r="FA13" s="66">
        <f t="shared" si="14"/>
        <v>-29.064466892910787</v>
      </c>
      <c r="FB13" s="66">
        <f t="shared" si="14"/>
        <v>30.419375515090906</v>
      </c>
      <c r="FC13" s="66">
        <f t="shared" si="14"/>
        <v>-6.1373072410406166</v>
      </c>
      <c r="FD13" s="66">
        <f t="shared" si="14"/>
        <v>-8.1225074017502266</v>
      </c>
      <c r="FE13" s="66">
        <f t="shared" si="14"/>
        <v>-7.8182976132402473</v>
      </c>
      <c r="FF13" s="66">
        <f t="shared" si="14"/>
        <v>-31.660320323579981</v>
      </c>
      <c r="FG13" s="66">
        <f t="shared" si="14"/>
        <v>-13.651489250170016</v>
      </c>
      <c r="FH13" s="66">
        <f t="shared" si="14"/>
        <v>-21.069767195479471</v>
      </c>
      <c r="FI13" s="66">
        <f t="shared" si="14"/>
        <v>-14.818870848849656</v>
      </c>
      <c r="FJ13" s="66">
        <f t="shared" si="14"/>
        <v>-13.338522920920695</v>
      </c>
      <c r="FK13" s="66">
        <f t="shared" si="14"/>
        <v>-41.136884493069374</v>
      </c>
      <c r="FL13" s="66">
        <f t="shared" si="14"/>
        <v>-15.70460709111012</v>
      </c>
      <c r="FM13" s="66">
        <f t="shared" si="14"/>
        <v>-14.922545474390063</v>
      </c>
      <c r="FN13" s="66">
        <f t="shared" si="14"/>
        <v>-14.617061964910135</v>
      </c>
      <c r="FO13" s="66">
        <f t="shared" si="14"/>
        <v>-9.1941292081301071</v>
      </c>
      <c r="FP13" s="66">
        <f t="shared" si="14"/>
        <v>-8.4687732349002545</v>
      </c>
      <c r="FQ13" s="66">
        <f t="shared" si="14"/>
        <v>1.9536640040805651</v>
      </c>
      <c r="FR13" s="66">
        <f t="shared" si="14"/>
        <v>-10.718684191520879</v>
      </c>
      <c r="FS13" s="66">
        <f t="shared" si="14"/>
        <v>-5.81617153454863</v>
      </c>
      <c r="FT13" s="66">
        <f t="shared" si="14"/>
        <v>-2.1336967446204653</v>
      </c>
      <c r="FU13" s="66">
        <f t="shared" si="14"/>
        <v>-25.789054781930645</v>
      </c>
      <c r="FV13" s="66">
        <f t="shared" si="14"/>
        <v>-6.4176845103593223</v>
      </c>
      <c r="FW13" s="66">
        <f t="shared" ref="FW13:GY13" si="15">FW4-FV4</f>
        <v>24.9297494147404</v>
      </c>
      <c r="FX13" s="66">
        <f t="shared" si="15"/>
        <v>-5.5114902676405109</v>
      </c>
      <c r="FY13" s="66">
        <f t="shared" si="15"/>
        <v>4.5716411134799273</v>
      </c>
      <c r="FZ13" s="66">
        <f t="shared" si="15"/>
        <v>-24.685490286740787</v>
      </c>
      <c r="GA13" s="66">
        <f t="shared" si="15"/>
        <v>-0.99483573507950496</v>
      </c>
      <c r="GB13" s="66">
        <f t="shared" si="15"/>
        <v>1.4284916242204417</v>
      </c>
      <c r="GC13" s="66">
        <f t="shared" si="15"/>
        <v>-5.6497159345508408</v>
      </c>
      <c r="GD13" s="66">
        <f t="shared" si="15"/>
        <v>7.1934369524406065</v>
      </c>
      <c r="GE13" s="66">
        <f t="shared" si="15"/>
        <v>-26.156492491029894</v>
      </c>
      <c r="GF13" s="66">
        <f t="shared" si="15"/>
        <v>3.6457659760299066</v>
      </c>
      <c r="GG13" s="66">
        <f t="shared" si="15"/>
        <v>-4.6747835093892718</v>
      </c>
      <c r="GH13" s="66">
        <f t="shared" si="15"/>
        <v>-6.3006781763706385</v>
      </c>
      <c r="GI13" s="66">
        <f t="shared" si="15"/>
        <v>0.21016559726012929</v>
      </c>
      <c r="GJ13" s="66">
        <f t="shared" si="15"/>
        <v>-19.014257742639529</v>
      </c>
      <c r="GK13" s="66">
        <f t="shared" si="15"/>
        <v>0.67265236028924846</v>
      </c>
      <c r="GL13" s="66">
        <f t="shared" si="15"/>
        <v>22.241468863880073</v>
      </c>
      <c r="GM13" s="66">
        <f t="shared" si="15"/>
        <v>-5.9003427798998018</v>
      </c>
      <c r="GN13" s="66">
        <f t="shared" si="15"/>
        <v>-2.9085066018405996</v>
      </c>
      <c r="GO13" s="66">
        <f t="shared" si="15"/>
        <v>-18.404377746019236</v>
      </c>
      <c r="GP13" s="66">
        <f t="shared" si="15"/>
        <v>-0.64050248032071977</v>
      </c>
      <c r="GQ13" s="66">
        <f t="shared" si="15"/>
        <v>1.0758123643900035</v>
      </c>
      <c r="GR13" s="66">
        <f t="shared" si="15"/>
        <v>25.203568123491095</v>
      </c>
      <c r="GS13" s="66">
        <f t="shared" si="15"/>
        <v>4.2965901673396729</v>
      </c>
      <c r="GT13" s="66">
        <f t="shared" si="15"/>
        <v>-11.224288075570257</v>
      </c>
      <c r="GU13" s="66">
        <f t="shared" si="15"/>
        <v>-1.9408288673103016</v>
      </c>
      <c r="GV13" s="66">
        <f t="shared" si="15"/>
        <v>-1.7498419889197976</v>
      </c>
      <c r="GW13" s="66">
        <f t="shared" si="15"/>
        <v>-6.6683822176000831</v>
      </c>
      <c r="GX13" s="66">
        <f t="shared" si="15"/>
        <v>6.2284665580591536E-2</v>
      </c>
      <c r="GY13" s="66">
        <f t="shared" si="15"/>
        <v>-15.120684563320538</v>
      </c>
      <c r="GZ13" s="51">
        <v>-2.9116149730725738E-2</v>
      </c>
      <c r="HA13" s="51">
        <v>-2.9116149730725738E-2</v>
      </c>
      <c r="HB13" s="51">
        <f t="shared" ref="HB13:IG13" si="16">HB4-HA4</f>
        <v>-2.3384113477695792</v>
      </c>
      <c r="HC13" s="51">
        <f t="shared" si="16"/>
        <v>-0.57154617417018017</v>
      </c>
      <c r="HD13" s="51">
        <f t="shared" si="16"/>
        <v>-13.84408673893995</v>
      </c>
      <c r="HE13" s="51">
        <f t="shared" si="16"/>
        <v>-5.19008105345074</v>
      </c>
      <c r="HF13" s="51">
        <f t="shared" si="16"/>
        <v>0.49492683451080666</v>
      </c>
      <c r="HG13" s="51">
        <f t="shared" si="16"/>
        <v>0.39224558040041302</v>
      </c>
      <c r="HH13" s="51">
        <f t="shared" si="16"/>
        <v>24.282769049149465</v>
      </c>
      <c r="HI13" s="51">
        <f t="shared" si="16"/>
        <v>-13.236320757369867</v>
      </c>
      <c r="HJ13" s="51">
        <f t="shared" si="16"/>
        <v>1.1045379162205791</v>
      </c>
      <c r="HK13" s="51">
        <f t="shared" si="16"/>
        <v>2.9282206441293965</v>
      </c>
      <c r="HL13" s="51">
        <f t="shared" si="16"/>
        <v>1.7373786838097658</v>
      </c>
      <c r="HM13" s="51">
        <f t="shared" si="16"/>
        <v>2.4453196679605753</v>
      </c>
      <c r="HN13" s="51">
        <f t="shared" si="16"/>
        <v>-12.539897301000565</v>
      </c>
      <c r="HO13" s="51">
        <f t="shared" si="16"/>
        <v>31.908101350380093</v>
      </c>
      <c r="HP13" s="51">
        <f t="shared" si="16"/>
        <v>1.5545652191503905</v>
      </c>
      <c r="HQ13" s="51">
        <f t="shared" si="16"/>
        <v>-5.5596367701000418</v>
      </c>
      <c r="HR13" s="51">
        <f t="shared" si="16"/>
        <v>4.6597613858502882</v>
      </c>
      <c r="HS13" s="51">
        <f t="shared" si="16"/>
        <v>-11.732551779340611</v>
      </c>
      <c r="HT13" s="51">
        <f t="shared" si="16"/>
        <v>-2.3964559121595812</v>
      </c>
      <c r="HU13" s="51">
        <f t="shared" si="16"/>
        <v>-6.9241173454201999</v>
      </c>
      <c r="HV13" s="51">
        <f t="shared" si="16"/>
        <v>-3.8909514175602453</v>
      </c>
      <c r="HW13" s="51">
        <f t="shared" si="16"/>
        <v>2.0278832261101343</v>
      </c>
      <c r="HX13" s="51">
        <f t="shared" si="16"/>
        <v>-11.310198225199201</v>
      </c>
      <c r="HY13" s="51">
        <f t="shared" si="16"/>
        <v>0.24958322772909014</v>
      </c>
      <c r="HZ13" s="51">
        <f t="shared" si="16"/>
        <v>-1.4264796868392295</v>
      </c>
      <c r="IA13" s="51">
        <f t="shared" si="16"/>
        <v>1.6849489673095377</v>
      </c>
      <c r="IB13" s="51">
        <f t="shared" si="16"/>
        <v>-0.194441287079826</v>
      </c>
      <c r="IC13" s="51">
        <f t="shared" si="16"/>
        <v>11.450750193419481</v>
      </c>
      <c r="ID13" s="51">
        <f t="shared" si="16"/>
        <v>-3.2839586671698271</v>
      </c>
      <c r="IE13" s="51">
        <f t="shared" si="16"/>
        <v>-4.1950263511598678</v>
      </c>
      <c r="IF13" s="51">
        <f t="shared" si="16"/>
        <v>-1.1511386689999199</v>
      </c>
      <c r="IG13" s="51">
        <f t="shared" si="16"/>
        <v>2.8440958082201178</v>
      </c>
      <c r="IH13" s="51">
        <f t="shared" ref="IH13:JQ13" si="17">IH4-IG4</f>
        <v>-7.6303662065301978</v>
      </c>
      <c r="II13" s="51">
        <f t="shared" si="17"/>
        <v>4.3518681470704905</v>
      </c>
      <c r="IJ13" s="51">
        <f t="shared" si="17"/>
        <v>25.627823152929523</v>
      </c>
      <c r="IK13" s="51">
        <f t="shared" si="17"/>
        <v>0.47447235811068822</v>
      </c>
      <c r="IL13" s="51">
        <f t="shared" si="17"/>
        <v>-3.9557949037998696</v>
      </c>
      <c r="IM13" s="51">
        <f t="shared" si="17"/>
        <v>-15.55023537722991</v>
      </c>
      <c r="IN13" s="51">
        <f t="shared" si="17"/>
        <v>-1.8539220114816999</v>
      </c>
      <c r="IO13" s="51">
        <f t="shared" si="17"/>
        <v>1.3411653875600678</v>
      </c>
      <c r="IP13" s="51">
        <f t="shared" si="17"/>
        <v>2.2540401914002359</v>
      </c>
      <c r="IQ13" s="51">
        <f t="shared" si="17"/>
        <v>-0.65261538513914275</v>
      </c>
      <c r="IR13" s="51">
        <f t="shared" si="17"/>
        <v>-24.477031383430585</v>
      </c>
      <c r="IS13" s="51">
        <f t="shared" si="17"/>
        <v>-1.9210046310035978E-2</v>
      </c>
      <c r="IT13" s="51">
        <f t="shared" si="17"/>
        <v>1.5273036580601911</v>
      </c>
      <c r="IU13" s="51">
        <f t="shared" si="17"/>
        <v>5.2761052672503865</v>
      </c>
      <c r="IV13" s="51">
        <f t="shared" si="17"/>
        <v>-16.877219141930254</v>
      </c>
      <c r="IW13" s="51">
        <f t="shared" si="17"/>
        <v>5.020143757439655</v>
      </c>
      <c r="IX13" s="51">
        <f t="shared" si="17"/>
        <v>2.3349524135401225</v>
      </c>
      <c r="IY13" s="51">
        <f t="shared" si="17"/>
        <v>26.213548001600429</v>
      </c>
      <c r="IZ13" s="51">
        <f t="shared" si="17"/>
        <v>-15.736831353049638</v>
      </c>
      <c r="JA13" s="51">
        <f t="shared" si="17"/>
        <v>8.2397432441493947</v>
      </c>
      <c r="JB13" s="51">
        <f t="shared" si="17"/>
        <v>9.1267873030801638</v>
      </c>
      <c r="JC13" s="51">
        <f t="shared" si="17"/>
        <v>-14.809987898770487</v>
      </c>
      <c r="JD13" s="51">
        <f t="shared" si="17"/>
        <v>11.819444927870791</v>
      </c>
      <c r="JE13" s="51">
        <f t="shared" si="17"/>
        <v>3.7883062415494351</v>
      </c>
      <c r="JF13" s="51">
        <f t="shared" si="17"/>
        <v>32.100879315030397</v>
      </c>
      <c r="JG13" s="51">
        <f t="shared" si="17"/>
        <v>2.4670933193792735</v>
      </c>
      <c r="JH13" s="51">
        <f t="shared" si="17"/>
        <v>1.0208329107108511</v>
      </c>
      <c r="JI13" s="51">
        <f t="shared" si="17"/>
        <v>-4.5879950323105732</v>
      </c>
      <c r="JJ13" s="51">
        <f t="shared" si="17"/>
        <v>0.89889176985070662</v>
      </c>
      <c r="JK13" s="51">
        <f t="shared" si="17"/>
        <v>2.4269948077408117</v>
      </c>
      <c r="JL13" s="51">
        <f t="shared" si="17"/>
        <v>-4.0283277211210589</v>
      </c>
      <c r="JM13" s="51">
        <f t="shared" si="17"/>
        <v>0.18581121147963131</v>
      </c>
      <c r="JN13" s="51">
        <f t="shared" si="17"/>
        <v>-6.9015364612405392</v>
      </c>
      <c r="JO13" s="51">
        <f t="shared" si="17"/>
        <v>1.1723620917409789</v>
      </c>
      <c r="JP13" s="51">
        <f t="shared" si="17"/>
        <v>5.0665578097896287</v>
      </c>
      <c r="JQ13" s="51">
        <f t="shared" si="17"/>
        <v>2.2762139841197495</v>
      </c>
      <c r="JR13" s="51">
        <f t="shared" ref="JR13:JX13" si="18">JR4-JQ4</f>
        <v>32.164759530000083</v>
      </c>
      <c r="JS13" s="51">
        <f>JS4-JR4</f>
        <v>-7.1497638838000057</v>
      </c>
      <c r="JT13" s="51">
        <f>JT4-JS4</f>
        <v>5.9494403857797806</v>
      </c>
      <c r="JU13" s="51">
        <f t="shared" si="18"/>
        <v>7.8740394943306455</v>
      </c>
      <c r="JV13" s="51">
        <f t="shared" si="18"/>
        <v>2.800223436759552</v>
      </c>
      <c r="JW13" s="51">
        <f t="shared" si="18"/>
        <v>8.0022539356705238</v>
      </c>
      <c r="JX13" s="51">
        <f t="shared" si="18"/>
        <v>-8.1183106887401664</v>
      </c>
      <c r="JY13" s="51">
        <f>JY4-JX4</f>
        <v>2.708425599000293</v>
      </c>
      <c r="JZ13" s="51">
        <f t="shared" ref="JZ13:KA13" si="19">JZ4-JY4</f>
        <v>3.0177328861091155</v>
      </c>
      <c r="KA13" s="51">
        <f t="shared" si="19"/>
        <v>20.003603734950957</v>
      </c>
      <c r="KB13" s="51">
        <f>KB4-KA4</f>
        <v>1.5011621192907114</v>
      </c>
      <c r="KC13" s="51">
        <f t="shared" ref="KC13:KE13" si="20">KC4-KB4</f>
        <v>-9.2209712854009922</v>
      </c>
      <c r="KD13" s="51">
        <f t="shared" si="20"/>
        <v>3.1634842936591667</v>
      </c>
      <c r="KE13" s="51">
        <f t="shared" si="20"/>
        <v>-2.8594969655487148</v>
      </c>
      <c r="KF13" s="51">
        <f t="shared" ref="KF13" si="21">KF4-KE4</f>
        <v>-3.7584688659808307</v>
      </c>
      <c r="KG13" s="51">
        <f t="shared" ref="KG13" si="22">KG4-KF4</f>
        <v>2.4051496317197234</v>
      </c>
      <c r="KH13" s="51">
        <f>KH4-KG4</f>
        <v>-12.898227744608448</v>
      </c>
      <c r="KI13" s="51">
        <f t="shared" ref="KI13:KK13" si="23">KI4-KH4</f>
        <v>5.2282732811681853</v>
      </c>
      <c r="KJ13" s="51">
        <f t="shared" si="23"/>
        <v>1.2746105873211491</v>
      </c>
      <c r="KK13" s="51">
        <f t="shared" si="23"/>
        <v>1.5622168318786862</v>
      </c>
      <c r="KL13" s="51">
        <f t="shared" ref="KL13" si="24">KL4-KK4</f>
        <v>28.221623216441003</v>
      </c>
      <c r="KM13" s="51">
        <f t="shared" ref="KM13" si="25">KM4-KL4</f>
        <v>-22.501777115890036</v>
      </c>
      <c r="KN13" s="51">
        <f t="shared" ref="KN13" si="26">KN4-KM4</f>
        <v>6.0797771158895557</v>
      </c>
      <c r="KO13" s="51">
        <f t="shared" ref="KO13" si="27">KO4-KN4</f>
        <v>3.1210000000000946</v>
      </c>
      <c r="KP13" s="51">
        <f t="shared" ref="KP13" si="28">KP4-KO4</f>
        <v>0.20899999999983265</v>
      </c>
      <c r="KQ13" s="51">
        <f t="shared" ref="KQ13" si="29">KQ4-KP4</f>
        <v>-1.3220155781491485</v>
      </c>
      <c r="KR13" s="51">
        <f t="shared" ref="KR13" si="30">KR4-KQ4</f>
        <v>-6.9896771560306661</v>
      </c>
      <c r="KS13" s="51">
        <f t="shared" ref="KS13" si="31">KS4-KR4</f>
        <v>3.2230315485803658</v>
      </c>
      <c r="KT13" s="51">
        <f t="shared" ref="KT13" si="32">KT4-KS4</f>
        <v>-3.8697893856606242</v>
      </c>
      <c r="KU13" s="51">
        <f t="shared" ref="KU13" si="33">KU4-KT4</f>
        <v>29.773426184799973</v>
      </c>
      <c r="KV13" s="51">
        <f t="shared" ref="KV13" si="34">KV4-KU4</f>
        <v>-11.180612246839701</v>
      </c>
      <c r="KW13" s="51">
        <f t="shared" ref="KW13" si="35">KW4-KV4</f>
        <v>3.2941699565899398</v>
      </c>
      <c r="KX13" s="51">
        <f t="shared" ref="KX13" si="36">KX4-KW4</f>
        <v>-3.3157724502298151</v>
      </c>
      <c r="KY13" s="51">
        <f t="shared" ref="KY13" si="37">KY4-KX4</f>
        <v>3.1967919294402236E-3</v>
      </c>
      <c r="KZ13" s="51">
        <f t="shared" ref="KZ13" si="38">KZ4-KY4</f>
        <v>2.7733528355711314</v>
      </c>
      <c r="LA13" s="51">
        <f t="shared" ref="LA13" si="39">LA4-KZ4</f>
        <v>-13.220953076500336</v>
      </c>
      <c r="LB13" s="51">
        <f t="shared" ref="LB13" si="40">LB4-LA4</f>
        <v>2.6635651678097929</v>
      </c>
      <c r="LC13" s="51">
        <f t="shared" ref="LC13" si="41">LC4-LB4</f>
        <v>4.0437207114900957</v>
      </c>
      <c r="LD13" s="51">
        <f t="shared" ref="LD13" si="42">LD4-LC4</f>
        <v>-1.8740258717798497</v>
      </c>
      <c r="LE13" s="51">
        <f t="shared" ref="LE13" si="43">LE4-LD4</f>
        <v>2.5907363706801334</v>
      </c>
      <c r="LF13" s="51">
        <f t="shared" ref="LF13" si="44">LF4-LE4</f>
        <v>-1.5531296275603381</v>
      </c>
      <c r="LG13" s="51">
        <f t="shared" ref="LG13" si="45">LG4-LF4</f>
        <v>6.9964883958391511</v>
      </c>
      <c r="LH13" s="51">
        <f t="shared" ref="LH13" si="46">LH4-LG4</f>
        <v>30.341287429460863</v>
      </c>
      <c r="LI13" s="51">
        <f t="shared" ref="LI13" si="47">LI4-LH4</f>
        <v>5.4913766940444475E-2</v>
      </c>
      <c r="LJ13" s="51">
        <f t="shared" ref="LJ13" si="48">LJ4-LI4</f>
        <v>-3.5730902999102909</v>
      </c>
      <c r="LK13" s="51">
        <f t="shared" ref="LK13" si="49">LK4-LJ4</f>
        <v>-26.941113605810642</v>
      </c>
      <c r="LL13" s="51">
        <f t="shared" ref="LL13" si="50">LL4-LK4</f>
        <v>6.0002444652409395</v>
      </c>
      <c r="LM13" s="51">
        <f t="shared" ref="LM13" si="51">LM4-LL4</f>
        <v>2.5569538648287562</v>
      </c>
      <c r="LN13" s="51">
        <f t="shared" ref="LN13" si="52">LN4-LM4</f>
        <v>-0.40436878014952526</v>
      </c>
      <c r="LO13" s="51">
        <f t="shared" ref="LO13" si="53">LO4-LN4</f>
        <v>27.825745418180304</v>
      </c>
      <c r="LP13" s="51">
        <f t="shared" ref="LP13" si="54">LP4-LO4</f>
        <v>-12.491778877730212</v>
      </c>
      <c r="LQ13" s="51">
        <f t="shared" ref="LQ13" si="55">LQ4-LP4</f>
        <v>-1.2780147005896652</v>
      </c>
      <c r="LR13" s="51">
        <f t="shared" ref="LR13" si="56">LR4-LQ4</f>
        <v>2.540825648919963</v>
      </c>
      <c r="LS13" s="51">
        <f t="shared" ref="LS13" si="57">LS4-LR4</f>
        <v>-4.347925746720648</v>
      </c>
      <c r="LT13" s="51">
        <f t="shared" ref="LT13" si="58">LT4-LS4</f>
        <v>-2.9929861599493961</v>
      </c>
      <c r="LU13" s="51">
        <f t="shared" ref="LU13" si="59">LU4-LT4</f>
        <v>-17.282266751820316</v>
      </c>
      <c r="LV13" s="51">
        <f>LV4-LU4</f>
        <v>-3.3381954060132557E-2</v>
      </c>
      <c r="LW13" s="51">
        <f t="shared" ref="LW13:LX13" si="60">LW4-LV4</f>
        <v>-0.65505660440976499</v>
      </c>
      <c r="LX13" s="51">
        <f t="shared" si="60"/>
        <v>1.1637243949007825</v>
      </c>
      <c r="LY13" s="51">
        <f t="shared" ref="LY13" si="61">LY4-LX4</f>
        <v>-1.8898099539019313</v>
      </c>
      <c r="LZ13" s="51">
        <f t="shared" ref="LZ13" si="62">LZ4-LY4</f>
        <v>-16.372459754228657</v>
      </c>
      <c r="MA13" s="51">
        <f t="shared" ref="MA13" si="63">MA4-LZ4</f>
        <v>0.36910100935074297</v>
      </c>
      <c r="MB13" s="51">
        <f t="shared" ref="MB13" si="64">MB4-MA4</f>
        <v>2.0757139750185161</v>
      </c>
      <c r="MC13" s="51">
        <f t="shared" ref="MC13" si="65">MC4-MB4</f>
        <v>-1.0658656374098427</v>
      </c>
      <c r="MD13" s="51">
        <f t="shared" ref="MD13" si="66">MD4-MC4</f>
        <v>24.22889628331086</v>
      </c>
      <c r="ME13" s="51">
        <f t="shared" ref="ME13" si="67">ME4-MD4</f>
        <v>-21.698554254920055</v>
      </c>
      <c r="MF13" s="51">
        <f t="shared" ref="MF13" si="68">MF4-ME4</f>
        <v>-1.2755953376099569</v>
      </c>
      <c r="MG13" s="51">
        <f t="shared" ref="MG13" si="69">MG4-MF4</f>
        <v>-0.21328109172009135</v>
      </c>
      <c r="MH13" s="51">
        <f t="shared" ref="MH13" si="70">MH4-MG4</f>
        <v>-1.341995015669454</v>
      </c>
      <c r="MI13" s="51">
        <f t="shared" ref="MI13" si="71">MI4-MH4</f>
        <v>-1.3630909213616178</v>
      </c>
      <c r="MJ13" s="51">
        <f>MJ4-MI4</f>
        <v>-23.025246096549381</v>
      </c>
      <c r="MK13" s="51">
        <f t="shared" ref="MK13:ML13" si="72">MK4-MJ4</f>
        <v>25.369949830530459</v>
      </c>
      <c r="ML13" s="51">
        <f t="shared" si="72"/>
        <v>-0.74406388159968628</v>
      </c>
      <c r="MM13" s="51">
        <f>MM4-ML4</f>
        <v>-3.3867924620199119</v>
      </c>
      <c r="MN13" s="51">
        <f t="shared" ref="MN13:MO13" si="73">MN4-MM4</f>
        <v>-6.6319565413705277</v>
      </c>
      <c r="MO13" s="51">
        <f t="shared" si="73"/>
        <v>-2.2665523629802919</v>
      </c>
      <c r="MP13" s="51">
        <f t="shared" ref="MP13" si="74">MP4-MO4</f>
        <v>1.2532989962001011</v>
      </c>
      <c r="MQ13" s="51">
        <f t="shared" ref="MQ13" si="75">MQ4-MP4</f>
        <v>-2.6343914445797054</v>
      </c>
      <c r="MR13" s="51">
        <f t="shared" ref="MR13" si="76">MR4-MQ4</f>
        <v>-0.96159271102987987</v>
      </c>
      <c r="MS13" s="51">
        <f t="shared" ref="MS13" si="77">MS4-MR4</f>
        <v>-14.894729167020159</v>
      </c>
      <c r="MT13" s="51">
        <f t="shared" ref="MT13" si="78">MT4-MS4</f>
        <v>0.90774237662935775</v>
      </c>
      <c r="MU13" s="51">
        <f t="shared" ref="MU13" si="79">MU4-MT4</f>
        <v>0.44307251297050243</v>
      </c>
      <c r="MV13" s="51">
        <f t="shared" ref="MV13" si="80">MV4-MU4</f>
        <v>-0.76822242789967277</v>
      </c>
      <c r="MW13" s="51">
        <f t="shared" ref="MW13" si="81">MW4-MV4</f>
        <v>-2.5531149444805123</v>
      </c>
      <c r="MX13" s="51">
        <f t="shared" ref="MX13" si="82">MX4-MW4</f>
        <v>11.539114944480389</v>
      </c>
      <c r="MY13" s="51">
        <f t="shared" ref="MY13" si="83">MY4-MX4</f>
        <v>-0.13898225495995575</v>
      </c>
      <c r="MZ13" s="51">
        <f t="shared" ref="MZ13" si="84">MZ4-MY4</f>
        <v>0.58716080717931618</v>
      </c>
      <c r="NA13" s="51">
        <f t="shared" ref="NA13" si="85">NA4-MZ4</f>
        <v>0.11177870684059599</v>
      </c>
      <c r="NB13" s="51">
        <f t="shared" ref="NB13" si="86">NB4-NA4</f>
        <v>-3.8048490442997718</v>
      </c>
      <c r="NC13" s="51">
        <f t="shared" ref="NC13" si="87">NC4-NB4</f>
        <v>-11.144559260270398</v>
      </c>
      <c r="ND13" s="51">
        <f t="shared" ref="ND13" si="88">ND4-NC4</f>
        <v>2.0121845788598876</v>
      </c>
      <c r="NE13" s="51">
        <f t="shared" ref="NE13" si="89">NE4-ND4</f>
        <v>1.0130116133905176</v>
      </c>
      <c r="NF13" s="51">
        <f t="shared" ref="NF13" si="90">NF4-NE4</f>
        <v>-1.3510072642811792</v>
      </c>
      <c r="NG13" s="51">
        <f t="shared" ref="NG13" si="91">NG4-NF4</f>
        <v>-2.3955831133289394</v>
      </c>
      <c r="NH13" s="51">
        <f t="shared" ref="NH13" si="92">NH4-NG4</f>
        <v>10.807918775889448</v>
      </c>
      <c r="NI13" s="51">
        <f t="shared" ref="NI13" si="93">NI4-NH4</f>
        <v>-8.4522659850335913E-2</v>
      </c>
      <c r="NJ13" s="51">
        <f t="shared" ref="NJ13" si="94">NJ4-NI4</f>
        <v>-1.1948827947499012</v>
      </c>
      <c r="NK13" s="51">
        <f t="shared" ref="NK13" si="95">NK4-NJ4</f>
        <v>-0.95436780595900927</v>
      </c>
      <c r="NL13" s="51">
        <f t="shared" ref="NL13" si="96">NL4-NK4</f>
        <v>-2.8036919575706634</v>
      </c>
      <c r="NM13" s="51">
        <f t="shared" ref="NM13" si="97">NM4-NL4</f>
        <v>-14.202320701019744</v>
      </c>
      <c r="NN13" s="51">
        <f t="shared" ref="NN13" si="98">NN4-NM4</f>
        <v>-6.9534475279306207</v>
      </c>
      <c r="NO13" s="51">
        <f t="shared" ref="NO13" si="99">NO4-NN4</f>
        <v>4.1316429511607566</v>
      </c>
      <c r="NP13" s="51">
        <f t="shared" ref="NP13" si="100">NP4-NO4</f>
        <v>1.7772050148696508</v>
      </c>
      <c r="NQ13" s="51">
        <f t="shared" ref="NQ13" si="101">NQ4-NP4</f>
        <v>-1.7667646872296245</v>
      </c>
      <c r="NR13" s="51">
        <f t="shared" ref="NR13" si="102">NR4-NQ4</f>
        <v>-9.6744682298603948</v>
      </c>
      <c r="NS13" s="51">
        <f t="shared" ref="NS13" si="103">NS4-NR4</f>
        <v>2.4391389969596275</v>
      </c>
      <c r="NT13" s="51">
        <f t="shared" ref="NT13" si="104">NT4-NS4</f>
        <v>27.950405856160614</v>
      </c>
      <c r="NU13" s="51">
        <f t="shared" ref="NU13" si="105">NU4-NT4</f>
        <v>-0.15562767203027761</v>
      </c>
      <c r="NV13" s="51">
        <f t="shared" ref="NV13" si="106">NV4-NU4</f>
        <v>-2.8075146502196731</v>
      </c>
      <c r="NW13" s="51">
        <f t="shared" ref="NW13" si="107">NW4-NV4</f>
        <v>-11.205822650160371</v>
      </c>
      <c r="NX13" s="51">
        <f t="shared" ref="NX13" si="108">NX4-NW4</f>
        <v>0.15352369161064416</v>
      </c>
      <c r="NY13" s="51">
        <f t="shared" ref="NY13" si="109">NY4-NX4</f>
        <v>4.4207362251490849</v>
      </c>
      <c r="NZ13" s="51">
        <f t="shared" ref="NZ13" si="110">NZ4-NY4</f>
        <v>-0.44855875312987337</v>
      </c>
      <c r="OA13" s="51">
        <f t="shared" ref="OA13" si="111">OA4-NZ4</f>
        <v>29.284824883950023</v>
      </c>
      <c r="OB13" s="51">
        <f t="shared" ref="OB13" si="112">OB4-OA4</f>
        <v>-8.7424205756096853</v>
      </c>
      <c r="OC13" s="51">
        <f t="shared" ref="OC13" si="113">OC4-OB4</f>
        <v>4.0884239072101991</v>
      </c>
      <c r="OD13" s="51">
        <f t="shared" ref="OD13" si="114">OD4-OC4</f>
        <v>4.0605372969394011</v>
      </c>
      <c r="OE13" s="51">
        <f t="shared" ref="OE13" si="115">OE4-OD4</f>
        <v>-1.5960516458198981</v>
      </c>
      <c r="OF13" s="51">
        <f t="shared" ref="OF13" si="116">OF4-OE4</f>
        <v>-0.96296378426995943</v>
      </c>
      <c r="OG13" s="51">
        <f t="shared" ref="OG13" si="117">OG4-OF4</f>
        <v>-8.649308434910381</v>
      </c>
      <c r="OH13" s="51">
        <f t="shared" ref="OH13" si="118">OH4-OG4</f>
        <v>3.3406155503407717</v>
      </c>
      <c r="OI13" s="51">
        <f t="shared" ref="OI13" si="119">OI4-OH4</f>
        <v>1.841198379319394</v>
      </c>
      <c r="OJ13" s="51">
        <f t="shared" ref="OJ13" si="120">OJ4-OI4</f>
        <v>1.0245165152400659</v>
      </c>
      <c r="OK13" s="51">
        <f t="shared" ref="OK13" si="121">OK4-OJ4</f>
        <v>0.24404363081976044</v>
      </c>
      <c r="OL13" s="51">
        <f t="shared" ref="OL13" si="122">OL4-OK4</f>
        <v>-7.7671652805593112</v>
      </c>
      <c r="OM13" s="51">
        <f t="shared" ref="OM13" si="123">OM4-OL4</f>
        <v>4.5518670327901418</v>
      </c>
      <c r="ON13" s="51">
        <f t="shared" ref="ON13" si="124">ON4-OM4</f>
        <v>2.7590859957299472</v>
      </c>
      <c r="OO13" s="51">
        <f t="shared" ref="OO13" si="125">OO4-ON4</f>
        <v>-0.4602648079599021</v>
      </c>
      <c r="OP13" s="51">
        <f t="shared" ref="OP13" si="126">OP4-OO4</f>
        <v>33.376325145569353</v>
      </c>
      <c r="OQ13" s="51">
        <f t="shared" ref="OQ13" si="127">OQ4-OP4</f>
        <v>-9.0851822008689851</v>
      </c>
      <c r="OR13" s="51">
        <f t="shared" ref="OR13" si="128">OR4-OQ4</f>
        <v>2.424900265749784</v>
      </c>
      <c r="OS13" s="51">
        <f t="shared" ref="OS13" si="129">OS4-OR4</f>
        <v>0.43370436199984397</v>
      </c>
      <c r="OT13" s="51">
        <f t="shared" ref="OT13" si="130">OT4-OS4</f>
        <v>-0.19327911127038533</v>
      </c>
      <c r="OU13" s="51">
        <f t="shared" ref="OU13" si="131">OU4-OT4</f>
        <v>-3.3615263426599995</v>
      </c>
      <c r="OV13" s="51">
        <f t="shared" ref="OV13" si="132">OV4-OU4</f>
        <v>-4.3782686173699403</v>
      </c>
      <c r="OW13" s="51">
        <f>OW4-OV4</f>
        <v>2.7198788476198388</v>
      </c>
      <c r="OX13" s="51">
        <f t="shared" ref="OX13:OZ13" si="133">OX4-OW4</f>
        <v>34.488511048720284</v>
      </c>
      <c r="OY13" s="51">
        <f t="shared" si="133"/>
        <v>0.63257066976075293</v>
      </c>
      <c r="OZ13" s="51">
        <f t="shared" si="133"/>
        <v>0.98726054039889277</v>
      </c>
      <c r="PA13" s="51">
        <f t="shared" ref="PA13" si="134">PA4-OZ4</f>
        <v>-13.472762978540231</v>
      </c>
      <c r="PB13" s="51">
        <f t="shared" ref="PB13" si="135">PB4-PA4</f>
        <v>1.2115851574708358</v>
      </c>
      <c r="PC13" s="51">
        <f t="shared" ref="PC13" si="136">PC4-PB4</f>
        <v>4.22402056808005</v>
      </c>
      <c r="PD13" s="51">
        <f t="shared" ref="PD13" si="137">PD4-PC4</f>
        <v>1.434684041590117</v>
      </c>
      <c r="PE13" s="51">
        <f t="shared" ref="PE13" si="138">PE4-PD4</f>
        <v>1.5922503736410363</v>
      </c>
      <c r="PF13" s="51">
        <f t="shared" ref="PF13" si="139">PF4-PE4</f>
        <v>-3.9423125518414963</v>
      </c>
      <c r="PG13" s="51">
        <f t="shared" ref="PG13" si="140">PG4-PF4</f>
        <v>4.0549642503601717</v>
      </c>
      <c r="PH13" s="51">
        <f t="shared" ref="PH13" si="141">PH4-PG4</f>
        <v>3.2145606927506378</v>
      </c>
      <c r="PI13" s="51">
        <f t="shared" ref="PI13" si="142">PI4-PH4</f>
        <v>2.9298135021999769</v>
      </c>
      <c r="PJ13" s="51">
        <f t="shared" ref="PJ13" si="143">PJ4-PI4</f>
        <v>0.645135760309131</v>
      </c>
      <c r="PK13" s="51">
        <f t="shared" ref="PK13" si="144">PK4-PJ4</f>
        <v>-1.9223465672102975</v>
      </c>
      <c r="PL13" s="51">
        <f t="shared" ref="PL13" si="145">PL4-PK4</f>
        <v>33.968838289109954</v>
      </c>
      <c r="PM13" s="51">
        <f t="shared" ref="PM13" si="146">PM4-PL4</f>
        <v>2.8139886554799887</v>
      </c>
      <c r="PN13" s="51">
        <f t="shared" ref="PN13" si="147">PN4-PM4</f>
        <v>1.197210546371025</v>
      </c>
      <c r="PO13" s="51">
        <f t="shared" ref="PO13" si="148">PO4-PN4</f>
        <v>2.0703320760203496</v>
      </c>
      <c r="PP13" s="51">
        <f t="shared" ref="PP13" si="149">PP4-PO4</f>
        <v>-6.1812699644005988</v>
      </c>
      <c r="PQ13" s="51">
        <f t="shared" ref="PQ13" si="150">PQ4-PP4</f>
        <v>9.0670106166098776</v>
      </c>
      <c r="PR13" s="51">
        <f t="shared" ref="PR13" si="151">PR4-PQ4</f>
        <v>4.3426407485694654</v>
      </c>
      <c r="PS13" s="51">
        <f t="shared" ref="PS13" si="152">PS4-PR4</f>
        <v>3.6634073817904209</v>
      </c>
      <c r="PT13" s="51">
        <f t="shared" ref="PT13" si="153">PT4-PS4</f>
        <v>1.0057419405602559</v>
      </c>
      <c r="PU13" s="51">
        <f t="shared" ref="PU13" si="154">PU4-PT4</f>
        <v>30.987186483398546</v>
      </c>
      <c r="PV13" s="51">
        <f t="shared" ref="PV13" si="155">PV4-PU4</f>
        <v>6.283940235000955</v>
      </c>
      <c r="PW13" s="51">
        <f t="shared" ref="PW13" si="156">PW4-PV4</f>
        <v>4.03908501099977</v>
      </c>
      <c r="PX13" s="51">
        <f t="shared" ref="PX13" si="157">PX4-PW4</f>
        <v>2.2337511534306032</v>
      </c>
      <c r="PY13" s="51">
        <f t="shared" ref="PY13" si="158">PY4-PX4</f>
        <v>1.7242643663794297</v>
      </c>
      <c r="PZ13" s="51">
        <f t="shared" ref="PZ13" si="159">PZ4-PY4</f>
        <v>-0.88859850548942632</v>
      </c>
      <c r="QA13" s="51">
        <f t="shared" ref="QA13" si="160">QA4-PZ4</f>
        <v>5.2450304737194529</v>
      </c>
      <c r="QB13" s="51">
        <f t="shared" ref="QB13" si="161">QB4-QA4</f>
        <v>4.7907546969699979</v>
      </c>
      <c r="QC13" s="51">
        <f t="shared" ref="QC13" si="162">QC4-QB4</f>
        <v>5.6752637144400069</v>
      </c>
      <c r="QD13" s="51">
        <f t="shared" ref="QD13" si="163">QD4-QC4</f>
        <v>2.9147887070803336</v>
      </c>
      <c r="QE13" s="51">
        <f t="shared" ref="QE13" si="164">QE4-QD4</f>
        <v>-0.12725210064036219</v>
      </c>
      <c r="QF13" s="51">
        <f t="shared" ref="QF13" si="165">QF4-QE4</f>
        <v>4.810777573179621</v>
      </c>
      <c r="QG13" s="51">
        <f t="shared" ref="QG13" si="166">QG4-QF4</f>
        <v>1.376748085471263</v>
      </c>
      <c r="QH13" s="51">
        <f t="shared" ref="QH13" si="167">QH4-QG4</f>
        <v>35.0631981050592</v>
      </c>
      <c r="QI13" s="51">
        <f t="shared" ref="QI13" si="168">QI4-QH4</f>
        <v>4.7980750932010778</v>
      </c>
      <c r="QJ13" s="51">
        <f t="shared" ref="QJ13" si="169">QJ4-QI4</f>
        <v>-4.959951766561062</v>
      </c>
      <c r="QK13" s="51">
        <f t="shared" ref="QK13" si="170">QK4-QJ4</f>
        <v>6.2064463217702723</v>
      </c>
      <c r="QL13" s="51">
        <f t="shared" ref="QL13" si="171">QL4-QK4</f>
        <v>4.2615454112201405</v>
      </c>
      <c r="QM13" s="51">
        <f t="shared" ref="QM13" si="172">QM4-QL4</f>
        <v>2.6703793389970087E-2</v>
      </c>
      <c r="QN13" s="51">
        <f t="shared" ref="QN13" si="173">QN4-QM4</f>
        <v>4.1977996800796973</v>
      </c>
      <c r="QO13" s="51">
        <f t="shared" ref="QO13" si="174">QO4-QN4</f>
        <v>-0.3395626816100048</v>
      </c>
      <c r="QP13" s="51">
        <f t="shared" ref="QP13" si="175">QP4-QO4</f>
        <v>31.897053555309867</v>
      </c>
      <c r="QQ13" s="51">
        <f>QQ4-QP4</f>
        <v>4.9145544703897031</v>
      </c>
      <c r="QR13" s="51">
        <f t="shared" ref="QR13:QS13" si="176">QR4-QQ4</f>
        <v>1.0742321763809741</v>
      </c>
      <c r="QS13" s="51">
        <f t="shared" si="176"/>
        <v>3.3142108462197939</v>
      </c>
      <c r="QT13" s="51">
        <f t="shared" ref="QT13:QU13" si="177">QT4-QS4</f>
        <v>-1.7387289539401536</v>
      </c>
      <c r="QU13" s="51">
        <f t="shared" si="177"/>
        <v>4.1230795374112859</v>
      </c>
      <c r="QV13" s="51">
        <f t="shared" ref="QV13" si="178">QV4-QU4</f>
        <v>4.2954260160686317</v>
      </c>
      <c r="QW13" s="51">
        <f t="shared" ref="QW13" si="179">QW4-QV4</f>
        <v>-0.26230582619973575</v>
      </c>
      <c r="QX13" s="51">
        <f t="shared" ref="QX13" si="180">QX4-QW4</f>
        <v>0.36956997100060107</v>
      </c>
      <c r="QY13" s="51">
        <f t="shared" ref="QY13" si="181">QY4-QX4</f>
        <v>-0.42125771933115175</v>
      </c>
      <c r="QZ13" s="51">
        <f t="shared" ref="QZ13" si="182">QZ4-QY4</f>
        <v>1.3441513912403025</v>
      </c>
      <c r="RA13" s="51">
        <f t="shared" ref="RA13" si="183">RA4-QZ4</f>
        <v>5.8939484754100704</v>
      </c>
      <c r="RB13" s="51">
        <f t="shared" ref="RB13" si="184">RB4-RA4</f>
        <v>2.5304332915202394</v>
      </c>
      <c r="RC13" s="51">
        <f t="shared" ref="RC13" si="185">RC4-RB4</f>
        <v>35.381576917029633</v>
      </c>
      <c r="RD13" s="51">
        <f t="shared" ref="RD13" si="186">RD4-RC4</f>
        <v>-6.1267533668196847</v>
      </c>
      <c r="RE13" s="51">
        <f t="shared" ref="RE13" si="187">RE4-RD4</f>
        <v>4.4947443032597221</v>
      </c>
      <c r="RF13" s="51">
        <f t="shared" ref="RF13" si="188">RF4-RE4</f>
        <v>1.0106348116505615</v>
      </c>
      <c r="RG13" s="51">
        <f t="shared" ref="RG13" si="189">RG4-RF4</f>
        <v>2.5359718308691299</v>
      </c>
      <c r="RH13" s="51">
        <f t="shared" ref="RH13" si="190">RH4-RG4</f>
        <v>3.6617536291905708</v>
      </c>
      <c r="RI13" s="51">
        <f t="shared" ref="RI13" si="191">RI4-RH4</f>
        <v>-0.30755050802054029</v>
      </c>
      <c r="RJ13" s="51">
        <f t="shared" ref="RJ13" si="192">RJ4-RI4</f>
        <v>3.232434183290934</v>
      </c>
      <c r="RK13" s="51">
        <f t="shared" ref="RK13" si="193">RK4-RJ4</f>
        <v>29.858614418129946</v>
      </c>
      <c r="RL13" s="51">
        <f t="shared" ref="RL13" si="194">RL4-RK4</f>
        <v>2.533261598469835</v>
      </c>
      <c r="RM13" s="51">
        <f t="shared" ref="RM13" si="195">RM4-RL4</f>
        <v>-0.17281693831955636</v>
      </c>
      <c r="RN13" s="51">
        <f t="shared" ref="RN13" si="196">RN4-RM4</f>
        <v>-4.1956343047504561</v>
      </c>
      <c r="RO13" s="51">
        <f t="shared" ref="RO13" si="197">RO4-RN4</f>
        <v>1.2124077300695717</v>
      </c>
      <c r="RP13" s="51">
        <f t="shared" ref="RP13" si="198">RP4-RO4</f>
        <v>2.9514240699390939</v>
      </c>
      <c r="RQ13" s="51">
        <f t="shared" ref="RQ13" si="199">RQ4-RP4</f>
        <v>0.67479108944098698</v>
      </c>
      <c r="RR13" s="51">
        <f t="shared" ref="RR13" si="200">RR4-RQ4</f>
        <v>0.23901963307980623</v>
      </c>
      <c r="RS13" s="51">
        <f t="shared" ref="RS13" si="201">RS4-RR4</f>
        <v>-2.4379805981998288</v>
      </c>
      <c r="RT13" s="51">
        <f t="shared" ref="RT13" si="202">RT4-RS4</f>
        <v>1.0889760697300517</v>
      </c>
      <c r="RU13" s="51">
        <f t="shared" ref="RU13" si="203">RU4-RT4</f>
        <v>1.9158947822597838</v>
      </c>
      <c r="RV13" s="51">
        <f t="shared" ref="RV13" si="204">RV4-RU4</f>
        <v>0.88430579461964953</v>
      </c>
      <c r="RW13" s="51">
        <f t="shared" ref="RW13" si="205">RW4-RV4</f>
        <v>0.88037042098039819</v>
      </c>
      <c r="RX13" s="51">
        <f t="shared" ref="RX13" si="206">RX4-RW4</f>
        <v>-0.93235809072939446</v>
      </c>
      <c r="RY13" s="51">
        <f t="shared" ref="RY13" si="207">RY4-RX4</f>
        <v>34.38148944185923</v>
      </c>
      <c r="RZ13" s="51">
        <f t="shared" ref="RZ13" si="208">RZ4-RY4</f>
        <v>1.8849971609706699</v>
      </c>
      <c r="SA13" s="51">
        <f t="shared" ref="SA13" si="209">SA4-RZ4</f>
        <v>-3.4128531879905495</v>
      </c>
      <c r="SB13" s="51">
        <f t="shared" ref="SB13" si="210">SB4-SA4</f>
        <v>1.8542549292797048</v>
      </c>
      <c r="SC13" s="51">
        <f t="shared" ref="SC13" si="211">SC4-SB4</f>
        <v>-2.3017158594693683</v>
      </c>
      <c r="SD13" s="51">
        <f t="shared" ref="SD13" si="212">SD4-SC4</f>
        <v>1.6503009488696989</v>
      </c>
      <c r="SE13" s="51">
        <f t="shared" ref="SE13" si="213">SE4-SD4</f>
        <v>1.6534657069205423</v>
      </c>
      <c r="SF13" s="51">
        <f t="shared" ref="SF13" si="214">SF4-SE4</f>
        <v>1.2644776653587542</v>
      </c>
      <c r="SG13" s="51">
        <f t="shared" ref="SG13" si="215">SG4-SF4</f>
        <v>29.934394301190878</v>
      </c>
      <c r="SH13" s="51">
        <f t="shared" ref="SH13" si="216">SH4-SG4</f>
        <v>-1.1240972050900382</v>
      </c>
      <c r="SI13" s="51">
        <f t="shared" ref="SI13" si="217">SI4-SH4</f>
        <v>-0.66622854233082762</v>
      </c>
      <c r="SJ13" s="51">
        <f t="shared" ref="SJ13" si="218">SJ4-SI4</f>
        <v>-0.67318471175985906</v>
      </c>
      <c r="SK13" s="51">
        <f t="shared" ref="SK13" si="219">SK4-SJ4</f>
        <v>0.6892595684812477</v>
      </c>
      <c r="SL13" s="51">
        <f t="shared" ref="SL13" si="220">SL4-SK4</f>
        <v>0.79583173235914728</v>
      </c>
      <c r="SM13" s="51">
        <f t="shared" ref="SM13" si="221">SM4-SL4</f>
        <v>-3.5407541140593821</v>
      </c>
      <c r="SN13" s="51">
        <f t="shared" ref="SN13" si="222">SN4-SM4</f>
        <v>2.9035226587393481</v>
      </c>
      <c r="SO13" s="51">
        <f t="shared" ref="SO13" si="223">SO4-SN4</f>
        <v>3.3099570357308039</v>
      </c>
      <c r="SP13" s="51">
        <f t="shared" ref="SP13" si="224">SP4-SO4</f>
        <v>0.87586221939909592</v>
      </c>
      <c r="SQ13" s="51">
        <f t="shared" ref="SQ13" si="225">SQ4-SP4</f>
        <v>2.9703889201309721</v>
      </c>
      <c r="SR13" s="51">
        <f t="shared" ref="SR13" si="226">SR4-SQ4</f>
        <v>-3.025519107591208</v>
      </c>
      <c r="SS13" s="51">
        <f t="shared" ref="SS13" si="227">SS4-SR4</f>
        <v>4.3671801001210042</v>
      </c>
      <c r="ST13" s="51">
        <f t="shared" ref="ST13" si="228">ST4-SS4</f>
        <v>2.0428104543698282</v>
      </c>
      <c r="SU13" s="51">
        <f t="shared" ref="SU13" si="229">SU4-ST4</f>
        <v>3.3920143031491534</v>
      </c>
      <c r="SV13" s="51">
        <f t="shared" ref="SV13" si="230">SV4-SU4</f>
        <v>36.764635023220762</v>
      </c>
      <c r="SW13" s="51">
        <f t="shared" ref="SW13" si="231">SW4-SV4</f>
        <v>-3.0630000033615943</v>
      </c>
      <c r="SX13" s="51">
        <f t="shared" ref="SX13" si="232">SX4-SW4</f>
        <v>7.5440611072108368</v>
      </c>
      <c r="SY13" s="51">
        <f t="shared" ref="SY13" si="233">SY4-SX4</f>
        <v>3.2151078696697368</v>
      </c>
      <c r="SZ13" s="51">
        <f t="shared" ref="SZ13" si="234">SZ4-SY4</f>
        <v>2.2218929069913429</v>
      </c>
      <c r="TA13" s="51">
        <f t="shared" ref="TA13" si="235">TA4-SZ4</f>
        <v>0.92276714133004134</v>
      </c>
      <c r="TB13" s="51">
        <f t="shared" ref="TB13" si="236">TB4-TA4</f>
        <v>6.0300796928195268</v>
      </c>
      <c r="TC13" s="51">
        <f t="shared" ref="TC13" si="237">TC4-TB4</f>
        <v>4.7042235662302119</v>
      </c>
      <c r="TD13" s="51">
        <f t="shared" ref="TD13" si="238">TD4-TC4</f>
        <v>2.6794986853301452</v>
      </c>
      <c r="TE13" s="51">
        <f t="shared" ref="TE13" si="239">TE4-TD4</f>
        <v>33.187017830669902</v>
      </c>
      <c r="TF13" s="51">
        <f t="shared" ref="TF13" si="240">TF4-TE4</f>
        <v>2.8946646704089289</v>
      </c>
      <c r="TG13" s="51">
        <f t="shared" ref="TG13" si="241">TG4-TF4</f>
        <v>5.0157044860407041</v>
      </c>
      <c r="TH13" s="51">
        <f t="shared" ref="TH13" si="242">TH4-TG4</f>
        <v>3.5199344511602249</v>
      </c>
      <c r="TI13" s="51">
        <f t="shared" ref="TI13" si="243">TI4-TH4</f>
        <v>3.3461981674599883</v>
      </c>
      <c r="TJ13" s="51">
        <f t="shared" ref="TJ13" si="244">TJ4-TI4</f>
        <v>3.1548980870202286</v>
      </c>
      <c r="TK13" s="51">
        <f t="shared" ref="TK13" si="245">TK4-TJ4</f>
        <v>-0.26304022760996304</v>
      </c>
      <c r="TL13" s="51">
        <f t="shared" ref="TL13" si="246">TL4-TK4</f>
        <v>3.8265999564400772</v>
      </c>
      <c r="TM13" s="51">
        <f t="shared" ref="TM13" si="247">TM4-TL4</f>
        <v>2.1231594076798501</v>
      </c>
      <c r="TN13" s="51">
        <f t="shared" ref="TN13" si="248">TN4-TM4</f>
        <v>1.9546737804794247</v>
      </c>
      <c r="TO13" s="51">
        <f t="shared" ref="TO13" si="249">TO4-TN4</f>
        <v>4.5860584240299431</v>
      </c>
      <c r="TP13" s="51">
        <f t="shared" ref="TP13" si="250">TP4-TO4</f>
        <v>35.817500000000109</v>
      </c>
      <c r="TQ13" s="51">
        <f>TQ4-TP4</f>
        <v>3.2147264597206231</v>
      </c>
      <c r="TR13" s="51">
        <f t="shared" ref="TR13:TS13" si="251">TR4-TQ4</f>
        <v>1.8382253037998453</v>
      </c>
      <c r="TS13" s="51">
        <f t="shared" si="251"/>
        <v>0.15071241309033212</v>
      </c>
      <c r="TT13" s="51">
        <f t="shared" ref="TT13:TU13" si="252">TT4-TS4</f>
        <v>5.8626039724194925</v>
      </c>
      <c r="TU13" s="51">
        <f t="shared" si="252"/>
        <v>-2.5872460437203699</v>
      </c>
      <c r="TV13" s="51">
        <f t="shared" ref="TV13" si="253">TV4-TU4</f>
        <v>4.0741369756397035</v>
      </c>
      <c r="TW13" s="51">
        <f t="shared" ref="TW13" si="254">TW4-TV4</f>
        <v>3.6037520654408581</v>
      </c>
      <c r="TX13" s="51">
        <f t="shared" ref="TX13" si="255">TX4-TW4</f>
        <v>29.316367019319841</v>
      </c>
      <c r="TY13" s="51">
        <f t="shared" ref="TY13" si="256">TY4-TX4</f>
        <v>2.9838171933797639</v>
      </c>
      <c r="TZ13" s="51">
        <f t="shared" ref="TZ13" si="257">TZ4-TY4</f>
        <v>-6.3169623174298977</v>
      </c>
      <c r="UA13" s="51">
        <f t="shared" ref="UA13" si="258">UA4-TZ4</f>
        <v>3.5972771947899673</v>
      </c>
      <c r="UB13" s="51">
        <f t="shared" ref="UB13" si="259">UB4-UA4</f>
        <v>1.5469052515600197</v>
      </c>
      <c r="UC13" s="51">
        <f t="shared" ref="UC13" si="260">UC4-UB4</f>
        <v>2.6466892697299045</v>
      </c>
      <c r="UD13" s="51">
        <f t="shared" ref="UD13" si="261">UD4-UC4</f>
        <v>0.3286883453702103</v>
      </c>
      <c r="UE13" s="51">
        <f t="shared" ref="UE13" si="262">UE4-UD4</f>
        <v>-3.2244325477104212</v>
      </c>
      <c r="UF13" s="51">
        <f t="shared" ref="UF13" si="263">UF4-UE4</f>
        <v>0.25688489294043393</v>
      </c>
      <c r="UG13" s="51">
        <f t="shared" ref="UG13" si="264">UG4-UF4</f>
        <v>-0.33639059093002288</v>
      </c>
      <c r="UH13" s="51">
        <f t="shared" ref="UH13" si="265">UH4-UG4</f>
        <v>-9.7679643800192935</v>
      </c>
      <c r="UI13" s="51">
        <f t="shared" ref="UI13" si="266">UI4-UH4</f>
        <v>-9.4554834483515151</v>
      </c>
      <c r="UJ13" s="51">
        <f t="shared" ref="UJ13" si="267">UJ4-UI4</f>
        <v>-0.55430702903959173</v>
      </c>
      <c r="UK13" s="51">
        <f t="shared" ref="UK13" si="268">UK4-UJ4</f>
        <v>-12.583653212149329</v>
      </c>
      <c r="UL13" s="51">
        <f t="shared" ref="UL13" si="269">UL4-UK4</f>
        <v>-10.130848032779795</v>
      </c>
      <c r="UM13" s="51">
        <f t="shared" ref="UM13" si="270">UM4-UL4</f>
        <v>-9.8088362884900562</v>
      </c>
      <c r="UN13" s="51">
        <f t="shared" ref="UN13" si="271">UN4-UM4</f>
        <v>-7.4611407339398284</v>
      </c>
      <c r="UO13" s="51">
        <f t="shared" ref="UO13" si="272">UO4-UN4</f>
        <v>-32.566270681200876</v>
      </c>
      <c r="UP13" s="51">
        <f t="shared" ref="UP13" si="273">UP4-UO4</f>
        <v>-6.0723099826200269</v>
      </c>
      <c r="UQ13" s="51">
        <f t="shared" ref="UQ13" si="274">UQ4-UP4</f>
        <v>23.840786644220316</v>
      </c>
      <c r="UR13" s="51">
        <f t="shared" ref="UR13" si="275">UR4-UQ4</f>
        <v>-4.2520879054400211</v>
      </c>
      <c r="US13" s="51">
        <f t="shared" ref="US13" si="276">US4-UR4</f>
        <v>-8.4196223631197427</v>
      </c>
      <c r="UT13" s="51">
        <f t="shared" ref="UT13" si="277">UT4-US4</f>
        <v>-0.40908495263010991</v>
      </c>
      <c r="UU13" s="51">
        <f t="shared" ref="UU13" si="278">UU4-UT4</f>
        <v>6.6211072683991006</v>
      </c>
      <c r="UV13" s="51">
        <f>UV4-UU4</f>
        <v>7.6273960223406903</v>
      </c>
      <c r="UW13" s="51">
        <f>UW4-UV4</f>
        <v>7.8797229800302375</v>
      </c>
      <c r="UX13" s="51">
        <f t="shared" ref="UX13:UY13" si="279">UX4-UW4</f>
        <v>-1.5594241280205097</v>
      </c>
      <c r="UY13" s="51">
        <f t="shared" si="279"/>
        <v>9.1334060306207903</v>
      </c>
      <c r="UZ13" s="51">
        <f t="shared" ref="UZ13" si="280">UZ4-UY4</f>
        <v>6.2417797185498785</v>
      </c>
      <c r="VA13" s="51">
        <f t="shared" ref="VA13" si="281">VA4-UZ4</f>
        <v>5.1364437371594249</v>
      </c>
      <c r="VB13" s="51">
        <f t="shared" ref="VB13" si="282">VB4-VA4</f>
        <v>9.3277933923600358</v>
      </c>
      <c r="VC13" s="51">
        <f t="shared" ref="VC13" si="283">VC4-VB4</f>
        <v>5.2849707731402304</v>
      </c>
      <c r="VD13" s="51">
        <f t="shared" ref="VD13" si="284">VD4-VC4</f>
        <v>14.885590191330266</v>
      </c>
      <c r="VE13" s="51">
        <f>VE4-VD4</f>
        <v>14.702457915559535</v>
      </c>
      <c r="VF13" s="51">
        <f t="shared" ref="VF13" si="285">VF4-VE4</f>
        <v>45.942823606680577</v>
      </c>
      <c r="VG13" s="51">
        <f t="shared" ref="VG13" si="286">VG4-VF4</f>
        <v>10.946655059809018</v>
      </c>
      <c r="VH13" s="51">
        <f t="shared" ref="VH13" si="287">VH4-VG4</f>
        <v>-0.98566527797902381</v>
      </c>
      <c r="VI13" s="51">
        <f t="shared" ref="VI13" si="288">VI4-VH4</f>
        <v>6.5364674598495185</v>
      </c>
      <c r="VJ13" s="51">
        <f t="shared" ref="VJ13" si="289">VJ4-VI4</f>
        <v>5.4467454956002257</v>
      </c>
      <c r="VK13" s="51">
        <f t="shared" ref="VK13" si="290">VK4-VJ4</f>
        <v>4.7152804832894617</v>
      </c>
      <c r="VL13" s="51">
        <f t="shared" ref="VL13" si="291">VL4-VK4</f>
        <v>7.3232384966104291</v>
      </c>
      <c r="VM13" s="51">
        <f t="shared" ref="VM13" si="292">VM4-VL4</f>
        <v>-1.0798178249306147</v>
      </c>
      <c r="VN13" s="51">
        <f t="shared" ref="VN13" si="293">VN4-VM4</f>
        <v>40.702115821900406</v>
      </c>
      <c r="VO13" s="51">
        <f t="shared" ref="VO13" si="294">VO4-VN4</f>
        <v>1.4847287731499819</v>
      </c>
      <c r="VP13" s="51">
        <f t="shared" ref="VP13" si="295">VP4-VO4</f>
        <v>3.5979034203601259</v>
      </c>
      <c r="VQ13" s="51">
        <f t="shared" ref="VQ13" si="296">VQ4-VP4</f>
        <v>1.874283078960616</v>
      </c>
      <c r="VR13" s="51">
        <f t="shared" ref="VR13" si="297">VR4-VQ4</f>
        <v>-0.9089423369805445</v>
      </c>
      <c r="VS13" s="51">
        <f t="shared" ref="VS13" si="298">VS4-VR4</f>
        <v>5.2040562228194176</v>
      </c>
      <c r="VT13" s="51">
        <f t="shared" ref="VT13" si="299">VT4-VS4</f>
        <v>3.3575098966302903</v>
      </c>
      <c r="VU13" s="51">
        <f t="shared" ref="VU13" si="300">VU4-VT4</f>
        <v>3.2518681824094529</v>
      </c>
      <c r="VV13" s="51">
        <f t="shared" ref="VV13" si="301">VV4-VU4</f>
        <v>2.9135633101313942</v>
      </c>
      <c r="VW13" s="51">
        <f t="shared" ref="VW13" si="302">VW4-VV4</f>
        <v>-1.4364406084905568</v>
      </c>
      <c r="VX13" s="51">
        <f t="shared" ref="VX13" si="303">VX4-VW4</f>
        <v>4.3042950520302838</v>
      </c>
      <c r="VY13" s="51">
        <f t="shared" ref="VY13" si="304">VY4-VX4</f>
        <v>2.9894667192502311</v>
      </c>
      <c r="VZ13" s="51">
        <f t="shared" ref="VZ13" si="305">VZ4-VY4</f>
        <v>3.6810743506894141</v>
      </c>
      <c r="WA13" s="51">
        <f t="shared" ref="WA13" si="306">WA4-VZ4</f>
        <v>43.833614224889971</v>
      </c>
      <c r="WB13" s="51">
        <f>WB4-WA4</f>
        <v>-9.6924368655199942</v>
      </c>
      <c r="WC13" s="51">
        <f t="shared" ref="WC13:WD13" si="307">WC4-WB4</f>
        <v>5.4372630507796202</v>
      </c>
      <c r="WD13" s="51">
        <f t="shared" si="307"/>
        <v>5.1957889621608047</v>
      </c>
      <c r="WE13" s="51">
        <f t="shared" ref="WE13" si="308">WE4-WD4</f>
        <v>-5.5056016439702944</v>
      </c>
      <c r="WF13" s="51">
        <f t="shared" ref="WF13" si="309">WF4-WE4</f>
        <v>5.8230695079391808</v>
      </c>
      <c r="WG13" s="51">
        <f t="shared" ref="WG13" si="310">WG4-WF4</f>
        <v>4.2911278293604482</v>
      </c>
      <c r="WH13" s="51">
        <f t="shared" ref="WH13" si="311">WH4-WG4</f>
        <v>32.909521259950452</v>
      </c>
      <c r="WI13" s="51">
        <f t="shared" ref="WI13" si="312">WI4-WH4</f>
        <v>2.1916000322498803</v>
      </c>
      <c r="WJ13" s="51">
        <f t="shared" ref="WJ13" si="313">WJ4-WI4</f>
        <v>2.6687051051803792</v>
      </c>
      <c r="WK13" s="51">
        <f t="shared" ref="WK13" si="314">WK4-WJ4</f>
        <v>3.493855412179073</v>
      </c>
      <c r="WL13" s="51">
        <f t="shared" ref="WL13" si="315">WL4-WK4</f>
        <v>2.6393827227602742</v>
      </c>
      <c r="WM13" s="51">
        <f t="shared" ref="WM13" si="316">WM4-WL4</f>
        <v>3.5156337824901129</v>
      </c>
      <c r="WN13" s="51">
        <f t="shared" ref="WN13" si="317">WN4-WM4</f>
        <v>4.5846475358302996</v>
      </c>
      <c r="WO13" s="51">
        <f t="shared" ref="WO13" si="318">WO4-WN4</f>
        <v>4.7033041680697352</v>
      </c>
      <c r="WP13" s="51">
        <f t="shared" ref="WP13" si="319">WP4-WO4</f>
        <v>6.0009182541907649</v>
      </c>
      <c r="WQ13" s="51">
        <f t="shared" ref="WQ13" si="320">WQ4-WP4</f>
        <v>6.036108467399572</v>
      </c>
      <c r="WR13" s="51">
        <f t="shared" ref="WR13" si="321">WR4-WQ4</f>
        <v>3.6055821519303208</v>
      </c>
      <c r="WS13" s="51">
        <f t="shared" ref="WS13" si="322">WS4-WR4</f>
        <v>3.4903802995095248</v>
      </c>
      <c r="WT13" s="51">
        <f t="shared" ref="WT13" si="323">WT4-WS4</f>
        <v>3.743564435440021</v>
      </c>
      <c r="WU13" s="51">
        <f t="shared" ref="WU13" si="324">WU4-WT4</f>
        <v>48.808585532069628</v>
      </c>
      <c r="WV13" s="51">
        <f t="shared" ref="WV13" si="325">WV4-WU4</f>
        <v>3.3197957633001351</v>
      </c>
      <c r="WW13" s="51">
        <f t="shared" ref="WW13" si="326">WW4-WV4</f>
        <v>2.1085257603299397</v>
      </c>
      <c r="WX13" s="51">
        <f t="shared" ref="WX13" si="327">WX4-WW4</f>
        <v>3.592083647689833</v>
      </c>
      <c r="WY13" s="51">
        <f t="shared" ref="WY13" si="328">WY4-WX4</f>
        <v>-2.4922168084094665</v>
      </c>
      <c r="WZ13" s="51">
        <f t="shared" ref="WZ13" si="329">WZ4-WY4</f>
        <v>4.3285337850802534</v>
      </c>
      <c r="XA13" s="51">
        <f t="shared" ref="XA13" si="330">XA4-WZ4</f>
        <v>2.481434507519225</v>
      </c>
      <c r="XB13" s="51">
        <f t="shared" ref="XB13" si="331">XB4-XA4</f>
        <v>3.4008098637204967</v>
      </c>
      <c r="XC13" s="51">
        <f t="shared" ref="XC13" si="332">XC4-XB4</f>
        <v>29.810467612420325</v>
      </c>
      <c r="XD13" s="51">
        <f t="shared" ref="XD13" si="333">XD4-XC4</f>
        <v>-1.1121410838404699</v>
      </c>
      <c r="XE13" s="51">
        <f t="shared" ref="XE13" si="334">XE4-XD4</f>
        <v>5.9870555106699612</v>
      </c>
      <c r="XF13" s="51">
        <f t="shared" ref="XF13" si="335">XF4-XE4</f>
        <v>2.6257400278400382</v>
      </c>
      <c r="XG13" s="51">
        <f t="shared" ref="XG13" si="336">XG4-XF4</f>
        <v>6.1747499164994224</v>
      </c>
      <c r="XH13" s="51">
        <f t="shared" ref="XH13" si="337">XH4-XG4</f>
        <v>4.2332614971801377</v>
      </c>
      <c r="XI13" s="51">
        <f t="shared" ref="XI13" si="338">XI4-XH4</f>
        <v>-0.40971340134001366</v>
      </c>
      <c r="XJ13" s="51">
        <f t="shared" ref="XJ13" si="339">XJ4-XI4</f>
        <v>5.2038496200202644</v>
      </c>
      <c r="XK13" s="51">
        <f t="shared" ref="XK13" si="340">XK4-XJ4</f>
        <v>5.640167066129834</v>
      </c>
      <c r="XL13" s="51">
        <f t="shared" ref="XL13" si="341">XL4-XK4</f>
        <v>2.8051510888399207</v>
      </c>
      <c r="XM13" s="51">
        <f t="shared" ref="XM13" si="342">XM4-XL4</f>
        <v>1.4134096667403355</v>
      </c>
      <c r="XN13" s="51">
        <f t="shared" ref="XN13" si="343">XN4-XM4</f>
        <v>-5.2919226095400518</v>
      </c>
      <c r="XO13" s="51">
        <f t="shared" ref="XO13" si="344">XO4-XN4</f>
        <v>13.05540491597003</v>
      </c>
      <c r="XP13" s="51">
        <f t="shared" ref="XP13" si="345">XP4-XO4</f>
        <v>3.9568154582702846</v>
      </c>
      <c r="XQ13" s="51">
        <f t="shared" ref="XQ13" si="346">XQ4-XP4</f>
        <v>42.678738194909783</v>
      </c>
      <c r="XR13" s="51">
        <f t="shared" ref="XR13" si="347">XR4-XQ4</f>
        <v>1.8341615975305103</v>
      </c>
      <c r="XS13" s="51">
        <f t="shared" ref="XS13" si="348">XS4-XR4</f>
        <v>-6.0807709802502359</v>
      </c>
      <c r="XT13" s="51">
        <f t="shared" ref="XT13" si="349">XT4-XS4</f>
        <v>3.5862143243894025</v>
      </c>
      <c r="XU13" s="51">
        <f t="shared" ref="XU13" si="350">XU4-XT4</f>
        <v>3.2869209026302997</v>
      </c>
      <c r="XV13" s="51">
        <f t="shared" ref="XV13" si="351">XV4-XU4</f>
        <v>-1.0161800811501962</v>
      </c>
      <c r="XW13" s="51">
        <f t="shared" ref="XW13" si="352">XW4-XV4</f>
        <v>4.0610748655808493</v>
      </c>
      <c r="XX13" s="51">
        <f t="shared" ref="XX13" si="353">XX4-XW4</f>
        <v>-3.1542864154007475</v>
      </c>
      <c r="XY13" s="51">
        <f t="shared" ref="XY13" si="354">XY4-XX4</f>
        <v>33.740431419160814</v>
      </c>
      <c r="XZ13" s="51">
        <f t="shared" ref="XZ13" si="355">XZ4-XY4</f>
        <v>2.3947940351490615</v>
      </c>
      <c r="YA13" s="51">
        <f t="shared" ref="YA13" si="356">YA4-XZ4</f>
        <v>1.9175674556809099</v>
      </c>
      <c r="YB13" s="51">
        <f t="shared" ref="YB13" si="357">YB4-YA4</f>
        <v>2.9710539527395667</v>
      </c>
      <c r="YC13" s="51">
        <f t="shared" ref="YC13" si="358">YC4-YB4</f>
        <v>-6.3105552171600721</v>
      </c>
      <c r="YD13" s="51">
        <f t="shared" ref="YD13" si="359">YD4-YC4</f>
        <v>5.2335729731094034</v>
      </c>
      <c r="YE13" s="51">
        <f t="shared" ref="YE13" si="360">YE4-YD4</f>
        <v>1.4189266505709384</v>
      </c>
      <c r="YF13" s="51">
        <f t="shared" ref="YF13" si="361">YF4-YE4</f>
        <v>-2.8094972334611157</v>
      </c>
      <c r="YG13" s="51">
        <f t="shared" ref="YG13" si="362">YG4-YF4</f>
        <v>0.28441347318130283</v>
      </c>
      <c r="YH13" s="51">
        <f t="shared" ref="YH13" si="363">YH4-YG4</f>
        <v>-3.1826152569910846</v>
      </c>
      <c r="YI13" s="51">
        <f t="shared" ref="YI13" si="364">YI4-YH4</f>
        <v>5.4973289381105133</v>
      </c>
      <c r="YJ13" s="51">
        <f t="shared" ref="YJ13" si="365">YJ4-YI4</f>
        <v>2.2583224650597913</v>
      </c>
      <c r="YK13" s="51">
        <f t="shared" ref="YK13" si="366">YK4-YJ4</f>
        <v>-0.31972542693983996</v>
      </c>
      <c r="YL13" s="51">
        <f t="shared" ref="YL13" si="367">YL4-YK4</f>
        <v>49.585847558460046</v>
      </c>
      <c r="YM13" s="51">
        <f t="shared" ref="YM13" si="368">YM4-YL4</f>
        <v>-9.5339355320102186</v>
      </c>
      <c r="YN13" s="51">
        <f t="shared" ref="YN13" si="369">YN4-YM4</f>
        <v>1.7296386048301429</v>
      </c>
      <c r="YO13" s="51">
        <f t="shared" ref="YO13" si="370">YO4-YN4</f>
        <v>3.2404635849397891</v>
      </c>
      <c r="YP13" s="51">
        <v>-3.8030865753198699</v>
      </c>
      <c r="YQ13" s="51">
        <v>-3.4250233769853401E-2</v>
      </c>
      <c r="YR13" s="51">
        <f>YR4-YQ4</f>
        <v>-2.6066519314499601</v>
      </c>
      <c r="YS13" s="51">
        <v>6.2125863389201186</v>
      </c>
      <c r="YT13" s="51">
        <v>31.623424116869501</v>
      </c>
      <c r="YU13" s="51">
        <v>0.96498366146079206</v>
      </c>
      <c r="YV13" s="51">
        <v>2.6486858977496013</v>
      </c>
      <c r="YW13" s="51">
        <v>-2.1299084107804447</v>
      </c>
      <c r="YX13" s="51">
        <v>5.3491106115307048</v>
      </c>
      <c r="YY13" s="51">
        <v>4.7402947119990131</v>
      </c>
      <c r="YZ13" s="51">
        <v>3.7114901370805455</v>
      </c>
      <c r="ZA13" s="51">
        <v>3.9336749234607851</v>
      </c>
      <c r="ZB13" s="51">
        <v>-5.7548434609807373</v>
      </c>
      <c r="ZC13" s="51">
        <v>6.2937099151404254</v>
      </c>
      <c r="ZD13" s="51">
        <v>4.6745042541897419</v>
      </c>
      <c r="ZE13" s="51">
        <v>3.7415022042796409</v>
      </c>
      <c r="ZF13" s="51">
        <v>5.1514369470105521</v>
      </c>
      <c r="ZG13" s="51">
        <v>1.833270027139406</v>
      </c>
      <c r="ZH13" s="51">
        <v>10.38386257601087</v>
      </c>
      <c r="ZI13" s="51">
        <v>48.095037631699597</v>
      </c>
      <c r="ZJ13" s="51">
        <v>-2.272277513249719</v>
      </c>
      <c r="ZK13" s="51">
        <v>1.6424269098397417</v>
      </c>
      <c r="ZL13" s="51">
        <v>-2.5551648550099344</v>
      </c>
      <c r="ZM13" s="51">
        <v>2.8177105214299445</v>
      </c>
      <c r="ZN13" s="51">
        <v>6.1873902672095937</v>
      </c>
      <c r="ZO13" s="694">
        <f>ZO4-ZM4</f>
        <v>41.941510433070107</v>
      </c>
      <c r="ZP13" s="51">
        <v>1.8628199656795914</v>
      </c>
      <c r="ZQ13" s="51">
        <v>-1.9778191427603815</v>
      </c>
      <c r="ZR13" s="51">
        <v>5.8986704562803425</v>
      </c>
      <c r="ZS13" s="51">
        <v>7.4924808820796898</v>
      </c>
      <c r="ZT13" s="51">
        <v>5.1413911521103728</v>
      </c>
      <c r="ZU13" s="51">
        <v>5.1663966137002717</v>
      </c>
      <c r="ZV13" s="51">
        <v>1.5130516976296349</v>
      </c>
      <c r="ZW13" s="51">
        <v>4.3807842766709655</v>
      </c>
      <c r="ZX13" s="51">
        <v>3.1815242986194789</v>
      </c>
      <c r="ZY13" s="51">
        <v>2.7289453191897337</v>
      </c>
      <c r="ZZ13" s="51">
        <v>-1.5883748488595302</v>
      </c>
      <c r="AAA13" s="51">
        <v>-2.76256305707102</v>
      </c>
      <c r="AAB13" s="51">
        <v>2.0636014083102054</v>
      </c>
      <c r="AAC13" s="51">
        <v>7.1080849998097619</v>
      </c>
      <c r="AAD13" s="51">
        <v>3.2791231565997805</v>
      </c>
      <c r="AAE13" s="51">
        <v>44.375800482530394</v>
      </c>
      <c r="AAF13" s="51">
        <v>-4.8923007347102612</v>
      </c>
      <c r="AAG13" s="51">
        <v>3.7521680616300728</v>
      </c>
      <c r="AAH13" s="51">
        <v>0.31527254445063591</v>
      </c>
      <c r="AAI13" s="51">
        <v>0.39183395419968292</v>
      </c>
      <c r="AAJ13" s="51">
        <v>2.8545099732600647</v>
      </c>
      <c r="AAK13" s="51">
        <v>-8.0726802882199991</v>
      </c>
      <c r="AAL13" s="51">
        <v>1.7537891971296631</v>
      </c>
      <c r="AAM13" s="51">
        <v>1.3295508367400544</v>
      </c>
      <c r="AAN13" s="51">
        <v>0.13912106435054739</v>
      </c>
      <c r="AAO13" s="732">
        <v>27.911604866149901</v>
      </c>
      <c r="AAP13" s="51">
        <v>-7.019602107980063</v>
      </c>
      <c r="AAQ13" s="51">
        <v>2.9752879404304622</v>
      </c>
      <c r="AAR13" s="51">
        <v>2.8921751520092585</v>
      </c>
      <c r="AAS13" s="51">
        <v>-1.2243408843596626</v>
      </c>
      <c r="AAT13" s="51">
        <v>1.5236861693801984</v>
      </c>
      <c r="AAU13" s="51">
        <v>-5.7665352338808589</v>
      </c>
      <c r="AAV13" s="51">
        <v>4.0297208486708769</v>
      </c>
      <c r="AAW13" s="51">
        <v>0.97798538800907409</v>
      </c>
      <c r="AAX13" s="51">
        <v>1.1602269590202923</v>
      </c>
      <c r="AAY13" s="51">
        <v>5.4615617257995837</v>
      </c>
      <c r="AAZ13" s="51">
        <v>33.956964567920295</v>
      </c>
      <c r="ABA13" s="51">
        <v>3.77531048596029</v>
      </c>
      <c r="ABB13" s="51">
        <v>-0.51914789174952602</v>
      </c>
      <c r="ABC13" s="51">
        <v>9.8963116873001127</v>
      </c>
      <c r="ABD13" s="51">
        <v>8.9657533773497562</v>
      </c>
      <c r="ABE13" s="51">
        <v>-5.9805898718805111</v>
      </c>
      <c r="ABF13" s="51">
        <v>4.9391271816803055</v>
      </c>
      <c r="ABG13" s="51">
        <v>1.8947665507903366</v>
      </c>
      <c r="ABH13" s="51">
        <v>2.3518078758597798</v>
      </c>
      <c r="ABI13" s="732">
        <v>28.716296351649401</v>
      </c>
      <c r="ABJ13" s="51">
        <v>2.9280211257209885</v>
      </c>
      <c r="ABK13" s="51">
        <v>2.0719928694798</v>
      </c>
      <c r="ABL13" s="51">
        <v>11.118106587099646</v>
      </c>
      <c r="ABM13" s="51">
        <v>-8.7013829469469783E-2</v>
      </c>
      <c r="ABN13" s="51">
        <v>-0.23456643151075696</v>
      </c>
      <c r="ABO13" s="51">
        <v>3.4358455648107338</v>
      </c>
      <c r="ABP13" s="51">
        <v>3.1600956755892184</v>
      </c>
      <c r="ABQ13" s="51">
        <v>3.4757122133305529</v>
      </c>
      <c r="ABR13" s="51">
        <v>1.8671213846992032</v>
      </c>
      <c r="ABS13" s="51">
        <v>0.6797785850803848</v>
      </c>
      <c r="ABT13" s="51">
        <v>5.1712510585603013</v>
      </c>
      <c r="ABU13" s="51">
        <v>44.039905563599859</v>
      </c>
      <c r="ABV13" s="51">
        <v>1.159983432899935</v>
      </c>
      <c r="ABW13" s="51">
        <v>1.1853971523105429</v>
      </c>
      <c r="ABX13" s="51">
        <v>-6.5935758966397771</v>
      </c>
      <c r="ABY13" s="51">
        <v>2.1766383507992941</v>
      </c>
      <c r="ABZ13" s="51">
        <v>3.6443175791600879</v>
      </c>
      <c r="ACA13" s="51">
        <v>5.9561888641192127</v>
      </c>
      <c r="ACB13" s="51">
        <v>7.3779975008810652</v>
      </c>
      <c r="ACC13" s="51">
        <v>-1.8585515021804895</v>
      </c>
      <c r="ACD13" s="694">
        <v>32.155639221379715</v>
      </c>
      <c r="ACE13" s="51">
        <v>3.3342670260708474</v>
      </c>
      <c r="ACF13" s="51">
        <v>1.4052380450993951</v>
      </c>
      <c r="ACG13" s="51">
        <v>-0.27862682593968202</v>
      </c>
      <c r="ACH13" s="51">
        <v>-6.074751183279659</v>
      </c>
      <c r="ACI13" s="51">
        <v>4.2946654290099104</v>
      </c>
      <c r="ACJ13" s="51">
        <v>4.6400030633694769</v>
      </c>
      <c r="ACK13" s="51">
        <v>1.981425457599471</v>
      </c>
      <c r="ACL13" s="51">
        <v>3.0657627109612804</v>
      </c>
      <c r="ACM13" s="51">
        <v>-4.0967924850519921E-2</v>
      </c>
      <c r="ACN13" s="51">
        <v>8.6358311894300641</v>
      </c>
      <c r="ACO13" s="51">
        <v>3.0621993352697245</v>
      </c>
      <c r="ACP13" s="51">
        <v>4.2560637007100013</v>
      </c>
      <c r="ACQ13" s="51">
        <v>50.357855273819951</v>
      </c>
      <c r="ACR13" s="51">
        <v>-10.948713221049729</v>
      </c>
      <c r="ACS13" s="51">
        <v>7.9049162352202984</v>
      </c>
      <c r="ACT13" s="51">
        <v>3.9044521679397803</v>
      </c>
      <c r="ACU13" s="51">
        <v>5.2843721290701069</v>
      </c>
      <c r="ACV13" s="51">
        <v>-2.5525886714603985</v>
      </c>
      <c r="ACW13" s="51">
        <v>11.057096592980997</v>
      </c>
      <c r="ACX13" s="51">
        <v>5.9353404934290666</v>
      </c>
      <c r="ACY13" s="832">
        <v>29.150518938829919</v>
      </c>
      <c r="ACZ13" s="51">
        <v>2.0989475758597109</v>
      </c>
      <c r="ADA13" s="51">
        <v>-3.4407735450295149</v>
      </c>
      <c r="ADB13" s="51">
        <v>6.1422949035895726</v>
      </c>
      <c r="ADC13" s="51">
        <v>4.2037881228907281</v>
      </c>
      <c r="ADD13" s="51">
        <v>2.6291974163996201</v>
      </c>
      <c r="ADE13" s="51">
        <v>4.349407060590238</v>
      </c>
      <c r="ADF13" s="51">
        <v>2.7923963531293339</v>
      </c>
      <c r="ADG13" s="51">
        <v>5.8853327014012393</v>
      </c>
      <c r="ADH13" s="51">
        <v>5.8362911814792824</v>
      </c>
      <c r="ADI13" s="51">
        <v>2.8138118300003043</v>
      </c>
      <c r="ADJ13" s="51">
        <v>3.267106547309595</v>
      </c>
      <c r="ADK13" s="51">
        <v>0.52553135230027692</v>
      </c>
      <c r="ADL13" s="51">
        <v>51.637273835120141</v>
      </c>
      <c r="ADM13" s="51">
        <v>3.8372411795799053</v>
      </c>
      <c r="ADN13" s="51">
        <v>2.4105926481097413</v>
      </c>
      <c r="ADO13" s="51">
        <v>2.9319434501594515</v>
      </c>
      <c r="ADP13" s="51">
        <v>-2.2418523095893761</v>
      </c>
      <c r="ADQ13" s="51">
        <v>5.4339543431397033</v>
      </c>
      <c r="ADR13" s="51">
        <v>1.2803178152598775</v>
      </c>
      <c r="ADS13" s="832">
        <v>27.684435522640342</v>
      </c>
      <c r="ADT13" s="51">
        <v>13.4718632411605</v>
      </c>
      <c r="ADU13" s="51">
        <v>-1.7336366477011325</v>
      </c>
      <c r="ADV13" s="51">
        <v>5.1219708248909228</v>
      </c>
      <c r="ADW13" s="51">
        <v>3.3956081305805128</v>
      </c>
      <c r="ADX13" s="51">
        <v>1.7776775346892464</v>
      </c>
      <c r="ADY13" s="51">
        <v>2.067911565900431</v>
      </c>
      <c r="ADZ13" s="51">
        <v>-4.0496585408000101</v>
      </c>
      <c r="AEA13" s="51">
        <v>4.2359261912997681</v>
      </c>
      <c r="AEB13" s="51">
        <v>3.9513768325596175</v>
      </c>
      <c r="AEC13" s="51">
        <v>1.196944515369978</v>
      </c>
      <c r="AED13" s="51">
        <v>2.1197251453504578</v>
      </c>
      <c r="AEE13" s="51">
        <v>2.873373518259541</v>
      </c>
      <c r="AEF13" s="51">
        <f>AEF4-AEE4</f>
        <v>47.887285039139897</v>
      </c>
      <c r="AEH13" s="121" t="s">
        <v>152</v>
      </c>
      <c r="AEJ13" s="746"/>
      <c r="AEK13" s="746"/>
      <c r="AEL13" s="792"/>
      <c r="AEM13" s="792"/>
      <c r="AEN13" s="746"/>
      <c r="AEO13" s="746"/>
      <c r="AEP13" s="746"/>
      <c r="AEQ13" s="726" t="s">
        <v>512</v>
      </c>
      <c r="AER13" s="727" t="s">
        <v>3</v>
      </c>
      <c r="AES13" s="728" t="s">
        <v>512</v>
      </c>
      <c r="AET13" s="729" t="s">
        <v>3</v>
      </c>
      <c r="AEV13" s="717"/>
      <c r="AEW13" s="875">
        <v>2021</v>
      </c>
      <c r="AEX13" s="876"/>
      <c r="AEY13" s="876"/>
      <c r="AEZ13" s="876"/>
      <c r="AFA13" s="876"/>
      <c r="AFB13" s="876"/>
      <c r="AFC13" s="876"/>
      <c r="AFD13" s="876"/>
      <c r="AFE13" s="876"/>
      <c r="AFF13" s="876"/>
      <c r="AFG13" s="876"/>
      <c r="AFH13" s="877"/>
      <c r="AFI13" s="873">
        <v>2022</v>
      </c>
      <c r="AFJ13" s="874"/>
      <c r="AFK13" s="874"/>
      <c r="AFL13" s="874"/>
      <c r="AFM13" s="874"/>
      <c r="AFN13" s="874"/>
      <c r="AFO13" s="874"/>
      <c r="AFP13" s="874"/>
      <c r="AFQ13" s="874"/>
      <c r="AFR13" s="874"/>
      <c r="AFS13" s="874"/>
      <c r="AFT13" s="874"/>
      <c r="AFU13" s="780">
        <v>2023</v>
      </c>
    </row>
    <row r="14" spans="1:899" ht="29.25" thickBot="1" x14ac:dyDescent="0.5">
      <c r="A14" s="53" t="s">
        <v>3</v>
      </c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1">
        <f>AS4/B4*100-100</f>
        <v>2.8715555209104764</v>
      </c>
      <c r="AT14" s="51">
        <f t="shared" ref="AT14:BY14" si="371">AT4/AS4*100-100</f>
        <v>-1.151787610365318E-2</v>
      </c>
      <c r="AU14" s="51">
        <f t="shared" si="371"/>
        <v>-2.3493111118810361E-2</v>
      </c>
      <c r="AV14" s="51">
        <f t="shared" si="371"/>
        <v>-5.8098471774073346E-2</v>
      </c>
      <c r="AW14" s="51">
        <f t="shared" si="371"/>
        <v>1.8038099469592339E-2</v>
      </c>
      <c r="AX14" s="51">
        <f t="shared" si="371"/>
        <v>-0.5105190473513801</v>
      </c>
      <c r="AY14" s="51">
        <f t="shared" si="371"/>
        <v>5.9605252023018807E-2</v>
      </c>
      <c r="AZ14" s="51">
        <f t="shared" si="371"/>
        <v>-0.25581853867225846</v>
      </c>
      <c r="BA14" s="51">
        <f t="shared" si="371"/>
        <v>-3.6614414738238565E-2</v>
      </c>
      <c r="BB14" s="51">
        <f t="shared" si="371"/>
        <v>-0.16106922615146857</v>
      </c>
      <c r="BC14" s="51">
        <f t="shared" si="371"/>
        <v>-0.50263965209697403</v>
      </c>
      <c r="BD14" s="51">
        <f t="shared" si="371"/>
        <v>-6.0344172987541356E-2</v>
      </c>
      <c r="BE14" s="51">
        <f t="shared" si="371"/>
        <v>-0.20559773738311549</v>
      </c>
      <c r="BF14" s="51">
        <f t="shared" si="371"/>
        <v>-0.36812441622059566</v>
      </c>
      <c r="BG14" s="51">
        <f t="shared" si="371"/>
        <v>-0.24593605662526841</v>
      </c>
      <c r="BH14" s="51">
        <f t="shared" si="371"/>
        <v>-0.46476441720170669</v>
      </c>
      <c r="BI14" s="51">
        <f t="shared" si="371"/>
        <v>-0.12463391628698162</v>
      </c>
      <c r="BJ14" s="51">
        <f t="shared" si="371"/>
        <v>-0.11072529425833011</v>
      </c>
      <c r="BK14" s="51">
        <f t="shared" si="371"/>
        <v>-0.12991617945527878</v>
      </c>
      <c r="BL14" s="51">
        <f t="shared" si="371"/>
        <v>-0.16293487953936392</v>
      </c>
      <c r="BM14" s="51">
        <f t="shared" si="371"/>
        <v>-0.39327710480343114</v>
      </c>
      <c r="BN14" s="51">
        <f t="shared" si="371"/>
        <v>0.37315495115764463</v>
      </c>
      <c r="BO14" s="51">
        <f t="shared" si="371"/>
        <v>-8.0381142215628643E-2</v>
      </c>
      <c r="BP14" s="51">
        <f t="shared" si="371"/>
        <v>-0.11247115904127725</v>
      </c>
      <c r="BQ14" s="51">
        <f t="shared" si="371"/>
        <v>-0.17263686964376745</v>
      </c>
      <c r="BR14" s="51">
        <f t="shared" si="371"/>
        <v>-0.14235261793700715</v>
      </c>
      <c r="BS14" s="51">
        <f t="shared" si="371"/>
        <v>-0.27114703645764848</v>
      </c>
      <c r="BT14" s="51">
        <f t="shared" si="371"/>
        <v>-7.2162782173450069E-2</v>
      </c>
      <c r="BU14" s="51">
        <f t="shared" si="371"/>
        <v>4.347913732658526E-4</v>
      </c>
      <c r="BV14" s="51">
        <f t="shared" si="371"/>
        <v>0.32943208588278594</v>
      </c>
      <c r="BW14" s="51">
        <f t="shared" si="371"/>
        <v>5.9738931002684126E-2</v>
      </c>
      <c r="BX14" s="51">
        <f t="shared" si="371"/>
        <v>-0.42510449154116259</v>
      </c>
      <c r="BY14" s="51">
        <f t="shared" si="371"/>
        <v>-1.5836211266531564E-2</v>
      </c>
      <c r="BZ14" s="51">
        <f t="shared" ref="BZ14:DE14" si="372">BZ4/BY4*100-100</f>
        <v>-3.5612401816237593E-2</v>
      </c>
      <c r="CA14" s="51">
        <f t="shared" si="372"/>
        <v>-8.8815462831632885E-3</v>
      </c>
      <c r="CB14" s="51">
        <f t="shared" si="372"/>
        <v>-6.704283718798365E-2</v>
      </c>
      <c r="CC14" s="51">
        <f t="shared" si="372"/>
        <v>-0.46680370608213195</v>
      </c>
      <c r="CD14" s="51">
        <f t="shared" si="372"/>
        <v>-5.2923554004607354E-2</v>
      </c>
      <c r="CE14" s="51">
        <f t="shared" si="372"/>
        <v>1.2098669424958075E-2</v>
      </c>
      <c r="CF14" s="51">
        <f t="shared" si="372"/>
        <v>-2.0016100425905847E-2</v>
      </c>
      <c r="CG14" s="51">
        <f t="shared" si="372"/>
        <v>3.3910798678817855E-3</v>
      </c>
      <c r="CH14" s="51">
        <f t="shared" si="372"/>
        <v>-0.55020395141336564</v>
      </c>
      <c r="CI14" s="51">
        <f t="shared" si="372"/>
        <v>0.52662647299533205</v>
      </c>
      <c r="CJ14" s="51">
        <f t="shared" si="372"/>
        <v>-0.47716981687921134</v>
      </c>
      <c r="CK14" s="51">
        <f t="shared" si="372"/>
        <v>3.2981213708666246E-2</v>
      </c>
      <c r="CL14" s="51">
        <f t="shared" si="372"/>
        <v>-0.12616303423097008</v>
      </c>
      <c r="CM14" s="51">
        <f t="shared" si="372"/>
        <v>4.4803414508649553E-2</v>
      </c>
      <c r="CN14" s="51">
        <f t="shared" si="372"/>
        <v>0.15612140169885436</v>
      </c>
      <c r="CO14" s="51">
        <f t="shared" si="372"/>
        <v>-0.31711052216745372</v>
      </c>
      <c r="CP14" s="51">
        <f t="shared" si="372"/>
        <v>0.35728294199432753</v>
      </c>
      <c r="CQ14" s="51">
        <f t="shared" si="372"/>
        <v>5.2325185449845435E-2</v>
      </c>
      <c r="CR14" s="51">
        <f t="shared" si="372"/>
        <v>-1.654766916399808E-2</v>
      </c>
      <c r="CS14" s="51">
        <f t="shared" si="372"/>
        <v>3.407906662886262E-2</v>
      </c>
      <c r="CT14" s="51">
        <f t="shared" si="372"/>
        <v>-1.9658139956774789E-2</v>
      </c>
      <c r="CU14" s="51">
        <f t="shared" si="372"/>
        <v>8.1043391749773264E-2</v>
      </c>
      <c r="CV14" s="51">
        <f t="shared" si="372"/>
        <v>1.8648820177901371E-2</v>
      </c>
      <c r="CW14" s="51">
        <f t="shared" si="372"/>
        <v>3.3960448341716187E-2</v>
      </c>
      <c r="CX14" s="51">
        <f t="shared" si="372"/>
        <v>-4.8282021226540905E-2</v>
      </c>
      <c r="CY14" s="51">
        <f t="shared" si="372"/>
        <v>-0.17212019773678833</v>
      </c>
      <c r="CZ14" s="51">
        <f t="shared" si="372"/>
        <v>4.3413911791233772E-2</v>
      </c>
      <c r="DA14" s="51">
        <f t="shared" si="372"/>
        <v>4.0020121893618921E-2</v>
      </c>
      <c r="DB14" s="51">
        <f t="shared" si="372"/>
        <v>6.9707764370988912E-2</v>
      </c>
      <c r="DC14" s="51">
        <f t="shared" si="372"/>
        <v>0.49786783382410249</v>
      </c>
      <c r="DD14" s="51">
        <f t="shared" si="372"/>
        <v>-0.12812789367073663</v>
      </c>
      <c r="DE14" s="51">
        <f t="shared" si="372"/>
        <v>1.6217892151033197E-2</v>
      </c>
      <c r="DF14" s="51">
        <f t="shared" ref="DF14:EP14" si="373">DF4/DE4*100-100</f>
        <v>-1.6672310213863284E-2</v>
      </c>
      <c r="DG14" s="51">
        <f t="shared" si="373"/>
        <v>-6.1612371923288833E-2</v>
      </c>
      <c r="DH14" s="51">
        <f t="shared" si="373"/>
        <v>0.24349901965989318</v>
      </c>
      <c r="DI14" s="51">
        <f t="shared" si="373"/>
        <v>0.15971309770404218</v>
      </c>
      <c r="DJ14" s="51">
        <f t="shared" si="373"/>
        <v>-1.7792870036686281E-2</v>
      </c>
      <c r="DK14" s="51">
        <f t="shared" si="373"/>
        <v>-0.15971066097289111</v>
      </c>
      <c r="DL14" s="66">
        <f t="shared" si="373"/>
        <v>3.7522763304906448E-2</v>
      </c>
      <c r="DM14" s="66">
        <f t="shared" si="373"/>
        <v>0.15517707984993478</v>
      </c>
      <c r="DN14" s="66">
        <f t="shared" si="373"/>
        <v>-0.37785250871451126</v>
      </c>
      <c r="DO14" s="66">
        <f t="shared" si="373"/>
        <v>0.11318315625359787</v>
      </c>
      <c r="DP14" s="66">
        <f t="shared" si="373"/>
        <v>-0.17300238798786438</v>
      </c>
      <c r="DQ14" s="66">
        <f t="shared" si="373"/>
        <v>0.11052374465434411</v>
      </c>
      <c r="DR14" s="66">
        <f t="shared" si="373"/>
        <v>-1.2416302215868313E-2</v>
      </c>
      <c r="DS14" s="66">
        <f t="shared" si="373"/>
        <v>-0.25859753689240961</v>
      </c>
      <c r="DT14" s="66">
        <f t="shared" si="373"/>
        <v>3.3558250180831806E-2</v>
      </c>
      <c r="DU14" s="66">
        <f t="shared" si="373"/>
        <v>2.53229001539097E-2</v>
      </c>
      <c r="DV14" s="66">
        <f t="shared" si="373"/>
        <v>3.2715353806452185E-2</v>
      </c>
      <c r="DW14" s="66">
        <f t="shared" si="373"/>
        <v>5.0893572923357056E-2</v>
      </c>
      <c r="DX14" s="66">
        <f t="shared" si="373"/>
        <v>-0.27861061972841128</v>
      </c>
      <c r="DY14" s="66">
        <f t="shared" si="373"/>
        <v>0.39631134236188359</v>
      </c>
      <c r="DZ14" s="66">
        <f t="shared" si="373"/>
        <v>-5.6270114981941788E-2</v>
      </c>
      <c r="EA14" s="66">
        <f t="shared" si="373"/>
        <v>3.9272723424033984E-2</v>
      </c>
      <c r="EB14" s="66">
        <f t="shared" si="373"/>
        <v>-0.5117456282487467</v>
      </c>
      <c r="EC14" s="66">
        <f t="shared" si="373"/>
        <v>2.0880620573478836E-2</v>
      </c>
      <c r="ED14" s="66">
        <f t="shared" si="373"/>
        <v>-3.0468028497892874E-2</v>
      </c>
      <c r="EE14" s="66">
        <f t="shared" si="373"/>
        <v>-2.2281445860514282E-2</v>
      </c>
      <c r="EF14" s="66">
        <f t="shared" si="373"/>
        <v>0.53413143421367693</v>
      </c>
      <c r="EG14" s="66">
        <f t="shared" si="373"/>
        <v>-0.40308869627479282</v>
      </c>
      <c r="EH14" s="66">
        <f t="shared" si="373"/>
        <v>-0.15245659167749182</v>
      </c>
      <c r="EI14" s="66">
        <f t="shared" si="373"/>
        <v>4.1895083130000899E-2</v>
      </c>
      <c r="EJ14" s="66">
        <f t="shared" si="373"/>
        <v>-0.14975355000080981</v>
      </c>
      <c r="EK14" s="66">
        <f t="shared" si="373"/>
        <v>-6.2804965700209436E-2</v>
      </c>
      <c r="EL14" s="66">
        <f t="shared" si="373"/>
        <v>-0.41348859543444405</v>
      </c>
      <c r="EM14" s="66">
        <f t="shared" si="373"/>
        <v>-0.29027563687894542</v>
      </c>
      <c r="EN14" s="66">
        <f t="shared" si="373"/>
        <v>-4.6858883143187313E-2</v>
      </c>
      <c r="EO14" s="66">
        <f t="shared" si="373"/>
        <v>-0.12839573963337614</v>
      </c>
      <c r="EP14" s="66">
        <f t="shared" si="373"/>
        <v>-0.15625502835705163</v>
      </c>
      <c r="EQ14" s="66">
        <f t="shared" ref="EQ14:FV14" si="374">EQ4/EP4*100-100</f>
        <v>-0.48895862268574319</v>
      </c>
      <c r="ER14" s="66">
        <f t="shared" si="374"/>
        <v>-0.13381680416641473</v>
      </c>
      <c r="ES14" s="66">
        <f t="shared" si="374"/>
        <v>-8.6415416480278395E-2</v>
      </c>
      <c r="ET14" s="66">
        <f t="shared" si="374"/>
        <v>-9.9659830521233062E-2</v>
      </c>
      <c r="EU14" s="66">
        <f t="shared" si="374"/>
        <v>0.43308604982567545</v>
      </c>
      <c r="EV14" s="66">
        <f t="shared" si="374"/>
        <v>-0.47483671226594026</v>
      </c>
      <c r="EW14" s="66">
        <f t="shared" si="374"/>
        <v>-0.16678922807452068</v>
      </c>
      <c r="EX14" s="66">
        <f t="shared" si="374"/>
        <v>-0.14843568413419916</v>
      </c>
      <c r="EY14" s="66">
        <f t="shared" si="374"/>
        <v>-0.14686293342542456</v>
      </c>
      <c r="EZ14" s="66">
        <f t="shared" si="374"/>
        <v>-0.11406131665275154</v>
      </c>
      <c r="FA14" s="66">
        <f t="shared" si="374"/>
        <v>-0.5964885612312969</v>
      </c>
      <c r="FB14" s="66">
        <f t="shared" si="374"/>
        <v>0.62804147686262013</v>
      </c>
      <c r="FC14" s="66">
        <f t="shared" si="374"/>
        <v>-0.12592062688669614</v>
      </c>
      <c r="FD14" s="66">
        <f t="shared" si="374"/>
        <v>-0.16686157505296251</v>
      </c>
      <c r="FE14" s="66">
        <f t="shared" si="374"/>
        <v>-0.16088060736964849</v>
      </c>
      <c r="FF14" s="66">
        <f t="shared" si="374"/>
        <v>-0.65253838171408063</v>
      </c>
      <c r="FG14" s="66">
        <f t="shared" si="374"/>
        <v>-0.28321354058263637</v>
      </c>
      <c r="FH14" s="66">
        <f t="shared" si="374"/>
        <v>-0.43835447527956717</v>
      </c>
      <c r="FI14" s="66">
        <f t="shared" si="374"/>
        <v>-0.30966259926520934</v>
      </c>
      <c r="FJ14" s="66">
        <f t="shared" si="374"/>
        <v>-0.27959430131959095</v>
      </c>
      <c r="FK14" s="66">
        <f t="shared" si="374"/>
        <v>-0.86470493294116579</v>
      </c>
      <c r="FL14" s="66">
        <f t="shared" si="374"/>
        <v>-0.33299315871367696</v>
      </c>
      <c r="FM14" s="66">
        <f t="shared" si="374"/>
        <v>-0.31746783538902434</v>
      </c>
      <c r="FN14" s="66">
        <f t="shared" si="374"/>
        <v>-0.31195923473829623</v>
      </c>
      <c r="FO14" s="66">
        <f t="shared" si="374"/>
        <v>-0.19683634874692757</v>
      </c>
      <c r="FP14" s="66">
        <f t="shared" si="374"/>
        <v>-0.18166484539740679</v>
      </c>
      <c r="FQ14" s="66">
        <f t="shared" si="374"/>
        <v>4.198459248773645E-2</v>
      </c>
      <c r="FR14" s="66">
        <f t="shared" si="374"/>
        <v>-0.23024979077673891</v>
      </c>
      <c r="FS14" s="66">
        <f t="shared" si="374"/>
        <v>-0.12522645618999206</v>
      </c>
      <c r="FT14" s="66">
        <f t="shared" si="374"/>
        <v>-4.5997663418020807E-2</v>
      </c>
      <c r="FU14" s="66">
        <f t="shared" si="374"/>
        <v>-0.556209384853247</v>
      </c>
      <c r="FV14" s="66">
        <f t="shared" si="374"/>
        <v>-0.13918857251537986</v>
      </c>
      <c r="FW14" s="66">
        <f t="shared" ref="FW14:GY14" si="375">FW4/FV4*100-100</f>
        <v>0.54143713595506426</v>
      </c>
      <c r="FX14" s="66">
        <f t="shared" si="375"/>
        <v>-0.11905676635932139</v>
      </c>
      <c r="FY14" s="66">
        <f t="shared" si="375"/>
        <v>9.887227623981687E-2</v>
      </c>
      <c r="FZ14" s="66">
        <f t="shared" si="375"/>
        <v>-0.53335328642273794</v>
      </c>
      <c r="GA14" s="66">
        <f t="shared" si="375"/>
        <v>-2.1609619413325731E-2</v>
      </c>
      <c r="GB14" s="66">
        <f t="shared" si="375"/>
        <v>3.1036111184690185E-2</v>
      </c>
      <c r="GC14" s="66">
        <f t="shared" si="375"/>
        <v>-0.12271042089734863</v>
      </c>
      <c r="GD14" s="66">
        <f t="shared" si="375"/>
        <v>0.15643161424989671</v>
      </c>
      <c r="GE14" s="66">
        <f t="shared" si="375"/>
        <v>-0.56792207279715967</v>
      </c>
      <c r="GF14" s="66">
        <f t="shared" si="375"/>
        <v>7.961071318449342E-2</v>
      </c>
      <c r="GG14" s="66">
        <f t="shared" si="375"/>
        <v>-0.10199963623456654</v>
      </c>
      <c r="GH14" s="66">
        <f t="shared" si="375"/>
        <v>-0.13761558538895713</v>
      </c>
      <c r="GI14" s="66">
        <f t="shared" si="375"/>
        <v>4.5966349966732878E-3</v>
      </c>
      <c r="GJ14" s="66">
        <f t="shared" si="375"/>
        <v>-0.41585105444013948</v>
      </c>
      <c r="GK14" s="66">
        <f t="shared" si="375"/>
        <v>1.477266619926354E-2</v>
      </c>
      <c r="GL14" s="66">
        <f t="shared" si="375"/>
        <v>0.48839085974093166</v>
      </c>
      <c r="GM14" s="66">
        <f t="shared" si="375"/>
        <v>-0.12893339338002363</v>
      </c>
      <c r="GN14" s="66">
        <f t="shared" si="375"/>
        <v>-6.3638295088011887E-2</v>
      </c>
      <c r="GO14" s="66">
        <f t="shared" si="375"/>
        <v>-0.40294529236712151</v>
      </c>
      <c r="GP14" s="66">
        <f t="shared" si="375"/>
        <v>-1.4079890199269585E-2</v>
      </c>
      <c r="GQ14" s="66">
        <f t="shared" si="375"/>
        <v>2.3652450158181182E-2</v>
      </c>
      <c r="GR14" s="66">
        <f t="shared" si="375"/>
        <v>0.55398617219921675</v>
      </c>
      <c r="GS14" s="66">
        <f t="shared" si="375"/>
        <v>9.3920746139659173E-2</v>
      </c>
      <c r="GT14" s="66">
        <f t="shared" si="375"/>
        <v>-0.24512562114522041</v>
      </c>
      <c r="GU14" s="66">
        <f t="shared" si="375"/>
        <v>-4.2489636897045102E-2</v>
      </c>
      <c r="GV14" s="66">
        <f t="shared" si="375"/>
        <v>-3.8324736676671023E-2</v>
      </c>
      <c r="GW14" s="66">
        <f t="shared" si="375"/>
        <v>-0.14610574894547312</v>
      </c>
      <c r="GX14" s="66">
        <f t="shared" si="375"/>
        <v>1.3666677626531509E-3</v>
      </c>
      <c r="GY14" s="66">
        <f t="shared" si="375"/>
        <v>-0.3317778064945287</v>
      </c>
      <c r="GZ14" s="51">
        <v>-6.4143546796913142E-4</v>
      </c>
      <c r="HA14" s="51">
        <v>-6.4143546796913142E-4</v>
      </c>
      <c r="HB14" s="51">
        <f t="shared" ref="HB14:IG14" si="376">HB4/HA4*100-100</f>
        <v>-5.151606968156841E-2</v>
      </c>
      <c r="HC14" s="51">
        <f t="shared" si="376"/>
        <v>-1.2597864219230814E-2</v>
      </c>
      <c r="HD14" s="51">
        <f t="shared" si="376"/>
        <v>-0.30518601479488439</v>
      </c>
      <c r="HE14" s="51">
        <f t="shared" si="376"/>
        <v>-0.11476299915607058</v>
      </c>
      <c r="HF14" s="51">
        <f t="shared" si="376"/>
        <v>1.0956389074777917E-2</v>
      </c>
      <c r="HG14" s="51">
        <f t="shared" si="376"/>
        <v>8.6823426866970976E-3</v>
      </c>
      <c r="HH14" s="51">
        <f t="shared" si="376"/>
        <v>0.53745161014366261</v>
      </c>
      <c r="HI14" s="51">
        <f t="shared" si="376"/>
        <v>-0.29139397592049932</v>
      </c>
      <c r="HJ14" s="51">
        <f t="shared" si="376"/>
        <v>2.4387162404408969E-2</v>
      </c>
      <c r="HK14" s="51">
        <f t="shared" si="376"/>
        <v>6.46366054864842E-2</v>
      </c>
      <c r="HL14" s="51">
        <f t="shared" si="376"/>
        <v>3.8325568769565166E-2</v>
      </c>
      <c r="HM14" s="51">
        <f t="shared" si="376"/>
        <v>5.3921671580667407E-2</v>
      </c>
      <c r="HN14" s="51">
        <f t="shared" si="376"/>
        <v>-0.27636788183681915</v>
      </c>
      <c r="HO14" s="51">
        <f t="shared" si="376"/>
        <v>0.70517428225944911</v>
      </c>
      <c r="HP14" s="51">
        <f t="shared" si="376"/>
        <v>3.4115572510557968E-2</v>
      </c>
      <c r="HQ14" s="51">
        <f t="shared" si="376"/>
        <v>-0.12196690368662644</v>
      </c>
      <c r="HR14" s="51">
        <f t="shared" si="376"/>
        <v>0.10235033704601904</v>
      </c>
      <c r="HS14" s="51">
        <f t="shared" si="376"/>
        <v>-0.25743868240266465</v>
      </c>
      <c r="HT14" s="51">
        <f t="shared" si="376"/>
        <v>-5.2719374844741651E-2</v>
      </c>
      <c r="HU14" s="51">
        <f t="shared" si="376"/>
        <v>-0.15240325586654535</v>
      </c>
      <c r="HV14" s="51">
        <f t="shared" si="376"/>
        <v>-8.5772489967013144E-2</v>
      </c>
      <c r="HW14" s="51">
        <f t="shared" si="376"/>
        <v>4.4741219512815178E-2</v>
      </c>
      <c r="HX14" s="51">
        <f t="shared" si="376"/>
        <v>-0.24942548532881403</v>
      </c>
      <c r="HY14" s="51">
        <f t="shared" si="376"/>
        <v>5.5178590258435634E-3</v>
      </c>
      <c r="HZ14" s="51">
        <f t="shared" si="376"/>
        <v>-3.1535290226969437E-2</v>
      </c>
      <c r="IA14" s="51">
        <f t="shared" si="376"/>
        <v>3.7261039793463624E-2</v>
      </c>
      <c r="IB14" s="51">
        <f t="shared" si="376"/>
        <v>-4.2982820771300112E-3</v>
      </c>
      <c r="IC14" s="51">
        <f t="shared" si="376"/>
        <v>0.25313898456708728</v>
      </c>
      <c r="ID14" s="51">
        <f t="shared" si="376"/>
        <v>-7.2414376577356165E-2</v>
      </c>
      <c r="IE14" s="51">
        <f t="shared" si="376"/>
        <v>-9.2571310640394699E-2</v>
      </c>
      <c r="IF14" s="51">
        <f t="shared" si="376"/>
        <v>-2.5425621680753352E-2</v>
      </c>
      <c r="IG14" s="51">
        <f t="shared" si="376"/>
        <v>6.2834562570827757E-2</v>
      </c>
      <c r="IH14" s="51">
        <f t="shared" ref="IH14:JM14" si="377">IH4/IG4*100-100</f>
        <v>-0.16847169841123844</v>
      </c>
      <c r="II14" s="51">
        <f t="shared" si="377"/>
        <v>9.6247527420274537E-2</v>
      </c>
      <c r="IJ14" s="51">
        <f t="shared" si="377"/>
        <v>0.56624942566109837</v>
      </c>
      <c r="IK14" s="51">
        <f t="shared" si="377"/>
        <v>1.0424487640662505E-2</v>
      </c>
      <c r="IL14" s="51">
        <f t="shared" si="377"/>
        <v>-8.6902505629339544E-2</v>
      </c>
      <c r="IM14" s="51">
        <f t="shared" si="377"/>
        <v>-0.34191100210817638</v>
      </c>
      <c r="IN14" s="51">
        <f t="shared" si="377"/>
        <v>-4.0902986090173954E-2</v>
      </c>
      <c r="IO14" s="51">
        <f t="shared" si="377"/>
        <v>2.9602171212530948E-2</v>
      </c>
      <c r="IP14" s="51">
        <f t="shared" si="377"/>
        <v>4.9736399577412271E-2</v>
      </c>
      <c r="IQ14" s="51">
        <f t="shared" si="377"/>
        <v>-1.4393090197046376E-2</v>
      </c>
      <c r="IR14" s="51">
        <f t="shared" si="377"/>
        <v>-0.53990580463572257</v>
      </c>
      <c r="IS14" s="51">
        <f t="shared" si="377"/>
        <v>-4.2602864182583744E-4</v>
      </c>
      <c r="IT14" s="51">
        <f t="shared" si="377"/>
        <v>3.3871749431213516E-2</v>
      </c>
      <c r="IU14" s="51">
        <f t="shared" si="377"/>
        <v>0.11697110959249812</v>
      </c>
      <c r="IV14" s="51">
        <f t="shared" si="377"/>
        <v>-0.37373033065077266</v>
      </c>
      <c r="IW14" s="51">
        <f t="shared" si="377"/>
        <v>0.11158343847650087</v>
      </c>
      <c r="IX14" s="51">
        <f t="shared" si="377"/>
        <v>5.1841467864036872E-2</v>
      </c>
      <c r="IY14" s="51">
        <f t="shared" si="377"/>
        <v>0.58170122203580377</v>
      </c>
      <c r="IZ14" s="51">
        <f t="shared" si="377"/>
        <v>-0.34719421734740763</v>
      </c>
      <c r="JA14" s="51">
        <f t="shared" si="377"/>
        <v>0.1824228937357617</v>
      </c>
      <c r="JB14" s="51">
        <f t="shared" si="377"/>
        <v>0.20169357334087579</v>
      </c>
      <c r="JC14" s="51">
        <f t="shared" si="377"/>
        <v>-0.32662827141368211</v>
      </c>
      <c r="JD14" s="51">
        <f t="shared" si="377"/>
        <v>0.2615272821574024</v>
      </c>
      <c r="JE14" s="51">
        <f t="shared" si="377"/>
        <v>8.3604698057371252E-2</v>
      </c>
      <c r="JF14" s="51">
        <f t="shared" si="377"/>
        <v>0.70784732175270904</v>
      </c>
      <c r="JG14" s="51">
        <f t="shared" si="377"/>
        <v>5.4018799556956765E-2</v>
      </c>
      <c r="JH14" s="51">
        <f t="shared" si="377"/>
        <v>2.2339810098245039E-2</v>
      </c>
      <c r="JI14" s="51">
        <f t="shared" si="377"/>
        <v>-0.10038082101191037</v>
      </c>
      <c r="JJ14" s="51">
        <f t="shared" si="377"/>
        <v>1.9686629856437321E-2</v>
      </c>
      <c r="JK14" s="51">
        <f t="shared" si="377"/>
        <v>5.3143154441499973E-2</v>
      </c>
      <c r="JL14" s="51">
        <f t="shared" si="377"/>
        <v>-8.8160194717019635E-2</v>
      </c>
      <c r="JM14" s="51">
        <f t="shared" si="377"/>
        <v>4.0700777391435849E-3</v>
      </c>
      <c r="JN14" s="51">
        <f t="shared" ref="JN14:JY14" si="378">JN4/JM4*100-100</f>
        <v>-0.15116766347584587</v>
      </c>
      <c r="JO14" s="51">
        <f t="shared" si="378"/>
        <v>2.5717686051351052E-2</v>
      </c>
      <c r="JP14" s="51">
        <f t="shared" si="378"/>
        <v>0.11111468245599099</v>
      </c>
      <c r="JQ14" s="51">
        <f t="shared" si="378"/>
        <v>4.9864243795539664E-2</v>
      </c>
      <c r="JR14" s="51">
        <f t="shared" si="378"/>
        <v>0.70427124262361929</v>
      </c>
      <c r="JS14" s="51">
        <f t="shared" si="378"/>
        <v>-0.15545455617129278</v>
      </c>
      <c r="JT14" s="51">
        <f t="shared" si="378"/>
        <v>0.12955778918926342</v>
      </c>
      <c r="JU14" s="51">
        <f t="shared" si="378"/>
        <v>0.17124689349212474</v>
      </c>
      <c r="JV14" s="51">
        <f t="shared" si="378"/>
        <v>6.079595985404751E-2</v>
      </c>
      <c r="JW14" s="51">
        <f t="shared" si="378"/>
        <v>0.17363225631738999</v>
      </c>
      <c r="JX14" s="51">
        <f t="shared" si="378"/>
        <v>-0.17584512247087503</v>
      </c>
      <c r="JY14" s="51">
        <f t="shared" si="378"/>
        <v>5.8768678699067323E-2</v>
      </c>
      <c r="JZ14" s="51">
        <f t="shared" ref="JZ14" si="379">JZ4/JY4*100-100</f>
        <v>6.5441712885075276E-2</v>
      </c>
      <c r="KA14" s="51">
        <f t="shared" ref="KA14" si="380">KA4/JZ4*100-100</f>
        <v>0.43350887040998032</v>
      </c>
      <c r="KB14" s="51">
        <f t="shared" ref="KB14" si="381">KB4/KA4*100-100</f>
        <v>3.239207030962632E-2</v>
      </c>
      <c r="KC14" s="51">
        <f t="shared" ref="KC14" si="382">KC4/KB4*100-100</f>
        <v>-0.19890565249387748</v>
      </c>
      <c r="KD14" s="51">
        <f t="shared" ref="KD14" si="383">KD4/KC4*100-100</f>
        <v>6.8375550286518205E-2</v>
      </c>
      <c r="KE14" s="51">
        <f t="shared" ref="KE14" si="384">KE4/KD4*100-100</f>
        <v>-6.1762937355098302E-2</v>
      </c>
      <c r="KF14" s="51">
        <f t="shared" ref="KF14" si="385">KF4/KE4*100-100</f>
        <v>-8.1230209841024248E-2</v>
      </c>
      <c r="KG14" s="51">
        <f t="shared" ref="KG14" si="386">KG4/KF4*100-100</f>
        <v>5.2023748337788334E-2</v>
      </c>
      <c r="KH14" s="51">
        <f t="shared" ref="KH14" si="387">KH4/KG4*100-100</f>
        <v>-0.27884554047820131</v>
      </c>
      <c r="KI14" s="51">
        <f t="shared" ref="KI14" si="388">KI4/KH4*100-100</f>
        <v>0.11334559448894765</v>
      </c>
      <c r="KJ14" s="51">
        <f t="shared" ref="KJ14" si="389">KJ4/KI4*100-100</f>
        <v>2.7601450865731181E-2</v>
      </c>
      <c r="KK14" s="51">
        <f t="shared" ref="KK14" si="390">KK4/KJ4*100-100</f>
        <v>3.3820174762013266E-2</v>
      </c>
      <c r="KL14" s="51">
        <f t="shared" ref="KL14" si="391">KL4/KK4*100-100</f>
        <v>0.61075871082350375</v>
      </c>
      <c r="KM14" s="51">
        <f t="shared" ref="KM14" si="392">KM4/KL4*100-100</f>
        <v>-0.48401639752225378</v>
      </c>
      <c r="KN14" s="51">
        <f t="shared" ref="KN14" si="393">KN4/KM4*100-100</f>
        <v>0.13141292283856387</v>
      </c>
      <c r="KO14" s="51">
        <f t="shared" ref="KO14" si="394">KO4/KN4*100-100</f>
        <v>6.7371131394651229E-2</v>
      </c>
      <c r="KP14" s="51">
        <f t="shared" ref="KP14" si="395">KP4/KO4*100-100</f>
        <v>4.5085186194171456E-3</v>
      </c>
      <c r="KQ14" s="51">
        <f t="shared" ref="KQ14" si="396">KQ4/KP4*100-100</f>
        <v>-2.8517048510536824E-2</v>
      </c>
      <c r="KR14" s="51">
        <f t="shared" ref="KR14" si="397">KR4/KQ4*100-100</f>
        <v>-0.15081654379675058</v>
      </c>
      <c r="KS14" s="51">
        <f t="shared" ref="KS14" si="398">KS4/KR4*100-100</f>
        <v>6.964852223769924E-2</v>
      </c>
      <c r="KT14" s="51">
        <f t="shared" ref="KT14" si="399">KT4/KS4*100-100</f>
        <v>-8.3566517552952746E-2</v>
      </c>
      <c r="KU14" s="51">
        <f t="shared" ref="KU14" si="400">KU4/KT4*100-100</f>
        <v>0.64348268576392798</v>
      </c>
      <c r="KV14" s="51">
        <f t="shared" ref="KV14" si="401">KV4/KU4*100-100</f>
        <v>-0.24009768961344946</v>
      </c>
      <c r="KW14" s="51">
        <f t="shared" ref="KW14" si="402">KW4/KV4*100-100</f>
        <v>7.0910799475370823E-2</v>
      </c>
      <c r="KX14" s="51">
        <f t="shared" ref="KX14" si="403">KX4/KW4*100-100</f>
        <v>-7.1325240714187998E-2</v>
      </c>
      <c r="KY14" s="51">
        <f t="shared" ref="KY14" si="404">KY4/KX4*100-100</f>
        <v>6.8814945365147651E-5</v>
      </c>
      <c r="KZ14" s="51">
        <f t="shared" ref="KZ14" si="405">KZ4/KY4*100-100</f>
        <v>5.9699848086026464E-2</v>
      </c>
      <c r="LA14" s="51">
        <f t="shared" ref="LA14" si="406">LA4/KZ4*100-100</f>
        <v>-0.28442755533085062</v>
      </c>
      <c r="LB14" s="51">
        <f t="shared" ref="LB14" si="407">LB4/LA4*100-100</f>
        <v>5.7465771912788455E-2</v>
      </c>
      <c r="LC14" s="51">
        <f t="shared" ref="LC14" si="408">LC4/LB4*100-100</f>
        <v>8.7192187070428417E-2</v>
      </c>
      <c r="LD14" s="51">
        <f t="shared" ref="LD14" si="409">LD4/LC4*100-100</f>
        <v>-4.0373229942602507E-2</v>
      </c>
      <c r="LE14" s="51">
        <f t="shared" ref="LE14" si="410">LE4/LD4*100-100</f>
        <v>5.5836284220546872E-2</v>
      </c>
      <c r="LF14" s="51">
        <f t="shared" ref="LF14" si="411">LF4/LE4*100-100</f>
        <v>-3.3454809814529085E-2</v>
      </c>
      <c r="LG14" s="51">
        <f t="shared" ref="LG14" si="412">LG4/LF4*100-100</f>
        <v>0.15075658663752733</v>
      </c>
      <c r="LH14" s="51">
        <f t="shared" ref="LH14" si="413">LH4/LG4*100-100</f>
        <v>0.65279368993880382</v>
      </c>
      <c r="LI14" s="51">
        <f t="shared" ref="LI14" si="414">LI4/LH4*100-100</f>
        <v>1.1738087586081747E-3</v>
      </c>
      <c r="LJ14" s="51">
        <f t="shared" ref="LJ14" si="415">LJ4/LI4*100-100</f>
        <v>-7.6375664839900992E-2</v>
      </c>
      <c r="LK14" s="51">
        <f t="shared" ref="LK14" si="416">LK4/LJ4*100-100</f>
        <v>-0.57631294815500667</v>
      </c>
      <c r="LL14" s="51">
        <f t="shared" ref="LL14" si="417">LL4/LK4*100-100</f>
        <v>0.12909871345054569</v>
      </c>
      <c r="LM14" s="51">
        <f t="shared" ref="LM14" si="418">LM4/LL4*100-100</f>
        <v>5.4943402975183631E-2</v>
      </c>
      <c r="LN14" s="51">
        <f t="shared" ref="LN14" si="419">LN4/LM4*100-100</f>
        <v>-8.6842382465874834E-3</v>
      </c>
      <c r="LO14" s="51">
        <f t="shared" ref="LO14" si="420">LO4/LN4*100-100</f>
        <v>0.59763859464176505</v>
      </c>
      <c r="LP14" s="51">
        <f t="shared" ref="LP14" si="421">LP4/LO4*100-100</f>
        <v>-0.26670326360924435</v>
      </c>
      <c r="LQ14" s="51">
        <f t="shared" ref="LQ14" si="422">LQ4/LP4*100-100</f>
        <v>-2.7358968312469756E-2</v>
      </c>
      <c r="LR14" s="51">
        <f t="shared" ref="LR14" si="423">LR4/LQ4*100-100</f>
        <v>5.4407349150949358E-2</v>
      </c>
      <c r="LS14" s="51">
        <f t="shared" ref="LS14" si="424">LS4/LR4*100-100</f>
        <v>-9.3052618045135205E-2</v>
      </c>
      <c r="LT14" s="51">
        <f t="shared" ref="LT14" si="425">LT4/LS4*100-100</f>
        <v>-6.4114387399754946E-2</v>
      </c>
      <c r="LU14" s="51">
        <f t="shared" ref="LU14" si="426">LU4/LT4*100-100</f>
        <v>-0.37045036511847229</v>
      </c>
      <c r="LV14" s="51">
        <f t="shared" ref="LV14" si="427">LV4/LU4*100-100</f>
        <v>-7.1821241981240291E-4</v>
      </c>
      <c r="LW14" s="51">
        <f t="shared" ref="LW14" si="428">LW4/LV4*100-100</f>
        <v>-1.4093637751628307E-2</v>
      </c>
      <c r="LX14" s="51">
        <f t="shared" ref="LX14" si="429">LX4/LW4*100-100</f>
        <v>2.5041228182274722E-2</v>
      </c>
      <c r="LY14" s="51">
        <f t="shared" ref="LY14" si="430">LY4/LX4*100-100</f>
        <v>-4.0655085645497024E-2</v>
      </c>
      <c r="LZ14" s="51">
        <f t="shared" ref="LZ14" si="431">LZ4/LY4*100-100</f>
        <v>-0.3523605493394939</v>
      </c>
      <c r="MA14" s="51">
        <f t="shared" ref="MA14" si="432">MA4/LZ4*100-100</f>
        <v>7.9717113441688525E-3</v>
      </c>
      <c r="MB14" s="51">
        <f t="shared" ref="MB14" si="433">MB4/MA4*100-100</f>
        <v>4.4826953189968322E-2</v>
      </c>
      <c r="MC14" s="51">
        <f t="shared" ref="MC14" si="434">MC4/MB4*100-100</f>
        <v>-2.3008035359580958E-2</v>
      </c>
      <c r="MD14" s="51">
        <f t="shared" ref="MD14" si="435">MD4/MC4*100-100</f>
        <v>0.52313122103780074</v>
      </c>
      <c r="ME14" s="51">
        <f t="shared" ref="ME14" si="436">ME4/MD4*100-100</f>
        <v>-0.46605996625930857</v>
      </c>
      <c r="MF14" s="51">
        <f t="shared" ref="MF14" si="437">MF4/ME4*100-100</f>
        <v>-2.7526609909429567E-2</v>
      </c>
      <c r="MG14" s="51">
        <f t="shared" ref="MG14" si="438">MG4/MF4*100-100</f>
        <v>-4.6037499086821754E-3</v>
      </c>
      <c r="MH14" s="51">
        <f t="shared" ref="MH14" si="439">MH4/MG4*100-100</f>
        <v>-2.8968783980886315E-2</v>
      </c>
      <c r="MI14" s="51">
        <f t="shared" ref="MI14" si="440">MI4/MH4*100-100</f>
        <v>-2.9432694033502571E-2</v>
      </c>
      <c r="MJ14" s="51">
        <f t="shared" ref="MJ14" si="441">MJ4/MI4*100-100</f>
        <v>-0.49732159125247222</v>
      </c>
      <c r="MK14" s="51">
        <f t="shared" ref="MK14" si="442">MK4/MJ4*100-100</f>
        <v>0.55070354362949558</v>
      </c>
      <c r="ML14" s="51">
        <f t="shared" ref="ML14" si="443">ML4/MK4*100-100</f>
        <v>-1.6062878431156946E-2</v>
      </c>
      <c r="MM14" s="51">
        <f t="shared" ref="MM14" si="444">MM4/ML4*100-100</f>
        <v>-7.3125946315883539E-2</v>
      </c>
      <c r="MN14" s="51">
        <f t="shared" ref="MN14" si="445">MN4/MM4*100-100</f>
        <v>-0.14329871124043336</v>
      </c>
      <c r="MO14" s="51">
        <f t="shared" ref="MO14" si="446">MO4/MN4*100-100</f>
        <v>-4.9044369352230888E-2</v>
      </c>
      <c r="MP14" s="51">
        <f t="shared" ref="MP14" si="447">MP4/MO4*100-100</f>
        <v>2.7132582906361336E-2</v>
      </c>
      <c r="MQ14" s="51">
        <f t="shared" ref="MQ14" si="448">MQ4/MP4*100-100</f>
        <v>-5.7016287390155185E-2</v>
      </c>
      <c r="MR14" s="51">
        <f t="shared" ref="MR14" si="449">MR4/MQ4*100-100</f>
        <v>-2.0823679910947135E-2</v>
      </c>
      <c r="MS14" s="51">
        <f t="shared" ref="MS14" si="450">MS4/MR4*100-100</f>
        <v>-0.32261857831636576</v>
      </c>
      <c r="MT14" s="51">
        <f t="shared" ref="MT14" si="451">MT4/MS4*100-100</f>
        <v>1.9725260722054827E-2</v>
      </c>
      <c r="MU14" s="51">
        <f t="shared" ref="MU14" si="452">MU4/MT4*100-100</f>
        <v>9.6260761525996941E-3</v>
      </c>
      <c r="MV14" s="51">
        <f t="shared" ref="MV14" si="453">MV4/MU4*100-100</f>
        <v>-1.6688590693277661E-2</v>
      </c>
      <c r="MW14" s="51">
        <f t="shared" ref="MW14" si="454">MW4/MV4*100-100</f>
        <v>-5.5472218197422762E-2</v>
      </c>
      <c r="MX14" s="51">
        <f t="shared" ref="MX14" si="455">MX4/MW4*100-100</f>
        <v>0.25085262154181009</v>
      </c>
      <c r="MY14" s="51">
        <f t="shared" ref="MY14" si="456">MY4/MX4*100-100</f>
        <v>-3.0138207822716367E-3</v>
      </c>
      <c r="MZ14" s="51">
        <f t="shared" ref="MZ14" si="457">MZ4/MY4*100-100</f>
        <v>1.2732926069077166E-2</v>
      </c>
      <c r="NA14" s="51">
        <f t="shared" ref="NA14" si="458">NA4/MZ4*100-100</f>
        <v>2.4236781339226354E-3</v>
      </c>
      <c r="NB14" s="51">
        <f t="shared" ref="NB14" si="459">NB4/NA4*100-100</f>
        <v>-8.2497876317660257E-2</v>
      </c>
      <c r="NC14" s="51">
        <f t="shared" ref="NC14" si="460">NC4/NB4*100-100</f>
        <v>-0.24183918324268916</v>
      </c>
      <c r="ND14" s="51">
        <f t="shared" ref="ND14" si="461">ND4/NC4*100-100</f>
        <v>4.3770665737795866E-2</v>
      </c>
      <c r="NE14" s="51">
        <f t="shared" ref="NE14" si="462">NE4/ND4*100-100</f>
        <v>2.202620658044907E-2</v>
      </c>
      <c r="NF14" s="51">
        <f t="shared" ref="NF14" si="463">NF4/NE4*100-100</f>
        <v>-2.9368875620093604E-2</v>
      </c>
      <c r="NG14" s="51">
        <f t="shared" ref="NG14" si="464">NG4/NF4*100-100</f>
        <v>-5.2091689709811817E-2</v>
      </c>
      <c r="NH14" s="51">
        <f t="shared" ref="NH14" si="465">NH4/NG4*100-100</f>
        <v>0.23513948593452483</v>
      </c>
      <c r="NI14" s="51">
        <f t="shared" ref="NI14" si="466">NI4/NH4*100-100</f>
        <v>-1.8345799743002544E-3</v>
      </c>
      <c r="NJ14" s="51">
        <f t="shared" ref="NJ14" si="467">NJ4/NI4*100-100</f>
        <v>-2.593562800173288E-2</v>
      </c>
      <c r="NK14" s="51">
        <f t="shared" ref="NK14" si="468">NK4/NJ4*100-100</f>
        <v>-2.072048387198322E-2</v>
      </c>
      <c r="NL14" s="51">
        <f t="shared" ref="NL14" si="469">NL4/NK4*100-100</f>
        <v>-6.0884172169679118E-2</v>
      </c>
      <c r="NM14" s="51">
        <f t="shared" ref="NM14" si="470">NM4/NL4*100-100</f>
        <v>-0.30860142124070933</v>
      </c>
      <c r="NN14" s="51">
        <f t="shared" ref="NN14" si="471">NN4/NM4*100-100</f>
        <v>-0.1515587796217801</v>
      </c>
      <c r="NO14" s="51">
        <f t="shared" ref="NO14" si="472">NO4/NN4*100-100</f>
        <v>9.0190835919429446E-2</v>
      </c>
      <c r="NP14" s="51">
        <f t="shared" ref="NP14" si="473">NP4/NO4*100-100</f>
        <v>3.8760167158528702E-2</v>
      </c>
      <c r="NQ14" s="51">
        <f t="shared" ref="NQ14" si="474">NQ4/NP4*100-100</f>
        <v>-3.8517538111264571E-2</v>
      </c>
      <c r="NR14" s="51">
        <f t="shared" ref="NR14" si="475">NR4/NQ4*100-100</f>
        <v>-0.21099600146673936</v>
      </c>
      <c r="NS14" s="51">
        <f t="shared" ref="NS14" si="476">NS4/NR4*100-100</f>
        <v>5.3309055037104258E-2</v>
      </c>
      <c r="NT14" s="51">
        <f t="shared" ref="NT14" si="477">NT4/NS4*100-100</f>
        <v>0.61054980427992689</v>
      </c>
      <c r="NU14" s="51">
        <f t="shared" ref="NU14" si="478">NU4/NT4*100-100</f>
        <v>-3.3789072965362266E-3</v>
      </c>
      <c r="NV14" s="51">
        <f t="shared" ref="NV14" si="479">NV4/NU4*100-100</f>
        <v>-6.0957361619543349E-2</v>
      </c>
      <c r="NW14" s="51">
        <f t="shared" ref="NW14" si="480">NW4/NV4*100-100</f>
        <v>-0.2434516319978286</v>
      </c>
      <c r="NX14" s="51">
        <f t="shared" ref="NX14" si="481">NX4/NW4*100-100</f>
        <v>3.3435123859533178E-3</v>
      </c>
      <c r="NY14" s="51">
        <f t="shared" ref="NY14" si="482">NY4/NX4*100-100</f>
        <v>9.6273689017394304E-2</v>
      </c>
      <c r="NZ14" s="51">
        <f t="shared" ref="NZ14" si="483">NZ4/NY4*100-100</f>
        <v>-9.7592049094146205E-3</v>
      </c>
      <c r="OA14" s="51">
        <f t="shared" ref="OA14" si="484">OA4/NZ4*100-100</f>
        <v>0.63720638374165617</v>
      </c>
      <c r="OB14" s="51">
        <f t="shared" ref="OB14" si="485">OB4/OA4*100-100</f>
        <v>-0.18902124073578364</v>
      </c>
      <c r="OC14" s="51">
        <f t="shared" ref="OC14" si="486">OC4/OB4*100-100</f>
        <v>8.8563856365070137E-2</v>
      </c>
      <c r="OD14" s="51">
        <f t="shared" ref="OD14" si="487">OD4/OC4*100-100</f>
        <v>8.7881942127381762E-2</v>
      </c>
      <c r="OE14" s="51">
        <f t="shared" ref="OE14" si="488">OE4/OD4*100-100</f>
        <v>-3.4512910367496374E-2</v>
      </c>
      <c r="OF14" s="51">
        <f t="shared" ref="OF14" si="489">OF4/OE4*100-100</f>
        <v>-2.0830251375059561E-2</v>
      </c>
      <c r="OG14" s="51">
        <f t="shared" ref="OG14" si="490">OG4/OF4*100-100</f>
        <v>-0.18713560050476019</v>
      </c>
      <c r="OH14" s="51">
        <f t="shared" ref="OH14" si="491">OH4/OG4*100-100</f>
        <v>7.2412744878263879E-2</v>
      </c>
      <c r="OI14" s="51">
        <f t="shared" ref="OI14" si="492">OI4/OH4*100-100</f>
        <v>3.9881797585778145E-2</v>
      </c>
      <c r="OJ14" s="51">
        <f t="shared" ref="OJ14" si="493">OJ4/OI4*100-100</f>
        <v>2.2182982405411167E-2</v>
      </c>
      <c r="OK14" s="51">
        <f t="shared" ref="OK14" si="494">OK4/OJ4*100-100</f>
        <v>5.2828967157267925E-3</v>
      </c>
      <c r="OL14" s="51">
        <f t="shared" ref="OL14" si="495">OL4/OK4*100-100</f>
        <v>-0.16812962579660962</v>
      </c>
      <c r="OM14" s="51">
        <f t="shared" ref="OM14" si="496">OM4/OL4*100-100</f>
        <v>9.8696569781651533E-2</v>
      </c>
      <c r="ON14" s="51">
        <f t="shared" ref="ON14" si="497">ON4/OM4*100-100</f>
        <v>5.9765327859381046E-2</v>
      </c>
      <c r="OO14" s="51">
        <f t="shared" ref="OO14" si="498">OO4/ON4*100-100</f>
        <v>-9.9639688067298948E-3</v>
      </c>
      <c r="OP14" s="51">
        <f t="shared" ref="OP14" si="499">OP4/OO4*100-100</f>
        <v>0.72261401789710078</v>
      </c>
      <c r="OQ14" s="51">
        <f t="shared" ref="OQ14" si="500">OQ4/OP4*100-100</f>
        <v>-0.19528753230441964</v>
      </c>
      <c r="OR14" s="51">
        <f t="shared" ref="OR14" si="501">OR4/OQ4*100-100</f>
        <v>5.2225632637885155E-2</v>
      </c>
      <c r="OS14" s="51">
        <f t="shared" ref="OS14" si="502">OS4/OR4*100-100</f>
        <v>9.3359144781430814E-3</v>
      </c>
      <c r="OT14" s="51">
        <f t="shared" ref="OT14" si="503">OT4/OS4*100-100</f>
        <v>-4.160135258771902E-3</v>
      </c>
      <c r="OU14" s="51">
        <f t="shared" ref="OU14" si="504">OU4/OT4*100-100</f>
        <v>-7.2356427778501597E-2</v>
      </c>
      <c r="OV14" s="51">
        <f t="shared" ref="OV14" si="505">OV4/OU4*100-100</f>
        <v>-9.4309915451603388E-2</v>
      </c>
      <c r="OW14" s="51">
        <f t="shared" ref="OW14" si="506">OW4/OV4*100-100</f>
        <v>5.8642744605805319E-2</v>
      </c>
      <c r="OX14" s="51">
        <f t="shared" ref="OX14" si="507">OX4/OW4*100-100</f>
        <v>0.743163833232515</v>
      </c>
      <c r="OY14" s="51">
        <f t="shared" ref="OY14" si="508">OY4/OX4*100-100</f>
        <v>1.3530180376733369E-2</v>
      </c>
      <c r="OZ14" s="51">
        <f t="shared" ref="OZ14" si="509">OZ4/OY4*100-100</f>
        <v>2.111385610679406E-2</v>
      </c>
      <c r="PA14" s="51">
        <f t="shared" ref="PA14" si="510">PA4/OZ4*100-100</f>
        <v>-0.28807180985941727</v>
      </c>
      <c r="PB14" s="51">
        <f t="shared" ref="PB14" si="511">PB4/PA4*100-100</f>
        <v>2.5980704389922948E-2</v>
      </c>
      <c r="PC14" s="51">
        <f t="shared" ref="PC14" si="512">PC4/PB4*100-100</f>
        <v>9.0554530511766984E-2</v>
      </c>
      <c r="PD14" s="51">
        <f t="shared" ref="PD14" si="513">PD4/PC4*100-100</f>
        <v>3.0728922434946071E-2</v>
      </c>
      <c r="PE14" s="51">
        <f t="shared" ref="PE14" si="514">PE4/PD4*100-100</f>
        <v>3.4093296042712495E-2</v>
      </c>
      <c r="PF14" s="51">
        <f t="shared" ref="PF14" si="515">PF4/PE4*100-100</f>
        <v>-8.4384103896510965E-2</v>
      </c>
      <c r="PG14" s="51">
        <f t="shared" ref="PG14" si="516">PG4/PF4*100-100</f>
        <v>8.6868685539045032E-2</v>
      </c>
      <c r="PH14" s="51">
        <f t="shared" ref="PH14" si="517">PH4/PG4*100-100</f>
        <v>6.8805118642529806E-2</v>
      </c>
      <c r="PI14" s="51">
        <f t="shared" ref="PI14" si="518">PI4/PH4*100-100</f>
        <v>6.2667212923201987E-2</v>
      </c>
      <c r="PJ14" s="51">
        <f t="shared" ref="PJ14" si="519">PJ4/PI4*100-100</f>
        <v>1.3790481971881263E-2</v>
      </c>
      <c r="PK14" s="51">
        <f t="shared" ref="PK14" si="520">PK4/PJ4*100-100</f>
        <v>-4.1086592846156123E-2</v>
      </c>
      <c r="PL14" s="51">
        <f t="shared" ref="PL14" si="521">PL4/PK4*100-100</f>
        <v>0.72631934244941476</v>
      </c>
      <c r="PM14" s="51">
        <f t="shared" ref="PM14" si="522">PM4/PL4*100-100</f>
        <v>5.9734645819872867E-2</v>
      </c>
      <c r="PN14" s="51">
        <f t="shared" ref="PN14" si="523">PN4/PM4*100-100</f>
        <v>2.5398913432781001E-2</v>
      </c>
      <c r="PO14" s="51">
        <f t="shared" ref="PO14" si="524">PO4/PN4*100-100</f>
        <v>4.3911100612177734E-2</v>
      </c>
      <c r="PP14" s="51">
        <f t="shared" ref="PP14" si="525">PP4/PO4*100-100</f>
        <v>-0.13104527359064377</v>
      </c>
      <c r="PQ14" s="51">
        <f t="shared" ref="PQ14" si="526">PQ4/PP4*100-100</f>
        <v>0.19247630378069402</v>
      </c>
      <c r="PR14" s="51">
        <f t="shared" ref="PR14" si="527">PR4/PQ4*100-100</f>
        <v>9.2009344888552391E-2</v>
      </c>
      <c r="PS14" s="51">
        <f t="shared" ref="PS14" si="528">PS4/PR4*100-100</f>
        <v>7.7546793311043416E-2</v>
      </c>
      <c r="PT14" s="51">
        <f t="shared" ref="PT14" si="529">PT4/PS4*100-100</f>
        <v>2.1272990084881371E-2</v>
      </c>
      <c r="PU14" s="51">
        <f t="shared" ref="PU14" si="530">PU4/PT4*100-100</f>
        <v>0.65528729052510926</v>
      </c>
      <c r="PV14" s="51">
        <f t="shared" ref="PV14" si="531">PV4/PU4*100-100</f>
        <v>0.1320216183674745</v>
      </c>
      <c r="PW14" s="51">
        <f t="shared" ref="PW14" si="532">PW4/PV4*100-100</f>
        <v>8.4746742880483339E-2</v>
      </c>
      <c r="PX14" s="51">
        <f t="shared" ref="PX14" si="533">PX4/PW4*100-100</f>
        <v>4.6828140963967257E-2</v>
      </c>
      <c r="PY14" s="51">
        <f t="shared" ref="PY14" si="534">PY4/PX4*100-100</f>
        <v>3.6130390542084001E-2</v>
      </c>
      <c r="PZ14" s="51">
        <f t="shared" ref="PZ14" si="535">PZ4/PY4*100-100</f>
        <v>-1.8613048000872823E-2</v>
      </c>
      <c r="QA14" s="51">
        <f t="shared" ref="QA14" si="536">QA4/PZ4*100-100</f>
        <v>0.10988559842040502</v>
      </c>
      <c r="QB14" s="51">
        <f t="shared" ref="QB14" si="537">QB4/QA4*100-100</f>
        <v>0.1002581602088668</v>
      </c>
      <c r="QC14" s="51">
        <f t="shared" ref="QC14" si="538">QC4/QB4*100-100</f>
        <v>0.11864970043684764</v>
      </c>
      <c r="QD14" s="51">
        <f t="shared" ref="QD14" si="539">QD4/QC4*100-100</f>
        <v>6.086571019258713E-2</v>
      </c>
      <c r="QE14" s="51">
        <f t="shared" ref="QE14" si="540">QE4/QD4*100-100</f>
        <v>-2.6556223791942557E-3</v>
      </c>
      <c r="QF14" s="51">
        <f t="shared" ref="QF14" si="541">QF4/QE4*100-100</f>
        <v>0.10039871877378914</v>
      </c>
      <c r="QG14" s="51">
        <f t="shared" ref="QG14" si="542">QG4/QF4*100-100</f>
        <v>2.8703282593227186E-2</v>
      </c>
      <c r="QH14" s="51">
        <f t="shared" ref="QH14" si="543">QH4/QG4*100-100</f>
        <v>0.73080914309355194</v>
      </c>
      <c r="QI14" s="51">
        <f t="shared" ref="QI14" si="544">QI4/QH4*100-100</f>
        <v>9.9278947609988677E-2</v>
      </c>
      <c r="QJ14" s="51">
        <f t="shared" ref="QJ14" si="545">QJ4/QI4*100-100</f>
        <v>-0.102526617173055</v>
      </c>
      <c r="QK14" s="51">
        <f t="shared" ref="QK14" si="546">QK4/QJ4*100-100</f>
        <v>0.12842443819151583</v>
      </c>
      <c r="QL14" s="51">
        <f t="shared" ref="QL14" si="547">QL4/QK4*100-100</f>
        <v>8.8067244714551407E-2</v>
      </c>
      <c r="QM14" s="51">
        <f t="shared" ref="QM14" si="548">QM4/QL4*100-100</f>
        <v>5.513634138623047E-4</v>
      </c>
      <c r="QN14" s="51">
        <f t="shared" ref="QN14" si="549">QN4/QM4*100-100</f>
        <v>8.6673094238378212E-2</v>
      </c>
      <c r="QO14" s="51">
        <f t="shared" ref="QO14" si="550">QO4/QN4*100-100</f>
        <v>-7.0049702035674954E-3</v>
      </c>
      <c r="QP14" s="51">
        <f t="shared" ref="QP14" si="551">QP4/QO4*100-100</f>
        <v>0.65806278102333238</v>
      </c>
      <c r="QQ14" s="51">
        <f t="shared" ref="QQ14" si="552">QQ4/QP4*100-100</f>
        <v>0.100728495184498</v>
      </c>
      <c r="QR14" s="51">
        <f t="shared" ref="QR14" si="553">QR4/QQ4*100-100</f>
        <v>2.1995260581604725E-2</v>
      </c>
      <c r="QS14" s="51">
        <f t="shared" ref="QS14" si="554">QS4/QR4*100-100</f>
        <v>6.7844645173835261E-2</v>
      </c>
      <c r="QT14" s="51">
        <f t="shared" ref="QT14" si="555">QT4/QS4*100-100</f>
        <v>-3.5569092245651746E-2</v>
      </c>
      <c r="QU14" s="51">
        <f t="shared" ref="QU14" si="556">QU4/QT4*100-100</f>
        <v>8.4375645897523555E-2</v>
      </c>
      <c r="QV14" s="51">
        <f t="shared" ref="QV14" si="557">QV4/QU4*100-100</f>
        <v>8.7828477944611905E-2</v>
      </c>
      <c r="QW14" s="51">
        <f t="shared" ref="QW14" si="558">QW4/QV4*100-100</f>
        <v>-5.358654830672549E-3</v>
      </c>
      <c r="QX14" s="51">
        <f t="shared" ref="QX14" si="559">QX4/QW4*100-100</f>
        <v>7.5503623668851105E-3</v>
      </c>
      <c r="QY14" s="51">
        <f t="shared" ref="QY14" si="560">QY4/QX4*100-100</f>
        <v>-8.6056999973038728E-3</v>
      </c>
      <c r="QZ14" s="51">
        <f t="shared" ref="QZ14" si="561">QZ4/QY4*100-100</f>
        <v>2.7461476980491284E-2</v>
      </c>
      <c r="RA14" s="51">
        <f t="shared" ref="RA14" si="562">RA4/QZ4*100-100</f>
        <v>0.1203823434213831</v>
      </c>
      <c r="RB14" s="51">
        <f t="shared" ref="RB14" si="563">RB4/RA4*100-100</f>
        <v>5.1621289805140691E-2</v>
      </c>
      <c r="RC14" s="51">
        <f t="shared" ref="RC14" si="564">RC4/RB4*100-100</f>
        <v>0.72141806508770401</v>
      </c>
      <c r="RD14" s="51">
        <f t="shared" ref="RD14" si="565">RD4/RC4*100-100</f>
        <v>-0.12402761566328024</v>
      </c>
      <c r="RE14" s="51">
        <f t="shared" ref="RE14" si="566">RE4/RD4*100-100</f>
        <v>9.1102850710100824E-2</v>
      </c>
      <c r="RF14" s="51">
        <f t="shared" ref="RF14" si="567">RF4/RE4*100-100</f>
        <v>2.0465660014139075E-2</v>
      </c>
      <c r="RG14" s="51">
        <f t="shared" ref="RG14" si="568">RG4/RF4*100-100</f>
        <v>5.1343687279143069E-2</v>
      </c>
      <c r="RH14" s="51">
        <f t="shared" ref="RH14" si="569">RH4/RG4*100-100</f>
        <v>7.4098398994237868E-2</v>
      </c>
      <c r="RI14" s="51">
        <f t="shared" ref="RI14" si="570">RI4/RH4*100-100</f>
        <v>-6.218912788540365E-3</v>
      </c>
      <c r="RJ14" s="51">
        <f t="shared" ref="RJ14" si="571">RJ4/RI4*100-100</f>
        <v>6.5366422665476875E-2</v>
      </c>
      <c r="RK14" s="51">
        <f t="shared" ref="RK14" si="572">RK4/RJ4*100-100</f>
        <v>0.60340775507590649</v>
      </c>
      <c r="RL14" s="51">
        <f t="shared" ref="RL14" si="573">RL4/RK4*100-100</f>
        <v>5.0887203484720089E-2</v>
      </c>
      <c r="RM14" s="51">
        <f t="shared" ref="RM14" si="574">RM4/RL4*100-100</f>
        <v>-3.4697158318550692E-3</v>
      </c>
      <c r="RN14" s="51">
        <f t="shared" ref="RN14" si="575">RN4/RM4*100-100</f>
        <v>-8.4240376205755751E-2</v>
      </c>
      <c r="RO14" s="51">
        <f t="shared" ref="RO14" si="576">RO4/RN4*100-100</f>
        <v>2.436337063953431E-2</v>
      </c>
      <c r="RP14" s="51">
        <f t="shared" ref="RP14" si="577">RP4/RO4*100-100</f>
        <v>5.929451135429531E-2</v>
      </c>
      <c r="RQ14" s="51">
        <f t="shared" ref="RQ14" si="578">RQ4/RP4*100-100</f>
        <v>1.3548611266031685E-2</v>
      </c>
      <c r="RR14" s="51">
        <f t="shared" ref="RR14" si="579">RR4/RQ4*100-100</f>
        <v>4.7984412473454086E-3</v>
      </c>
      <c r="RS14" s="51">
        <f t="shared" ref="RS14" si="580">RS4/RR4*100-100</f>
        <v>-4.8941357631875348E-2</v>
      </c>
      <c r="RT14" s="51">
        <f t="shared" ref="RT14" si="581">RT4/RS4*100-100</f>
        <v>2.1871406139382543E-2</v>
      </c>
      <c r="RU14" s="51">
        <f t="shared" ref="RU14" si="582">RU4/RT4*100-100</f>
        <v>3.8471139291246459E-2</v>
      </c>
      <c r="RV14" s="51">
        <f t="shared" ref="RV14" si="583">RV4/RU4*100-100</f>
        <v>1.77500188270443E-2</v>
      </c>
      <c r="RW14" s="51">
        <f t="shared" ref="RW14" si="584">RW4/RV4*100-100</f>
        <v>1.7667890916840179E-2</v>
      </c>
      <c r="RX14" s="51">
        <f t="shared" ref="RX14" si="585">RX4/RW4*100-100</f>
        <v>-1.8707910633452229E-2</v>
      </c>
      <c r="RY14" s="51">
        <f t="shared" ref="RY14" si="586">RY4/RX4*100-100</f>
        <v>0.6899990370737612</v>
      </c>
      <c r="RZ14" s="51">
        <f t="shared" ref="RZ14" si="587">RZ4/RY4*100-100</f>
        <v>3.7570602662697183E-2</v>
      </c>
      <c r="SA14" s="51">
        <f t="shared" ref="SA14" si="588">SA4/RZ4*100-100</f>
        <v>-6.7997341154153901E-2</v>
      </c>
      <c r="SB14" s="51">
        <f t="shared" ref="SB14" si="589">SB4/SA4*100-100</f>
        <v>3.6969125374781697E-2</v>
      </c>
      <c r="SC14" s="51">
        <f t="shared" ref="SC14" si="590">SC4/SB4*100-100</f>
        <v>-4.587339882120034E-2</v>
      </c>
      <c r="SD14" s="51">
        <f t="shared" ref="SD14" si="591">SD4/SC4*100-100</f>
        <v>3.2905737537618052E-2</v>
      </c>
      <c r="SE14" s="51">
        <f t="shared" ref="SE14" si="592">SE4/SD4*100-100</f>
        <v>3.2957995318952271E-2</v>
      </c>
      <c r="SF14" s="51">
        <f t="shared" ref="SF14" si="593">SF4/SE4*100-100</f>
        <v>2.5196118793331834E-2</v>
      </c>
      <c r="SG14" s="51">
        <f t="shared" ref="SG14" si="594">SG4/SF4*100-100</f>
        <v>0.59632572920821758</v>
      </c>
      <c r="SH14" s="51">
        <f t="shared" ref="SH14" si="595">SH4/SG4*100-100</f>
        <v>-2.2260495262841573E-2</v>
      </c>
      <c r="SI14" s="51">
        <f t="shared" ref="SI14" si="596">SI4/SH4*100-100</f>
        <v>-1.3196260375323732E-2</v>
      </c>
      <c r="SJ14" s="51">
        <f t="shared" ref="SJ14" si="597">SJ4/SI4*100-100</f>
        <v>-1.3335803886818098E-2</v>
      </c>
      <c r="SK14" s="51">
        <f t="shared" ref="SK14" si="598">SK4/SJ4*100-100</f>
        <v>1.3656068297080992E-2</v>
      </c>
      <c r="SL14" s="51">
        <f t="shared" ref="SL14" si="599">SL4/SK4*100-100</f>
        <v>1.5765393847757991E-2</v>
      </c>
      <c r="SM14" s="51">
        <f t="shared" ref="SM14" si="600">SM4/SL4*100-100</f>
        <v>-7.0131136750603673E-2</v>
      </c>
      <c r="SN14" s="51">
        <f t="shared" ref="SN14" si="601">SN4/SM4*100-100</f>
        <v>5.7549958135425072E-2</v>
      </c>
      <c r="SO14" s="51">
        <f t="shared" ref="SO14" si="602">SO4/SN4*100-100</f>
        <v>6.5568052522777975E-2</v>
      </c>
      <c r="SP14" s="51">
        <f t="shared" ref="SP14" si="603">SP4/SO4*100-100</f>
        <v>1.7338880612840057E-2</v>
      </c>
      <c r="SQ14" s="51">
        <f t="shared" ref="SQ14" si="604">SQ4/SP4*100-100</f>
        <v>5.87926835817143E-2</v>
      </c>
      <c r="SR14" s="51">
        <f t="shared" ref="SR14" si="605">SR4/SQ4*100-100</f>
        <v>-5.9848684571093713E-2</v>
      </c>
      <c r="SS14" s="51">
        <f t="shared" ref="SS14" si="606">SS4/SR4*100-100</f>
        <v>8.6440209150822511E-2</v>
      </c>
      <c r="ST14" s="51">
        <f t="shared" ref="ST14" si="607">ST4/SS4*100-100</f>
        <v>4.0398713531047292E-2</v>
      </c>
      <c r="SU14" s="51">
        <f t="shared" ref="SU14" si="608">SU4/ST4*100-100</f>
        <v>6.705354215014836E-2</v>
      </c>
      <c r="SV14" s="51">
        <f t="shared" ref="SV14" si="609">SV4/SU4*100-100</f>
        <v>0.72627851429712109</v>
      </c>
      <c r="SW14" s="51">
        <f t="shared" ref="SW14" si="610">SW4/SV4*100-100</f>
        <v>-6.0072699210948599E-2</v>
      </c>
      <c r="SX14" s="51">
        <f t="shared" ref="SX14" si="611">SX4/SW4*100-100</f>
        <v>0.14804587711498129</v>
      </c>
      <c r="SY14" s="51">
        <f t="shared" ref="SY14" si="612">SY4/SX4*100-100</f>
        <v>6.3000527916415194E-2</v>
      </c>
      <c r="SZ14" s="51">
        <f t="shared" ref="SZ14" si="613">SZ4/SY4*100-100</f>
        <v>4.3510917487594725E-2</v>
      </c>
      <c r="TA14" s="51">
        <f t="shared" ref="TA14" si="614">TA4/SZ4*100-100</f>
        <v>1.8062518941121652E-2</v>
      </c>
      <c r="TB14" s="51">
        <f t="shared" ref="TB14" si="615">TB4/TA4*100-100</f>
        <v>0.11801326025995706</v>
      </c>
      <c r="TC14" s="51">
        <f t="shared" ref="TC14" si="616">TC4/TB4*100-100</f>
        <v>9.1956723168749477E-2</v>
      </c>
      <c r="TD14" s="51">
        <f t="shared" ref="TD14" si="617">TD4/TC4*100-100</f>
        <v>5.2329899734488095E-2</v>
      </c>
      <c r="TE14" s="51">
        <f t="shared" ref="TE14" si="618">TE4/TD4*100-100</f>
        <v>0.64779467927675682</v>
      </c>
      <c r="TF14" s="51">
        <f t="shared" ref="TF14" si="619">TF4/TE4*100-100</f>
        <v>5.6138802582069047E-2</v>
      </c>
      <c r="TG14" s="51">
        <f t="shared" ref="TG14" si="620">TG4/TF4*100-100</f>
        <v>9.7219433506197106E-2</v>
      </c>
      <c r="TH14" s="51">
        <f t="shared" ref="TH14" si="621">TH4/TG4*100-100</f>
        <v>6.816064754832496E-2</v>
      </c>
      <c r="TI14" s="51">
        <f t="shared" ref="TI14" si="622">TI4/TH4*100-100</f>
        <v>6.4752251164250652E-2</v>
      </c>
      <c r="TJ14" s="51">
        <f t="shared" ref="TJ14" si="623">TJ4/TI4*100-100</f>
        <v>6.1010899067781565E-2</v>
      </c>
      <c r="TK14" s="51">
        <f t="shared" ref="TK14" si="624">TK4/TJ4*100-100</f>
        <v>-5.0836936979834491E-3</v>
      </c>
      <c r="TL14" s="51">
        <f t="shared" ref="TL14" si="625">TL4/TK4*100-100</f>
        <v>7.3959223859219492E-2</v>
      </c>
      <c r="TM14" s="51">
        <f t="shared" ref="TM14" si="626">TM4/TL4*100-100</f>
        <v>4.1005376423711937E-2</v>
      </c>
      <c r="TN14" s="51">
        <f t="shared" ref="TN14" si="627">TN4/TM4*100-100</f>
        <v>3.7735876379116462E-2</v>
      </c>
      <c r="TO14" s="51">
        <f t="shared" ref="TO14" si="628">TO4/TN4*100-100</f>
        <v>8.8502570000741798E-2</v>
      </c>
      <c r="TP14" s="51">
        <f t="shared" ref="TP14" si="629">TP4/TO4*100-100</f>
        <v>0.69060127669892779</v>
      </c>
      <c r="TQ14" s="51">
        <f t="shared" ref="TQ14" si="630">TQ4/TP4*100-100</f>
        <v>6.1558382221434726E-2</v>
      </c>
      <c r="TR14" s="51">
        <f t="shared" ref="TR14" si="631">TR4/TQ4*100-100</f>
        <v>3.5178283996842197E-2</v>
      </c>
      <c r="TS14" s="51">
        <f t="shared" ref="TS14" si="632">TS4/TR4*100-100</f>
        <v>2.8831828344380028E-3</v>
      </c>
      <c r="TT14" s="51">
        <f t="shared" ref="TT14" si="633">TT4/TS4*100-100</f>
        <v>0.11215049552031076</v>
      </c>
      <c r="TU14" s="51">
        <f t="shared" ref="TU14" si="634">TU4/TT4*100-100</f>
        <v>-4.9438078169956157E-2</v>
      </c>
      <c r="TV14" s="51">
        <f t="shared" ref="TV14" si="635">TV4/TU4*100-100</f>
        <v>7.7888660400631693E-2</v>
      </c>
      <c r="TW14" s="51">
        <f t="shared" ref="TW14" si="636">TW4/TV4*100-100</f>
        <v>6.8842301040845655E-2</v>
      </c>
      <c r="TX14" s="51">
        <f t="shared" ref="TX14" si="637">TX4/TW4*100-100</f>
        <v>0.55964386656040688</v>
      </c>
      <c r="TY14" s="51">
        <f t="shared" ref="TY14" si="638">TY4/TX4*100-100</f>
        <v>5.6643500430197946E-2</v>
      </c>
      <c r="TZ14" s="51">
        <f t="shared" ref="TZ14" si="639">TZ4/TY4*100-100</f>
        <v>-0.11985060425863026</v>
      </c>
      <c r="UA14" s="51">
        <f t="shared" ref="UA14" si="640">UA4/TZ4*100-100</f>
        <v>6.8332398190847243E-2</v>
      </c>
      <c r="UB14" s="51">
        <f t="shared" ref="UB14" si="641">UB4/UA4*100-100</f>
        <v>2.9364310647082448E-2</v>
      </c>
      <c r="UC14" s="51">
        <f t="shared" ref="UC14" si="642">UC4/UB4*100-100</f>
        <v>5.0226341340732006E-2</v>
      </c>
      <c r="UD14" s="51">
        <f t="shared" ref="UD14" si="643">UD4/UC4*100-100</f>
        <v>6.2344022049671821E-3</v>
      </c>
      <c r="UE14" s="51">
        <f t="shared" ref="UE14" si="644">UE4/UD4*100-100</f>
        <v>-6.1155670657100814E-2</v>
      </c>
      <c r="UF14" s="51">
        <f t="shared" ref="UF14" si="645">UF4/UE4*100-100</f>
        <v>4.8751465854053322E-3</v>
      </c>
      <c r="UG14" s="51">
        <f t="shared" ref="UG14" si="646">UG4/UF4*100-100</f>
        <v>-6.3836898921039165E-3</v>
      </c>
      <c r="UH14" s="51">
        <f t="shared" ref="UH14" si="647">UH4/UG4*100-100</f>
        <v>-0.18537865804310627</v>
      </c>
      <c r="UI14" s="51">
        <f t="shared" ref="UI14" si="648">UI4/UH4*100-100</f>
        <v>-0.17978160030015999</v>
      </c>
      <c r="UJ14" s="51">
        <f t="shared" ref="UJ14" si="649">UJ4/UI4*100-100</f>
        <v>-1.0558284817946628E-2</v>
      </c>
      <c r="UK14" s="51">
        <f t="shared" ref="UK14" si="650">UK4/UJ4*100-100</f>
        <v>-0.23971520675529234</v>
      </c>
      <c r="UL14" s="51">
        <f t="shared" ref="UL14" si="651">UL4/UK4*100-100</f>
        <v>-0.19345366612549242</v>
      </c>
      <c r="UM14" s="51">
        <f t="shared" ref="UM14" si="652">UM4/UL4*100-100</f>
        <v>-0.18766773915578483</v>
      </c>
      <c r="UN14" s="51">
        <f t="shared" ref="UN14" si="653">UN4/UM4*100-100</f>
        <v>-0.1430188113173898</v>
      </c>
      <c r="UO14" s="51">
        <f t="shared" ref="UO14" si="654">UO4/UN4*100-100</f>
        <v>-0.62514034482524039</v>
      </c>
      <c r="UP14" s="51">
        <f t="shared" ref="UP14" si="655">UP4/UO4*100-100</f>
        <v>-0.11729700006092969</v>
      </c>
      <c r="UQ14" s="51">
        <f t="shared" ref="UQ14" si="656">UQ4/UP4*100-100</f>
        <v>0.4610661787197472</v>
      </c>
      <c r="UR14" s="51">
        <f t="shared" ref="UR14" si="657">UR4/UQ4*100-100</f>
        <v>-8.1855362499354101E-2</v>
      </c>
      <c r="US14" s="51">
        <f t="shared" ref="US14" si="658">US4/UR4*100-100</f>
        <v>-0.1622158003609826</v>
      </c>
      <c r="UT14" s="51">
        <f t="shared" ref="UT14" si="659">UT4/US4*100-100</f>
        <v>-7.8943997150986434E-3</v>
      </c>
      <c r="UU14" s="51">
        <f t="shared" ref="UU14" si="660">UU4/UT4*100-100</f>
        <v>0.12778224596019072</v>
      </c>
      <c r="UV14" s="51">
        <f t="shared" ref="UV14" si="661">UV4/UU4*100-100</f>
        <v>0.14701498106246902</v>
      </c>
      <c r="UW14" s="51">
        <f t="shared" ref="UW14" si="662">UW4/UV4*100-100</f>
        <v>0.1516555250293834</v>
      </c>
      <c r="UX14" s="51">
        <f t="shared" ref="UX14" si="663">UX4/UW4*100-100</f>
        <v>-2.9967699424489069E-2</v>
      </c>
      <c r="UY14" s="51">
        <f t="shared" ref="UY14" si="664">UY4/UX4*100-100</f>
        <v>0.17557071873959273</v>
      </c>
      <c r="UZ14" s="51">
        <f t="shared" ref="UZ14" si="665">UZ4/UY4*100-100</f>
        <v>0.11977493242163462</v>
      </c>
      <c r="VA14" s="51">
        <f t="shared" ref="VA14" si="666">VA4/UZ4*100-100</f>
        <v>9.8446474365189829E-2</v>
      </c>
      <c r="VB14" s="51">
        <f t="shared" ref="VB14" si="667">VB4/VA4*100-100</f>
        <v>0.17860319057388097</v>
      </c>
      <c r="VC14" s="51">
        <f t="shared" ref="VC14" si="668">VC4/VB4*100-100</f>
        <v>0.10101314963486629</v>
      </c>
      <c r="VD14" s="51">
        <f t="shared" ref="VD14" si="669">VD4/VC4*100-100</f>
        <v>0.28422541431507398</v>
      </c>
      <c r="VE14" s="51">
        <f>VE4/VD4*100-100</f>
        <v>0.27993304633189098</v>
      </c>
      <c r="VF14" s="51">
        <f t="shared" ref="VF14" si="670">VF4/VE4*100-100</f>
        <v>0.872304018351727</v>
      </c>
      <c r="VG14" s="51">
        <f t="shared" ref="VG14" si="671">VG4/VF4*100-100</f>
        <v>0.20604386253990015</v>
      </c>
      <c r="VH14" s="51">
        <f t="shared" ref="VH14" si="672">VH4/VG4*100-100</f>
        <v>-1.8514576855437781E-2</v>
      </c>
      <c r="VI14" s="51">
        <f t="shared" ref="VI14" si="673">VI4/VH4*100-100</f>
        <v>0.1228026819344592</v>
      </c>
      <c r="VJ14" s="51">
        <f t="shared" ref="VJ14" si="674">VJ4/VI4*100-100</f>
        <v>0.1022042211414913</v>
      </c>
      <c r="VK14" s="51">
        <f t="shared" ref="VK14" si="675">VK4/VJ4*100-100</f>
        <v>8.8388474979737452E-2</v>
      </c>
      <c r="VL14" s="51">
        <f t="shared" ref="VL14" si="676">VL4/VK4*100-100</f>
        <v>0.13715371980825353</v>
      </c>
      <c r="VM14" s="51">
        <f t="shared" ref="VM14" si="677">VM4/VL4*100-100</f>
        <v>-2.0195734935128939E-2</v>
      </c>
      <c r="VN14" s="51">
        <f t="shared" ref="VN14" si="678">VN4/VM4*100-100</f>
        <v>0.76140175479324057</v>
      </c>
      <c r="VO14" s="51">
        <f t="shared" ref="VO14" si="679">VO4/VN4*100-100</f>
        <v>2.7564480507066946E-2</v>
      </c>
      <c r="VP14" s="51">
        <f t="shared" ref="VP14" si="680">VP4/VO4*100-100</f>
        <v>6.6777859452685107E-2</v>
      </c>
      <c r="VQ14" s="51">
        <f t="shared" ref="VQ14" si="681">VQ4/VP4*100-100</f>
        <v>3.4763881518173889E-2</v>
      </c>
      <c r="VR14" s="51">
        <f t="shared" ref="VR14" si="682">VR4/VQ4*100-100</f>
        <v>-1.6853048007476445E-2</v>
      </c>
      <c r="VS14" s="51">
        <f t="shared" ref="VS14" si="683">VS4/VR4*100-100</f>
        <v>9.6506663967460327E-2</v>
      </c>
      <c r="VT14" s="51">
        <f t="shared" ref="VT14" si="684">VT4/VS4*100-100</f>
        <v>6.2203339873789787E-2</v>
      </c>
      <c r="VU14" s="51">
        <f t="shared" ref="VU14" si="685">VU4/VT4*100-100</f>
        <v>6.0208703214058801E-2</v>
      </c>
      <c r="VV14" s="51">
        <f t="shared" ref="VV14" si="686">VV4/VU4*100-100</f>
        <v>5.3912490643014621E-2</v>
      </c>
      <c r="VW14" s="51">
        <f t="shared" ref="VW14" si="687">VW4/VV4*100-100</f>
        <v>-2.6565533047531176E-2</v>
      </c>
      <c r="VX14" s="51">
        <f t="shared" ref="VX14" si="688">VX4/VW4*100-100</f>
        <v>7.9624786742087394E-2</v>
      </c>
      <c r="VY14" s="51">
        <f t="shared" ref="VY14" si="689">VY4/VX4*100-100</f>
        <v>5.525789067341691E-2</v>
      </c>
      <c r="VZ14" s="51">
        <f t="shared" ref="VZ14" si="690">VZ4/VY4*100-100</f>
        <v>6.8004124482683892E-2</v>
      </c>
      <c r="WA14" s="51">
        <f t="shared" ref="WA14" si="691">WA4/VZ4*100-100</f>
        <v>0.80923136559192699</v>
      </c>
      <c r="WB14" s="51">
        <f t="shared" ref="WB14" si="692">WB4/WA4*100-100</f>
        <v>-0.17749989635660768</v>
      </c>
      <c r="WC14" s="51">
        <f t="shared" ref="WC14" si="693">WC4/WB4*100-100</f>
        <v>9.9750946350781078E-2</v>
      </c>
      <c r="WD14" s="51">
        <f t="shared" ref="WD14" si="694">WD4/WC4*100-100</f>
        <v>9.5225921996572538E-2</v>
      </c>
      <c r="WE14" s="51">
        <f t="shared" ref="WE14" si="695">WE4/WD4*100-100</f>
        <v>-0.10080802450205795</v>
      </c>
      <c r="WF14" s="51">
        <f t="shared" ref="WF14" si="696">WF4/WE4*100-100</f>
        <v>0.10672847839461497</v>
      </c>
      <c r="WG14" s="51">
        <f t="shared" ref="WG14" si="697">WG4/WF4*100-100</f>
        <v>7.8566340884677288E-2</v>
      </c>
      <c r="WH14" s="51">
        <f t="shared" ref="WH14" si="698">WH4/WG4*100-100</f>
        <v>0.60206802663967096</v>
      </c>
      <c r="WI14" s="51">
        <f t="shared" ref="WI14" si="699">WI4/WH4*100-100</f>
        <v>3.9854594007636024E-2</v>
      </c>
      <c r="WJ14" s="51">
        <f t="shared" ref="WJ14" si="700">WJ4/WI4*100-100</f>
        <v>4.8511491333542267E-2</v>
      </c>
      <c r="WK14" s="51">
        <f t="shared" ref="WK14" si="701">WK4/WJ4*100-100</f>
        <v>6.3480207282907486E-2</v>
      </c>
      <c r="WL14" s="51">
        <f t="shared" ref="WL14" si="702">WL4/WK4*100-100</f>
        <v>4.7924785054419772E-2</v>
      </c>
      <c r="WM14" s="51">
        <f t="shared" ref="WM14" si="703">WM4/WL4*100-100</f>
        <v>6.380479952095186E-2</v>
      </c>
      <c r="WN14" s="51">
        <f t="shared" ref="WN14" si="704">WN4/WM4*100-100</f>
        <v>8.3153141251514739E-2</v>
      </c>
      <c r="WO14" s="51">
        <f t="shared" ref="WO14" si="705">WO4/WN4*100-100</f>
        <v>8.5234377474520784E-2</v>
      </c>
      <c r="WP14" s="51">
        <f t="shared" ref="WP14" si="706">WP4/WO4*100-100</f>
        <v>0.10865742976105253</v>
      </c>
      <c r="WQ14" s="51">
        <f t="shared" ref="WQ14" si="707">WQ4/WP4*100-100</f>
        <v>0.10917598411359108</v>
      </c>
      <c r="WR14" s="51">
        <f t="shared" ref="WR14" si="708">WR4/WQ4*100-100</f>
        <v>6.5143575029026124E-2</v>
      </c>
      <c r="WS14" s="51">
        <f t="shared" ref="WS14" si="709">WS4/WR4*100-100</f>
        <v>6.3021120311887557E-2</v>
      </c>
      <c r="WT14" s="51">
        <f t="shared" ref="WT14" si="710">WT4/WS4*100-100</f>
        <v>6.7549956274049805E-2</v>
      </c>
      <c r="WU14" s="51">
        <f t="shared" ref="WU14" si="711">WU4/WT4*100-100</f>
        <v>0.88012167137179631</v>
      </c>
      <c r="WV14" s="51">
        <f t="shared" ref="WV14" si="712">WV4/WU4*100-100</f>
        <v>5.9340644895542027E-2</v>
      </c>
      <c r="WW14" s="51">
        <f t="shared" ref="WW14" si="713">WW4/WV4*100-100</f>
        <v>3.7667098692836021E-2</v>
      </c>
      <c r="WX14" s="51">
        <f t="shared" ref="WX14" si="714">WX4/WW4*100-100</f>
        <v>6.4145492623921996E-2</v>
      </c>
      <c r="WY14" s="51">
        <f t="shared" ref="WY14" si="715">WY4/WX4*100-100</f>
        <v>-4.4476134314180626E-2</v>
      </c>
      <c r="WZ14" s="51">
        <f t="shared" ref="WZ14" si="716">WZ4/WY4*100-100</f>
        <v>7.7281443304968889E-2</v>
      </c>
      <c r="XA14" s="51">
        <f t="shared" ref="XA14" si="717">XA4/WZ4*100-100</f>
        <v>4.4269205795458788E-2</v>
      </c>
      <c r="XB14" s="51">
        <f t="shared" ref="XB14" si="718">XB4/XA4*100-100</f>
        <v>6.0644168912958207E-2</v>
      </c>
      <c r="XC14" s="51">
        <f t="shared" ref="XC14" si="719">XC4/XB4*100-100</f>
        <v>0.53126620599887531</v>
      </c>
      <c r="XD14" s="51">
        <f t="shared" ref="XD14" si="720">XD4/XC4*100-100</f>
        <v>-1.9715243007439653E-2</v>
      </c>
      <c r="XE14" s="51">
        <f t="shared" ref="XE14" si="721">XE4/XD4*100-100</f>
        <v>0.10615517377291894</v>
      </c>
      <c r="XF14" s="51">
        <f t="shared" ref="XF14" si="722">XF4/XE4*100-100</f>
        <v>4.6507053366482864E-2</v>
      </c>
      <c r="XG14" s="51">
        <f t="shared" ref="XG14" si="723">XG4/XF4*100-100</f>
        <v>0.10931620377259321</v>
      </c>
      <c r="XH14" s="51">
        <f t="shared" ref="XH14" si="724">XH4/XG4*100-100</f>
        <v>7.4862748933867351E-2</v>
      </c>
      <c r="XI14" s="51">
        <f t="shared" ref="XI14" si="725">XI4/XH4*100-100</f>
        <v>-7.2401212614465749E-3</v>
      </c>
      <c r="XJ14" s="51">
        <f t="shared" ref="XJ14" si="726">XJ4/XI4*100-100</f>
        <v>9.1964847071054123E-2</v>
      </c>
      <c r="XK14" s="51">
        <f t="shared" ref="XK14" si="727">XK4/XJ4*100-100</f>
        <v>9.9584069260671981E-2</v>
      </c>
      <c r="XL14" s="51">
        <f t="shared" ref="XL14" si="728">XL4/XK4*100-100</f>
        <v>4.9479110695642703E-2</v>
      </c>
      <c r="XM14" s="51">
        <f t="shared" ref="XM14" si="729">XM4/XL4*100-100</f>
        <v>2.4918325398971319E-2</v>
      </c>
      <c r="XN14" s="51">
        <f t="shared" ref="XN14" si="730">XN4/XM4*100-100</f>
        <v>-9.3273027698387523E-2</v>
      </c>
      <c r="XO14" s="51">
        <f t="shared" ref="XO14" si="731">XO4/XN4*100-100</f>
        <v>0.23032347528638297</v>
      </c>
      <c r="XP14" s="51">
        <f t="shared" ref="XP14" si="732">XP4/XO4*100-100</f>
        <v>6.96457344335073E-2</v>
      </c>
      <c r="XQ14" s="51">
        <f t="shared" ref="XQ14" si="733">XQ4/XP4*100-100</f>
        <v>0.75068534130156195</v>
      </c>
      <c r="XR14" s="51">
        <f t="shared" ref="XR14" si="734">XR4/XQ4*100-100</f>
        <v>3.2021078235416667E-2</v>
      </c>
      <c r="XS14" s="51">
        <f t="shared" ref="XS14" si="735">XS4/XR4*100-100</f>
        <v>-0.10612506245846021</v>
      </c>
      <c r="XT14" s="51">
        <f t="shared" ref="XT14" si="736">XT4/XS4*100-100</f>
        <v>6.2655138290779178E-2</v>
      </c>
      <c r="XU14" s="51">
        <f t="shared" ref="XU14" si="737">XU4/XT4*100-100</f>
        <v>5.7390192647716276E-2</v>
      </c>
      <c r="XV14" s="51">
        <f t="shared" ref="XV14" si="738">XV4/XU4*100-100</f>
        <v>-1.7732498679109199E-2</v>
      </c>
      <c r="XW14" s="51">
        <f t="shared" ref="XW14" si="739">XW4/XV4*100-100</f>
        <v>7.0878949504745492E-2</v>
      </c>
      <c r="XX14" s="51">
        <f t="shared" ref="XX14" si="740">XX4/XW4*100-100</f>
        <v>-5.5013552162947121E-2</v>
      </c>
      <c r="XY14" s="51">
        <f t="shared" ref="XY14" si="741">XY4/XX4*100-100</f>
        <v>0.58878695605619669</v>
      </c>
      <c r="XZ14" s="51">
        <f t="shared" ref="XZ14" si="742">XZ4/XY4*100-100</f>
        <v>4.1545706209490163E-2</v>
      </c>
      <c r="YA14" s="51">
        <f t="shared" ref="YA14" si="743">YA4/XZ4*100-100</f>
        <v>3.3252801132888976E-2</v>
      </c>
      <c r="YB14" s="51">
        <f t="shared" ref="YB14" si="744">YB4/YA4*100-100</f>
        <v>5.1504328820726641E-2</v>
      </c>
      <c r="YC14" s="51">
        <f t="shared" ref="YC14" si="745">YC4/YB4*100-100</f>
        <v>-0.10933951468011571</v>
      </c>
      <c r="YD14" s="51">
        <f t="shared" ref="YD14" si="746">YD4/YC4*100-100</f>
        <v>9.0778493254390469E-2</v>
      </c>
      <c r="YE14" s="51">
        <f t="shared" ref="YE14" si="747">YE4/YD4*100-100</f>
        <v>2.4589549072246086E-2</v>
      </c>
      <c r="YF14" s="51">
        <f t="shared" ref="YF14" si="748">YF4/YE4*100-100</f>
        <v>-4.8675727338263641E-2</v>
      </c>
      <c r="YG14" s="51">
        <f t="shared" ref="YG14" si="749">YG4/YF4*100-100</f>
        <v>4.9299833693652317E-3</v>
      </c>
      <c r="YH14" s="51">
        <f t="shared" ref="YH14" si="750">YH4/YG4*100-100</f>
        <v>-5.5164288190752586E-2</v>
      </c>
      <c r="YI14" s="51">
        <f t="shared" ref="YI14" si="751">YI4/YH4*100-100</f>
        <v>9.5337825907336082E-2</v>
      </c>
      <c r="YJ14" s="51">
        <f t="shared" ref="YJ14" si="752">YJ4/YI4*100-100</f>
        <v>3.9127817567404577E-2</v>
      </c>
      <c r="YK14" s="51">
        <f t="shared" ref="YK14" si="753">YK4/YJ4*100-100</f>
        <v>-5.5374134266088504E-3</v>
      </c>
      <c r="YL14" s="51">
        <f t="shared" ref="YL14" si="754">YL4/YK4*100-100</f>
        <v>0.85883861659858951</v>
      </c>
      <c r="YM14" s="51">
        <f t="shared" ref="YM14" si="755">YM4/YL4*100-100</f>
        <v>-0.16372389603702686</v>
      </c>
      <c r="YN14" s="51">
        <f t="shared" ref="YN14" si="756">YN4/YM4*100-100</f>
        <v>2.9751362280478588E-2</v>
      </c>
      <c r="YO14" s="51">
        <f t="shared" ref="YO14" si="757">YO4/YN4*100-100</f>
        <v>5.5722352391612162E-2</v>
      </c>
      <c r="YP14" s="51">
        <v>-6.536068233404535E-2</v>
      </c>
      <c r="YQ14" s="51">
        <v>-5.8901703610558798E-4</v>
      </c>
      <c r="YR14" s="51">
        <f>YR4/YQ4*100-100</f>
        <v>-4.4828057197122462E-2</v>
      </c>
      <c r="YS14" s="51">
        <v>0.10688925272064864</v>
      </c>
      <c r="YT14" s="51">
        <v>0.54350873710222913</v>
      </c>
      <c r="YU14" s="51">
        <v>1.649542693517958E-2</v>
      </c>
      <c r="YV14" s="51">
        <v>4.5269159036664064E-2</v>
      </c>
      <c r="YW14" s="51">
        <v>-3.6386169560230996E-2</v>
      </c>
      <c r="YX14" s="51">
        <v>9.1414490044925856E-2</v>
      </c>
      <c r="YY14" s="51">
        <v>8.0936045091391406E-2</v>
      </c>
      <c r="YZ14" s="51">
        <v>6.3318932990696908E-2</v>
      </c>
      <c r="ZA14" s="51">
        <v>6.7066993892652249E-2</v>
      </c>
      <c r="ZB14" s="51">
        <v>-9.8051155837566739E-2</v>
      </c>
      <c r="ZC14" s="51">
        <v>0.10733762071026831</v>
      </c>
      <c r="ZD14" s="51">
        <v>7.963699982664707E-2</v>
      </c>
      <c r="ZE14" s="51">
        <v>6.3691226923083377E-2</v>
      </c>
      <c r="ZF14" s="51">
        <v>8.7636591644994155E-2</v>
      </c>
      <c r="ZG14" s="51">
        <v>3.1160405025332238E-2</v>
      </c>
      <c r="ZH14" s="51">
        <v>0.17644131302922972</v>
      </c>
      <c r="ZI14" s="51">
        <v>0.81578556871791363</v>
      </c>
      <c r="ZJ14" s="51">
        <v>-3.8230377075905153E-2</v>
      </c>
      <c r="ZK14" s="51">
        <v>2.7643900879368744E-2</v>
      </c>
      <c r="ZL14" s="51">
        <v>-4.2994426578459866E-2</v>
      </c>
      <c r="ZM14" s="51">
        <v>4.7432538946281966E-2</v>
      </c>
      <c r="ZN14" s="51">
        <v>0.10410739032811023</v>
      </c>
      <c r="ZO14" s="51">
        <f>ZO4/ZM4*100-100</f>
        <v>0.70569674920082548</v>
      </c>
      <c r="ZP14" s="51">
        <v>3.1123676726934946E-2</v>
      </c>
      <c r="ZQ14" s="51">
        <v>-3.3034781629808663E-2</v>
      </c>
      <c r="ZR14" s="51">
        <v>9.8555868678303682E-2</v>
      </c>
      <c r="ZS14" s="51">
        <v>0.12506223560244223</v>
      </c>
      <c r="ZT14" s="51">
        <v>8.5711360977569484E-2</v>
      </c>
      <c r="ZU14" s="51">
        <v>8.6054464825323862E-2</v>
      </c>
      <c r="ZV14" s="51">
        <v>2.5180587761269635E-2</v>
      </c>
      <c r="ZW14" s="51">
        <v>7.2887762671243195E-2</v>
      </c>
      <c r="ZX14" s="51">
        <v>5.2895845583208256E-2</v>
      </c>
      <c r="ZY14" s="51">
        <v>4.534730586667024E-2</v>
      </c>
      <c r="ZZ14" s="51">
        <v>-2.6382306529797006E-2</v>
      </c>
      <c r="AAA14" s="51">
        <v>-4.5897238089537495E-2</v>
      </c>
      <c r="AAB14" s="51">
        <v>3.4300428294869789E-2</v>
      </c>
      <c r="AAC14" s="51">
        <v>0.11810747925717635</v>
      </c>
      <c r="AAD14" s="51">
        <v>5.4421421884612187E-2</v>
      </c>
      <c r="AAE14" s="51">
        <v>0.73647558941686952</v>
      </c>
      <c r="AAF14" s="51">
        <v>-8.0600651037769921E-2</v>
      </c>
      <c r="AAG14" s="51">
        <v>6.186683114863456E-2</v>
      </c>
      <c r="AAH14" s="51">
        <v>5.1950907694617854E-3</v>
      </c>
      <c r="AAI14" s="51">
        <v>6.456341498832785E-3</v>
      </c>
      <c r="AAJ14" s="51">
        <v>4.7031404998705284E-2</v>
      </c>
      <c r="AAK14" s="51">
        <v>-0.13294436511296226</v>
      </c>
      <c r="AAL14" s="51">
        <v>2.892060182455225E-2</v>
      </c>
      <c r="AAM14" s="51">
        <v>2.1918422837615026E-2</v>
      </c>
      <c r="AAN14" s="51">
        <v>2.2929894929006878E-3</v>
      </c>
      <c r="AAO14" s="51">
        <v>0.46002774262599644</v>
      </c>
      <c r="AAP14" s="51">
        <v>-0.11516444442965224</v>
      </c>
      <c r="AAQ14" s="51">
        <v>4.8869215138935829E-2</v>
      </c>
      <c r="AAR14" s="51">
        <v>4.7480880962424976E-2</v>
      </c>
      <c r="AAS14" s="51">
        <v>-2.0090482725052539E-2</v>
      </c>
      <c r="AAT14" s="51">
        <v>2.5007530425241953E-2</v>
      </c>
      <c r="AAU14" s="51">
        <v>-9.4619715438852836E-2</v>
      </c>
      <c r="AAV14" s="51">
        <v>6.618396362914325E-2</v>
      </c>
      <c r="AAW14" s="51">
        <v>1.6051766673669476E-2</v>
      </c>
      <c r="AAX14" s="51">
        <v>1.9039858581876956E-2</v>
      </c>
      <c r="AAY14" s="51">
        <v>8.9609680941464376E-2</v>
      </c>
      <c r="AAZ14" s="51">
        <v>0.55664453611250053</v>
      </c>
      <c r="ABA14" s="51">
        <v>6.1544746947348003E-2</v>
      </c>
      <c r="ABB14" s="51">
        <v>-8.4578934063017641E-3</v>
      </c>
      <c r="ABC14" s="51">
        <v>0.16124312689606768</v>
      </c>
      <c r="ABD14" s="51">
        <v>0.1460813033403241</v>
      </c>
      <c r="ABE14" s="51">
        <v>-9.7301135262753746E-2</v>
      </c>
      <c r="ABF14" s="51">
        <v>8.0435334997176255E-2</v>
      </c>
      <c r="ABG14" s="51">
        <v>3.0832105907478535E-2</v>
      </c>
      <c r="ABH14" s="51">
        <v>3.8269194414652929E-2</v>
      </c>
      <c r="ABI14" s="51">
        <v>0.46727861541346272</v>
      </c>
      <c r="ABJ14" s="51">
        <v>4.7423876071277959E-2</v>
      </c>
      <c r="ABK14" s="51">
        <v>3.3543253725710542E-2</v>
      </c>
      <c r="ABL14" s="51">
        <v>0.17992939178368772</v>
      </c>
      <c r="ABM14" s="738">
        <v>-1.4056553172423492E-3</v>
      </c>
      <c r="ABN14" s="51">
        <v>-3.7893308281695681E-3</v>
      </c>
      <c r="ABO14" s="51">
        <v>5.550687201254334E-2</v>
      </c>
      <c r="ABP14" s="51">
        <v>5.1023747710729594E-2</v>
      </c>
      <c r="ABQ14" s="51">
        <v>5.6091156707253731E-2</v>
      </c>
      <c r="ABR14" s="51">
        <v>3.0114773888428203E-2</v>
      </c>
      <c r="ABS14" s="51">
        <v>1.0960838164180586E-2</v>
      </c>
      <c r="ABT14" s="51">
        <v>8.3372785116168302E-2</v>
      </c>
      <c r="ABU14" s="51">
        <v>0.70943585380618401</v>
      </c>
      <c r="ABV14" s="51">
        <v>1.855446249032866E-2</v>
      </c>
      <c r="ABW14" s="51">
        <v>1.8957449035951868E-2</v>
      </c>
      <c r="ABX14" s="51">
        <v>-0.10542769312263545</v>
      </c>
      <c r="ABY14" s="51">
        <v>3.4839994616191916E-2</v>
      </c>
      <c r="ABZ14" s="51">
        <v>5.8311838781733627E-2</v>
      </c>
      <c r="ACA14" s="51">
        <v>9.5247987792234312E-2</v>
      </c>
      <c r="ACB14" s="51">
        <v>0.11787247242986609</v>
      </c>
      <c r="ACC14" s="51">
        <v>-2.9657659688609783E-2</v>
      </c>
      <c r="ACD14" s="51">
        <v>0.51327279411970039</v>
      </c>
      <c r="ACE14" s="51">
        <v>5.2950255641519561E-2</v>
      </c>
      <c r="ACF14" s="51">
        <v>2.2304253054699075E-2</v>
      </c>
      <c r="ACG14" s="51">
        <v>-4.4214412301357697E-3</v>
      </c>
      <c r="ACH14" s="51">
        <v>-9.6402573113039125E-2</v>
      </c>
      <c r="ACI14" s="51">
        <v>6.8219469982437886E-2</v>
      </c>
      <c r="ACJ14" s="51">
        <v>7.3654807626155616E-2</v>
      </c>
      <c r="ACK14" s="51">
        <v>3.1429741551832535E-2</v>
      </c>
      <c r="ACL14" s="51">
        <v>4.8614422676422464E-2</v>
      </c>
      <c r="ACM14" s="738">
        <v>-6.4932105078696623E-4</v>
      </c>
      <c r="ACN14" s="738">
        <v>0.13687447956340293</v>
      </c>
      <c r="ACO14" s="51">
        <v>4.8468297238727587E-2</v>
      </c>
      <c r="ACP14" s="51">
        <v>6.7332072133368115E-2</v>
      </c>
      <c r="ACQ14" s="51">
        <v>0.79613875414150925</v>
      </c>
      <c r="ACR14" s="51">
        <v>-0.17172784667731378</v>
      </c>
      <c r="ACS14" s="51">
        <v>0.12419993305294952</v>
      </c>
      <c r="ACT14" s="51">
        <v>6.1269613045794813E-2</v>
      </c>
      <c r="ACU14" s="51">
        <v>8.2872876803975259E-2</v>
      </c>
      <c r="ACV14" s="51">
        <v>-3.9998167599691214E-2</v>
      </c>
      <c r="ACW14" s="51">
        <v>0.17333014745375408</v>
      </c>
      <c r="ACX14" s="51">
        <v>9.2880924497990236E-2</v>
      </c>
      <c r="ACY14" s="51">
        <v>0.45574718231632971</v>
      </c>
      <c r="ACZ14" s="51">
        <v>3.2666642910811561E-2</v>
      </c>
      <c r="ADA14" s="51">
        <v>-5.3532454641356253E-2</v>
      </c>
      <c r="ADB14" s="51">
        <v>9.5614615287658467E-2</v>
      </c>
      <c r="ADC14" s="51">
        <v>6.5376156749948677E-2</v>
      </c>
      <c r="ADD14" s="51">
        <v>4.086184122944303E-2</v>
      </c>
      <c r="ADE14" s="51">
        <v>6.7568980438139192E-2</v>
      </c>
      <c r="ADF14" s="51">
        <v>4.3351190010156415E-2</v>
      </c>
      <c r="ADG14" s="51">
        <v>9.1328589254402459E-2</v>
      </c>
      <c r="ADH14" s="51">
        <v>9.0484924373399167E-2</v>
      </c>
      <c r="ADI14" s="51">
        <v>4.3585449997451065E-2</v>
      </c>
      <c r="ADJ14" s="51">
        <v>5.0584857747850265E-2</v>
      </c>
      <c r="ADK14" s="51">
        <v>8.1327277423639543E-3</v>
      </c>
      <c r="ADL14" s="51">
        <v>0.79903460917127234</v>
      </c>
      <c r="ADM14" s="51">
        <v>5.8906742679994295E-2</v>
      </c>
      <c r="ADN14" s="51">
        <v>3.6984009021750808E-2</v>
      </c>
      <c r="ADO14" s="51">
        <v>4.4966093423013831E-2</v>
      </c>
      <c r="ADP14" s="51">
        <v>-3.4366976497722135E-2</v>
      </c>
      <c r="ADQ14" s="51">
        <v>8.3329656599858026E-2</v>
      </c>
      <c r="ADR14" s="51">
        <v>1.9617318817921614E-2</v>
      </c>
      <c r="ADS14" s="51">
        <v>0.42410397778311903</v>
      </c>
      <c r="ADT14" s="51">
        <v>0.20550688339213252</v>
      </c>
      <c r="ADU14" s="51">
        <v>-2.6391568224212847E-2</v>
      </c>
      <c r="ADV14" s="51">
        <v>7.7993579192764173E-2</v>
      </c>
      <c r="ADW14" s="51">
        <v>5.1665510576469842E-2</v>
      </c>
      <c r="ADX14" s="51">
        <v>2.7034094174908319E-2</v>
      </c>
      <c r="ADY14" s="51">
        <v>3.1439339160527879E-2</v>
      </c>
      <c r="ADZ14" s="51">
        <v>-6.154933068954449E-2</v>
      </c>
      <c r="AEA14" s="51">
        <v>6.4419997036651466E-2</v>
      </c>
      <c r="AEB14" s="51">
        <v>6.0053881562893707E-2</v>
      </c>
      <c r="AEC14" s="51">
        <v>1.8180504084156723E-2</v>
      </c>
      <c r="AED14" s="51">
        <v>3.2190854378072231E-2</v>
      </c>
      <c r="AEE14" s="51">
        <v>4.3621968121627219E-2</v>
      </c>
      <c r="AEF14" s="51">
        <f>AEF4/AEE4*100-100</f>
        <v>0.72668129282948257</v>
      </c>
      <c r="AEH14" s="121" t="s">
        <v>153</v>
      </c>
      <c r="AEJ14" s="745"/>
      <c r="AEK14" s="791"/>
      <c r="AEL14" s="746"/>
      <c r="AEM14" s="746"/>
      <c r="AEN14" s="745"/>
      <c r="AEO14" s="745"/>
      <c r="AEP14" s="745"/>
      <c r="AEQ14" s="752">
        <f>AEQ6-AEQ12</f>
        <v>124.61600000000057</v>
      </c>
      <c r="AER14" s="763">
        <f>AEQ14/ACQ4*100</f>
        <v>1.9545709993021945</v>
      </c>
      <c r="AES14" s="730">
        <f>AEI4-AES12</f>
        <v>108.45299999999934</v>
      </c>
      <c r="AET14" s="731">
        <f>AES14/ADL4*100</f>
        <v>1.6648974262733249</v>
      </c>
      <c r="AEV14" s="355"/>
      <c r="AEW14" s="781">
        <v>44197</v>
      </c>
      <c r="AEX14" s="782">
        <v>44228</v>
      </c>
      <c r="AEY14" s="781">
        <v>44256</v>
      </c>
      <c r="AEZ14" s="782">
        <v>44287</v>
      </c>
      <c r="AFA14" s="781">
        <v>44317</v>
      </c>
      <c r="AFB14" s="781">
        <v>44348</v>
      </c>
      <c r="AFC14" s="781">
        <v>44378</v>
      </c>
      <c r="AFD14" s="781">
        <v>44409</v>
      </c>
      <c r="AFE14" s="781">
        <v>44440</v>
      </c>
      <c r="AFF14" s="781">
        <v>44470</v>
      </c>
      <c r="AFG14" s="781">
        <v>44501</v>
      </c>
      <c r="AFH14" s="781">
        <v>44531</v>
      </c>
      <c r="AFI14" s="781">
        <v>44562</v>
      </c>
      <c r="AFJ14" s="781">
        <v>44593</v>
      </c>
      <c r="AFK14" s="781">
        <v>44621</v>
      </c>
      <c r="AFL14" s="781">
        <v>44652</v>
      </c>
      <c r="AFM14" s="781">
        <v>44682</v>
      </c>
      <c r="AFN14" s="781">
        <v>44713</v>
      </c>
      <c r="AFO14" s="781">
        <v>44743</v>
      </c>
      <c r="AFP14" s="783" t="s">
        <v>545</v>
      </c>
      <c r="AFQ14" s="783" t="s">
        <v>555</v>
      </c>
      <c r="AFR14" s="783" t="s">
        <v>585</v>
      </c>
      <c r="AFS14" s="783" t="s">
        <v>590</v>
      </c>
      <c r="AFT14" s="783" t="s">
        <v>598</v>
      </c>
      <c r="AFU14" s="783" t="s">
        <v>610</v>
      </c>
      <c r="AFV14" s="783" t="s">
        <v>626</v>
      </c>
    </row>
    <row r="15" spans="1:899" ht="40.5" customHeight="1" thickBot="1" x14ac:dyDescent="0.5">
      <c r="A15" s="32" t="s">
        <v>0</v>
      </c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45">
        <f>AS8-B8</f>
        <v>-1.5357959463360658</v>
      </c>
      <c r="AT15" s="45">
        <f t="shared" ref="AT15:BY15" si="758">AT8-AS8</f>
        <v>-0.15799200889489384</v>
      </c>
      <c r="AU15" s="45">
        <f t="shared" si="758"/>
        <v>-0.19990099098299652</v>
      </c>
      <c r="AV15" s="45">
        <f t="shared" si="758"/>
        <v>-0.55052976622300775</v>
      </c>
      <c r="AW15" s="45">
        <f t="shared" si="758"/>
        <v>-0.44682263477602646</v>
      </c>
      <c r="AX15" s="45">
        <f t="shared" si="758"/>
        <v>-0.8783186625049666</v>
      </c>
      <c r="AY15" s="45">
        <f t="shared" si="758"/>
        <v>-0.42543318117100171</v>
      </c>
      <c r="AZ15" s="45">
        <f t="shared" si="758"/>
        <v>0.47639069002195811</v>
      </c>
      <c r="BA15" s="45">
        <f t="shared" si="758"/>
        <v>-9.312900777899813E-2</v>
      </c>
      <c r="BB15" s="45">
        <f t="shared" si="758"/>
        <v>-0.41700000000003001</v>
      </c>
      <c r="BC15" s="45">
        <f t="shared" si="758"/>
        <v>-1.4420000000000073</v>
      </c>
      <c r="BD15" s="45">
        <f t="shared" si="758"/>
        <v>-0.2541199999999435</v>
      </c>
      <c r="BE15" s="45">
        <f t="shared" si="758"/>
        <v>-1.0803100000000541</v>
      </c>
      <c r="BF15" s="45">
        <f t="shared" si="758"/>
        <v>-1.0717200000000275</v>
      </c>
      <c r="BG15" s="45">
        <f t="shared" si="758"/>
        <v>-1.5770499999998719</v>
      </c>
      <c r="BH15" s="45">
        <f t="shared" si="758"/>
        <v>-1.2286700000000792</v>
      </c>
      <c r="BI15" s="45">
        <f t="shared" si="758"/>
        <v>-1.2171299999999974</v>
      </c>
      <c r="BJ15" s="45">
        <f t="shared" si="758"/>
        <v>-0.97900000000004184</v>
      </c>
      <c r="BK15" s="45">
        <f t="shared" si="758"/>
        <v>-1.0809999999999036</v>
      </c>
      <c r="BL15" s="45">
        <f t="shared" si="758"/>
        <v>-1.1052200000000312</v>
      </c>
      <c r="BM15" s="45">
        <f t="shared" si="758"/>
        <v>-2.430492840577017</v>
      </c>
      <c r="BN15" s="45">
        <f t="shared" si="758"/>
        <v>-0.53916115657500541</v>
      </c>
      <c r="BO15" s="45">
        <f t="shared" si="758"/>
        <v>-1.1060860028479738</v>
      </c>
      <c r="BP15" s="45">
        <f t="shared" si="758"/>
        <v>-0.9380428091859585</v>
      </c>
      <c r="BQ15" s="45">
        <f t="shared" si="758"/>
        <v>-1.2480621625654749</v>
      </c>
      <c r="BR15" s="45">
        <f t="shared" si="758"/>
        <v>-0.24416850353759401</v>
      </c>
      <c r="BS15" s="45">
        <f t="shared" si="758"/>
        <v>-2.4556357192279847</v>
      </c>
      <c r="BT15" s="45">
        <f t="shared" si="758"/>
        <v>-0.65732830170600209</v>
      </c>
      <c r="BU15" s="45">
        <f t="shared" si="758"/>
        <v>-0.83102663300508084</v>
      </c>
      <c r="BV15" s="45">
        <f t="shared" si="758"/>
        <v>-1.0814522193199991</v>
      </c>
      <c r="BW15" s="45">
        <f t="shared" si="758"/>
        <v>-0.63935624902535437</v>
      </c>
      <c r="BX15" s="45">
        <f t="shared" si="758"/>
        <v>-2.0359311866095595</v>
      </c>
      <c r="BY15" s="45">
        <f t="shared" si="758"/>
        <v>-1.8019062228639768</v>
      </c>
      <c r="BZ15" s="45">
        <f t="shared" ref="BZ15:DE15" si="759">BZ8-BY8</f>
        <v>-0.78415772930804906</v>
      </c>
      <c r="CA15" s="45">
        <f t="shared" si="759"/>
        <v>-1.3121141837399364</v>
      </c>
      <c r="CB15" s="45">
        <f t="shared" si="759"/>
        <v>-0.76418378478888371</v>
      </c>
      <c r="CC15" s="45">
        <f t="shared" si="759"/>
        <v>-1.7134024464241975</v>
      </c>
      <c r="CD15" s="45">
        <f t="shared" si="759"/>
        <v>-0.27121017832791949</v>
      </c>
      <c r="CE15" s="45">
        <f t="shared" si="759"/>
        <v>-0.30092632643300021</v>
      </c>
      <c r="CF15" s="45">
        <f t="shared" si="759"/>
        <v>-2.8962190165088941E-2</v>
      </c>
      <c r="CG15" s="45">
        <f t="shared" si="759"/>
        <v>-0.19204967844189014</v>
      </c>
      <c r="CH15" s="45">
        <f t="shared" si="759"/>
        <v>-2.0536580427591389</v>
      </c>
      <c r="CI15" s="45">
        <f t="shared" si="759"/>
        <v>-0.80274027974598994</v>
      </c>
      <c r="CJ15" s="45">
        <f t="shared" si="759"/>
        <v>-1.6647821575029411</v>
      </c>
      <c r="CK15" s="45">
        <f t="shared" si="759"/>
        <v>-0.4801093205160214</v>
      </c>
      <c r="CL15" s="45">
        <f t="shared" si="759"/>
        <v>-0.99878944431998207</v>
      </c>
      <c r="CM15" s="45">
        <f t="shared" si="759"/>
        <v>-0.85376487306200488</v>
      </c>
      <c r="CN15" s="45">
        <f t="shared" si="759"/>
        <v>-0.2683465919100172</v>
      </c>
      <c r="CO15" s="45">
        <f t="shared" si="759"/>
        <v>-1.1205310929759662</v>
      </c>
      <c r="CP15" s="45">
        <f t="shared" si="759"/>
        <v>-8.4246732270003122E-2</v>
      </c>
      <c r="CQ15" s="45">
        <f t="shared" si="759"/>
        <v>9.4397836884013486E-2</v>
      </c>
      <c r="CR15" s="45">
        <f t="shared" si="759"/>
        <v>8.7178814303001673E-2</v>
      </c>
      <c r="CS15" s="45">
        <f t="shared" si="759"/>
        <v>-0.48446156199906909</v>
      </c>
      <c r="CT15" s="45">
        <f t="shared" si="759"/>
        <v>-1.392852133677934</v>
      </c>
      <c r="CU15" s="45">
        <f t="shared" si="759"/>
        <v>-0.1964249588839948</v>
      </c>
      <c r="CV15" s="45">
        <f t="shared" si="759"/>
        <v>-0.25518341307906667</v>
      </c>
      <c r="CW15" s="45">
        <f t="shared" si="759"/>
        <v>0.3665754562781558</v>
      </c>
      <c r="CX15" s="45">
        <f t="shared" si="759"/>
        <v>-0.26085447083494273</v>
      </c>
      <c r="CY15" s="45">
        <f t="shared" si="759"/>
        <v>-1.9117405046671365</v>
      </c>
      <c r="CZ15" s="45">
        <f t="shared" si="759"/>
        <v>-0.15034654229600619</v>
      </c>
      <c r="DA15" s="45">
        <f t="shared" si="759"/>
        <v>-2.3650621466117627E-2</v>
      </c>
      <c r="DB15" s="45">
        <f t="shared" si="759"/>
        <v>-0.48835291650891577</v>
      </c>
      <c r="DC15" s="45">
        <f t="shared" si="759"/>
        <v>0.31995534748239152</v>
      </c>
      <c r="DD15" s="45">
        <f t="shared" si="759"/>
        <v>-0.70686098224041416</v>
      </c>
      <c r="DE15" s="45">
        <f t="shared" si="759"/>
        <v>-0.1376396157080535</v>
      </c>
      <c r="DF15" s="45">
        <f t="shared" ref="DF15:EP15" si="760">DF8-DE8</f>
        <v>-0.24713616408484995</v>
      </c>
      <c r="DG15" s="45">
        <f t="shared" si="760"/>
        <v>-0.97542548768808501</v>
      </c>
      <c r="DH15" s="45">
        <f t="shared" si="760"/>
        <v>-0.62414796233588277</v>
      </c>
      <c r="DI15" s="45">
        <f t="shared" si="760"/>
        <v>-1.7154150597390299</v>
      </c>
      <c r="DJ15" s="45">
        <f t="shared" si="760"/>
        <v>-0.30518000000006396</v>
      </c>
      <c r="DK15" s="45">
        <f t="shared" si="760"/>
        <v>-0.13064000000008491</v>
      </c>
      <c r="DL15" s="67">
        <f t="shared" si="760"/>
        <v>-0.12546698155210834</v>
      </c>
      <c r="DM15" s="67">
        <f t="shared" si="760"/>
        <v>-0.23907599778567601</v>
      </c>
      <c r="DN15" s="67">
        <f t="shared" si="760"/>
        <v>-1.9259377012126606</v>
      </c>
      <c r="DO15" s="67">
        <f t="shared" si="760"/>
        <v>-0.26965335162356041</v>
      </c>
      <c r="DP15" s="67">
        <f t="shared" si="760"/>
        <v>-2.4297253288956426</v>
      </c>
      <c r="DQ15" s="67">
        <f t="shared" si="760"/>
        <v>-0.5686953498989169</v>
      </c>
      <c r="DR15" s="67">
        <f t="shared" si="760"/>
        <v>-0.91524887926323117</v>
      </c>
      <c r="DS15" s="67">
        <f t="shared" si="760"/>
        <v>-2.0589963384843486</v>
      </c>
      <c r="DT15" s="67">
        <f t="shared" si="760"/>
        <v>-1.1059174956684501</v>
      </c>
      <c r="DU15" s="67">
        <f t="shared" si="760"/>
        <v>-0.80557293593528811</v>
      </c>
      <c r="DV15" s="67">
        <f t="shared" si="760"/>
        <v>-1.4451229860710555</v>
      </c>
      <c r="DW15" s="67">
        <f t="shared" si="760"/>
        <v>-0.5815199913009792</v>
      </c>
      <c r="DX15" s="67">
        <f t="shared" si="760"/>
        <v>-0.75203273527199599</v>
      </c>
      <c r="DY15" s="67">
        <f t="shared" si="760"/>
        <v>-0.43219135417007237</v>
      </c>
      <c r="DZ15" s="67">
        <f t="shared" si="760"/>
        <v>-0.23496445421483259</v>
      </c>
      <c r="EA15" s="67">
        <f t="shared" si="760"/>
        <v>8.2748493659892119E-2</v>
      </c>
      <c r="EB15" s="67">
        <f t="shared" si="760"/>
        <v>-1.1418191519469474</v>
      </c>
      <c r="EC15" s="67">
        <f t="shared" si="760"/>
        <v>0.14111796247095754</v>
      </c>
      <c r="ED15" s="67">
        <f t="shared" si="760"/>
        <v>-0.62999656022100226</v>
      </c>
      <c r="EE15" s="67">
        <f t="shared" si="760"/>
        <v>-0.18487051324700587</v>
      </c>
      <c r="EF15" s="67">
        <f t="shared" si="760"/>
        <v>-0.11613739333790818</v>
      </c>
      <c r="EG15" s="67">
        <f t="shared" si="760"/>
        <v>-1.1197320823270047</v>
      </c>
      <c r="EH15" s="67">
        <f t="shared" si="760"/>
        <v>-1.0676066509930706</v>
      </c>
      <c r="EI15" s="67">
        <f t="shared" si="760"/>
        <v>-0.48382433746996867</v>
      </c>
      <c r="EJ15" s="67">
        <f t="shared" si="760"/>
        <v>2.359347133889969</v>
      </c>
      <c r="EK15" s="67">
        <f t="shared" si="760"/>
        <v>2.0953768306120537</v>
      </c>
      <c r="EL15" s="67">
        <f t="shared" si="760"/>
        <v>-1.4014737253590965</v>
      </c>
      <c r="EM15" s="67">
        <f t="shared" si="760"/>
        <v>0.59716794500502601</v>
      </c>
      <c r="EN15" s="67">
        <f t="shared" si="760"/>
        <v>-0.48377557202002208</v>
      </c>
      <c r="EO15" s="67">
        <f t="shared" si="760"/>
        <v>-0.59807240032796471</v>
      </c>
      <c r="EP15" s="67">
        <f t="shared" si="760"/>
        <v>-0.37068730642192804</v>
      </c>
      <c r="EQ15" s="67">
        <f t="shared" ref="EQ15:FV15" si="761">EQ8-EP8</f>
        <v>-1.4680051747960761</v>
      </c>
      <c r="ER15" s="67">
        <f t="shared" si="761"/>
        <v>-0.16977048826697683</v>
      </c>
      <c r="ES15" s="67">
        <f t="shared" si="761"/>
        <v>0.24628921812006865</v>
      </c>
      <c r="ET15" s="67">
        <f t="shared" si="761"/>
        <v>7.4943097397863312E-2</v>
      </c>
      <c r="EU15" s="67">
        <f t="shared" si="761"/>
        <v>-7.1737603573978959E-2</v>
      </c>
      <c r="EV15" s="67">
        <f t="shared" si="761"/>
        <v>-1.8022649964489119</v>
      </c>
      <c r="EW15" s="67">
        <f t="shared" si="761"/>
        <v>-0.43879323552812366</v>
      </c>
      <c r="EX15" s="67">
        <f t="shared" si="761"/>
        <v>-0.55455295642889268</v>
      </c>
      <c r="EY15" s="67">
        <f t="shared" si="761"/>
        <v>-1.0114774582120845</v>
      </c>
      <c r="EZ15" s="67">
        <f t="shared" si="761"/>
        <v>-0.72390654143600841</v>
      </c>
      <c r="FA15" s="67">
        <f t="shared" si="761"/>
        <v>-1.9815155419898929</v>
      </c>
      <c r="FB15" s="67">
        <f t="shared" si="761"/>
        <v>-1.0779745262500455</v>
      </c>
      <c r="FC15" s="67">
        <f t="shared" si="761"/>
        <v>-5.9186311193570873E-4</v>
      </c>
      <c r="FD15" s="67">
        <f t="shared" si="761"/>
        <v>-0.95582832616298674</v>
      </c>
      <c r="FE15" s="67">
        <f t="shared" si="761"/>
        <v>-1.4036136978530749</v>
      </c>
      <c r="FF15" s="67">
        <f t="shared" si="761"/>
        <v>-2.8703577902700772</v>
      </c>
      <c r="FG15" s="67">
        <f t="shared" si="761"/>
        <v>-1.6145725962979895</v>
      </c>
      <c r="FH15" s="67">
        <f t="shared" si="761"/>
        <v>-1.0490828347329852</v>
      </c>
      <c r="FI15" s="67">
        <f t="shared" si="761"/>
        <v>-2.0877639085549617</v>
      </c>
      <c r="FJ15" s="67">
        <f t="shared" si="761"/>
        <v>-3.9885481396950127</v>
      </c>
      <c r="FK15" s="67">
        <f t="shared" si="761"/>
        <v>-3.8926096634210126</v>
      </c>
      <c r="FL15" s="67">
        <f t="shared" si="761"/>
        <v>-1.9386106488279893</v>
      </c>
      <c r="FM15" s="67">
        <f t="shared" si="761"/>
        <v>-1.4657279154980074</v>
      </c>
      <c r="FN15" s="67">
        <f t="shared" si="761"/>
        <v>-3.6309322086869997</v>
      </c>
      <c r="FO15" s="67">
        <f t="shared" si="761"/>
        <v>-2.9945535515389565</v>
      </c>
      <c r="FP15" s="67">
        <f t="shared" si="761"/>
        <v>-3.017618024379999</v>
      </c>
      <c r="FQ15" s="67">
        <f t="shared" si="761"/>
        <v>-1.9431546636180315</v>
      </c>
      <c r="FR15" s="67">
        <f t="shared" si="761"/>
        <v>-1.4553862855940451</v>
      </c>
      <c r="FS15" s="67">
        <f t="shared" si="761"/>
        <v>-10.79093852222644</v>
      </c>
      <c r="FT15" s="67">
        <f t="shared" si="761"/>
        <v>-1.5956580277091348</v>
      </c>
      <c r="FU15" s="67">
        <f t="shared" si="761"/>
        <v>-2.6689602250434064</v>
      </c>
      <c r="FV15" s="67">
        <f t="shared" si="761"/>
        <v>-1.0785652894679743</v>
      </c>
      <c r="FW15" s="67">
        <f t="shared" ref="FW15:GY15" si="762">FW8-FV8</f>
        <v>-0.76256925389299113</v>
      </c>
      <c r="FX15" s="67">
        <f t="shared" si="762"/>
        <v>-0.9034016660590396</v>
      </c>
      <c r="FY15" s="67">
        <f t="shared" si="762"/>
        <v>-0.88423685792798778</v>
      </c>
      <c r="FZ15" s="67">
        <f t="shared" si="762"/>
        <v>-1.7352569315499977</v>
      </c>
      <c r="GA15" s="67">
        <f t="shared" si="762"/>
        <v>-0.82139133771295292</v>
      </c>
      <c r="GB15" s="67">
        <f t="shared" si="762"/>
        <v>-1.3159359388150165</v>
      </c>
      <c r="GC15" s="67">
        <f t="shared" si="762"/>
        <v>-0.79309697468005425</v>
      </c>
      <c r="GD15" s="67">
        <f t="shared" si="762"/>
        <v>-1.0212444466259853</v>
      </c>
      <c r="GE15" s="67">
        <f t="shared" si="762"/>
        <v>-2.5493002969909639</v>
      </c>
      <c r="GF15" s="67">
        <f t="shared" si="762"/>
        <v>-0.56461582896901064</v>
      </c>
      <c r="GG15" s="67">
        <f t="shared" si="762"/>
        <v>-1.2671560946070031</v>
      </c>
      <c r="GH15" s="67">
        <f t="shared" si="762"/>
        <v>-1.4965158210998197E-2</v>
      </c>
      <c r="GI15" s="67">
        <f t="shared" si="762"/>
        <v>-0.72824307505902652</v>
      </c>
      <c r="GJ15" s="67">
        <f t="shared" si="762"/>
        <v>-1.614716313803001</v>
      </c>
      <c r="GK15" s="67">
        <f t="shared" si="762"/>
        <v>-0.36422964660994239</v>
      </c>
      <c r="GL15" s="67">
        <f t="shared" si="762"/>
        <v>-8.7897712592052812E-2</v>
      </c>
      <c r="GM15" s="67">
        <f t="shared" si="762"/>
        <v>-0.21589593211496094</v>
      </c>
      <c r="GN15" s="67">
        <f t="shared" si="762"/>
        <v>-0.40688402377804778</v>
      </c>
      <c r="GO15" s="67">
        <f t="shared" si="762"/>
        <v>-0.9591825497039963</v>
      </c>
      <c r="GP15" s="67">
        <f t="shared" si="762"/>
        <v>-1.6610459632943275E-2</v>
      </c>
      <c r="GQ15" s="67">
        <f t="shared" si="762"/>
        <v>-0.30417045119600061</v>
      </c>
      <c r="GR15" s="67">
        <f t="shared" si="762"/>
        <v>-0.30725233790400353</v>
      </c>
      <c r="GS15" s="67">
        <f t="shared" si="762"/>
        <v>-0.45589118552504715</v>
      </c>
      <c r="GT15" s="67">
        <f t="shared" si="762"/>
        <v>-0.84677143109092867</v>
      </c>
      <c r="GU15" s="67">
        <f t="shared" si="762"/>
        <v>9.2079786485953719E-2</v>
      </c>
      <c r="GV15" s="67">
        <f t="shared" si="762"/>
        <v>-0.33950435389903078</v>
      </c>
      <c r="GW15" s="67">
        <f t="shared" si="762"/>
        <v>-0.28254840742499709</v>
      </c>
      <c r="GX15" s="67">
        <f t="shared" si="762"/>
        <v>-0.43697502517994735</v>
      </c>
      <c r="GY15" s="67">
        <f t="shared" si="762"/>
        <v>-0.85734509163103212</v>
      </c>
      <c r="GZ15" s="45">
        <v>-8.2679886082019038E-2</v>
      </c>
      <c r="HA15" s="45">
        <v>-8.2679886082019038E-2</v>
      </c>
      <c r="HB15" s="45">
        <f t="shared" ref="HB15:IG15" si="763">HB8-HA8</f>
        <v>-0.17728300845811873</v>
      </c>
      <c r="HC15" s="45">
        <f t="shared" si="763"/>
        <v>-0.6748681493248796</v>
      </c>
      <c r="HD15" s="45">
        <f t="shared" si="763"/>
        <v>-1.5875344167305911</v>
      </c>
      <c r="HE15" s="45">
        <f t="shared" si="763"/>
        <v>-0.1812652238205601</v>
      </c>
      <c r="HF15" s="45">
        <f t="shared" si="763"/>
        <v>-7.9330434013854756E-2</v>
      </c>
      <c r="HG15" s="45">
        <f t="shared" si="763"/>
        <v>-9.4217129000014666E-2</v>
      </c>
      <c r="HH15" s="45">
        <f t="shared" si="763"/>
        <v>-0.5497137562269927</v>
      </c>
      <c r="HI15" s="45">
        <f t="shared" si="763"/>
        <v>-0.32103352327999346</v>
      </c>
      <c r="HJ15" s="45">
        <f t="shared" si="763"/>
        <v>-1.4800151705003373E-2</v>
      </c>
      <c r="HK15" s="45">
        <f t="shared" si="763"/>
        <v>-0.28238251721001006</v>
      </c>
      <c r="HL15" s="45">
        <f t="shared" si="763"/>
        <v>2.6658774450027067E-2</v>
      </c>
      <c r="HM15" s="45">
        <f t="shared" si="763"/>
        <v>-0.31323569971601728</v>
      </c>
      <c r="HN15" s="45">
        <f t="shared" si="763"/>
        <v>-0.92317614837497786</v>
      </c>
      <c r="HO15" s="45">
        <f t="shared" si="763"/>
        <v>-0.40716979396904662</v>
      </c>
      <c r="HP15" s="45">
        <f t="shared" si="763"/>
        <v>-0.23658051979992933</v>
      </c>
      <c r="HQ15" s="45">
        <f t="shared" si="763"/>
        <v>3.5626020447011797E-2</v>
      </c>
      <c r="HR15" s="45">
        <f t="shared" si="763"/>
        <v>-0.4036156731350502</v>
      </c>
      <c r="HS15" s="45">
        <f t="shared" si="763"/>
        <v>-1.1995395806650322</v>
      </c>
      <c r="HT15" s="45">
        <f t="shared" si="763"/>
        <v>-0.16451374115496264</v>
      </c>
      <c r="HU15" s="45">
        <f t="shared" si="763"/>
        <v>-0.21663694599396877</v>
      </c>
      <c r="HV15" s="45">
        <f t="shared" si="763"/>
        <v>-0.35337221927903784</v>
      </c>
      <c r="HW15" s="45">
        <f t="shared" si="763"/>
        <v>0.28005991288301857</v>
      </c>
      <c r="HX15" s="45">
        <f t="shared" si="763"/>
        <v>-0.90167607859001464</v>
      </c>
      <c r="HY15" s="45">
        <f t="shared" si="763"/>
        <v>-0.18385336090000237</v>
      </c>
      <c r="HZ15" s="45">
        <f t="shared" si="763"/>
        <v>0.18897162318103256</v>
      </c>
      <c r="IA15" s="45">
        <f t="shared" si="763"/>
        <v>-5.6290943120018255E-2</v>
      </c>
      <c r="IB15" s="45">
        <f t="shared" si="763"/>
        <v>-0.56235323397004322</v>
      </c>
      <c r="IC15" s="45">
        <f t="shared" si="763"/>
        <v>-1.0427612278359675</v>
      </c>
      <c r="ID15" s="45">
        <f t="shared" si="763"/>
        <v>0.24643992789197</v>
      </c>
      <c r="IE15" s="45">
        <f t="shared" si="763"/>
        <v>-1.4429942629429888</v>
      </c>
      <c r="IF15" s="45">
        <f t="shared" si="763"/>
        <v>-0.26962522671698252</v>
      </c>
      <c r="IG15" s="45">
        <f t="shared" si="763"/>
        <v>-0.43355867224403255</v>
      </c>
      <c r="IH15" s="45">
        <f t="shared" ref="IH15:JM15" si="764">IH8-IG8</f>
        <v>-3.018975930481929</v>
      </c>
      <c r="II15" s="45">
        <f t="shared" si="764"/>
        <v>-6.327591166035063</v>
      </c>
      <c r="IJ15" s="45">
        <f t="shared" si="764"/>
        <v>-0.12193982376493295</v>
      </c>
      <c r="IK15" s="45">
        <f t="shared" si="764"/>
        <v>-2.8793302045698965E-2</v>
      </c>
      <c r="IL15" s="45">
        <f t="shared" si="764"/>
        <v>-0.10705189293759076</v>
      </c>
      <c r="IM15" s="45">
        <f t="shared" si="764"/>
        <v>-0.9734500859570403</v>
      </c>
      <c r="IN15" s="45">
        <f t="shared" si="764"/>
        <v>2.0138709276149029</v>
      </c>
      <c r="IO15" s="45">
        <f t="shared" si="764"/>
        <v>2.9704542565830252</v>
      </c>
      <c r="IP15" s="45">
        <f t="shared" si="764"/>
        <v>-0.39490070002364064</v>
      </c>
      <c r="IQ15" s="45">
        <f t="shared" si="764"/>
        <v>-0.14174089528603417</v>
      </c>
      <c r="IR15" s="45">
        <f t="shared" si="764"/>
        <v>-1.0769130431139615</v>
      </c>
      <c r="IS15" s="45">
        <f t="shared" si="764"/>
        <v>0.39554518394601246</v>
      </c>
      <c r="IT15" s="45">
        <f t="shared" si="764"/>
        <v>-0.10926903625505702</v>
      </c>
      <c r="IU15" s="45">
        <f t="shared" si="764"/>
        <v>-0.14081740275997845</v>
      </c>
      <c r="IV15" s="45">
        <f t="shared" si="764"/>
        <v>-1.6532613785789749</v>
      </c>
      <c r="IW15" s="45">
        <f t="shared" si="764"/>
        <v>1.8111860123850079</v>
      </c>
      <c r="IX15" s="45">
        <f t="shared" si="764"/>
        <v>-0.58020215562697786</v>
      </c>
      <c r="IY15" s="45">
        <f t="shared" si="764"/>
        <v>0.95130445185998269</v>
      </c>
      <c r="IZ15" s="45">
        <f t="shared" si="764"/>
        <v>-1.8065025252529949</v>
      </c>
      <c r="JA15" s="45">
        <f t="shared" si="764"/>
        <v>0.22387160857800836</v>
      </c>
      <c r="JB15" s="45">
        <f t="shared" si="764"/>
        <v>-0.11655302602304118</v>
      </c>
      <c r="JC15" s="45">
        <f t="shared" si="764"/>
        <v>-2.7174763406210332</v>
      </c>
      <c r="JD15" s="45">
        <f t="shared" si="764"/>
        <v>0.37930650056307513</v>
      </c>
      <c r="JE15" s="45">
        <f t="shared" si="764"/>
        <v>0.46013561638898182</v>
      </c>
      <c r="JF15" s="45">
        <f t="shared" si="764"/>
        <v>-0.4660753270989062</v>
      </c>
      <c r="JG15" s="45">
        <f t="shared" si="764"/>
        <v>0.12565581505981527</v>
      </c>
      <c r="JH15" s="45">
        <f t="shared" si="764"/>
        <v>-0.21364724257102807</v>
      </c>
      <c r="JI15" s="45">
        <f t="shared" si="764"/>
        <v>-0.83083420131413277</v>
      </c>
      <c r="JJ15" s="45">
        <f t="shared" si="764"/>
        <v>-0.10383360485070625</v>
      </c>
      <c r="JK15" s="45">
        <f t="shared" si="764"/>
        <v>-0.46436776862543638</v>
      </c>
      <c r="JL15" s="45">
        <f t="shared" si="764"/>
        <v>0.66419092304937521</v>
      </c>
      <c r="JM15" s="45">
        <f t="shared" si="764"/>
        <v>0.1029601581920474</v>
      </c>
      <c r="JN15" s="45">
        <f t="shared" ref="JN15:JY15" si="765">JN8-JM8</f>
        <v>-1.1012678158430731</v>
      </c>
      <c r="JO15" s="45">
        <f t="shared" si="765"/>
        <v>0.16540322035803001</v>
      </c>
      <c r="JP15" s="45">
        <f t="shared" si="765"/>
        <v>0.2085522943630167</v>
      </c>
      <c r="JQ15" s="45">
        <f t="shared" si="765"/>
        <v>0.25329635786198423</v>
      </c>
      <c r="JR15" s="45">
        <f t="shared" si="765"/>
        <v>0.87956143000900511</v>
      </c>
      <c r="JS15" s="45">
        <f t="shared" si="765"/>
        <v>-1.0709222580260302</v>
      </c>
      <c r="JT15" s="45">
        <f t="shared" si="765"/>
        <v>-2.6347165197933009E-2</v>
      </c>
      <c r="JU15" s="45">
        <f t="shared" si="765"/>
        <v>0.43544607616195208</v>
      </c>
      <c r="JV15" s="45">
        <f t="shared" si="765"/>
        <v>0.20923664950726106</v>
      </c>
      <c r="JW15" s="45">
        <f t="shared" si="765"/>
        <v>-7.98351355421687E-2</v>
      </c>
      <c r="JX15" s="45">
        <f t="shared" si="765"/>
        <v>-1.2519622741958756</v>
      </c>
      <c r="JY15" s="45">
        <f t="shared" si="765"/>
        <v>-0.23027107334269203</v>
      </c>
      <c r="JZ15" s="45">
        <f t="shared" ref="JZ15" si="766">JZ8-JY8</f>
        <v>0.64814088639838019</v>
      </c>
      <c r="KA15" s="45">
        <f t="shared" ref="KA15" si="767">KA8-JZ8</f>
        <v>0.20280930706405798</v>
      </c>
      <c r="KB15" s="45">
        <f t="shared" ref="KB15" si="768">KB8-KA8</f>
        <v>0.242881742014049</v>
      </c>
      <c r="KC15" s="45">
        <f t="shared" ref="KC15" si="769">KC8-KB8</f>
        <v>-0.88452624647601397</v>
      </c>
      <c r="KD15" s="45">
        <f t="shared" ref="KD15" si="770">KD8-KC8</f>
        <v>-0.1916612845355985</v>
      </c>
      <c r="KE15" s="45">
        <f t="shared" ref="KE15" si="771">KE8-KD8</f>
        <v>6.0208083866029938E-2</v>
      </c>
      <c r="KF15" s="45">
        <f t="shared" ref="KF15" si="772">KF8-KE8</f>
        <v>-0.29124461249881506</v>
      </c>
      <c r="KG15" s="45">
        <f t="shared" ref="KG15" si="773">KG8-KF8</f>
        <v>0.21531206022086735</v>
      </c>
      <c r="KH15" s="45">
        <f t="shared" ref="KH15" si="774">KH8-KG8</f>
        <v>-1.1448474494496281</v>
      </c>
      <c r="KI15" s="45">
        <f t="shared" ref="KI15" si="775">KI8-KH8</f>
        <v>0.21645654239847545</v>
      </c>
      <c r="KJ15" s="45">
        <f t="shared" ref="KJ15" si="776">KJ8-KI8</f>
        <v>-0.38285476995594081</v>
      </c>
      <c r="KK15" s="45">
        <f t="shared" ref="KK15" si="777">KK8-KJ8</f>
        <v>-0.80935878903761704</v>
      </c>
      <c r="KL15" s="45">
        <f t="shared" ref="KL15" si="778">KL8-KK8</f>
        <v>0.71709421674290752</v>
      </c>
      <c r="KM15" s="45">
        <f t="shared" ref="KM15" si="779">KM8-KL8</f>
        <v>-0.75797905170247759</v>
      </c>
      <c r="KN15" s="45">
        <f t="shared" ref="KN15" si="780">KN8-KM8</f>
        <v>-5.3131324616174425E-2</v>
      </c>
      <c r="KO15" s="45">
        <f t="shared" ref="KO15" si="781">KO8-KN8</f>
        <v>19.965999999999951</v>
      </c>
      <c r="KP15" s="45">
        <f t="shared" ref="KP15" si="782">KP8-KO8</f>
        <v>-20.349999999999966</v>
      </c>
      <c r="KQ15" s="45">
        <f t="shared" ref="KQ15" si="783">KQ8-KP8</f>
        <v>-0.15153636566202522</v>
      </c>
      <c r="KR15" s="45">
        <f t="shared" ref="KR15" si="784">KR8-KQ8</f>
        <v>-1.3617802352929402</v>
      </c>
      <c r="KS15" s="45">
        <f t="shared" ref="KS15" si="785">KS8-KR8</f>
        <v>0.55234840945900032</v>
      </c>
      <c r="KT15" s="45">
        <f t="shared" ref="KT15" si="786">KT8-KS8</f>
        <v>1.8952556905958318E-2</v>
      </c>
      <c r="KU15" s="45">
        <f t="shared" ref="KU15" si="787">KU8-KT8</f>
        <v>0.44097067154797287</v>
      </c>
      <c r="KV15" s="45">
        <f t="shared" ref="KV15" si="788">KV8-KU8</f>
        <v>-0.81676173032894894</v>
      </c>
      <c r="KW15" s="45">
        <f t="shared" ref="KW15" si="789">KW8-KV8</f>
        <v>0.18385387080297733</v>
      </c>
      <c r="KX15" s="45">
        <f t="shared" ref="KX15" si="790">KX8-KW8</f>
        <v>6.551175842145085E-2</v>
      </c>
      <c r="KY15" s="45">
        <f t="shared" ref="KY15" si="791">KY8-KX8</f>
        <v>-0.5688836380804787</v>
      </c>
      <c r="KZ15" s="45">
        <f t="shared" ref="KZ15" si="792">KZ8-KY8</f>
        <v>0.10118713064201756</v>
      </c>
      <c r="LA15" s="45">
        <f t="shared" ref="LA15" si="793">LA8-KZ8</f>
        <v>-1.2742120959209728</v>
      </c>
      <c r="LB15" s="45">
        <f t="shared" ref="LB15" si="794">LB8-LA8</f>
        <v>-0.35153274244402155</v>
      </c>
      <c r="LC15" s="45">
        <f t="shared" ref="LC15" si="795">LC8-LB8</f>
        <v>0.84160837843199943</v>
      </c>
      <c r="LD15" s="45">
        <f t="shared" ref="LD15" si="796">LD8-LC8</f>
        <v>8.7680795199958084E-3</v>
      </c>
      <c r="LE15" s="45">
        <f t="shared" ref="LE15" si="797">LE8-LD8</f>
        <v>-0.23698413983402133</v>
      </c>
      <c r="LF15" s="45">
        <f t="shared" ref="LF15" si="798">LF8-LE8</f>
        <v>-0.84939059200593192</v>
      </c>
      <c r="LG15" s="45">
        <f t="shared" ref="LG15" si="799">LG8-LF8</f>
        <v>0.65274656314596768</v>
      </c>
      <c r="LH15" s="45">
        <f t="shared" ref="LH15" si="800">LH8-LG8</f>
        <v>0.78418809842600012</v>
      </c>
      <c r="LI15" s="45">
        <f t="shared" ref="LI15" si="801">LI8-LH8</f>
        <v>-0.18026369549005494</v>
      </c>
      <c r="LJ15" s="45">
        <f t="shared" ref="LJ15" si="802">LJ8-LI8</f>
        <v>-0.46399074882197056</v>
      </c>
      <c r="LK15" s="45">
        <f t="shared" ref="LK15" si="803">LK8-LJ8</f>
        <v>-2.0350872879329813</v>
      </c>
      <c r="LL15" s="45">
        <f t="shared" ref="LL15" si="804">LL8-LK8</f>
        <v>-3.5344531909004218E-2</v>
      </c>
      <c r="LM15" s="45">
        <f t="shared" ref="LM15" si="805">LM8-LL8</f>
        <v>-0.18966806761301314</v>
      </c>
      <c r="LN15" s="45">
        <f t="shared" ref="LN15" si="806">LN8-LM8</f>
        <v>0.51879940718305306</v>
      </c>
      <c r="LO15" s="45">
        <f t="shared" ref="LO15" si="807">LO8-LN8</f>
        <v>-0.784992335906054</v>
      </c>
      <c r="LP15" s="45">
        <f t="shared" ref="LP15" si="808">LP8-LO8</f>
        <v>-0.96317346873894394</v>
      </c>
      <c r="LQ15" s="45">
        <f t="shared" ref="LQ15" si="809">LQ8-LP8</f>
        <v>-0.32035774739108547</v>
      </c>
      <c r="LR15" s="45">
        <f t="shared" ref="LR15" si="810">LR8-LQ8</f>
        <v>-5.5996167928924478E-2</v>
      </c>
      <c r="LS15" s="45">
        <f t="shared" ref="LS15" si="811">LS8-LR8</f>
        <v>0.402122283073993</v>
      </c>
      <c r="LT15" s="45">
        <f t="shared" ref="LT15" si="812">LT8-LS8</f>
        <v>-0.17684825733402931</v>
      </c>
      <c r="LU15" s="45">
        <f t="shared" ref="LU15" si="813">LU8-LT8</f>
        <v>-0.64204140345196947</v>
      </c>
      <c r="LV15" s="45">
        <f t="shared" ref="LV15" si="814">LV8-LU8</f>
        <v>-0.14199872490104326</v>
      </c>
      <c r="LW15" s="45">
        <f t="shared" ref="LW15" si="815">LW8-LV8</f>
        <v>-0.50415294711098113</v>
      </c>
      <c r="LX15" s="45">
        <f t="shared" ref="LX15" si="816">LX8-LW8</f>
        <v>-0.53445036324563944</v>
      </c>
      <c r="LY15" s="45">
        <f t="shared" ref="LY15" si="817">LY8-LX8</f>
        <v>-1.2838756867017764</v>
      </c>
      <c r="LZ15" s="45">
        <f t="shared" ref="LZ15" si="818">LZ8-LY8</f>
        <v>-1.5610003122679359</v>
      </c>
      <c r="MA15" s="45">
        <f t="shared" ref="MA15" si="819">MA8-LZ8</f>
        <v>-0.35007715184104882</v>
      </c>
      <c r="MB15" s="45">
        <f t="shared" ref="MB15" si="820">MB8-MA8</f>
        <v>-0.26125450769217196</v>
      </c>
      <c r="MC15" s="45">
        <f t="shared" ref="MC15" si="821">MC8-MB8</f>
        <v>-0.18711905928182659</v>
      </c>
      <c r="MD15" s="45">
        <f t="shared" ref="MD15" si="822">MD8-MC8</f>
        <v>-0.33903764211220278</v>
      </c>
      <c r="ME15" s="45">
        <f t="shared" ref="ME15" si="823">ME8-MD8</f>
        <v>-2.004469680986233</v>
      </c>
      <c r="MF15" s="45">
        <f t="shared" ref="MF15" si="824">MF8-ME8</f>
        <v>-0.49491292679402932</v>
      </c>
      <c r="MG15" s="45">
        <f t="shared" ref="MG15" si="825">MG8-MF8</f>
        <v>-0.26464459749240632</v>
      </c>
      <c r="MH15" s="45">
        <f t="shared" ref="MH15" si="826">MH8-MG8</f>
        <v>-0.94109809097210473</v>
      </c>
      <c r="MI15" s="45">
        <f t="shared" ref="MI15" si="827">MI8-MH8</f>
        <v>0.2145936723566706</v>
      </c>
      <c r="MJ15" s="45">
        <f t="shared" ref="MJ15" si="828">MJ8-MI8</f>
        <v>-1.6415233435836285</v>
      </c>
      <c r="MK15" s="45">
        <f t="shared" ref="MK15" si="829">MK8-MJ8</f>
        <v>-1.1691713777350969</v>
      </c>
      <c r="ML15" s="45">
        <f t="shared" ref="ML15" si="830">ML8-MK8</f>
        <v>0.14095083616376769</v>
      </c>
      <c r="MM15" s="45">
        <f t="shared" ref="MM15" si="831">MM8-ML8</f>
        <v>-8.2230085266758124E-2</v>
      </c>
      <c r="MN15" s="45">
        <f t="shared" ref="MN15" si="832">MN8-MM8</f>
        <v>-0.80528678689336175</v>
      </c>
      <c r="MO15" s="45">
        <f t="shared" ref="MO15" si="833">MO8-MN8</f>
        <v>-0.41729941342521215</v>
      </c>
      <c r="MP15" s="45">
        <f t="shared" ref="MP15" si="834">MP8-MO8</f>
        <v>-0.70985925518300519</v>
      </c>
      <c r="MQ15" s="45">
        <f t="shared" ref="MQ15" si="835">MQ8-MP8</f>
        <v>-0.56723072222399651</v>
      </c>
      <c r="MR15" s="45">
        <f t="shared" ref="MR15" si="836">MR8-MQ8</f>
        <v>-0.30494633314401653</v>
      </c>
      <c r="MS15" s="45">
        <f t="shared" ref="MS15" si="837">MS8-MR8</f>
        <v>-1.0348614164919354</v>
      </c>
      <c r="MT15" s="45">
        <f t="shared" ref="MT15" si="838">MT8-MS8</f>
        <v>-0.84330693538305468</v>
      </c>
      <c r="MU15" s="45">
        <f t="shared" ref="MU15" si="839">MU8-MT8</f>
        <v>-0.91342246158194484</v>
      </c>
      <c r="MV15" s="45">
        <f t="shared" ref="MV15" si="840">MV8-MU8</f>
        <v>-1.0151716038290601</v>
      </c>
      <c r="MW15" s="45">
        <f t="shared" ref="MW15" si="841">MW8-MV8</f>
        <v>0</v>
      </c>
      <c r="MX15" s="45">
        <f t="shared" ref="MX15" si="842">MX8-MW8</f>
        <v>-2.2618590870919775</v>
      </c>
      <c r="MY15" s="45">
        <f t="shared" ref="MY15" si="843">MY8-MX8</f>
        <v>-0.43391480842200281</v>
      </c>
      <c r="MZ15" s="45">
        <f t="shared" ref="MZ15" si="844">MZ8-MY8</f>
        <v>-0.54812612682701456</v>
      </c>
      <c r="NA15" s="45">
        <f t="shared" ref="NA15" si="845">NA8-MZ8</f>
        <v>0.5958373915960351</v>
      </c>
      <c r="NB15" s="45">
        <f t="shared" ref="NB15" si="846">NB8-NA8</f>
        <v>-0.3557011761450326</v>
      </c>
      <c r="NC15" s="45">
        <f t="shared" ref="NC15" si="847">NC8-NB8</f>
        <v>-1.2552791373350374</v>
      </c>
      <c r="ND15" s="45">
        <f t="shared" ref="ND15" si="848">ND8-NC8</f>
        <v>-0.91158336001495854</v>
      </c>
      <c r="NE15" s="45">
        <f t="shared" ref="NE15" si="849">NE8-ND8</f>
        <v>-0.71353343765605359</v>
      </c>
      <c r="NF15" s="45">
        <f t="shared" ref="NF15" si="850">NF8-NE8</f>
        <v>-0.16798538294193577</v>
      </c>
      <c r="NG15" s="45">
        <f t="shared" ref="NG15" si="851">NG8-NF8</f>
        <v>-0.6759118186860178</v>
      </c>
      <c r="NH15" s="45">
        <f t="shared" ref="NH15" si="852">NH8-NG8</f>
        <v>-2.1872679276179952</v>
      </c>
      <c r="NI15" s="45">
        <f t="shared" ref="NI15" si="853">NI8-NH8</f>
        <v>-9.2105061401014154E-2</v>
      </c>
      <c r="NJ15" s="45">
        <f t="shared" ref="NJ15" si="854">NJ8-NI8</f>
        <v>-0.49570828895093655</v>
      </c>
      <c r="NK15" s="45">
        <f t="shared" ref="NK15" si="855">NK8-NJ8</f>
        <v>-8.2136451545011369E-2</v>
      </c>
      <c r="NL15" s="45">
        <f t="shared" ref="NL15" si="856">NL8-NK8</f>
        <v>-1.1507193689630526</v>
      </c>
      <c r="NM15" s="45">
        <f t="shared" ref="NM15" si="857">NM8-NL8</f>
        <v>-1.9262297717149863</v>
      </c>
      <c r="NN15" s="45">
        <f t="shared" ref="NN15" si="858">NN8-NM8</f>
        <v>-0.50685983927502321</v>
      </c>
      <c r="NO15" s="45">
        <f t="shared" ref="NO15" si="859">NO8-NN8</f>
        <v>-0.42325631114897533</v>
      </c>
      <c r="NP15" s="45">
        <f t="shared" ref="NP15" si="860">NP8-NO8</f>
        <v>-0.61828407569498722</v>
      </c>
      <c r="NQ15" s="45">
        <f t="shared" ref="NQ15" si="861">NQ8-NP8</f>
        <v>-0.60987428969201574</v>
      </c>
      <c r="NR15" s="45">
        <f t="shared" ref="NR15" si="862">NR8-NQ8</f>
        <v>-1.8392506176260213</v>
      </c>
      <c r="NS15" s="45">
        <f t="shared" ref="NS15" si="863">NS8-NR8</f>
        <v>0.63447990226802631</v>
      </c>
      <c r="NT15" s="45">
        <f t="shared" ref="NT15" si="864">NT8-NS8</f>
        <v>0.76290528369202093</v>
      </c>
      <c r="NU15" s="45">
        <f t="shared" ref="NU15" si="865">NU8-NT8</f>
        <v>-0.6343149584230332</v>
      </c>
      <c r="NV15" s="45">
        <f t="shared" ref="NV15" si="866">NV8-NU8</f>
        <v>-0.54511682220197599</v>
      </c>
      <c r="NW15" s="45">
        <f t="shared" ref="NW15" si="867">NW8-NV8</f>
        <v>-0.97060940791499206</v>
      </c>
      <c r="NX15" s="45">
        <f t="shared" ref="NX15" si="868">NX8-NW8</f>
        <v>9.0669908558993484E-2</v>
      </c>
      <c r="NY15" s="45">
        <f t="shared" ref="NY15" si="869">NY8-NX8</f>
        <v>-4.1587035133034078E-2</v>
      </c>
      <c r="NZ15" s="45">
        <f t="shared" ref="NZ15" si="870">NZ8-NY8</f>
        <v>-0.31859756466195677</v>
      </c>
      <c r="OA15" s="45">
        <f t="shared" ref="OA15" si="871">OA8-NZ8</f>
        <v>-0.13692216643499933</v>
      </c>
      <c r="OB15" s="45">
        <f t="shared" ref="OB15" si="872">OB8-OA8</f>
        <v>-1.6668124895130632</v>
      </c>
      <c r="OC15" s="45">
        <f t="shared" ref="OC15" si="873">OC8-OB8</f>
        <v>-0.45010682199398389</v>
      </c>
      <c r="OD15" s="45">
        <f t="shared" ref="OD15" si="874">OD8-OC8</f>
        <v>-0.19005174551398341</v>
      </c>
      <c r="OE15" s="45">
        <f t="shared" ref="OE15" si="875">OE8-OD8</f>
        <v>-0.37356203308496561</v>
      </c>
      <c r="OF15" s="45">
        <f t="shared" ref="OF15" si="876">OF8-OE8</f>
        <v>0.32893856316496795</v>
      </c>
      <c r="OG15" s="45">
        <f t="shared" ref="OG15" si="877">OG8-OF8</f>
        <v>-0.38551985996298299</v>
      </c>
      <c r="OH15" s="45">
        <f t="shared" ref="OH15" si="878">OH8-OG8</f>
        <v>-0.46795951300003935</v>
      </c>
      <c r="OI15" s="45">
        <f t="shared" ref="OI15" si="879">OI8-OH8</f>
        <v>0.70110303212504732</v>
      </c>
      <c r="OJ15" s="45">
        <f t="shared" ref="OJ15" si="880">OJ8-OI8</f>
        <v>-0.55462855452003623</v>
      </c>
      <c r="OK15" s="45">
        <f t="shared" ref="OK15" si="881">OK8-OJ8</f>
        <v>-0.2822907213709982</v>
      </c>
      <c r="OL15" s="45">
        <f t="shared" ref="OL15" si="882">OL8-OK8</f>
        <v>-1.2780746190279615</v>
      </c>
      <c r="OM15" s="45">
        <f t="shared" ref="OM15" si="883">OM8-OL8</f>
        <v>8.3667503701008172E-2</v>
      </c>
      <c r="ON15" s="45">
        <f t="shared" ref="ON15" si="884">ON8-OM8</f>
        <v>-1.2685479589350166</v>
      </c>
      <c r="OO15" s="45">
        <f t="shared" ref="OO15" si="885">OO8-ON8</f>
        <v>-0.16148800176904388</v>
      </c>
      <c r="OP15" s="45">
        <f t="shared" ref="OP15" si="886">OP8-OO8</f>
        <v>-0.13540184516000409</v>
      </c>
      <c r="OQ15" s="45">
        <f t="shared" ref="OQ15" si="887">OQ8-OP8</f>
        <v>-0.19531059556595665</v>
      </c>
      <c r="OR15" s="45">
        <f t="shared" ref="OR15" si="888">OR8-OQ8</f>
        <v>0.39133725047497592</v>
      </c>
      <c r="OS15" s="45">
        <f t="shared" ref="OS15" si="889">OS8-OR8</f>
        <v>0.36556150548597088</v>
      </c>
      <c r="OT15" s="45">
        <f t="shared" ref="OT15" si="890">OT8-OS8</f>
        <v>-7.8160359834953397E-2</v>
      </c>
      <c r="OU15" s="45">
        <f t="shared" ref="OU15" si="891">OU8-OT8</f>
        <v>1.5635992269200187</v>
      </c>
      <c r="OV15" s="45">
        <f t="shared" ref="OV15" si="892">OV8-OU8</f>
        <v>-0.90910719407600027</v>
      </c>
      <c r="OW15" s="45">
        <f t="shared" ref="OW15" si="893">OW8-OV8</f>
        <v>-0.87317532313903712</v>
      </c>
      <c r="OX15" s="45">
        <f t="shared" ref="OX15" si="894">OX8-OW8</f>
        <v>0.5600150679990179</v>
      </c>
      <c r="OY15" s="45">
        <f t="shared" ref="OY15" si="895">OY8-OX8</f>
        <v>-0.21908800840128606</v>
      </c>
      <c r="OZ15" s="45">
        <f t="shared" ref="OZ15" si="896">OZ8-OY8</f>
        <v>4.4285947369587575E-2</v>
      </c>
      <c r="PA15" s="45">
        <f t="shared" ref="PA15" si="897">PA8-OZ8</f>
        <v>-0.44697030541249205</v>
      </c>
      <c r="PB15" s="45">
        <f t="shared" ref="PB15" si="898">PB8-PA8</f>
        <v>1.1527408828000034</v>
      </c>
      <c r="PC15" s="45">
        <f t="shared" ref="PC15" si="899">PC8-PB8</f>
        <v>0.63803955923680178</v>
      </c>
      <c r="PD15" s="45">
        <f t="shared" ref="PD15" si="900">PD8-PC8</f>
        <v>-0.11459628393475896</v>
      </c>
      <c r="PE15" s="45">
        <f t="shared" ref="PE15" si="901">PE8-PD8</f>
        <v>0.51211024709988351</v>
      </c>
      <c r="PF15" s="45">
        <f t="shared" ref="PF15" si="902">PF8-PE8</f>
        <v>-0.64483950300746073</v>
      </c>
      <c r="PG15" s="45">
        <f t="shared" ref="PG15" si="903">PG8-PF8</f>
        <v>0.52307853928289205</v>
      </c>
      <c r="PH15" s="45">
        <f t="shared" ref="PH15" si="904">PH8-PG8</f>
        <v>0.18911446775780405</v>
      </c>
      <c r="PI15" s="45">
        <f t="shared" ref="PI15" si="905">PI8-PH8</f>
        <v>0.12332903464101719</v>
      </c>
      <c r="PJ15" s="45">
        <f t="shared" ref="PJ15" si="906">PJ8-PI8</f>
        <v>-0.27592979805103823</v>
      </c>
      <c r="PK15" s="45">
        <f t="shared" ref="PK15" si="907">PK8-PJ8</f>
        <v>-1.0160903103969758</v>
      </c>
      <c r="PL15" s="45">
        <f t="shared" ref="PL15" si="908">PL8-PK8</f>
        <v>0.82001145397816799</v>
      </c>
      <c r="PM15" s="45">
        <f t="shared" ref="PM15" si="909">PM8-PL8</f>
        <v>0.11507672051675399</v>
      </c>
      <c r="PN15" s="45">
        <f t="shared" ref="PN15" si="910">PN8-PM8</f>
        <v>-8.2266986015213206E-2</v>
      </c>
      <c r="PO15" s="45">
        <f t="shared" ref="PO15" si="911">PO8-PN8</f>
        <v>0.74410536345448008</v>
      </c>
      <c r="PP15" s="45">
        <f t="shared" ref="PP15" si="912">PP8-PO8</f>
        <v>-7.1505754341046668E-2</v>
      </c>
      <c r="PQ15" s="45">
        <f t="shared" ref="PQ15" si="913">PQ8-PP8</f>
        <v>0.54220067147088002</v>
      </c>
      <c r="PR15" s="45">
        <f t="shared" ref="PR15" si="914">PR8-PQ8</f>
        <v>0.13157650275343258</v>
      </c>
      <c r="PS15" s="45">
        <f t="shared" ref="PS15" si="915">PS8-PR8</f>
        <v>0.43339369864736454</v>
      </c>
      <c r="PT15" s="45">
        <f t="shared" ref="PT15" si="916">PT8-PS8</f>
        <v>0.5690145995889111</v>
      </c>
      <c r="PU15" s="45">
        <f t="shared" ref="PU15" si="917">PU8-PT8</f>
        <v>-0.53998812347788316</v>
      </c>
      <c r="PV15" s="45">
        <f t="shared" ref="PV15" si="918">PV8-PU8</f>
        <v>0.73482789337481336</v>
      </c>
      <c r="PW15" s="45">
        <f t="shared" ref="PW15" si="919">PW8-PV8</f>
        <v>-0.46398211806155132</v>
      </c>
      <c r="PX15" s="45">
        <f t="shared" ref="PX15" si="920">PX8-PW8</f>
        <v>1.4716667026368668</v>
      </c>
      <c r="PY15" s="45">
        <f t="shared" ref="PY15" si="921">PY8-PX8</f>
        <v>0.14727505412105302</v>
      </c>
      <c r="PZ15" s="45">
        <f t="shared" ref="PZ15" si="922">PZ8-PY8</f>
        <v>-0.1493084660370414</v>
      </c>
      <c r="QA15" s="45">
        <f t="shared" ref="QA15" si="923">QA8-PZ8</f>
        <v>0.92380659970501711</v>
      </c>
      <c r="QB15" s="45">
        <f t="shared" ref="QB15" si="924">QB8-QA8</f>
        <v>0.60521409618201005</v>
      </c>
      <c r="QC15" s="45">
        <f t="shared" ref="QC15" si="925">QC8-QB8</f>
        <v>-7.9152021720005905E-2</v>
      </c>
      <c r="QD15" s="45">
        <f t="shared" ref="QD15" si="926">QD8-QC8</f>
        <v>0.37057808131498859</v>
      </c>
      <c r="QE15" s="45">
        <f t="shared" ref="QE15" si="927">QE8-QD8</f>
        <v>0.55950614354503614</v>
      </c>
      <c r="QF15" s="45">
        <f t="shared" ref="QF15" si="928">QF8-QE8</f>
        <v>0.20696803542500675</v>
      </c>
      <c r="QG15" s="45">
        <f t="shared" ref="QG15" si="929">QG8-QF8</f>
        <v>0.63549712555101223</v>
      </c>
      <c r="QH15" s="45">
        <f t="shared" ref="QH15" si="930">QH8-QG8</f>
        <v>2.7371843598928081E-2</v>
      </c>
      <c r="QI15" s="45">
        <f t="shared" ref="QI15" si="931">QI8-QH8</f>
        <v>-0.21960275460492085</v>
      </c>
      <c r="QJ15" s="45">
        <f t="shared" ref="QJ15" si="932">QJ8-QI8</f>
        <v>-0.95268600619004928</v>
      </c>
      <c r="QK15" s="45">
        <f t="shared" ref="QK15" si="933">QK8-QJ8</f>
        <v>0.51365736788596905</v>
      </c>
      <c r="QL15" s="45">
        <f t="shared" ref="QL15" si="934">QL8-QK8</f>
        <v>0.31283906858004684</v>
      </c>
      <c r="QM15" s="45">
        <f t="shared" ref="QM15" si="935">QM8-QL8</f>
        <v>1.2304037947279767</v>
      </c>
      <c r="QN15" s="45">
        <f t="shared" ref="QN15" si="936">QN8-QM8</f>
        <v>1.1132067702420159</v>
      </c>
      <c r="QO15" s="45">
        <f t="shared" ref="QO15" si="937">QO8-QN8</f>
        <v>0.21445873594399245</v>
      </c>
      <c r="QP15" s="45">
        <f t="shared" ref="QP15" si="938">QP8-QO8</f>
        <v>8.9422792903974369E-2</v>
      </c>
      <c r="QQ15" s="45">
        <f t="shared" ref="QQ15" si="939">QQ8-QP8</f>
        <v>0.63724370040182521</v>
      </c>
      <c r="QR15" s="45">
        <f t="shared" ref="QR15" si="940">QR8-QQ8</f>
        <v>0.49989663141099072</v>
      </c>
      <c r="QS15" s="45">
        <f t="shared" ref="QS15" si="941">QS8-QR8</f>
        <v>-5.2857807312193472E-2</v>
      </c>
      <c r="QT15" s="45">
        <f t="shared" ref="QT15" si="942">QT8-QS8</f>
        <v>-0.26140422855155521</v>
      </c>
      <c r="QU15" s="45">
        <f t="shared" ref="QU15" si="943">QU8-QT8</f>
        <v>0.32173274097431204</v>
      </c>
      <c r="QV15" s="45">
        <f t="shared" ref="QV15" si="944">QV8-QU8</f>
        <v>0.61159857358154568</v>
      </c>
      <c r="QW15" s="45">
        <f t="shared" ref="QW15" si="945">QW8-QV8</f>
        <v>0.76909847735663561</v>
      </c>
      <c r="QX15" s="45">
        <f t="shared" ref="QX15" si="946">QX8-QW8</f>
        <v>1.4636592134190209</v>
      </c>
      <c r="QY15" s="45">
        <f t="shared" ref="QY15" si="947">QY8-QX8</f>
        <v>1.5818973043224105E-2</v>
      </c>
      <c r="QZ15" s="45">
        <f t="shared" ref="QZ15" si="948">QZ8-QY8</f>
        <v>0.32219546916320496</v>
      </c>
      <c r="RA15" s="45">
        <f t="shared" ref="RA15" si="949">RA8-QZ8</f>
        <v>0.54371600729206193</v>
      </c>
      <c r="RB15" s="45">
        <f t="shared" ref="RB15" si="950">RB8-RA8</f>
        <v>0.359570432805981</v>
      </c>
      <c r="RC15" s="45">
        <f t="shared" ref="RC15" si="951">RC8-RB8</f>
        <v>1.1350828590289552</v>
      </c>
      <c r="RD15" s="45">
        <f t="shared" ref="RD15" si="952">RD8-RC8</f>
        <v>-18.223570141149992</v>
      </c>
      <c r="RE15" s="45">
        <f t="shared" ref="RE15" si="953">RE8-RD8</f>
        <v>18.861267056694999</v>
      </c>
      <c r="RF15" s="45">
        <f t="shared" ref="RF15" si="954">RF8-RE8</f>
        <v>-0.14654164173100526</v>
      </c>
      <c r="RG15" s="45">
        <f t="shared" ref="RG15" si="955">RG8-RF8</f>
        <v>0.23157725666300166</v>
      </c>
      <c r="RH15" s="45">
        <f t="shared" ref="RH15" si="956">RH8-RG8</f>
        <v>0.28547749295319136</v>
      </c>
      <c r="RI15" s="45">
        <f t="shared" ref="RI15" si="957">RI8-RH8</f>
        <v>-0.77597582695443634</v>
      </c>
      <c r="RJ15" s="45">
        <f t="shared" ref="RJ15" si="958">RJ8-RI8</f>
        <v>-0.32647579046312103</v>
      </c>
      <c r="RK15" s="45">
        <f t="shared" ref="RK15" si="959">RK8-RJ8</f>
        <v>9.9011339323169523E-3</v>
      </c>
      <c r="RL15" s="45">
        <f t="shared" ref="RL15" si="960">RL8-RK8</f>
        <v>1.7064000548599552</v>
      </c>
      <c r="RM15" s="45">
        <f t="shared" ref="RM15" si="961">RM8-RL8</f>
        <v>0.17383688263709018</v>
      </c>
      <c r="RN15" s="45">
        <f t="shared" ref="RN15" si="962">RN8-RM8</f>
        <v>-1.460420470533677</v>
      </c>
      <c r="RO15" s="45">
        <f t="shared" ref="RO15" si="963">RO8-RN8</f>
        <v>0.35053696166318105</v>
      </c>
      <c r="RP15" s="45">
        <f t="shared" ref="RP15" si="964">RP8-RO8</f>
        <v>-0.15884761784809598</v>
      </c>
      <c r="RQ15" s="45">
        <f t="shared" ref="RQ15" si="965">RQ8-RP8</f>
        <v>0.42686595237660185</v>
      </c>
      <c r="RR15" s="45">
        <f t="shared" ref="RR15" si="966">RR8-RQ8</f>
        <v>0.12342499167499454</v>
      </c>
      <c r="RS15" s="45">
        <f t="shared" ref="RS15" si="967">RS8-RR8</f>
        <v>-0.47001180129296927</v>
      </c>
      <c r="RT15" s="45">
        <f t="shared" ref="RT15" si="968">RT8-RS8</f>
        <v>0.51269124958503198</v>
      </c>
      <c r="RU15" s="45">
        <f t="shared" ref="RU15" si="969">RU8-RT8</f>
        <v>0.86469860263599685</v>
      </c>
      <c r="RV15" s="45">
        <f t="shared" ref="RV15" si="970">RV8-RU8</f>
        <v>0.61108350384699861</v>
      </c>
      <c r="RW15" s="45">
        <f t="shared" ref="RW15" si="971">RW8-RV8</f>
        <v>-0.41651297630704676</v>
      </c>
      <c r="RX15" s="45">
        <f t="shared" ref="RX15" si="972">RX8-RW8</f>
        <v>-0.63532102079102515</v>
      </c>
      <c r="RY15" s="45">
        <f t="shared" ref="RY15" si="973">RY8-RX8</f>
        <v>-18.074005455118993</v>
      </c>
      <c r="RZ15" s="45">
        <f t="shared" ref="RZ15" si="974">RZ8-RY8</f>
        <v>0.35184074987904523</v>
      </c>
      <c r="SA15" s="45">
        <f t="shared" ref="SA15" si="975">SA8-RZ8</f>
        <v>-7.5754006446004496E-2</v>
      </c>
      <c r="SB15" s="45">
        <f t="shared" ref="SB15" si="976">SB8-SA8</f>
        <v>0.15903649964297983</v>
      </c>
      <c r="SC15" s="45">
        <f t="shared" ref="SC15" si="977">SC8-SB8</f>
        <v>-0.15957497227697104</v>
      </c>
      <c r="SD15" s="45">
        <f t="shared" ref="SD15" si="978">SD8-SC8</f>
        <v>0.19234466697298558</v>
      </c>
      <c r="SE15" s="45">
        <f t="shared" ref="SE15" si="979">SE8-SD8</f>
        <v>0.11480047311601993</v>
      </c>
      <c r="SF15" s="45">
        <f t="shared" ref="SF15" si="980">SF8-SE8</f>
        <v>0.11509742760796371</v>
      </c>
      <c r="SG15" s="45">
        <f t="shared" ref="SG15" si="981">SG8-SF8</f>
        <v>0.78923035264699593</v>
      </c>
      <c r="SH15" s="45">
        <f t="shared" ref="SH15" si="982">SH8-SG8</f>
        <v>-0.54033079641897075</v>
      </c>
      <c r="SI15" s="45">
        <f t="shared" ref="SI15" si="983">SI8-SH8</f>
        <v>0.24575516603198366</v>
      </c>
      <c r="SJ15" s="45">
        <f t="shared" ref="SJ15" si="984">SJ8-SI8</f>
        <v>0.32171510481799714</v>
      </c>
      <c r="SK15" s="45">
        <f t="shared" ref="SK15" si="985">SK8-SJ8</f>
        <v>0.81363817649400971</v>
      </c>
      <c r="SL15" s="45">
        <f t="shared" ref="SL15" si="986">SL8-SK8</f>
        <v>1.4559947244180194</v>
      </c>
      <c r="SM15" s="45">
        <f t="shared" ref="SM15" si="987">SM8-SL8</f>
        <v>-0.59748974538302946</v>
      </c>
      <c r="SN15" s="45">
        <f t="shared" ref="SN15" si="988">SN8-SM8</f>
        <v>-2.8551921041799915</v>
      </c>
      <c r="SO15" s="45">
        <f t="shared" ref="SO15" si="989">SO8-SN8</f>
        <v>0.88516639198502389</v>
      </c>
      <c r="SP15" s="45">
        <f t="shared" ref="SP15" si="990">SP8-SO8</f>
        <v>-0.23868886474406281</v>
      </c>
      <c r="SQ15" s="45">
        <f t="shared" ref="SQ15" si="991">SQ8-SP8</f>
        <v>0.21948914890401738</v>
      </c>
      <c r="SR15" s="45">
        <f t="shared" ref="SR15" si="992">SR8-SQ8</f>
        <v>-0.88566681405296777</v>
      </c>
      <c r="SS15" s="45">
        <f t="shared" ref="SS15" si="993">SS8-SR8</f>
        <v>0.65896274044695247</v>
      </c>
      <c r="ST15" s="45">
        <f t="shared" ref="ST15" si="994">ST8-SS8</f>
        <v>0.42759167954005761</v>
      </c>
      <c r="SU15" s="45">
        <f t="shared" ref="SU15" si="995">SU8-ST8</f>
        <v>0.39539740681397006</v>
      </c>
      <c r="SV15" s="45">
        <f t="shared" ref="SV15" si="996">SV8-SU8</f>
        <v>0.69893184464149272</v>
      </c>
      <c r="SW15" s="45">
        <f t="shared" ref="SW15" si="997">SW8-SV8</f>
        <v>-0.5963366405327406</v>
      </c>
      <c r="SX15" s="45">
        <f t="shared" ref="SX15" si="998">SX8-SW8</f>
        <v>0.73831849489727119</v>
      </c>
      <c r="SY15" s="45">
        <f t="shared" ref="SY15" si="999">SY8-SX8</f>
        <v>0.49971381699066342</v>
      </c>
      <c r="SZ15" s="45">
        <f t="shared" ref="SZ15" si="1000">SZ8-SY8</f>
        <v>0.32613611033696088</v>
      </c>
      <c r="TA15" s="45">
        <f t="shared" ref="TA15" si="1001">TA8-SZ8</f>
        <v>-5.7036003521318435E-2</v>
      </c>
      <c r="TB15" s="45">
        <f t="shared" ref="TB15" si="1002">TB8-TA8</f>
        <v>0.77436318750267219</v>
      </c>
      <c r="TC15" s="45">
        <f t="shared" ref="TC15" si="1003">TC8-TB8</f>
        <v>0.56883921885003019</v>
      </c>
      <c r="TD15" s="45">
        <f t="shared" ref="TD15" si="1004">TD8-TC8</f>
        <v>0.39817117829994686</v>
      </c>
      <c r="TE15" s="45">
        <f t="shared" ref="TE15" si="1005">TE8-TD8</f>
        <v>0.21972240375401952</v>
      </c>
      <c r="TF15" s="45">
        <f t="shared" ref="TF15" si="1006">TF8-TE8</f>
        <v>0.33334036399298839</v>
      </c>
      <c r="TG15" s="45">
        <f t="shared" ref="TG15" si="1007">TG8-TF8</f>
        <v>-0.11565024280901071</v>
      </c>
      <c r="TH15" s="45">
        <f t="shared" ref="TH15" si="1008">TH8-TG8</f>
        <v>0.4584941608650297</v>
      </c>
      <c r="TI15" s="45">
        <f t="shared" ref="TI15" si="1009">TI8-TH8</f>
        <v>-9.8637273482040655E-2</v>
      </c>
      <c r="TJ15" s="45">
        <f t="shared" ref="TJ15" si="1010">TJ8-TI8</f>
        <v>-0.25282614919700563</v>
      </c>
      <c r="TK15" s="45">
        <f t="shared" ref="TK15" si="1011">TK8-TJ8</f>
        <v>0.11153575525605675</v>
      </c>
      <c r="TL15" s="45">
        <f t="shared" ref="TL15" si="1012">TL8-TK8</f>
        <v>0.77170520186996328</v>
      </c>
      <c r="TM15" s="45">
        <f t="shared" ref="TM15" si="1013">TM8-TL8</f>
        <v>0.3616316474280552</v>
      </c>
      <c r="TN15" s="45">
        <f t="shared" ref="TN15" si="1014">TN8-TM8</f>
        <v>0.83797438273796843</v>
      </c>
      <c r="TO15" s="45">
        <f t="shared" ref="TO15" si="1015">TO8-TN8</f>
        <v>0.36866659781998123</v>
      </c>
      <c r="TP15" s="45">
        <f t="shared" ref="TP15" si="1016">TP8-TO8</f>
        <v>0.55820097276102842</v>
      </c>
      <c r="TQ15" s="45">
        <f t="shared" ref="TQ15" si="1017">TQ8-TP8</f>
        <v>0.59617046565398368</v>
      </c>
      <c r="TR15" s="45">
        <f t="shared" ref="TR15" si="1018">TR8-TQ8</f>
        <v>0.44982293118300731</v>
      </c>
      <c r="TS15" s="45">
        <f t="shared" ref="TS15" si="1019">TS8-TR8</f>
        <v>9.930240397795842E-2</v>
      </c>
      <c r="TT15" s="45">
        <f t="shared" ref="TT15" si="1020">TT8-TS8</f>
        <v>0.4374790718740087</v>
      </c>
      <c r="TU15" s="45">
        <f t="shared" ref="TU15" si="1021">TU8-TT8</f>
        <v>0.51855745360597894</v>
      </c>
      <c r="TV15" s="45">
        <f t="shared" ref="TV15" si="1022">TV8-TU8</f>
        <v>0.5262569666480772</v>
      </c>
      <c r="TW15" s="45">
        <f t="shared" ref="TW15" si="1023">TW8-TV8</f>
        <v>0.46511796108194403</v>
      </c>
      <c r="TX15" s="45">
        <f t="shared" ref="TX15" si="1024">TX8-TW8</f>
        <v>0.37767611354604469</v>
      </c>
      <c r="TY15" s="45">
        <f t="shared" ref="TY15" si="1025">TY8-TX8</f>
        <v>19.615140656589006</v>
      </c>
      <c r="TZ15" s="45">
        <f t="shared" ref="TZ15" si="1026">TZ8-TY8</f>
        <v>-19.93931356835003</v>
      </c>
      <c r="UA15" s="45">
        <f t="shared" ref="UA15" si="1027">UA8-TZ8</f>
        <v>0.61909410623400163</v>
      </c>
      <c r="UB15" s="45">
        <f t="shared" ref="UB15" si="1028">UB8-UA8</f>
        <v>20.534868758513994</v>
      </c>
      <c r="UC15" s="45">
        <f t="shared" ref="UC15" si="1029">UC8-UB8</f>
        <v>-20.069780943954981</v>
      </c>
      <c r="UD15" s="45">
        <f t="shared" ref="UD15" si="1030">UD8-UC8</f>
        <v>0.37550131114596752</v>
      </c>
      <c r="UE15" s="45">
        <f t="shared" ref="UE15" si="1031">UE8-UD8</f>
        <v>-0.1617718853579504</v>
      </c>
      <c r="UF15" s="45">
        <f t="shared" ref="UF15" si="1032">UF8-UE8</f>
        <v>7.8459055646987963E-2</v>
      </c>
      <c r="UG15" s="45">
        <f t="shared" ref="UG15" si="1033">UG8-UF8</f>
        <v>-0.38098658702199373</v>
      </c>
      <c r="UH15" s="45">
        <f t="shared" ref="UH15" si="1034">UH8-UG8</f>
        <v>-1.3434952337589721</v>
      </c>
      <c r="UI15" s="45">
        <f t="shared" ref="UI15" si="1035">UI8-UH8</f>
        <v>-1.0304002490620405</v>
      </c>
      <c r="UJ15" s="45">
        <f t="shared" ref="UJ15" si="1036">UJ8-UI8</f>
        <v>-2.2132970556799592</v>
      </c>
      <c r="UK15" s="45">
        <f t="shared" ref="UK15" si="1037">UK8-UJ8</f>
        <v>-1.8009271124010411</v>
      </c>
      <c r="UL15" s="45">
        <f t="shared" ref="UL15" si="1038">UL8-UK8</f>
        <v>-1.9754976672580256</v>
      </c>
      <c r="UM15" s="45">
        <f t="shared" ref="UM15" si="1039">UM8-UL8</f>
        <v>-1.2538725490749698</v>
      </c>
      <c r="UN15" s="45">
        <f t="shared" ref="UN15" si="1040">UN8-UM8</f>
        <v>-1.5692950706219904</v>
      </c>
      <c r="UO15" s="45">
        <f t="shared" ref="UO15" si="1041">UO8-UN8</f>
        <v>-6.6461959039320391</v>
      </c>
      <c r="UP15" s="45">
        <f t="shared" ref="UP15" si="1042">UP8-UO8</f>
        <v>-1.1490839968639648</v>
      </c>
      <c r="UQ15" s="45">
        <f t="shared" ref="UQ15" si="1043">UQ8-UP8</f>
        <v>-1.0950888041260214</v>
      </c>
      <c r="UR15" s="45">
        <f t="shared" ref="UR15" si="1044">UR8-UQ8</f>
        <v>-3.0970210853439539</v>
      </c>
      <c r="US15" s="45">
        <f t="shared" ref="US15" si="1045">US8-UR8</f>
        <v>-1.6620958967290562</v>
      </c>
      <c r="UT15" s="45">
        <f t="shared" ref="UT15" si="1046">UT8-US8</f>
        <v>-2.2851214471029948</v>
      </c>
      <c r="UU15" s="45">
        <f t="shared" ref="UU15" si="1047">UU8-UT8</f>
        <v>-0.89434356124894521</v>
      </c>
      <c r="UV15" s="45">
        <f t="shared" ref="UV15" si="1048">UV8-UU8</f>
        <v>-1.2358888504750212</v>
      </c>
      <c r="UW15" s="45">
        <f t="shared" ref="UW15" si="1049">UW8-UV8</f>
        <v>-0.58328542622251689</v>
      </c>
      <c r="UX15" s="45">
        <f t="shared" ref="UX15" si="1050">UX8-UW8</f>
        <v>-1.2327265768180951</v>
      </c>
      <c r="UY15" s="45">
        <f t="shared" ref="UY15" si="1051">UY8-UX8</f>
        <v>-0.91223041159156537</v>
      </c>
      <c r="UZ15" s="45">
        <f t="shared" ref="UZ15" si="1052">UZ8-UY8</f>
        <v>-0.26981734805684709</v>
      </c>
      <c r="VA15" s="45">
        <f t="shared" ref="VA15" si="1053">VA8-UZ8</f>
        <v>-0.25552648986746362</v>
      </c>
      <c r="VB15" s="45">
        <f t="shared" ref="VB15" si="1054">VB8-VA8</f>
        <v>-0.44031181942528974</v>
      </c>
      <c r="VC15" s="45">
        <f t="shared" ref="VC15" si="1055">VC8-VB8</f>
        <v>-1.2495098528591484</v>
      </c>
      <c r="VD15" s="45">
        <f t="shared" ref="VD15" si="1056">VD8-VC8</f>
        <v>-0.1352807031344696</v>
      </c>
      <c r="VE15" s="45">
        <f>VE8-VD8</f>
        <v>0.34255907799496299</v>
      </c>
      <c r="VF15" s="45">
        <f t="shared" ref="VF15" si="1057">VF8-VE8</f>
        <v>0.66827527398362463</v>
      </c>
      <c r="VG15" s="45">
        <f t="shared" ref="VG15" si="1058">VG8-VF8</f>
        <v>-3.6173724260822269</v>
      </c>
      <c r="VH15" s="45">
        <f t="shared" ref="VH15" si="1059">VH8-VG8</f>
        <v>1.6497791214050039</v>
      </c>
      <c r="VI15" s="45">
        <f t="shared" ref="VI15" si="1060">VI8-VH8</f>
        <v>0.31737210567001739</v>
      </c>
      <c r="VJ15" s="45">
        <f t="shared" ref="VJ15" si="1061">VJ8-VI8</f>
        <v>1.9152535942964732E-2</v>
      </c>
      <c r="VK15" s="45">
        <f t="shared" ref="VK15" si="1062">VK8-VJ8</f>
        <v>0.1179822684950409</v>
      </c>
      <c r="VL15" s="45">
        <f t="shared" ref="VL15" si="1063">VL8-VK8</f>
        <v>-0.43993999619004853</v>
      </c>
      <c r="VM15" s="45">
        <f t="shared" ref="VM15" si="1064">VM8-VL8</f>
        <v>-1.0334332185339576</v>
      </c>
      <c r="VN15" s="45">
        <f t="shared" ref="VN15" si="1065">VN8-VM8</f>
        <v>0.77704061044101991</v>
      </c>
      <c r="VO15" s="45">
        <f t="shared" ref="VO15" si="1066">VO8-VN8</f>
        <v>-7.3188793607016578E-2</v>
      </c>
      <c r="VP15" s="45">
        <f t="shared" ref="VP15" si="1067">VP8-VO8</f>
        <v>2.4422613059982723E-2</v>
      </c>
      <c r="VQ15" s="45">
        <f t="shared" ref="VQ15" si="1068">VQ8-VP8</f>
        <v>-0.1823276274079717</v>
      </c>
      <c r="VR15" s="45">
        <f t="shared" ref="VR15" si="1069">VR8-VQ8</f>
        <v>-0.59913702571600425</v>
      </c>
      <c r="VS15" s="45">
        <f t="shared" ref="VS15" si="1070">VS8-VR8</f>
        <v>0.37176269075393975</v>
      </c>
      <c r="VT15" s="45">
        <f t="shared" ref="VT15" si="1071">VT8-VS8</f>
        <v>3.7129901229036477E-2</v>
      </c>
      <c r="VU15" s="45">
        <f t="shared" ref="VU15" si="1072">VU8-VT8</f>
        <v>0.48875993403902385</v>
      </c>
      <c r="VV15" s="45">
        <f t="shared" ref="VV15" si="1073">VV8-VU8</f>
        <v>0.21753223247696951</v>
      </c>
      <c r="VW15" s="45">
        <f t="shared" ref="VW15" si="1074">VW8-VV8</f>
        <v>-0.47728920167696742</v>
      </c>
      <c r="VX15" s="45">
        <f t="shared" ref="VX15" si="1075">VX8-VW8</f>
        <v>-1.1197293502050343E-2</v>
      </c>
      <c r="VY15" s="45">
        <f t="shared" ref="VY15" si="1076">VY8-VX8</f>
        <v>0.12166993159405592</v>
      </c>
      <c r="VZ15" s="45">
        <f t="shared" ref="VZ15" si="1077">VZ8-VY8</f>
        <v>0.72484512633195664</v>
      </c>
      <c r="WA15" s="45">
        <f t="shared" ref="WA15" si="1078">WA8-VZ8</f>
        <v>1.0999367980390389</v>
      </c>
      <c r="WB15" s="45">
        <f t="shared" ref="WB15" si="1079">WB8-WA8</f>
        <v>-2.5836485838400449</v>
      </c>
      <c r="WC15" s="45">
        <f t="shared" ref="WC15" si="1080">WC8-WB8</f>
        <v>1.0059846297900208</v>
      </c>
      <c r="WD15" s="45">
        <f t="shared" ref="WD15" si="1081">WD8-WC8</f>
        <v>0.7143179788020575</v>
      </c>
      <c r="WE15" s="45">
        <f t="shared" ref="WE15" si="1082">WE8-WD8</f>
        <v>-0.96643813080299878</v>
      </c>
      <c r="WF15" s="45">
        <f t="shared" ref="WF15" si="1083">WF8-WE8</f>
        <v>1.544984643961925</v>
      </c>
      <c r="WG15" s="45">
        <f t="shared" ref="WG15" si="1084">WG8-WF8</f>
        <v>9.0146331715061478E-2</v>
      </c>
      <c r="WH15" s="45">
        <f t="shared" ref="WH15" si="1085">WH8-WG8</f>
        <v>0.15685560296498124</v>
      </c>
      <c r="WI15" s="45">
        <f t="shared" ref="WI15" si="1086">WI8-WH8</f>
        <v>6.9556193170114966E-3</v>
      </c>
      <c r="WJ15" s="45">
        <f t="shared" ref="WJ15" si="1087">WJ8-WI8</f>
        <v>-0.81476102549203233</v>
      </c>
      <c r="WK15" s="45">
        <f t="shared" ref="WK15" si="1088">WK8-WJ8</f>
        <v>1.5013058548790355</v>
      </c>
      <c r="WL15" s="45">
        <f t="shared" ref="WL15" si="1089">WL8-WK8</f>
        <v>-7.5244287032035118E-2</v>
      </c>
      <c r="WM15" s="45">
        <f t="shared" ref="WM15" si="1090">WM8-WL8</f>
        <v>0.90488426163494751</v>
      </c>
      <c r="WN15" s="45">
        <f t="shared" ref="WN15" si="1091">WN8-WM8</f>
        <v>0.46806026542708423</v>
      </c>
      <c r="WO15" s="45">
        <f t="shared" ref="WO15" si="1092">WO8-WN8</f>
        <v>-0.28922460641200587</v>
      </c>
      <c r="WP15" s="45">
        <f t="shared" ref="WP15" si="1093">WP8-WO8</f>
        <v>1.1201471965999872</v>
      </c>
      <c r="WQ15" s="45">
        <f t="shared" ref="WQ15" si="1094">WQ8-WP8</f>
        <v>0.22437120093997009</v>
      </c>
      <c r="WR15" s="45">
        <f t="shared" ref="WR15" si="1095">WR8-WQ8</f>
        <v>0.97213702259500678</v>
      </c>
      <c r="WS15" s="45">
        <f t="shared" ref="WS15" si="1096">WS8-WR8</f>
        <v>4.9383806987975731E-2</v>
      </c>
      <c r="WT15" s="45">
        <f t="shared" ref="WT15" si="1097">WT8-WS8</f>
        <v>-1.164865820652949</v>
      </c>
      <c r="WU15" s="45">
        <f t="shared" ref="WU15" si="1098">WU8-WT8</f>
        <v>1.6172043231439943</v>
      </c>
      <c r="WV15" s="45">
        <f t="shared" ref="WV15" si="1099">WV8-WU8</f>
        <v>0.58824318695496913</v>
      </c>
      <c r="WW15" s="45">
        <f t="shared" ref="WW15" si="1100">WW8-WV8</f>
        <v>0.4918218463139965</v>
      </c>
      <c r="WX15" s="45">
        <f t="shared" ref="WX15" si="1101">WX8-WW8</f>
        <v>-0.34728177276997485</v>
      </c>
      <c r="WY15" s="45">
        <f t="shared" ref="WY15" si="1102">WY8-WX8</f>
        <v>-0.39241146554098805</v>
      </c>
      <c r="WZ15" s="45">
        <f t="shared" ref="WZ15" si="1103">WZ8-WY8</f>
        <v>0.32914361383302548</v>
      </c>
      <c r="XA15" s="45">
        <f t="shared" ref="XA15" si="1104">XA8-WZ8</f>
        <v>0.4800077775159366</v>
      </c>
      <c r="XB15" s="45">
        <f t="shared" ref="XB15" si="1105">XB8-XA8</f>
        <v>0.98496196485302789</v>
      </c>
      <c r="XC15" s="45">
        <f t="shared" ref="XC15" si="1106">XC8-XB8</f>
        <v>-0.39662771275197883</v>
      </c>
      <c r="XD15" s="45">
        <f t="shared" ref="XD15" si="1107">XD8-XC8</f>
        <v>-0.72311261007803296</v>
      </c>
      <c r="XE15" s="45">
        <f t="shared" ref="XE15" si="1108">XE8-XD8</f>
        <v>0.93726048996495592</v>
      </c>
      <c r="XF15" s="45">
        <f t="shared" ref="XF15" si="1109">XF8-XE8</f>
        <v>-0.48344997122291034</v>
      </c>
      <c r="XG15" s="45">
        <f t="shared" ref="XG15" si="1110">XG8-XF8</f>
        <v>-0.47354521383704196</v>
      </c>
      <c r="XH15" s="45">
        <f t="shared" ref="XH15" si="1111">XH8-XG8</f>
        <v>4.0214480540830095</v>
      </c>
      <c r="XI15" s="45">
        <f t="shared" ref="XI15" si="1112">XI8-XH8</f>
        <v>-0.43717123439500938</v>
      </c>
      <c r="XJ15" s="45">
        <f t="shared" ref="XJ15" si="1113">XJ8-XI8</f>
        <v>0.18491346220002924</v>
      </c>
      <c r="XK15" s="45">
        <f t="shared" ref="XK15" si="1114">XK8-XJ8</f>
        <v>0.13735534534197313</v>
      </c>
      <c r="XL15" s="45">
        <f t="shared" ref="XL15" si="1115">XL8-XK8</f>
        <v>0.28065771928203276</v>
      </c>
      <c r="XM15" s="45">
        <f t="shared" ref="XM15" si="1116">XM8-XL8</f>
        <v>0.16513927100095316</v>
      </c>
      <c r="XN15" s="45">
        <f t="shared" ref="XN15" si="1117">XN8-XM8</f>
        <v>-0.58235174208499529</v>
      </c>
      <c r="XO15" s="45">
        <f t="shared" ref="XO15" si="1118">XO8-XN8</f>
        <v>-0.67785484234394744</v>
      </c>
      <c r="XP15" s="45">
        <f t="shared" ref="XP15" si="1119">XP8-XO8</f>
        <v>1.882330013796718E-2</v>
      </c>
      <c r="XQ15" s="45">
        <f t="shared" ref="XQ15" si="1120">XQ8-XP8</f>
        <v>0.38770138352299455</v>
      </c>
      <c r="XR15" s="45">
        <f t="shared" ref="XR15" si="1121">XR8-XQ8</f>
        <v>-2.8232004800560162</v>
      </c>
      <c r="XS15" s="45">
        <f t="shared" ref="XS15" si="1122">XS8-XR8</f>
        <v>1.979016136350026</v>
      </c>
      <c r="XT15" s="45">
        <f t="shared" ref="XT15" si="1123">XT8-XS8</f>
        <v>0.11778079548997766</v>
      </c>
      <c r="XU15" s="45">
        <f t="shared" ref="XU15" si="1124">XU8-XT8</f>
        <v>0.33819964284600701</v>
      </c>
      <c r="XV15" s="45">
        <f t="shared" ref="XV15" si="1125">XV8-XU8</f>
        <v>0.1918064503900041</v>
      </c>
      <c r="XW15" s="45">
        <f t="shared" ref="XW15" si="1126">XW8-XV8</f>
        <v>1.4136510743239796</v>
      </c>
      <c r="XX15" s="45">
        <f t="shared" ref="XX15" si="1127">XX8-XW8</f>
        <v>0.30393894207799121</v>
      </c>
      <c r="XY15" s="45">
        <f t="shared" ref="XY15" si="1128">XY8-XX8</f>
        <v>3.4602109361060229E-2</v>
      </c>
      <c r="XZ15" s="45">
        <f t="shared" ref="XZ15" si="1129">XZ8-XY8</f>
        <v>9.3375146977962231E-2</v>
      </c>
      <c r="YA15" s="45">
        <f t="shared" ref="YA15" si="1130">YA8-XZ8</f>
        <v>0.84590504017103285</v>
      </c>
      <c r="YB15" s="45">
        <f t="shared" ref="YB15" si="1131">YB8-YA8</f>
        <v>0.2182444959729537</v>
      </c>
      <c r="YC15" s="45">
        <f t="shared" ref="YC15" si="1132">YC8-YB8</f>
        <v>-0.41999137254498464</v>
      </c>
      <c r="YD15" s="45">
        <f t="shared" ref="YD15" si="1133">YD8-YC8</f>
        <v>0.47388807436703928</v>
      </c>
      <c r="YE15" s="45">
        <f t="shared" ref="YE15" si="1134">YE8-YD8</f>
        <v>7.5660772179730884E-3</v>
      </c>
      <c r="YF15" s="45">
        <f t="shared" ref="YF15" si="1135">YF8-YE8</f>
        <v>-1.0376166525160215</v>
      </c>
      <c r="YG15" s="45">
        <f t="shared" ref="YG15" si="1136">YG8-YF8</f>
        <v>7.2454173198025273E-2</v>
      </c>
      <c r="YH15" s="45">
        <f t="shared" ref="YH15" si="1137">YH8-YG8</f>
        <v>-0.78602434658898801</v>
      </c>
      <c r="YI15" s="45">
        <f t="shared" ref="YI15" si="1138">YI8-YH8</f>
        <v>5.7818374318969745E-2</v>
      </c>
      <c r="YJ15" s="45">
        <f t="shared" ref="YJ15" si="1139">YJ8-YI8</f>
        <v>0.49888637319503459</v>
      </c>
      <c r="YK15" s="45">
        <f t="shared" ref="YK15" si="1140">YK8-YJ8</f>
        <v>0.58126795381593865</v>
      </c>
      <c r="YL15" s="45">
        <f t="shared" ref="YL15" si="1141">YL8-YK8</f>
        <v>0.93396271579399581</v>
      </c>
      <c r="YM15" s="45">
        <f t="shared" ref="YM15" si="1142">YM8-YL8</f>
        <v>-0.24459377341395339</v>
      </c>
      <c r="YN15" s="45">
        <f t="shared" ref="YN15" si="1143">YN8-YM8</f>
        <v>1.0045997867300116</v>
      </c>
      <c r="YO15" s="45">
        <f t="shared" ref="YO15" si="1144">YO8-YN8</f>
        <v>0.85869724476793863</v>
      </c>
      <c r="YP15" s="45">
        <v>-0.34656843841793261</v>
      </c>
      <c r="YQ15" s="45">
        <v>0.32760320356396733</v>
      </c>
      <c r="YR15" s="45">
        <f>YR8-YQ8</f>
        <v>-0.56170015867195389</v>
      </c>
      <c r="YS15" s="45">
        <v>-1.7785236701058693E-2</v>
      </c>
      <c r="YT15" s="45">
        <v>-6.249285672095084E-2</v>
      </c>
      <c r="YU15" s="45">
        <v>0.30435900590794063</v>
      </c>
      <c r="YV15" s="45">
        <v>0.30893098729103485</v>
      </c>
      <c r="YW15" s="45">
        <v>-1.1008857178269977</v>
      </c>
      <c r="YX15" s="45">
        <v>-0.37525947192500553</v>
      </c>
      <c r="YY15" s="45">
        <v>-5.8675843529840677E-3</v>
      </c>
      <c r="YZ15" s="45">
        <v>-0.84014277221604061</v>
      </c>
      <c r="ZA15" s="45">
        <v>0.83590867545302672</v>
      </c>
      <c r="ZB15" s="45">
        <v>-0.62857289113298975</v>
      </c>
      <c r="ZC15" s="45">
        <v>0.55360940046597307</v>
      </c>
      <c r="ZD15" s="45">
        <v>0.68449460945402052</v>
      </c>
      <c r="ZE15" s="45">
        <v>-3.3839010679969306E-2</v>
      </c>
      <c r="ZF15" s="45">
        <v>2.6432367092979803E-2</v>
      </c>
      <c r="ZG15" s="45">
        <v>-0.36938535802602246</v>
      </c>
      <c r="ZH15" s="45">
        <v>1.9767292947070132</v>
      </c>
      <c r="ZI15" s="45">
        <v>0.46227583609601197</v>
      </c>
      <c r="ZJ15" s="45">
        <v>0.45605348512395949</v>
      </c>
      <c r="ZK15" s="45">
        <v>8.0648995853039196E-2</v>
      </c>
      <c r="ZL15" s="45">
        <v>-0.58079085246203022</v>
      </c>
      <c r="ZM15" s="45">
        <v>-0.46197355732800816</v>
      </c>
      <c r="ZN15" s="45">
        <v>-0.26751866507498789</v>
      </c>
      <c r="ZO15" s="45">
        <f>ZO8-ZM8</f>
        <v>2.9523494373489712</v>
      </c>
      <c r="ZP15" s="45">
        <v>0.42432528630604338</v>
      </c>
      <c r="ZQ15" s="45">
        <v>-2.0484386212190202</v>
      </c>
      <c r="ZR15" s="45">
        <v>0.97447204301903412</v>
      </c>
      <c r="ZS15" s="45">
        <v>0.76891570543898524</v>
      </c>
      <c r="ZT15" s="45">
        <v>-3.160884218971205E-3</v>
      </c>
      <c r="ZU15" s="45">
        <v>-0.24957870066003807</v>
      </c>
      <c r="ZV15" s="45">
        <v>-0.20064579130303173</v>
      </c>
      <c r="ZW15" s="45">
        <v>-0.10392787252595781</v>
      </c>
      <c r="ZX15" s="45">
        <v>-0.38901801383701695</v>
      </c>
      <c r="ZY15" s="45">
        <v>7.3187615727022148E-2</v>
      </c>
      <c r="ZZ15" s="45">
        <v>0.48023604427100963</v>
      </c>
      <c r="AAA15" s="45">
        <v>-0.3222521979490125</v>
      </c>
      <c r="AAB15" s="45">
        <v>-6.3373300452042258E-2</v>
      </c>
      <c r="AAC15" s="45">
        <v>-0.13699894154694903</v>
      </c>
      <c r="AAD15" s="45">
        <v>-4.4384728255977279E-2</v>
      </c>
      <c r="AAE15" s="45">
        <v>0.3473508974429933</v>
      </c>
      <c r="AAF15" s="45">
        <v>-0.80114041954499271</v>
      </c>
      <c r="AAG15" s="45">
        <v>-0.62289318213601064</v>
      </c>
      <c r="AAH15" s="45">
        <v>-7.3677624963977451E-2</v>
      </c>
      <c r="AAI15" s="45">
        <v>-0.65651073085103917</v>
      </c>
      <c r="AAJ15" s="45">
        <v>-0.2350272534010287</v>
      </c>
      <c r="AAK15" s="45">
        <v>-1.17789699216695</v>
      </c>
      <c r="AAL15" s="45">
        <v>-0.76128599836101785</v>
      </c>
      <c r="AAM15" s="45">
        <v>-0.48049238299898889</v>
      </c>
      <c r="AAN15" s="45">
        <v>-0.38077640571998472</v>
      </c>
      <c r="AAO15" s="45">
        <v>-0.92797195008199651</v>
      </c>
      <c r="AAP15" s="45">
        <v>-1.0144160560350315</v>
      </c>
      <c r="AAQ15" s="45">
        <v>-0.92721150870698921</v>
      </c>
      <c r="AAR15" s="45">
        <v>-0.55543475507795392</v>
      </c>
      <c r="AAS15" s="45">
        <v>-0.37334270821503424</v>
      </c>
      <c r="AAT15" s="45">
        <v>-0.27615269896102745</v>
      </c>
      <c r="AAU15" s="45">
        <v>-0.54460823654596879</v>
      </c>
      <c r="AAV15" s="45">
        <v>-0.60763553284203908</v>
      </c>
      <c r="AAW15" s="45">
        <v>-0.2767973451749981</v>
      </c>
      <c r="AAX15" s="45">
        <v>-0.37595838222000566</v>
      </c>
      <c r="AAY15" s="45">
        <v>-0.4680192083219481</v>
      </c>
      <c r="AAZ15" s="45">
        <v>-1.2325227795031424E-2</v>
      </c>
      <c r="ABA15" s="45">
        <v>-2.1778873484369701</v>
      </c>
      <c r="ABB15" s="45">
        <v>2.1708184976599796</v>
      </c>
      <c r="ABC15" s="45">
        <v>-4.9340319871987504E-2</v>
      </c>
      <c r="ABD15" s="45">
        <v>-0.39207072417400468</v>
      </c>
      <c r="ABE15" s="45">
        <v>-1.4377440734199922</v>
      </c>
      <c r="ABF15" s="45">
        <v>-0.25183740951200662</v>
      </c>
      <c r="ABG15" s="45">
        <v>0.3946223220190177</v>
      </c>
      <c r="ABH15" s="45">
        <v>20.71233897109596</v>
      </c>
      <c r="ABI15" s="45">
        <v>20.701370519644968</v>
      </c>
      <c r="ABJ15" s="45">
        <v>4.0624908548068106E-2</v>
      </c>
      <c r="ABK15" s="45">
        <v>-0.24923210478903002</v>
      </c>
      <c r="ABL15" s="45">
        <v>-21.884670538304988</v>
      </c>
      <c r="ABM15" s="45">
        <v>-0.1343714349700349</v>
      </c>
      <c r="ABN15" s="45">
        <v>-0.88174716003794629</v>
      </c>
      <c r="ABO15" s="45">
        <v>-0.22048397095699102</v>
      </c>
      <c r="ABP15" s="45">
        <v>-0.53155675825706794</v>
      </c>
      <c r="ABQ15" s="45">
        <v>0.24088198423504537</v>
      </c>
      <c r="ABR15" s="45">
        <v>-0.12460310779101746</v>
      </c>
      <c r="ABS15" s="45">
        <v>-0.58187497458402504</v>
      </c>
      <c r="ABT15" s="45">
        <v>-0.15072789256100805</v>
      </c>
      <c r="ABU15" s="45">
        <v>0.45172630696902161</v>
      </c>
      <c r="ABV15" s="45">
        <v>-7.7820399079655544E-3</v>
      </c>
      <c r="ABW15" s="45">
        <v>-0.33020744904104049</v>
      </c>
      <c r="ABX15" s="45">
        <v>-0.5460867319760041</v>
      </c>
      <c r="ABY15" s="45">
        <v>8.9349744895002914E-2</v>
      </c>
      <c r="ABZ15" s="45">
        <v>-0.29990431831203068</v>
      </c>
      <c r="ACA15" s="45">
        <v>-0.21850583336293994</v>
      </c>
      <c r="ACB15" s="45">
        <v>-6.5634468877988184E-2</v>
      </c>
      <c r="ACC15" s="45">
        <v>-0.68135576673898868</v>
      </c>
      <c r="ACD15" s="45">
        <v>2.9955753819933761E-2</v>
      </c>
      <c r="ACE15" s="45">
        <v>3.3597183366630361</v>
      </c>
      <c r="ACF15" s="45">
        <v>-0.69516042961697622</v>
      </c>
      <c r="ACG15" s="45">
        <v>-0.43441552913907344</v>
      </c>
      <c r="ACH15" s="45">
        <v>-6.5692850900973099E-2</v>
      </c>
      <c r="ACI15" s="45">
        <v>-0.51735681164996095</v>
      </c>
      <c r="ACJ15" s="45">
        <v>-1.7795156225059827</v>
      </c>
      <c r="ACK15" s="45">
        <v>-4.3130418760028988E-3</v>
      </c>
      <c r="ACL15" s="45">
        <v>-2.2294963118042688E-2</v>
      </c>
      <c r="ACM15" s="45">
        <v>-1.1848441295700241</v>
      </c>
      <c r="ACN15" s="45">
        <v>-4.4777072653005234E-2</v>
      </c>
      <c r="ACO15" s="45">
        <v>9.0297292530294726E-3</v>
      </c>
      <c r="ACP15" s="45">
        <v>-0.25152764042798026</v>
      </c>
      <c r="ACQ15" s="45">
        <v>0.73022678179694367</v>
      </c>
      <c r="ACR15" s="45">
        <v>-1.0393641143129457</v>
      </c>
      <c r="ACS15" s="45">
        <v>-9.5446965758014812E-2</v>
      </c>
      <c r="ACT15" s="45">
        <v>-0.22422479681597451</v>
      </c>
      <c r="ACU15" s="45">
        <v>-0.25270337867806347</v>
      </c>
      <c r="ACV15" s="45">
        <v>-1.1234683317619556</v>
      </c>
      <c r="ACW15" s="45">
        <v>0.33538595846601993</v>
      </c>
      <c r="ACX15" s="45">
        <v>-0.32361806644803437</v>
      </c>
      <c r="ACY15" s="45">
        <v>-3.7584702949970961E-2</v>
      </c>
      <c r="ACZ15" s="45">
        <v>-0.44339483336301555</v>
      </c>
      <c r="ADA15" s="45">
        <v>-0.95351814441198712</v>
      </c>
      <c r="ADB15" s="45">
        <v>-0.59295781307901052</v>
      </c>
      <c r="ADC15" s="45">
        <v>1.8052328585952182E-2</v>
      </c>
      <c r="ADD15" s="45">
        <v>1.2091500548024214E-2</v>
      </c>
      <c r="ADE15" s="45">
        <v>-0.40304008708801575</v>
      </c>
      <c r="ADF15" s="45">
        <v>-0.73237990178893142</v>
      </c>
      <c r="ADG15" s="45">
        <v>-0.56499243143798594</v>
      </c>
      <c r="ADH15" s="45">
        <v>-0.30884064250801657</v>
      </c>
      <c r="ADI15" s="45">
        <v>0.52670606269697373</v>
      </c>
      <c r="ADJ15" s="45">
        <v>-0.1981011782380051</v>
      </c>
      <c r="ADK15" s="45">
        <v>-0.41798316567502525</v>
      </c>
      <c r="ADL15" s="45">
        <v>0.50006451379101691</v>
      </c>
      <c r="ADM15" s="45">
        <v>-0.34248308348594492</v>
      </c>
      <c r="ADN15" s="45">
        <v>4.5851171710978633E-2</v>
      </c>
      <c r="ADO15" s="45">
        <v>-0.29865486057900625</v>
      </c>
      <c r="ADP15" s="45">
        <v>-1.4140949756189798</v>
      </c>
      <c r="ADQ15" s="45">
        <v>5.9432652513919493E-2</v>
      </c>
      <c r="ADR15" s="45">
        <v>4.8937200040199968E-3</v>
      </c>
      <c r="ADS15" s="45">
        <v>0.87259736093500351</v>
      </c>
      <c r="ADT15" s="45">
        <v>8.5071011297031873E-2</v>
      </c>
      <c r="ADU15" s="45">
        <v>-1.0810861676330319</v>
      </c>
      <c r="ADV15" s="45">
        <v>-0.19715932225000188</v>
      </c>
      <c r="ADW15" s="45">
        <v>-0.22805203518396411</v>
      </c>
      <c r="ADX15" s="45">
        <v>0.68399541437798916</v>
      </c>
      <c r="ADY15" s="45">
        <v>-1.0240368145509819</v>
      </c>
      <c r="ADZ15" s="45">
        <v>-0.93672343054805651</v>
      </c>
      <c r="AEA15" s="45">
        <v>-0.30567901006594411</v>
      </c>
      <c r="AEB15" s="45">
        <v>-0.23503511009704425</v>
      </c>
      <c r="AEC15" s="45">
        <v>-0.16182124264901177</v>
      </c>
      <c r="AED15" s="45">
        <v>-0.10031132368897033</v>
      </c>
      <c r="AEE15" s="45">
        <v>-0.99814294656601987</v>
      </c>
      <c r="AEF15" s="45">
        <f>AEF8-AEE8</f>
        <v>3.9249057442987123E-2</v>
      </c>
      <c r="AEH15" s="122" t="s">
        <v>154</v>
      </c>
      <c r="AEJ15" s="745"/>
      <c r="AEK15" s="791"/>
      <c r="AEL15" s="746"/>
      <c r="AEM15" s="746"/>
      <c r="AEN15" s="745"/>
      <c r="AEO15" s="745"/>
      <c r="AEP15" s="432"/>
      <c r="AEQ15" s="127"/>
      <c r="AER15" s="127"/>
      <c r="AES15" s="183"/>
      <c r="AEU15" s="833"/>
      <c r="AEV15" s="718" t="s">
        <v>225</v>
      </c>
      <c r="AEW15" s="707">
        <v>1.4713497168164622</v>
      </c>
      <c r="AEX15" s="707">
        <v>1.0807601130876918</v>
      </c>
      <c r="AEY15" s="707">
        <v>0.62992447789508788</v>
      </c>
      <c r="AEZ15" s="707">
        <v>-0.48120506470895918</v>
      </c>
      <c r="AFA15" s="707">
        <v>-0.95035314449273756</v>
      </c>
      <c r="AFB15" s="707">
        <v>-0.12228133293808696</v>
      </c>
      <c r="AFC15" s="707">
        <v>1.0063271598907022</v>
      </c>
      <c r="AFD15" s="707">
        <v>1.2597674050687289</v>
      </c>
      <c r="AFE15" s="707">
        <v>2.5920780162243631</v>
      </c>
      <c r="AFF15" s="707">
        <v>2.2120567615085065</v>
      </c>
      <c r="AFG15" s="707">
        <v>0.76393453594596394</v>
      </c>
      <c r="AFH15" s="707">
        <v>1.6265803345403356</v>
      </c>
      <c r="AFI15" s="707">
        <v>2.4205198769441125</v>
      </c>
      <c r="AFJ15" s="707">
        <v>0.5204280155642067</v>
      </c>
      <c r="AFK15" s="707">
        <v>1.2070099961557759</v>
      </c>
      <c r="AFL15" s="707">
        <v>2.7810680624960895</v>
      </c>
      <c r="AFM15" s="707">
        <v>1.49</v>
      </c>
      <c r="AFN15" s="707">
        <v>2.3864629226851122</v>
      </c>
      <c r="AFO15" s="707">
        <v>1.6619640215349847</v>
      </c>
      <c r="AFP15" s="707">
        <v>2.0687153872481048</v>
      </c>
      <c r="AFQ15" s="707">
        <v>2.1225867498120721</v>
      </c>
      <c r="AFR15" s="707">
        <v>1.0618137030147494</v>
      </c>
      <c r="AFS15" s="707">
        <v>1.9158485963979786</v>
      </c>
      <c r="AFT15" s="707">
        <v>1.9809251003234891</v>
      </c>
      <c r="AFU15" s="707">
        <v>2.1719616558015815</v>
      </c>
      <c r="AFV15" s="707">
        <f>AEJ4</f>
        <v>1.8982375909470051</v>
      </c>
    </row>
    <row r="16" spans="1:899" ht="36" x14ac:dyDescent="0.45">
      <c r="A16" s="38" t="s">
        <v>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45">
        <f>AS8/B8*100-100</f>
        <v>-0.25316491890428949</v>
      </c>
      <c r="AT16" s="45">
        <f t="shared" ref="AT16:BY16" si="1145">AT8/AS8*100-100</f>
        <v>-2.6109947883156792E-2</v>
      </c>
      <c r="AU16" s="45">
        <f t="shared" si="1145"/>
        <v>-3.3044504165573585E-2</v>
      </c>
      <c r="AV16" s="45">
        <f t="shared" si="1145"/>
        <v>-9.1035049408660029E-2</v>
      </c>
      <c r="AW16" s="45">
        <f t="shared" si="1145"/>
        <v>-7.3953465849115219E-2</v>
      </c>
      <c r="AX16" s="45">
        <f t="shared" si="1145"/>
        <v>-0.1454778159442327</v>
      </c>
      <c r="AY16" s="45">
        <f t="shared" si="1145"/>
        <v>-7.056807700305967E-2</v>
      </c>
      <c r="AZ16" s="45">
        <f t="shared" si="1145"/>
        <v>7.9076378377209267E-2</v>
      </c>
      <c r="BA16" s="45">
        <f t="shared" si="1145"/>
        <v>-1.5446325856174781E-2</v>
      </c>
      <c r="BB16" s="45">
        <f t="shared" si="1145"/>
        <v>-6.9174074817496489E-2</v>
      </c>
      <c r="BC16" s="45">
        <f t="shared" si="1145"/>
        <v>-0.2393718563768914</v>
      </c>
      <c r="BD16" s="45">
        <f t="shared" si="1145"/>
        <v>-4.2285113350445158E-2</v>
      </c>
      <c r="BE16" s="45">
        <f t="shared" si="1145"/>
        <v>-0.17983769577624287</v>
      </c>
      <c r="BF16" s="45">
        <f t="shared" si="1145"/>
        <v>-0.17872915287247793</v>
      </c>
      <c r="BG16" s="45">
        <f t="shared" si="1145"/>
        <v>-0.26347318994685054</v>
      </c>
      <c r="BH16" s="45">
        <f t="shared" si="1145"/>
        <v>-0.20581261030433495</v>
      </c>
      <c r="BI16" s="45">
        <f t="shared" si="1145"/>
        <v>-0.20430003800380803</v>
      </c>
      <c r="BJ16" s="45">
        <f t="shared" si="1145"/>
        <v>-0.16466539621455922</v>
      </c>
      <c r="BK16" s="45">
        <f t="shared" si="1145"/>
        <v>-0.18212143675448544</v>
      </c>
      <c r="BL16" s="45">
        <f t="shared" si="1145"/>
        <v>-0.18654163269921753</v>
      </c>
      <c r="BM16" s="45">
        <f t="shared" si="1145"/>
        <v>-0.41099097098572202</v>
      </c>
      <c r="BN16" s="45">
        <f t="shared" si="1145"/>
        <v>-9.1547211476921575E-2</v>
      </c>
      <c r="BO16" s="45">
        <f t="shared" si="1145"/>
        <v>-0.18798066736238184</v>
      </c>
      <c r="BP16" s="45">
        <f t="shared" si="1145"/>
        <v>-0.15972176736465826</v>
      </c>
      <c r="BQ16" s="45">
        <f t="shared" si="1145"/>
        <v>-0.21284913168442188</v>
      </c>
      <c r="BR16" s="45">
        <f t="shared" si="1145"/>
        <v>-4.1730220991951228E-2</v>
      </c>
      <c r="BS16" s="45">
        <f t="shared" si="1145"/>
        <v>-0.41986169520323813</v>
      </c>
      <c r="BT16" s="45">
        <f t="shared" si="1145"/>
        <v>-0.11286308559488134</v>
      </c>
      <c r="BU16" s="45">
        <f t="shared" si="1145"/>
        <v>-0.14284826346572288</v>
      </c>
      <c r="BV16" s="45">
        <f t="shared" si="1145"/>
        <v>-0.18616077775418205</v>
      </c>
      <c r="BW16" s="45">
        <f t="shared" si="1145"/>
        <v>-0.11026381189270751</v>
      </c>
      <c r="BX16" s="45">
        <f t="shared" si="1145"/>
        <v>-0.35150565539056799</v>
      </c>
      <c r="BY16" s="45">
        <f t="shared" si="1145"/>
        <v>-0.31219839488376522</v>
      </c>
      <c r="BZ16" s="45">
        <f t="shared" ref="BZ16:DE16" si="1146">BZ8/BY8*100-100</f>
        <v>-0.13628871275491861</v>
      </c>
      <c r="CA16" s="45">
        <f t="shared" si="1146"/>
        <v>-0.22836018717616469</v>
      </c>
      <c r="CB16" s="45">
        <f t="shared" si="1146"/>
        <v>-0.13330286025799865</v>
      </c>
      <c r="CC16" s="45">
        <f t="shared" si="1146"/>
        <v>-0.29928182656915681</v>
      </c>
      <c r="CD16" s="45">
        <f t="shared" si="1146"/>
        <v>-4.7514773211148054E-2</v>
      </c>
      <c r="CE16" s="45">
        <f t="shared" si="1146"/>
        <v>-5.2745967521630632E-2</v>
      </c>
      <c r="CF16" s="45">
        <f t="shared" si="1146"/>
        <v>-5.0791333313640052E-3</v>
      </c>
      <c r="CG16" s="45">
        <f t="shared" si="1146"/>
        <v>-3.3681688581140179E-2</v>
      </c>
      <c r="CH16" s="45">
        <f t="shared" si="1146"/>
        <v>-0.36029207082960113</v>
      </c>
      <c r="CI16" s="45">
        <f t="shared" si="1146"/>
        <v>-0.14134133328239784</v>
      </c>
      <c r="CJ16" s="45">
        <f t="shared" si="1146"/>
        <v>-0.29353900157043711</v>
      </c>
      <c r="CK16" s="45">
        <f t="shared" si="1146"/>
        <v>-8.4903430009518388E-2</v>
      </c>
      <c r="CL16" s="45">
        <f t="shared" si="1146"/>
        <v>-0.17677788348365198</v>
      </c>
      <c r="CM16" s="45">
        <f t="shared" si="1146"/>
        <v>-0.15137727547032398</v>
      </c>
      <c r="CN16" s="45">
        <f t="shared" si="1146"/>
        <v>-4.7651481466914447E-2</v>
      </c>
      <c r="CO16" s="45">
        <f t="shared" si="1146"/>
        <v>-0.19907248253990417</v>
      </c>
      <c r="CP16" s="45">
        <f t="shared" si="1146"/>
        <v>-1.499704889693021E-2</v>
      </c>
      <c r="CQ16" s="45">
        <f t="shared" si="1146"/>
        <v>1.6806602235803325E-2</v>
      </c>
      <c r="CR16" s="45">
        <f t="shared" si="1146"/>
        <v>1.5518718417666832E-2</v>
      </c>
      <c r="CS16" s="45">
        <f t="shared" si="1146"/>
        <v>-8.6225719794370548E-2</v>
      </c>
      <c r="CT16" s="45">
        <f t="shared" si="1146"/>
        <v>-0.24811736039247023</v>
      </c>
      <c r="CU16" s="45">
        <f t="shared" si="1146"/>
        <v>-3.5077425295227727E-2</v>
      </c>
      <c r="CV16" s="45">
        <f t="shared" si="1146"/>
        <v>-4.5586457566088256E-2</v>
      </c>
      <c r="CW16" s="45">
        <f t="shared" si="1146"/>
        <v>6.551561346248036E-2</v>
      </c>
      <c r="CX16" s="45">
        <f t="shared" si="1146"/>
        <v>-4.6590275138271409E-2</v>
      </c>
      <c r="CY16" s="45">
        <f t="shared" si="1146"/>
        <v>-0.34160822480677666</v>
      </c>
      <c r="CZ16" s="45">
        <f t="shared" si="1146"/>
        <v>-2.6957458591155614E-2</v>
      </c>
      <c r="DA16" s="45">
        <f t="shared" si="1146"/>
        <v>-4.2417507950744948E-3</v>
      </c>
      <c r="DB16" s="45">
        <f t="shared" si="1146"/>
        <v>-8.7590055306790759E-2</v>
      </c>
      <c r="DC16" s="45">
        <f t="shared" si="1146"/>
        <v>5.7436894885327661E-2</v>
      </c>
      <c r="DD16" s="45">
        <f t="shared" si="1146"/>
        <v>-0.12681955253796673</v>
      </c>
      <c r="DE16" s="45">
        <f t="shared" si="1146"/>
        <v>-2.4725596513860637E-2</v>
      </c>
      <c r="DF16" s="45">
        <f t="shared" ref="DF16:EP16" si="1147">DF8/DE8*100-100</f>
        <v>-4.4406548935555179E-2</v>
      </c>
      <c r="DG16" s="45">
        <f t="shared" si="1147"/>
        <v>-0.17534674934626082</v>
      </c>
      <c r="DH16" s="45">
        <f t="shared" si="1147"/>
        <v>-0.11239664979258635</v>
      </c>
      <c r="DI16" s="45">
        <f t="shared" si="1147"/>
        <v>-0.30925977447044772</v>
      </c>
      <c r="DJ16" s="45">
        <f t="shared" si="1147"/>
        <v>-5.5189373533721664E-2</v>
      </c>
      <c r="DK16" s="45">
        <f t="shared" si="1147"/>
        <v>-2.3638249807646616E-2</v>
      </c>
      <c r="DL16" s="67">
        <f t="shared" si="1147"/>
        <v>-2.2707601700872715E-2</v>
      </c>
      <c r="DM16" s="67">
        <f t="shared" si="1147"/>
        <v>-4.3278920929765263E-2</v>
      </c>
      <c r="DN16" s="67">
        <f t="shared" si="1147"/>
        <v>-0.34879534517456534</v>
      </c>
      <c r="DO16" s="67">
        <f t="shared" si="1147"/>
        <v>-4.9006277533806042E-2</v>
      </c>
      <c r="DP16" s="67">
        <f t="shared" si="1147"/>
        <v>-0.44179007731861475</v>
      </c>
      <c r="DQ16" s="67">
        <f t="shared" si="1147"/>
        <v>-0.10386312230427563</v>
      </c>
      <c r="DR16" s="67">
        <f t="shared" si="1147"/>
        <v>-0.16732938271810838</v>
      </c>
      <c r="DS16" s="67">
        <f t="shared" si="1147"/>
        <v>-0.37706471030141131</v>
      </c>
      <c r="DT16" s="67">
        <f t="shared" si="1147"/>
        <v>-0.20329360121013451</v>
      </c>
      <c r="DU16" s="67">
        <f t="shared" si="1147"/>
        <v>-0.14838487638991182</v>
      </c>
      <c r="DV16" s="67">
        <f t="shared" si="1147"/>
        <v>-0.26658424971141415</v>
      </c>
      <c r="DW16" s="67">
        <f t="shared" si="1147"/>
        <v>-0.1075607034720889</v>
      </c>
      <c r="DX16" s="67">
        <f t="shared" si="1147"/>
        <v>-0.13924932916403066</v>
      </c>
      <c r="DY16" s="67">
        <f t="shared" si="1147"/>
        <v>-8.0137836689587516E-2</v>
      </c>
      <c r="DZ16" s="67">
        <f t="shared" si="1147"/>
        <v>-4.3602549122141454E-2</v>
      </c>
      <c r="EA16" s="67">
        <f t="shared" si="1147"/>
        <v>1.536240516723808E-2</v>
      </c>
      <c r="EB16" s="67">
        <f t="shared" si="1147"/>
        <v>-0.21194819802822451</v>
      </c>
      <c r="EC16" s="67">
        <f t="shared" si="1147"/>
        <v>2.6250414100601915E-2</v>
      </c>
      <c r="ED16" s="67">
        <f t="shared" si="1147"/>
        <v>-0.11715964594823447</v>
      </c>
      <c r="EE16" s="67">
        <f t="shared" si="1147"/>
        <v>-3.4420457264189963E-2</v>
      </c>
      <c r="EF16" s="67">
        <f t="shared" si="1147"/>
        <v>-2.1630700030144112E-2</v>
      </c>
      <c r="EG16" s="67">
        <f t="shared" si="1147"/>
        <v>-0.2085962867520692</v>
      </c>
      <c r="EH16" s="67">
        <f t="shared" si="1147"/>
        <v>-0.1993015106605327</v>
      </c>
      <c r="EI16" s="67">
        <f t="shared" si="1147"/>
        <v>-9.0501014916227973E-2</v>
      </c>
      <c r="EJ16" s="67">
        <f t="shared" si="1147"/>
        <v>0.44172380223849927</v>
      </c>
      <c r="EK16" s="67">
        <f t="shared" si="1147"/>
        <v>0.39057724503707902</v>
      </c>
      <c r="EL16" s="67">
        <f t="shared" si="1147"/>
        <v>-0.26021768504962495</v>
      </c>
      <c r="EM16" s="67">
        <f t="shared" si="1147"/>
        <v>0.11116803274109088</v>
      </c>
      <c r="EN16" s="67">
        <f t="shared" si="1147"/>
        <v>-8.9959045658531522E-2</v>
      </c>
      <c r="EO16" s="67">
        <f t="shared" si="1147"/>
        <v>-0.11131290798418547</v>
      </c>
      <c r="EP16" s="67">
        <f t="shared" si="1147"/>
        <v>-6.9069001407342512E-2</v>
      </c>
      <c r="EQ16" s="67">
        <f t="shared" ref="EQ16:FV16" si="1148">EQ8/EP8*100-100</f>
        <v>-0.27371784712424585</v>
      </c>
      <c r="ER16" s="67">
        <f t="shared" si="1148"/>
        <v>-3.1741547639995815E-2</v>
      </c>
      <c r="ES16" s="67">
        <f t="shared" si="1148"/>
        <v>4.6062677002495889E-2</v>
      </c>
      <c r="ET16" s="67">
        <f t="shared" si="1148"/>
        <v>1.4009912115284351E-2</v>
      </c>
      <c r="EU16" s="67">
        <f t="shared" si="1148"/>
        <v>-1.3408796422538671E-2</v>
      </c>
      <c r="EV16" s="67">
        <f t="shared" si="1148"/>
        <v>-0.33691458962155707</v>
      </c>
      <c r="EW16" s="67">
        <f t="shared" si="1148"/>
        <v>-8.230510356199261E-2</v>
      </c>
      <c r="EX16" s="67">
        <f t="shared" si="1148"/>
        <v>-0.1041040104855</v>
      </c>
      <c r="EY16" s="67">
        <f t="shared" si="1148"/>
        <v>-0.19007850065145249</v>
      </c>
      <c r="EZ16" s="67">
        <f t="shared" si="1148"/>
        <v>-0.13629677382108696</v>
      </c>
      <c r="FA16" s="67">
        <f t="shared" si="1148"/>
        <v>-0.3735879771135302</v>
      </c>
      <c r="FB16" s="67">
        <f t="shared" si="1148"/>
        <v>-0.20399964726280473</v>
      </c>
      <c r="FC16" s="67">
        <f t="shared" si="1148"/>
        <v>-1.1223519248915181E-4</v>
      </c>
      <c r="FD16" s="67">
        <f t="shared" si="1148"/>
        <v>-0.1812542366984502</v>
      </c>
      <c r="FE16" s="67">
        <f t="shared" si="1148"/>
        <v>-0.26665133306063638</v>
      </c>
      <c r="FF16" s="67">
        <f t="shared" si="1148"/>
        <v>-0.54675378101481442</v>
      </c>
      <c r="FG16" s="67">
        <f t="shared" si="1148"/>
        <v>-0.30923908088203689</v>
      </c>
      <c r="FH16" s="67">
        <f t="shared" si="1148"/>
        <v>-0.20155411391129974</v>
      </c>
      <c r="FI16" s="67">
        <f t="shared" si="1148"/>
        <v>-0.40191988474845175</v>
      </c>
      <c r="FJ16" s="67">
        <f t="shared" si="1148"/>
        <v>-0.77094248397774834</v>
      </c>
      <c r="FK16" s="67">
        <f t="shared" si="1148"/>
        <v>-0.75824425889875613</v>
      </c>
      <c r="FL16" s="67">
        <f t="shared" si="1148"/>
        <v>-0.38050855828439012</v>
      </c>
      <c r="FM16" s="67">
        <f t="shared" si="1148"/>
        <v>-0.28879048107170036</v>
      </c>
      <c r="FN16" s="67">
        <f t="shared" si="1148"/>
        <v>-0.7174698755402602</v>
      </c>
      <c r="FO16" s="67">
        <f t="shared" si="1148"/>
        <v>-0.59599796693554197</v>
      </c>
      <c r="FP16" s="67">
        <f t="shared" si="1148"/>
        <v>-0.60418938358704111</v>
      </c>
      <c r="FQ16" s="67">
        <f t="shared" si="1148"/>
        <v>-0.39142459786219774</v>
      </c>
      <c r="FR16" s="67">
        <f t="shared" si="1148"/>
        <v>-0.29432170730837015</v>
      </c>
      <c r="FS16" s="67">
        <f t="shared" si="1148"/>
        <v>-2.1886854051487887</v>
      </c>
      <c r="FT16" s="67">
        <f t="shared" si="1148"/>
        <v>-0.3308833005589662</v>
      </c>
      <c r="FU16" s="67">
        <f t="shared" si="1148"/>
        <v>-0.55528573896934574</v>
      </c>
      <c r="FV16" s="67">
        <f t="shared" si="1148"/>
        <v>-0.22565198264922515</v>
      </c>
      <c r="FW16" s="67">
        <f t="shared" ref="FW16:GY16" si="1149">FW8/FV8*100-100</f>
        <v>-0.15990170937804749</v>
      </c>
      <c r="FX16" s="67">
        <f t="shared" si="1149"/>
        <v>-0.18973598349184329</v>
      </c>
      <c r="FY16" s="67">
        <f t="shared" si="1149"/>
        <v>-0.18606394510379687</v>
      </c>
      <c r="FZ16" s="67">
        <f t="shared" si="1149"/>
        <v>-0.3658189655133981</v>
      </c>
      <c r="GA16" s="67">
        <f t="shared" si="1149"/>
        <v>-0.17379776713467265</v>
      </c>
      <c r="GB16" s="67">
        <f t="shared" si="1149"/>
        <v>-0.27892296467251754</v>
      </c>
      <c r="GC16" s="67">
        <f t="shared" si="1149"/>
        <v>-0.16857332675461123</v>
      </c>
      <c r="GD16" s="67">
        <f t="shared" si="1149"/>
        <v>-0.21743276803739775</v>
      </c>
      <c r="GE16" s="67">
        <f t="shared" si="1149"/>
        <v>-0.54395329264347936</v>
      </c>
      <c r="GF16" s="67">
        <f t="shared" si="1149"/>
        <v>-0.12113299922449983</v>
      </c>
      <c r="GG16" s="67">
        <f t="shared" si="1149"/>
        <v>-0.27218609226216017</v>
      </c>
      <c r="GH16" s="67">
        <f t="shared" si="1149"/>
        <v>-3.2233007347599596E-3</v>
      </c>
      <c r="GI16" s="67">
        <f t="shared" si="1149"/>
        <v>-0.15685915713669374</v>
      </c>
      <c r="GJ16" s="67">
        <f t="shared" si="1149"/>
        <v>-0.34834654870691395</v>
      </c>
      <c r="GK16" s="67">
        <f t="shared" si="1149"/>
        <v>-7.8850792462176855E-2</v>
      </c>
      <c r="GL16" s="67">
        <f t="shared" si="1149"/>
        <v>-1.9043682096594239E-2</v>
      </c>
      <c r="GM16" s="67">
        <f t="shared" si="1149"/>
        <v>-4.6784341675660812E-2</v>
      </c>
      <c r="GN16" s="67">
        <f t="shared" si="1149"/>
        <v>-8.8212459340766713E-2</v>
      </c>
      <c r="GO16" s="67">
        <f t="shared" si="1149"/>
        <v>-0.20813438427332187</v>
      </c>
      <c r="GP16" s="67">
        <f t="shared" si="1149"/>
        <v>-3.6118447267909914E-3</v>
      </c>
      <c r="GQ16" s="67">
        <f t="shared" si="1149"/>
        <v>-6.6142427496203027E-2</v>
      </c>
      <c r="GR16" s="67">
        <f t="shared" si="1149"/>
        <v>-6.6856810181249671E-2</v>
      </c>
      <c r="GS16" s="67">
        <f t="shared" si="1149"/>
        <v>-9.9266361551187288E-2</v>
      </c>
      <c r="GT16" s="67">
        <f t="shared" si="1149"/>
        <v>-0.18456035971584583</v>
      </c>
      <c r="GU16" s="67">
        <f t="shared" si="1149"/>
        <v>2.0106607977865565E-2</v>
      </c>
      <c r="GV16" s="67">
        <f t="shared" si="1149"/>
        <v>-7.4119510409957456E-2</v>
      </c>
      <c r="GW16" s="67">
        <f t="shared" si="1149"/>
        <v>-6.1730823965618242E-2</v>
      </c>
      <c r="GX16" s="67">
        <f t="shared" si="1149"/>
        <v>-9.5528729650908417E-2</v>
      </c>
      <c r="GY16" s="67">
        <f t="shared" si="1149"/>
        <v>-0.18760660594476519</v>
      </c>
      <c r="GZ16" s="45">
        <v>-1.813816361384113E-2</v>
      </c>
      <c r="HA16" s="45">
        <v>-1.813816361384113E-2</v>
      </c>
      <c r="HB16" s="45">
        <f t="shared" ref="HB16:IG16" si="1150">HB8/HA8*100-100</f>
        <v>-3.8899080782954343E-2</v>
      </c>
      <c r="HC16" s="45">
        <f t="shared" si="1150"/>
        <v>-0.1481358340561485</v>
      </c>
      <c r="HD16" s="45">
        <f t="shared" si="1150"/>
        <v>-0.34898613026859948</v>
      </c>
      <c r="HE16" s="45">
        <f t="shared" si="1150"/>
        <v>-3.9986904718446681E-2</v>
      </c>
      <c r="HF16" s="45">
        <f t="shared" si="1150"/>
        <v>-1.7507205203031617E-2</v>
      </c>
      <c r="HG16" s="45">
        <f t="shared" si="1150"/>
        <v>-2.0796147906196438E-2</v>
      </c>
      <c r="HH16" s="45">
        <f t="shared" si="1150"/>
        <v>-0.12136122801888405</v>
      </c>
      <c r="HI16" s="45">
        <f t="shared" si="1150"/>
        <v>-7.0961228835500378E-2</v>
      </c>
      <c r="HJ16" s="45">
        <f t="shared" si="1150"/>
        <v>-3.273747649373604E-3</v>
      </c>
      <c r="HK16" s="45">
        <f t="shared" si="1150"/>
        <v>-6.2464181819777309E-2</v>
      </c>
      <c r="HL16" s="45">
        <f t="shared" si="1150"/>
        <v>5.9007171055611707E-3</v>
      </c>
      <c r="HM16" s="45">
        <f t="shared" si="1150"/>
        <v>-6.9328250532592506E-2</v>
      </c>
      <c r="HN16" s="45">
        <f t="shared" si="1150"/>
        <v>-0.20446772107544575</v>
      </c>
      <c r="HO16" s="45">
        <f t="shared" si="1150"/>
        <v>-9.0365911700885704E-2</v>
      </c>
      <c r="HP16" s="45">
        <f t="shared" si="1150"/>
        <v>-5.2553385132128483E-2</v>
      </c>
      <c r="HQ16" s="45">
        <f t="shared" si="1150"/>
        <v>7.918033287040771E-3</v>
      </c>
      <c r="HR16" s="45">
        <f t="shared" si="1150"/>
        <v>-8.9698183157523204E-2</v>
      </c>
      <c r="HS16" s="45">
        <f t="shared" si="1150"/>
        <v>-0.26682095605090694</v>
      </c>
      <c r="HT16" s="45">
        <f t="shared" si="1150"/>
        <v>-3.6691702979666729E-2</v>
      </c>
      <c r="HU16" s="45">
        <f t="shared" si="1150"/>
        <v>-4.8334540529666015E-2</v>
      </c>
      <c r="HV16" s="45">
        <f t="shared" si="1150"/>
        <v>-7.8880097522969095E-2</v>
      </c>
      <c r="HW16" s="45">
        <f t="shared" si="1150"/>
        <v>6.2564602743634623E-2</v>
      </c>
      <c r="HX16" s="45">
        <f t="shared" si="1150"/>
        <v>-0.2013059726230324</v>
      </c>
      <c r="HY16" s="45">
        <f t="shared" si="1150"/>
        <v>-4.112944294726617E-2</v>
      </c>
      <c r="HZ16" s="45">
        <f t="shared" si="1150"/>
        <v>4.2291832872919599E-2</v>
      </c>
      <c r="IA16" s="45">
        <f t="shared" si="1150"/>
        <v>-1.2592582552542808E-2</v>
      </c>
      <c r="IB16" s="45">
        <f t="shared" si="1150"/>
        <v>-0.12581724489531609</v>
      </c>
      <c r="IC16" s="45">
        <f t="shared" si="1150"/>
        <v>-0.23359449837947466</v>
      </c>
      <c r="ID16" s="45">
        <f t="shared" si="1150"/>
        <v>5.5335582130908278E-2</v>
      </c>
      <c r="IE16" s="45">
        <f t="shared" si="1150"/>
        <v>-0.32383050831784033</v>
      </c>
      <c r="IF16" s="45">
        <f t="shared" si="1150"/>
        <v>-6.0704703260867632E-2</v>
      </c>
      <c r="IG16" s="45">
        <f t="shared" si="1150"/>
        <v>-9.7672749214041232E-2</v>
      </c>
      <c r="IH16" s="45">
        <f t="shared" ref="IH16:JM16" si="1151">IH8/IG8*100-100</f>
        <v>-0.68078437520478019</v>
      </c>
      <c r="II16" s="45">
        <f t="shared" si="1151"/>
        <v>-1.4366635031127828</v>
      </c>
      <c r="IJ16" s="45">
        <f t="shared" si="1151"/>
        <v>-2.8089681478860484E-2</v>
      </c>
      <c r="IK16" s="45">
        <f t="shared" si="1151"/>
        <v>-6.6345998369854442E-3</v>
      </c>
      <c r="IL16" s="45">
        <f t="shared" si="1151"/>
        <v>-2.4668709252011922E-2</v>
      </c>
      <c r="IM16" s="45">
        <f t="shared" si="1151"/>
        <v>-0.22437419674074022</v>
      </c>
      <c r="IN16" s="45">
        <f t="shared" si="1151"/>
        <v>0.46522858949002455</v>
      </c>
      <c r="IO16" s="45">
        <f t="shared" si="1151"/>
        <v>0.68303326486800131</v>
      </c>
      <c r="IP16" s="45">
        <f t="shared" si="1151"/>
        <v>-9.0188382651717802E-2</v>
      </c>
      <c r="IQ16" s="45">
        <f t="shared" si="1151"/>
        <v>-3.2400351869654287E-2</v>
      </c>
      <c r="IR16" s="45">
        <f t="shared" si="1151"/>
        <v>-0.24624982346495017</v>
      </c>
      <c r="IS16" s="45">
        <f t="shared" si="1151"/>
        <v>9.0669696119221044E-2</v>
      </c>
      <c r="IT16" s="45">
        <f t="shared" si="1151"/>
        <v>-2.5024740158713144E-2</v>
      </c>
      <c r="IU16" s="45">
        <f t="shared" si="1151"/>
        <v>-3.2258003794908063E-2</v>
      </c>
      <c r="IV16" s="45">
        <f t="shared" si="1151"/>
        <v>-0.37884607880423005</v>
      </c>
      <c r="IW16" s="45">
        <f t="shared" si="1151"/>
        <v>0.41661294832562135</v>
      </c>
      <c r="IX16" s="45">
        <f t="shared" si="1151"/>
        <v>-0.13290566036442897</v>
      </c>
      <c r="IY16" s="45">
        <f t="shared" si="1151"/>
        <v>0.21820326999564088</v>
      </c>
      <c r="IZ16" s="45">
        <f t="shared" si="1151"/>
        <v>-0.41346017691454051</v>
      </c>
      <c r="JA16" s="45">
        <f t="shared" si="1151"/>
        <v>5.1450960897000186E-2</v>
      </c>
      <c r="JB16" s="45">
        <f t="shared" si="1151"/>
        <v>-2.677285170615562E-2</v>
      </c>
      <c r="JC16" s="45">
        <f t="shared" si="1151"/>
        <v>-0.62438597487087577</v>
      </c>
      <c r="JD16" s="45">
        <f t="shared" si="1151"/>
        <v>8.7699643554046247E-2</v>
      </c>
      <c r="JE16" s="45">
        <f t="shared" si="1151"/>
        <v>0.10629496308864361</v>
      </c>
      <c r="JF16" s="45">
        <f t="shared" si="1151"/>
        <v>-0.1075527600279429</v>
      </c>
      <c r="JG16" s="45">
        <f t="shared" si="1151"/>
        <v>2.9027884429623896E-2</v>
      </c>
      <c r="JH16" s="45">
        <f t="shared" si="1151"/>
        <v>-4.9340555828990773E-2</v>
      </c>
      <c r="JI16" s="45">
        <f t="shared" si="1151"/>
        <v>-0.19197092068743871</v>
      </c>
      <c r="JJ16" s="45">
        <f t="shared" si="1151"/>
        <v>-2.4037734504062769E-2</v>
      </c>
      <c r="JK16" s="45">
        <f t="shared" si="1151"/>
        <v>-0.10752812609652551</v>
      </c>
      <c r="JL16" s="45">
        <f t="shared" si="1151"/>
        <v>0.15396435445231305</v>
      </c>
      <c r="JM16" s="45">
        <f t="shared" si="1151"/>
        <v>2.3830233946853241E-2</v>
      </c>
      <c r="JN16" s="45">
        <f t="shared" ref="JN16:JY16" si="1152">JN8/JM8*100-100</f>
        <v>-0.25482883632004416</v>
      </c>
      <c r="JO16" s="45">
        <f t="shared" si="1152"/>
        <v>3.837140527890881E-2</v>
      </c>
      <c r="JP16" s="45">
        <f t="shared" si="1152"/>
        <v>4.8362874186395288E-2</v>
      </c>
      <c r="JQ16" s="45">
        <f t="shared" si="1152"/>
        <v>5.8710541970725671E-2</v>
      </c>
      <c r="JR16" s="45">
        <f t="shared" si="1152"/>
        <v>0.20375037616180691</v>
      </c>
      <c r="JS16" s="45">
        <f t="shared" si="1152"/>
        <v>-0.2475746713168121</v>
      </c>
      <c r="JT16" s="45">
        <f t="shared" si="1152"/>
        <v>-6.1060266704657806E-3</v>
      </c>
      <c r="JU16" s="45">
        <f t="shared" si="1152"/>
        <v>0.10092196615228488</v>
      </c>
      <c r="JV16" s="45">
        <f t="shared" si="1152"/>
        <v>4.8445227637955668E-2</v>
      </c>
      <c r="JW16" s="45">
        <f t="shared" si="1152"/>
        <v>-1.8475532601129885E-2</v>
      </c>
      <c r="JX16" s="45">
        <f t="shared" si="1152"/>
        <v>-0.28978398996044064</v>
      </c>
      <c r="JY16" s="45">
        <f t="shared" si="1152"/>
        <v>-5.3454327938467827E-2</v>
      </c>
      <c r="JZ16" s="45">
        <f t="shared" ref="JZ16" si="1153">JZ8/JY8*100-100</f>
        <v>0.15053764524370195</v>
      </c>
      <c r="KA16" s="45">
        <f t="shared" ref="KA16" si="1154">KA8/JZ8*100-100</f>
        <v>4.7033824655656531E-2</v>
      </c>
      <c r="KB16" s="45">
        <f t="shared" ref="KB16" si="1155">KB8/KA8*100-100</f>
        <v>5.6300605599645337E-2</v>
      </c>
      <c r="KC16" s="45">
        <f t="shared" ref="KC16" si="1156">KC8/KB8*100-100</f>
        <v>-0.20492006260262485</v>
      </c>
      <c r="KD16" s="45">
        <f t="shared" ref="KD16" si="1157">KD8/KC8*100-100</f>
        <v>-4.4493750974453405E-2</v>
      </c>
      <c r="KE16" s="45">
        <f t="shared" ref="KE16" si="1158">KE8/KD8*100-100</f>
        <v>1.3983397653845486E-2</v>
      </c>
      <c r="KF16" s="45">
        <f t="shared" ref="KF16" si="1159">KF8/KE8*100-100</f>
        <v>-6.7632443401521414E-2</v>
      </c>
      <c r="KG16" s="45">
        <f t="shared" ref="KG16" si="1160">KG8/KF8*100-100</f>
        <v>5.0033324077489283E-2</v>
      </c>
      <c r="KH16" s="45">
        <f t="shared" ref="KH16" si="1161">KH8/KG8*100-100</f>
        <v>-0.26590186532510529</v>
      </c>
      <c r="KI16" s="45">
        <f t="shared" ref="KI16" si="1162">KI8/KH8*100-100</f>
        <v>5.0408156516908775E-2</v>
      </c>
      <c r="KJ16" s="45">
        <f t="shared" ref="KJ16" si="1163">KJ8/KI8*100-100</f>
        <v>-8.9113868230086268E-2</v>
      </c>
      <c r="KK16" s="45">
        <f t="shared" ref="KK16" si="1164">KK8/KJ8*100-100</f>
        <v>-0.18855563239551998</v>
      </c>
      <c r="KL16" s="45">
        <f t="shared" ref="KL16" si="1165">KL8/KK8*100-100</f>
        <v>0.16737643072777075</v>
      </c>
      <c r="KM16" s="45">
        <f t="shared" ref="KM16" si="1166">KM8/KL8*100-100</f>
        <v>-0.17662370336451261</v>
      </c>
      <c r="KN16" s="45">
        <f t="shared" ref="KN16" si="1167">KN8/KM8*100-100</f>
        <v>-1.2402526740430631E-2</v>
      </c>
      <c r="KO16" s="45">
        <f t="shared" ref="KO16" si="1168">KO8/KN8*100-100</f>
        <v>4.6612721729101736</v>
      </c>
      <c r="KP16" s="45">
        <f t="shared" ref="KP16" si="1169">KP8/KO8*100-100</f>
        <v>-4.5393304543345607</v>
      </c>
      <c r="KQ16" s="45">
        <f t="shared" ref="KQ16" si="1170">KQ8/KP8*100-100</f>
        <v>-3.5409498605460499E-2</v>
      </c>
      <c r="KR16" s="45">
        <f t="shared" ref="KR16" si="1171">KR8/KQ8*100-100</f>
        <v>-0.31831986747438634</v>
      </c>
      <c r="KS16" s="45">
        <f t="shared" ref="KS16" si="1172">KS8/KR8*100-100</f>
        <v>0.12952526129927833</v>
      </c>
      <c r="KT16" s="45">
        <f t="shared" ref="KT16" si="1173">KT8/KS8*100-100</f>
        <v>4.4386103505473784E-3</v>
      </c>
      <c r="KU16" s="45">
        <f t="shared" ref="KU16" si="1174">KU8/KT8*100-100</f>
        <v>0.10326892164474089</v>
      </c>
      <c r="KV16" s="45">
        <f t="shared" ref="KV16" si="1175">KV8/KU8*100-100</f>
        <v>-0.19107640284258309</v>
      </c>
      <c r="KW16" s="45">
        <f t="shared" ref="KW16" si="1176">KW8/KV8*100-100</f>
        <v>4.3093828814193103E-2</v>
      </c>
      <c r="KX16" s="45">
        <f t="shared" ref="KX16" si="1177">KX8/KW8*100-100</f>
        <v>1.5348800707613464E-2</v>
      </c>
      <c r="KY16" s="45">
        <f t="shared" ref="KY16" si="1178">KY8/KX8*100-100</f>
        <v>-0.133263734547171</v>
      </c>
      <c r="KZ16" s="45">
        <f t="shared" ref="KZ16" si="1179">KZ8/KY8*100-100</f>
        <v>2.3735203548241657E-2</v>
      </c>
      <c r="LA16" s="45">
        <f t="shared" ref="LA16" si="1180">LA8/KZ8*100-100</f>
        <v>-0.2988177110274961</v>
      </c>
      <c r="LB16" s="45">
        <f t="shared" ref="LB16" si="1181">LB8/LA8*100-100</f>
        <v>-8.2685638646864845E-2</v>
      </c>
      <c r="LC16" s="45">
        <f t="shared" ref="LC16" si="1182">LC8/LB8*100-100</f>
        <v>0.19812240942856363</v>
      </c>
      <c r="LD16" s="45">
        <f t="shared" ref="LD16" si="1183">LD8/LC8*100-100</f>
        <v>2.0600058183930514E-3</v>
      </c>
      <c r="LE16" s="45">
        <f t="shared" ref="LE16" si="1184">LE8/LD8*100-100</f>
        <v>-5.5676804630152787E-2</v>
      </c>
      <c r="LF16" s="45">
        <f t="shared" ref="LF16" si="1185">LF8/LE8*100-100</f>
        <v>-0.1996661002790745</v>
      </c>
      <c r="LG16" s="45">
        <f t="shared" ref="LG16" si="1186">LG8/LF8*100-100</f>
        <v>0.15374800490388907</v>
      </c>
      <c r="LH16" s="45">
        <f t="shared" ref="LH16" si="1187">LH8/LG8*100-100</f>
        <v>0.18442421157054412</v>
      </c>
      <c r="LI16" s="45">
        <f t="shared" ref="LI16" si="1188">LI8/LH8*100-100</f>
        <v>-4.2316111449906657E-2</v>
      </c>
      <c r="LJ16" s="45">
        <f t="shared" ref="LJ16" si="1189">LJ8/LI8*100-100</f>
        <v>-0.10896590224884051</v>
      </c>
      <c r="LK16" s="45">
        <f t="shared" ref="LK16" si="1190">LK8/LJ8*100-100</f>
        <v>-0.47845140039547118</v>
      </c>
      <c r="LL16" s="45">
        <f t="shared" ref="LL16" si="1191">LL8/LK8*100-100</f>
        <v>-8.349489016438838E-3</v>
      </c>
      <c r="LM16" s="45">
        <f t="shared" ref="LM16" si="1192">LM8/LL8*100-100</f>
        <v>-4.4809298579934875E-2</v>
      </c>
      <c r="LN16" s="45">
        <f t="shared" ref="LN16" si="1193">LN8/LM8*100-100</f>
        <v>0.12262190117986904</v>
      </c>
      <c r="LO16" s="45">
        <f t="shared" ref="LO16" si="1194">LO8/LN8*100-100</f>
        <v>-0.18531124629774354</v>
      </c>
      <c r="LP16" s="45">
        <f t="shared" ref="LP16" si="1195">LP8/LO8*100-100</f>
        <v>-0.22779616823544302</v>
      </c>
      <c r="LQ16" s="45">
        <f t="shared" ref="LQ16" si="1196">LQ8/LP8*100-100</f>
        <v>-7.5939471321916585E-2</v>
      </c>
      <c r="LR16" s="45">
        <f t="shared" ref="LR16" si="1197">LR8/LQ8*100-100</f>
        <v>-1.3283746268626828E-2</v>
      </c>
      <c r="LS16" s="45">
        <f t="shared" ref="LS16" si="1198">LS8/LR8*100-100</f>
        <v>9.5406529514008298E-2</v>
      </c>
      <c r="LT16" s="45">
        <f t="shared" ref="LT16" si="1199">LT8/LS8*100-100</f>
        <v>-4.1918583201095316E-2</v>
      </c>
      <c r="LU16" s="45">
        <f t="shared" ref="LU16" si="1200">LU8/LT8*100-100</f>
        <v>-0.15224776805720808</v>
      </c>
      <c r="LV16" s="45">
        <f t="shared" ref="LV16" si="1201">LV8/LU8*100-100</f>
        <v>-3.3723609463123694E-2</v>
      </c>
      <c r="LW16" s="45">
        <f t="shared" ref="LW16" si="1202">LW8/LV8*100-100</f>
        <v>-0.11977285489034273</v>
      </c>
      <c r="LX16" s="45">
        <f t="shared" ref="LX16" si="1203">LX8/LW8*100-100</f>
        <v>-0.12712294529553958</v>
      </c>
      <c r="LY16" s="45">
        <f t="shared" ref="LY16" si="1204">LY8/LX8*100-100</f>
        <v>-0.30576796545747698</v>
      </c>
      <c r="LZ16" s="45">
        <f t="shared" ref="LZ16" si="1205">LZ8/LY8*100-100</f>
        <v>-0.37290822865945472</v>
      </c>
      <c r="MA16" s="45">
        <f t="shared" ref="MA16" si="1206">MA8/LZ8*100-100</f>
        <v>-8.3943155516109869E-2</v>
      </c>
      <c r="MB16" s="45">
        <f t="shared" ref="MB16" si="1207">MB8/MA8*100-100</f>
        <v>-6.2697471961016049E-2</v>
      </c>
      <c r="MC16" s="45">
        <f t="shared" ref="MC16" si="1208">MC8/MB8*100-100</f>
        <v>-4.4934161292545127E-2</v>
      </c>
      <c r="MD16" s="45">
        <f t="shared" ref="MD16" si="1209">MD8/MC8*100-100</f>
        <v>-8.1451994618078061E-2</v>
      </c>
      <c r="ME16" s="45">
        <f t="shared" ref="ME16" si="1210">ME8/MD8*100-100</f>
        <v>-0.48195576793006012</v>
      </c>
      <c r="MF16" s="45">
        <f t="shared" ref="MF16" si="1211">MF8/ME8*100-100</f>
        <v>-0.11957342124111392</v>
      </c>
      <c r="MG16" s="45">
        <f t="shared" ref="MG16" si="1212">MG8/MF8*100-100</f>
        <v>-6.40159953035635E-2</v>
      </c>
      <c r="MH16" s="45">
        <f t="shared" ref="MH16" si="1213">MH8/MG8*100-100</f>
        <v>-0.22779200065275518</v>
      </c>
      <c r="MI16" s="45">
        <f t="shared" ref="MI16" si="1214">MI8/MH8*100-100</f>
        <v>5.2060808093742139E-2</v>
      </c>
      <c r="MJ16" s="45">
        <f t="shared" ref="MJ16" si="1215">MJ8/MI8*100-100</f>
        <v>-0.39802927701124702</v>
      </c>
      <c r="MK16" s="45">
        <f t="shared" ref="MK16" si="1216">MK8/MJ8*100-100</f>
        <v>-0.28462837816051945</v>
      </c>
      <c r="ML16" s="45">
        <f t="shared" ref="ML16" si="1217">ML8/MK8*100-100</f>
        <v>3.4411655595320667E-2</v>
      </c>
      <c r="MM16" s="45">
        <f t="shared" ref="MM16" si="1218">MM8/ML8*100-100</f>
        <v>-2.006869947189216E-2</v>
      </c>
      <c r="MN16" s="45">
        <f t="shared" ref="MN16" si="1219">MN8/MM8*100-100</f>
        <v>-0.19657406930431875</v>
      </c>
      <c r="MO16" s="45">
        <f t="shared" ref="MO16" si="1220">MO8/MN8*100-100</f>
        <v>-0.10206526785455594</v>
      </c>
      <c r="MP16" s="45">
        <f t="shared" ref="MP16" si="1221">MP8/MO8*100-100</f>
        <v>-0.17379846829643952</v>
      </c>
      <c r="MQ16" s="45">
        <f t="shared" ref="MQ16" si="1222">MQ8/MP8*100-100</f>
        <v>-0.13911978390044055</v>
      </c>
      <c r="MR16" s="45">
        <f t="shared" ref="MR16" si="1223">MR8/MQ8*100-100</f>
        <v>-7.4895750174817977E-2</v>
      </c>
      <c r="MS16" s="45">
        <f t="shared" ref="MS16" si="1224">MS8/MR8*100-100</f>
        <v>-0.2543556240385243</v>
      </c>
      <c r="MT16" s="45">
        <f t="shared" ref="MT16" si="1225">MT8/MS8*100-100</f>
        <v>-0.20780255416259763</v>
      </c>
      <c r="MU16" s="45">
        <f t="shared" ref="MU16" si="1226">MU8/MT8*100-100</f>
        <v>-0.22554869063971239</v>
      </c>
      <c r="MV16" s="45">
        <f t="shared" ref="MV16" si="1227">MV8/MU8*100-100</f>
        <v>-0.25123997205756154</v>
      </c>
      <c r="MW16" s="45">
        <f t="shared" ref="MW16" si="1228">MW8/MV8*100-100</f>
        <v>0</v>
      </c>
      <c r="MX16" s="45">
        <f t="shared" ref="MX16" si="1229">MX8/MW8*100-100</f>
        <v>-0.56118662859032042</v>
      </c>
      <c r="MY16" s="45">
        <f t="shared" ref="MY16" si="1230">MY8/MX8*100-100</f>
        <v>-0.10826555538930904</v>
      </c>
      <c r="MZ16" s="45">
        <f t="shared" ref="MZ16" si="1231">MZ8/MY8*100-100</f>
        <v>-0.13691050927108961</v>
      </c>
      <c r="NA16" s="45">
        <f t="shared" ref="NA16" si="1232">NA8/MZ8*100-100</f>
        <v>0.1490318313873189</v>
      </c>
      <c r="NB16" s="45">
        <f t="shared" ref="NB16" si="1233">NB8/NA8*100-100</f>
        <v>-8.8836170834170503E-2</v>
      </c>
      <c r="NC16" s="45">
        <f t="shared" ref="NC16" si="1234">NC8/NB8*100-100</f>
        <v>-0.31378401983445769</v>
      </c>
      <c r="ND16" s="45">
        <f t="shared" ref="ND16" si="1235">ND8/NC8*100-100</f>
        <v>-0.22858713774394346</v>
      </c>
      <c r="NE16" s="45">
        <f t="shared" ref="NE16" si="1236">NE8/ND8*100-100</f>
        <v>-0.1793344016975027</v>
      </c>
      <c r="NF16" s="45">
        <f t="shared" ref="NF16" si="1237">NF8/NE8*100-100</f>
        <v>-4.2296098684275307E-2</v>
      </c>
      <c r="NG16" s="45">
        <f t="shared" ref="NG16" si="1238">NG8/NF8*100-100</f>
        <v>-0.17025606271492677</v>
      </c>
      <c r="NH16" s="45">
        <f t="shared" ref="NH16" si="1239">NH8/NG8*100-100</f>
        <v>-0.55189260282888597</v>
      </c>
      <c r="NI16" s="45">
        <f t="shared" ref="NI16" si="1240">NI8/NH8*100-100</f>
        <v>-2.3368969525932926E-2</v>
      </c>
      <c r="NJ16" s="45">
        <f t="shared" ref="NJ16" si="1241">NJ8/NI8*100-100</f>
        <v>-0.1258009002007725</v>
      </c>
      <c r="NK16" s="45">
        <f t="shared" ref="NK16" si="1242">NK8/NJ8*100-100</f>
        <v>-2.0870852783048122E-2</v>
      </c>
      <c r="NL16" s="45">
        <f t="shared" ref="NL16" si="1243">NL8/NK8*100-100</f>
        <v>-0.29245855629213224</v>
      </c>
      <c r="NM16" s="45">
        <f t="shared" ref="NM16" si="1244">NM8/NL8*100-100</f>
        <v>-0.49099265108519319</v>
      </c>
      <c r="NN16" s="45">
        <f t="shared" ref="NN16" si="1245">NN8/NM8*100-100</f>
        <v>-0.12983518121760085</v>
      </c>
      <c r="NO16" s="45">
        <f t="shared" ref="NO16" si="1246">NO8/NN8*100-100</f>
        <v>-0.10856058698368543</v>
      </c>
      <c r="NP16" s="45">
        <f t="shared" ref="NP16" si="1247">NP8/NO8*100-100</f>
        <v>-0.15875540862396065</v>
      </c>
      <c r="NQ16" s="45">
        <f t="shared" ref="NQ16" si="1248">NQ8/NP8*100-100</f>
        <v>-0.15684504682099032</v>
      </c>
      <c r="NR16" s="45">
        <f t="shared" ref="NR16" si="1249">NR8/NQ8*100-100</f>
        <v>-0.47375422662304345</v>
      </c>
      <c r="NS16" s="45">
        <f t="shared" ref="NS16" si="1250">NS8/NR8*100-100</f>
        <v>0.16420729032734016</v>
      </c>
      <c r="NT16" s="45">
        <f t="shared" ref="NT16" si="1251">NT8/NS8*100-100</f>
        <v>0.19712087988908422</v>
      </c>
      <c r="NU16" s="45">
        <f t="shared" ref="NU16" si="1252">NU8/NT8*100-100</f>
        <v>-0.16357303692285541</v>
      </c>
      <c r="NV16" s="45">
        <f t="shared" ref="NV16" si="1253">NV8/NU8*100-100</f>
        <v>-0.14080151205099867</v>
      </c>
      <c r="NW16" s="45">
        <f t="shared" ref="NW16" si="1254">NW8/NV8*100-100</f>
        <v>-0.25105805204125886</v>
      </c>
      <c r="NX16" s="45">
        <f t="shared" ref="NX16" si="1255">NX8/NW8*100-100</f>
        <v>2.3511727426097195E-2</v>
      </c>
      <c r="NY16" s="45">
        <f t="shared" ref="NY16" si="1256">NY8/NX8*100-100</f>
        <v>-1.0781451204707082E-2</v>
      </c>
      <c r="NZ16" s="45">
        <f t="shared" ref="NZ16" si="1257">NZ8/NY8*100-100</f>
        <v>-8.2605419287702375E-2</v>
      </c>
      <c r="OA16" s="45">
        <f t="shared" ref="OA16" si="1258">OA8/NZ8*100-100</f>
        <v>-3.5530289759435618E-2</v>
      </c>
      <c r="OB16" s="45">
        <f t="shared" ref="OB16" si="1259">OB8/OA8*100-100</f>
        <v>-0.43267924846752237</v>
      </c>
      <c r="OC16" s="45">
        <f t="shared" ref="OC16" si="1260">OC8/OB8*100-100</f>
        <v>-0.11734864929202615</v>
      </c>
      <c r="OD16" s="45">
        <f t="shared" ref="OD16" si="1261">OD8/OC8*100-100</f>
        <v>-4.9607152690640532E-2</v>
      </c>
      <c r="OE16" s="45">
        <f t="shared" ref="OE16" si="1262">OE8/OD8*100-100</f>
        <v>-9.7555253710609691E-2</v>
      </c>
      <c r="OF16" s="45">
        <f t="shared" ref="OF16" si="1263">OF8/OE8*100-100</f>
        <v>8.5985774471694754E-2</v>
      </c>
      <c r="OG16" s="45">
        <f t="shared" ref="OG16" si="1264">OG8/OF8*100-100</f>
        <v>-0.10068975885859288</v>
      </c>
      <c r="OH16" s="45">
        <f t="shared" ref="OH16" si="1265">OH8/OG8*100-100</f>
        <v>-0.12234446775157437</v>
      </c>
      <c r="OI16" s="45">
        <f t="shared" ref="OI16" si="1266">OI8/OH8*100-100</f>
        <v>0.18352260345638172</v>
      </c>
      <c r="OJ16" s="45">
        <f t="shared" ref="OJ16" si="1267">OJ8/OI8*100-100</f>
        <v>-0.14491510076520342</v>
      </c>
      <c r="OK16" s="45">
        <f t="shared" ref="OK16" si="1268">OK8/OJ8*100-100</f>
        <v>-7.3864852746012843E-2</v>
      </c>
      <c r="OL16" s="45">
        <f t="shared" ref="OL16" si="1269">OL8/OK8*100-100</f>
        <v>-0.33467120910418657</v>
      </c>
      <c r="OM16" s="45">
        <f t="shared" ref="OM16" si="1270">OM8/OL8*100-100</f>
        <v>2.1982387039457763E-2</v>
      </c>
      <c r="ON16" s="45">
        <f t="shared" ref="ON16" si="1271">ON8/OM8*100-100</f>
        <v>-0.33321878124944249</v>
      </c>
      <c r="OO16" s="45">
        <f t="shared" ref="OO16" si="1272">OO8/ON8*100-100</f>
        <v>-4.2561057348692088E-2</v>
      </c>
      <c r="OP16" s="45">
        <f t="shared" ref="OP16" si="1273">OP8/OO8*100-100</f>
        <v>-3.5701101049184558E-2</v>
      </c>
      <c r="OQ16" s="45">
        <f t="shared" ref="OQ16" si="1274">OQ8/OP8*100-100</f>
        <v>-5.1515498600764431E-2</v>
      </c>
      <c r="OR16" s="45">
        <f t="shared" ref="OR16" si="1275">OR8/OQ8*100-100</f>
        <v>0.10327306802795988</v>
      </c>
      <c r="OS16" s="45">
        <f t="shared" ref="OS16" si="1276">OS8/OR8*100-100</f>
        <v>9.6371378071410163E-2</v>
      </c>
      <c r="OT16" s="45">
        <f t="shared" ref="OT16" si="1277">OT8/OS8*100-100</f>
        <v>-2.0585234947873232E-2</v>
      </c>
      <c r="OU16" s="45">
        <f t="shared" ref="OU16" si="1278">OU8/OT8*100-100</f>
        <v>0.41189273775144386</v>
      </c>
      <c r="OV16" s="45">
        <f t="shared" ref="OV16" si="1279">OV8/OU8*100-100</f>
        <v>-0.23850013476437937</v>
      </c>
      <c r="OW16" s="45">
        <f t="shared" ref="OW16" si="1280">OW8/OV8*100-100</f>
        <v>-0.22962121887654519</v>
      </c>
      <c r="OX16" s="45">
        <f t="shared" ref="OX16" si="1281">OX8/OW8*100-100</f>
        <v>0.14760757853045448</v>
      </c>
      <c r="OY16" s="45">
        <f t="shared" ref="OY16" si="1282">OY8/OX8*100-100</f>
        <v>-5.7661637548065414E-2</v>
      </c>
      <c r="OZ16" s="45">
        <f t="shared" ref="OZ16" si="1283">OZ8/OY8*100-100</f>
        <v>1.1662315804443324E-2</v>
      </c>
      <c r="PA16" s="45">
        <f t="shared" ref="PA16" si="1284">PA8/OZ8*100-100</f>
        <v>-0.11769198390979341</v>
      </c>
      <c r="PB16" s="45">
        <f t="shared" ref="PB16" si="1285">PB8/PA8*100-100</f>
        <v>0.30388645221646016</v>
      </c>
      <c r="PC16" s="45">
        <f t="shared" ref="PC16" si="1286">PC8/PB8*100-100</f>
        <v>0.16769089721921659</v>
      </c>
      <c r="PD16" s="45">
        <f t="shared" ref="PD16" si="1287">PD8/PC8*100-100</f>
        <v>-3.0068014740038507E-2</v>
      </c>
      <c r="PE16" s="45">
        <f t="shared" ref="PE16" si="1288">PE8/PD8*100-100</f>
        <v>0.13440898113397282</v>
      </c>
      <c r="PF16" s="45">
        <f t="shared" ref="PF16" si="1289">PF8/PE8*100-100</f>
        <v>-0.16901806243012629</v>
      </c>
      <c r="PG16" s="45">
        <f t="shared" ref="PG16" si="1290">PG8/PF8*100-100</f>
        <v>0.13733557293204512</v>
      </c>
      <c r="PH16" s="45">
        <f t="shared" ref="PH16" si="1291">PH8/PG8*100-100</f>
        <v>4.9584377407981606E-2</v>
      </c>
      <c r="PI16" s="45">
        <f t="shared" ref="PI16" si="1292">PI8/PH8*100-100</f>
        <v>3.2319910759028403E-2</v>
      </c>
      <c r="PJ16" s="45">
        <f t="shared" ref="PJ16" si="1293">PJ8/PI8*100-100</f>
        <v>-7.2287479649702391E-2</v>
      </c>
      <c r="PK16" s="45">
        <f t="shared" ref="PK16" si="1294">PK8/PJ8*100-100</f>
        <v>-0.26638566097804528</v>
      </c>
      <c r="PL16" s="45">
        <f t="shared" ref="PL16" si="1295">PL8/PK8*100-100</f>
        <v>0.21555440112524593</v>
      </c>
      <c r="PM16" s="45">
        <f t="shared" ref="PM16" si="1296">PM8/PL8*100-100</f>
        <v>3.0184870661287277E-2</v>
      </c>
      <c r="PN16" s="45">
        <f t="shared" ref="PN16" si="1297">PN8/PM8*100-100</f>
        <v>-2.1572295346601322E-2</v>
      </c>
      <c r="PO16" s="45">
        <f t="shared" ref="PO16" si="1298">PO8/PN8*100-100</f>
        <v>0.19516363722820529</v>
      </c>
      <c r="PP16" s="45">
        <f t="shared" ref="PP16" si="1299">PP8/PO8*100-100</f>
        <v>-1.8717968070831148E-2</v>
      </c>
      <c r="PQ16" s="45">
        <f t="shared" ref="PQ16" si="1300">PQ8/PP8*100-100</f>
        <v>0.14195773434826719</v>
      </c>
      <c r="PR16" s="45">
        <f t="shared" ref="PR16" si="1301">PR8/PQ8*100-100</f>
        <v>3.4400223935989516E-2</v>
      </c>
      <c r="PS16" s="45">
        <f t="shared" ref="PS16" si="1302">PS8/PR8*100-100</f>
        <v>0.11327032610886079</v>
      </c>
      <c r="PT16" s="45">
        <f t="shared" ref="PT16" si="1303">PT8/PS8*100-100</f>
        <v>0.14854749050341809</v>
      </c>
      <c r="PU16" s="45">
        <f t="shared" ref="PU16" si="1304">PU8/PT8*100-100</f>
        <v>-0.14076071463840378</v>
      </c>
      <c r="PV16" s="45">
        <f t="shared" ref="PV16" si="1305">PV8/PU8*100-100</f>
        <v>0.19182033055575687</v>
      </c>
      <c r="PW16" s="45">
        <f t="shared" ref="PW16" si="1306">PW8/PV8*100-100</f>
        <v>-0.12088654841552682</v>
      </c>
      <c r="PX16" s="45">
        <f t="shared" ref="PX16" si="1307">PX8/PW8*100-100</f>
        <v>0.38389417247763902</v>
      </c>
      <c r="PY16" s="45">
        <f t="shared" ref="PY16" si="1308">PY8/PX8*100-100</f>
        <v>3.827077064875084E-2</v>
      </c>
      <c r="PZ16" s="45">
        <f t="shared" ref="PZ16" si="1309">PZ8/PY8*100-100</f>
        <v>-3.8784328283213654E-2</v>
      </c>
      <c r="QA16" s="45">
        <f t="shared" ref="QA16" si="1310">QA8/PZ8*100-100</f>
        <v>0.24006086793215786</v>
      </c>
      <c r="QB16" s="45">
        <f t="shared" ref="QB16" si="1311">QB8/QA8*100-100</f>
        <v>0.15689461016535233</v>
      </c>
      <c r="QC16" s="45">
        <f t="shared" ref="QC16" si="1312">QC8/QB8*100-100</f>
        <v>-2.0487084147447376E-2</v>
      </c>
      <c r="QD16" s="45">
        <f t="shared" ref="QD16" si="1313">QD8/QC8*100-100</f>
        <v>9.5937158412567669E-2</v>
      </c>
      <c r="QE16" s="45">
        <f t="shared" ref="QE16" si="1314">QE8/QD8*100-100</f>
        <v>0.14470899652837943</v>
      </c>
      <c r="QF16" s="45">
        <f t="shared" ref="QF16" si="1315">QF8/QE8*100-100</f>
        <v>5.3452243821737966E-2</v>
      </c>
      <c r="QG16" s="45">
        <f t="shared" ref="QG16" si="1316">QG8/QF8*100-100</f>
        <v>0.16403789056505502</v>
      </c>
      <c r="QH16" s="45">
        <f t="shared" ref="QH16" si="1317">QH8/QG8*100-100</f>
        <v>7.0537946333928403E-3</v>
      </c>
      <c r="QI16" s="45">
        <f t="shared" ref="QI16" si="1318">QI8/QH8*100-100</f>
        <v>-5.6588204167937306E-2</v>
      </c>
      <c r="QJ16" s="45">
        <f t="shared" ref="QJ16" si="1319">QJ8/QI8*100-100</f>
        <v>-0.2456313207205767</v>
      </c>
      <c r="QK16" s="45">
        <f t="shared" ref="QK16" si="1320">QK8/QJ8*100-100</f>
        <v>0.13276254068669857</v>
      </c>
      <c r="QL16" s="45">
        <f t="shared" ref="QL16" si="1321">QL8/QK8*100-100</f>
        <v>8.0750797313669409E-2</v>
      </c>
      <c r="QM16" s="45">
        <f t="shared" ref="QM16" si="1322">QM8/QL8*100-100</f>
        <v>0.31733862971343285</v>
      </c>
      <c r="QN16" s="45">
        <f t="shared" ref="QN16" si="1323">QN8/QM8*100-100</f>
        <v>0.28620361642602177</v>
      </c>
      <c r="QO16" s="45">
        <f t="shared" ref="QO16" si="1324">QO8/QN8*100-100</f>
        <v>5.4979632031177061E-2</v>
      </c>
      <c r="QP16" s="45">
        <f t="shared" ref="QP16" si="1325">QP8/QO8*100-100</f>
        <v>2.2912243123968778E-2</v>
      </c>
      <c r="QQ16" s="45">
        <f t="shared" ref="QQ16" si="1326">QQ8/QP8*100-100</f>
        <v>0.16323956724228594</v>
      </c>
      <c r="QR16" s="45">
        <f t="shared" ref="QR16" si="1327">QR8/QQ8*100-100</f>
        <v>0.12784735036754569</v>
      </c>
      <c r="QS16" s="45">
        <f t="shared" ref="QS16" si="1328">QS8/QR8*100-100</f>
        <v>-1.350099528355031E-2</v>
      </c>
      <c r="QT16" s="45">
        <f t="shared" ref="QT16" si="1329">QT8/QS8*100-100</f>
        <v>-6.6777151381259614E-2</v>
      </c>
      <c r="QU16" s="45">
        <f t="shared" ref="QU16" si="1330">QU8/QT8*100-100</f>
        <v>8.2243322236138283E-2</v>
      </c>
      <c r="QV16" s="45">
        <f t="shared" ref="QV16" si="1331">QV8/QU8*100-100</f>
        <v>0.15621215329555582</v>
      </c>
      <c r="QW16" s="45">
        <f t="shared" ref="QW16" si="1332">QW8/QV8*100-100</f>
        <v>0.19613378760381295</v>
      </c>
      <c r="QX16" s="45">
        <f t="shared" ref="QX16" si="1333">QX8/QW8*100-100</f>
        <v>0.37252847156869962</v>
      </c>
      <c r="QY16" s="45">
        <f t="shared" ref="QY16" si="1334">QY8/QX8*100-100</f>
        <v>4.0112794731754775E-3</v>
      </c>
      <c r="QZ16" s="45">
        <f t="shared" ref="QZ16" si="1335">QZ8/QY8*100-100</f>
        <v>8.1697100559964042E-2</v>
      </c>
      <c r="RA16" s="45">
        <f t="shared" ref="RA16" si="1336">RA8/QZ8*100-100</f>
        <v>0.13775414407020037</v>
      </c>
      <c r="RB16" s="45">
        <f t="shared" ref="RB16" si="1337">RB8/RA8*100-100</f>
        <v>9.0974290963274029E-2</v>
      </c>
      <c r="RC16" s="45">
        <f t="shared" ref="RC16" si="1338">RC8/RB8*100-100</f>
        <v>0.28692431621250591</v>
      </c>
      <c r="RD16" s="45">
        <f t="shared" ref="RD16" si="1339">RD8/RC8*100-100</f>
        <v>-4.5933436722971521</v>
      </c>
      <c r="RE16" s="45">
        <f t="shared" ref="RE16" si="1340">RE8/RD8*100-100</f>
        <v>4.9829630455935074</v>
      </c>
      <c r="RF16" s="45">
        <f t="shared" ref="RF16" si="1341">RF8/RE8*100-100</f>
        <v>-3.6877292553697316E-2</v>
      </c>
      <c r="RG16" s="45">
        <f t="shared" ref="RG16" si="1342">RG8/RF8*100-100</f>
        <v>5.8298055099697876E-2</v>
      </c>
      <c r="RH16" s="45">
        <f t="shared" ref="RH16" si="1343">RH8/RG8*100-100</f>
        <v>7.1825213270230392E-2</v>
      </c>
      <c r="RI16" s="45">
        <f t="shared" ref="RI16" si="1344">RI8/RH8*100-100</f>
        <v>-0.19509288071414232</v>
      </c>
      <c r="RJ16" s="45">
        <f t="shared" ref="RJ16" si="1345">RJ8/RI8*100-100</f>
        <v>-8.2241744954089313E-2</v>
      </c>
      <c r="RK16" s="45">
        <f t="shared" ref="RK16" si="1346">RK8/RJ8*100-100</f>
        <v>2.4962241920860606E-3</v>
      </c>
      <c r="RL16" s="45">
        <f t="shared" ref="RL16" si="1347">RL8/RK8*100-100</f>
        <v>0.43019827849899173</v>
      </c>
      <c r="RM16" s="45">
        <f t="shared" ref="RM16" si="1348">RM8/RL8*100-100</f>
        <v>4.3638058178103734E-2</v>
      </c>
      <c r="RN16" s="45">
        <f t="shared" ref="RN16" si="1349">RN8/RM8*100-100</f>
        <v>-0.36644763829886529</v>
      </c>
      <c r="RO16" s="45">
        <f t="shared" ref="RO16" si="1350">RO8/RN8*100-100</f>
        <v>8.8279978409985915E-2</v>
      </c>
      <c r="RP16" s="45">
        <f t="shared" ref="RP16" si="1351">RP8/RO8*100-100</f>
        <v>-3.9969239102632059E-2</v>
      </c>
      <c r="RQ16" s="45">
        <f t="shared" ref="RQ16" si="1352">RQ8/RP8*100-100</f>
        <v>0.10745096229913997</v>
      </c>
      <c r="RR16" s="45">
        <f t="shared" ref="RR16" si="1353">RR8/RQ8*100-100</f>
        <v>3.1035267765872732E-2</v>
      </c>
      <c r="RS16" s="45">
        <f t="shared" ref="RS16" si="1354">RS8/RR8*100-100</f>
        <v>-0.11814800403358561</v>
      </c>
      <c r="RT16" s="45">
        <f t="shared" ref="RT16" si="1355">RT8/RS8*100-100</f>
        <v>0.12902888529796996</v>
      </c>
      <c r="RU16" s="45">
        <f t="shared" ref="RU16" si="1356">RU8/RT8*100-100</f>
        <v>0.21733806354946239</v>
      </c>
      <c r="RV16" s="45">
        <f t="shared" ref="RV16" si="1357">RV8/RU8*100-100</f>
        <v>0.15325996895001026</v>
      </c>
      <c r="RW16" s="45">
        <f t="shared" ref="RW16" si="1358">RW8/RV8*100-100</f>
        <v>-0.10430175578652268</v>
      </c>
      <c r="RX16" s="45">
        <f t="shared" ref="RX16" si="1359">RX8/RW8*100-100</f>
        <v>-0.15926103039933537</v>
      </c>
      <c r="RY16" s="45">
        <f t="shared" ref="RY16" si="1360">RY8/RX8*100-100</f>
        <v>-4.5379835626042961</v>
      </c>
      <c r="RZ16" s="45">
        <f t="shared" ref="RZ16" si="1361">RZ8/RY8*100-100</f>
        <v>9.2538838331691409E-2</v>
      </c>
      <c r="SA16" s="45">
        <f t="shared" ref="SA16" si="1362">SA8/RZ8*100-100</f>
        <v>-1.9905899499022439E-2</v>
      </c>
      <c r="SB16" s="45">
        <f t="shared" ref="SB16" si="1363">SB8/SA8*100-100</f>
        <v>4.1798381716048993E-2</v>
      </c>
      <c r="SC16" s="45">
        <f t="shared" ref="SC16" si="1364">SC8/SB8*100-100</f>
        <v>-4.1922381601040115E-2</v>
      </c>
      <c r="SD16" s="45">
        <f t="shared" ref="SD16" si="1365">SD8/SC8*100-100</f>
        <v>5.0552591431824112E-2</v>
      </c>
      <c r="SE16" s="45">
        <f t="shared" ref="SE16" si="1366">SE8/SD8*100-100</f>
        <v>3.0156953073486648E-2</v>
      </c>
      <c r="SF16" s="45">
        <f t="shared" ref="SF16" si="1367">SF8/SE8*100-100</f>
        <v>3.0225844898538412E-2</v>
      </c>
      <c r="SG16" s="45">
        <f t="shared" ref="SG16" si="1368">SG8/SF8*100-100</f>
        <v>0.20719790598965915</v>
      </c>
      <c r="SH16" s="45">
        <f t="shared" ref="SH16" si="1369">SH8/SG8*100-100</f>
        <v>-0.14156059705815949</v>
      </c>
      <c r="SI16" s="45">
        <f t="shared" ref="SI16" si="1370">SI8/SH8*100-100</f>
        <v>6.4476365119546131E-2</v>
      </c>
      <c r="SJ16" s="45">
        <f t="shared" ref="SJ16" si="1371">SJ8/SI8*100-100</f>
        <v>8.4350840592634313E-2</v>
      </c>
      <c r="SK16" s="45">
        <f t="shared" ref="SK16" si="1372">SK8/SJ8*100-100</f>
        <v>0.21314890413715659</v>
      </c>
      <c r="SL16" s="45">
        <f t="shared" ref="SL16" si="1373">SL8/SK8*100-100</f>
        <v>0.3806158581316339</v>
      </c>
      <c r="SM16" s="45">
        <f t="shared" ref="SM16" si="1374">SM8/SL8*100-100</f>
        <v>-0.15559931390012594</v>
      </c>
      <c r="SN16" s="45">
        <f t="shared" ref="SN16" si="1375">SN8/SM8*100-100</f>
        <v>-0.74471283890575535</v>
      </c>
      <c r="SO16" s="45">
        <f t="shared" ref="SO16" si="1376">SO8/SN8*100-100</f>
        <v>0.23260806756269403</v>
      </c>
      <c r="SP16" s="45">
        <f t="shared" ref="SP16" si="1377">SP8/SO8*100-100</f>
        <v>-6.2578188195956841E-2</v>
      </c>
      <c r="SQ16" s="45">
        <f t="shared" ref="SQ16" si="1378">SQ8/SP8*100-100</f>
        <v>5.7580540776669409E-2</v>
      </c>
      <c r="SR16" s="45">
        <f t="shared" ref="SR16" si="1379">SR8/SQ8*100-100</f>
        <v>-0.23221114485832572</v>
      </c>
      <c r="SS16" s="45">
        <f t="shared" ref="SS16" si="1380">SS8/SR8*100-100</f>
        <v>0.17317420384794957</v>
      </c>
      <c r="ST16" s="45">
        <f t="shared" ref="ST16" si="1381">ST8/SS8*100-100</f>
        <v>0.11217605191798441</v>
      </c>
      <c r="SU16" s="45">
        <f t="shared" ref="SU16" si="1382">SU8/ST8*100-100</f>
        <v>0.10361385219717079</v>
      </c>
      <c r="SV16" s="45">
        <f t="shared" ref="SV16" si="1383">SV8/SU8*100-100</f>
        <v>0.18296544471458276</v>
      </c>
      <c r="SW16" s="45">
        <f t="shared" ref="SW16" si="1384">SW8/SV8*100-100</f>
        <v>-0.15582310678095723</v>
      </c>
      <c r="SX16" s="45">
        <f t="shared" ref="SX16" si="1385">SX8/SW8*100-100</f>
        <v>0.19322413474820621</v>
      </c>
      <c r="SY16" s="45">
        <f t="shared" ref="SY16" si="1386">SY8/SX8*100-100</f>
        <v>0.13052708200800112</v>
      </c>
      <c r="SZ16" s="45">
        <f t="shared" ref="SZ16" si="1387">SZ8/SY8*100-100</f>
        <v>8.507689993133738E-2</v>
      </c>
      <c r="TA16" s="45">
        <f t="shared" ref="TA16" si="1388">TA8/SZ8*100-100</f>
        <v>-1.4865945256332225E-2</v>
      </c>
      <c r="TB16" s="45">
        <f t="shared" ref="TB16" si="1389">TB8/TA8*100-100</f>
        <v>0.20186113352565371</v>
      </c>
      <c r="TC16" s="45">
        <f t="shared" ref="TC16" si="1390">TC8/TB8*100-100</f>
        <v>0.14798638181396484</v>
      </c>
      <c r="TD16" s="45">
        <f t="shared" ref="TD16" si="1391">TD8/TC8*100-100</f>
        <v>0.1034331662736605</v>
      </c>
      <c r="TE16" s="45">
        <f t="shared" ref="TE16" si="1392">TE8/TD8*100-100</f>
        <v>5.7018444885613917E-2</v>
      </c>
      <c r="TF16" s="45">
        <f t="shared" ref="TF16" si="1393">TF8/TE8*100-100</f>
        <v>8.6453260044834224E-2</v>
      </c>
      <c r="TG16" s="45">
        <f t="shared" ref="TG16" si="1394">TG8/TF8*100-100</f>
        <v>-2.9968480178325763E-2</v>
      </c>
      <c r="TH16" s="45">
        <f t="shared" ref="TH16" si="1395">TH8/TG8*100-100</f>
        <v>0.11884533792010643</v>
      </c>
      <c r="TI16" s="45">
        <f t="shared" ref="TI16" si="1396">TI8/TH8*100-100</f>
        <v>-2.5537217036827542E-2</v>
      </c>
      <c r="TJ16" s="45">
        <f t="shared" ref="TJ16" si="1397">TJ8/TI8*100-100</f>
        <v>-6.5473479164282367E-2</v>
      </c>
      <c r="TK16" s="45">
        <f t="shared" ref="TK16" si="1398">TK8/TJ8*100-100</f>
        <v>2.8902937421946717E-2</v>
      </c>
      <c r="TL16" s="45">
        <f t="shared" ref="TL16" si="1399">TL8/TK8*100-100</f>
        <v>0.19991887175621059</v>
      </c>
      <c r="TM16" s="45">
        <f t="shared" ref="TM16" si="1400">TM8/TL8*100-100</f>
        <v>9.3497806958666274E-2</v>
      </c>
      <c r="TN16" s="45">
        <f t="shared" ref="TN16" si="1401">TN8/TM8*100-100</f>
        <v>0.21645113661512028</v>
      </c>
      <c r="TO16" s="45">
        <f t="shared" ref="TO16" si="1402">TO8/TN8*100-100</f>
        <v>9.5021941589678249E-2</v>
      </c>
      <c r="TP16" s="45">
        <f t="shared" ref="TP16" si="1403">TP8/TO8*100-100</f>
        <v>0.1437368817177429</v>
      </c>
      <c r="TQ16" s="45">
        <f t="shared" ref="TQ16" si="1404">TQ8/TP8*100-100</f>
        <v>0.15329369548643967</v>
      </c>
      <c r="TR16" s="45">
        <f t="shared" ref="TR16" si="1405">TR8/TQ8*100-100</f>
        <v>0.1154862266644443</v>
      </c>
      <c r="TS16" s="45">
        <f t="shared" ref="TS16" si="1406">TS8/TR8*100-100</f>
        <v>2.5465200610597094E-2</v>
      </c>
      <c r="TT16" s="45">
        <f t="shared" ref="TT16" si="1407">TT8/TS8*100-100</f>
        <v>0.11215897758336268</v>
      </c>
      <c r="TU16" s="45">
        <f t="shared" ref="TU16" si="1408">TU8/TT8*100-100</f>
        <v>0.13279655643113131</v>
      </c>
      <c r="TV16" s="45">
        <f t="shared" ref="TV16" si="1409">TV8/TU8*100-100</f>
        <v>0.13458958219263195</v>
      </c>
      <c r="TW16" s="45">
        <f t="shared" ref="TW16" si="1410">TW8/TV8*100-100</f>
        <v>0.11879347188963152</v>
      </c>
      <c r="TX16" s="45">
        <f t="shared" ref="TX16" si="1411">TX8/TW8*100-100</f>
        <v>9.6345930564353921E-2</v>
      </c>
      <c r="TY16" s="45">
        <f t="shared" ref="TY16" si="1412">TY8/TX8*100-100</f>
        <v>4.9990451648999965</v>
      </c>
      <c r="TZ16" s="45">
        <f t="shared" ref="TZ16" si="1413">TZ8/TY8*100-100</f>
        <v>-4.8397227948485266</v>
      </c>
      <c r="UA16" s="45">
        <f t="shared" ref="UA16" si="1414">UA8/TZ8*100-100</f>
        <v>0.15791058961103488</v>
      </c>
      <c r="UB16" s="45">
        <f t="shared" ref="UB16" si="1415">UB8/UA8*100-100</f>
        <v>5.2295131698424342</v>
      </c>
      <c r="UC16" s="45">
        <f t="shared" ref="UC16" si="1416">UC8/UB8*100-100</f>
        <v>-4.8570704254652526</v>
      </c>
      <c r="UD16" s="45">
        <f t="shared" ref="UD16" si="1417">UD8/UC8*100-100</f>
        <v>9.5513928119814295E-2</v>
      </c>
      <c r="UE16" s="45">
        <f t="shared" ref="UE16" si="1418">UE8/UD8*100-100</f>
        <v>-4.1109640766094913E-2</v>
      </c>
      <c r="UF16" s="45">
        <f t="shared" ref="UF16" si="1419">UF8/UE8*100-100</f>
        <v>1.9946297162377391E-2</v>
      </c>
      <c r="UG16" s="45">
        <f t="shared" ref="UG16" si="1420">UG8/UF8*100-100</f>
        <v>-9.6837212045713272E-2</v>
      </c>
      <c r="UH16" s="45">
        <f t="shared" ref="UH16" si="1421">UH8/UG8*100-100</f>
        <v>-0.34181371450935671</v>
      </c>
      <c r="UI16" s="45">
        <f t="shared" ref="UI16" si="1422">UI8/UH8*100-100</f>
        <v>-0.26305485990307886</v>
      </c>
      <c r="UJ16" s="45">
        <f t="shared" ref="UJ16" si="1423">UJ8/UI8*100-100</f>
        <v>-0.56653144355675522</v>
      </c>
      <c r="UK16" s="45">
        <f t="shared" ref="UK16" si="1424">UK8/UJ8*100-100</f>
        <v>-0.46360473161097104</v>
      </c>
      <c r="UL16" s="45">
        <f t="shared" ref="UL16" si="1425">UL8/UK8*100-100</f>
        <v>-0.51091227386112337</v>
      </c>
      <c r="UM16" s="45">
        <f t="shared" ref="UM16" si="1426">UM8/UL8*100-100</f>
        <v>-0.32594757986782952</v>
      </c>
      <c r="UN16" s="45">
        <f t="shared" ref="UN16" si="1427">UN8/UM8*100-100</f>
        <v>-0.40927654935175894</v>
      </c>
      <c r="UO16" s="45">
        <f t="shared" ref="UO16" si="1428">UO8/UN8*100-100</f>
        <v>-1.7404698398397471</v>
      </c>
      <c r="UP16" s="45">
        <f t="shared" ref="UP16" si="1429">UP8/UO8*100-100</f>
        <v>-0.30624602235961618</v>
      </c>
      <c r="UQ16" s="45">
        <f t="shared" ref="UQ16" si="1430">UQ8/UP8*100-100</f>
        <v>-0.29275213396728361</v>
      </c>
      <c r="UR16" s="45">
        <f t="shared" ref="UR16" si="1431">UR8/UQ8*100-100</f>
        <v>-0.83036333364877635</v>
      </c>
      <c r="US16" s="45">
        <f t="shared" ref="US16" si="1432">US8/UR8*100-100</f>
        <v>-0.44936718702795986</v>
      </c>
      <c r="UT16" s="45">
        <f t="shared" ref="UT16" si="1433">UT8/US8*100-100</f>
        <v>-0.62059824187423374</v>
      </c>
      <c r="UU16" s="45">
        <f t="shared" ref="UU16" si="1434">UU8/UT8*100-100</f>
        <v>-0.24440453555804709</v>
      </c>
      <c r="UV16" s="45">
        <f t="shared" ref="UV16" si="1435">UV8/UU8*100-100</f>
        <v>-0.33856887101768507</v>
      </c>
      <c r="UW16" s="45">
        <f t="shared" ref="UW16" si="1436">UW8/UV8*100-100</f>
        <v>-0.16033251948380212</v>
      </c>
      <c r="UX16" s="45">
        <f t="shared" ref="UX16" si="1437">UX8/UW8*100-100</f>
        <v>-0.33939397241231006</v>
      </c>
      <c r="UY16" s="45">
        <f t="shared" ref="UY16" si="1438">UY8/UX8*100-100</f>
        <v>-0.25201035642498937</v>
      </c>
      <c r="UZ16" s="45">
        <f t="shared" ref="UZ16" si="1439">UZ8/UY8*100-100</f>
        <v>-7.4727346307383868E-2</v>
      </c>
      <c r="VA16" s="45">
        <f t="shared" ref="VA16" si="1440">VA8/UZ8*100-100</f>
        <v>-7.0822340954592278E-2</v>
      </c>
      <c r="VB16" s="45">
        <f t="shared" ref="VB16" si="1441">VB8/VA8*100-100</f>
        <v>-0.12212438189067143</v>
      </c>
      <c r="VC16" s="45">
        <f t="shared" ref="VC16" si="1442">VC8/VB8*100-100</f>
        <v>-0.34698637653403352</v>
      </c>
      <c r="VD16" s="45">
        <f t="shared" ref="VD16" si="1443">VD8/VC8*100-100</f>
        <v>-3.7697986430146102E-2</v>
      </c>
      <c r="VE16" s="45">
        <f>VE8/VD8*100-100</f>
        <v>9.5495198119309066E-2</v>
      </c>
      <c r="VF16" s="45">
        <f t="shared" ref="VF16" si="1444">VF8/VE8*100-100</f>
        <v>0.18611737267390538</v>
      </c>
      <c r="VG16" s="45">
        <f t="shared" ref="VG16" si="1445">VG8/VF8*100-100</f>
        <v>-1.005581322230654</v>
      </c>
      <c r="VH16" s="45">
        <f t="shared" ref="VH16" si="1446">VH8/VG8*100-100</f>
        <v>0.46327521659759441</v>
      </c>
      <c r="VI16" s="45">
        <f t="shared" ref="VI16" si="1447">VI8/VH8*100-100</f>
        <v>8.8710430202780799E-2</v>
      </c>
      <c r="VJ16" s="45">
        <f t="shared" ref="VJ16" si="1448">VJ8/VI8*100-100</f>
        <v>5.3486862643552513E-3</v>
      </c>
      <c r="VK16" s="45">
        <f t="shared" ref="VK16" si="1449">VK8/VJ8*100-100</f>
        <v>3.2946884408929122E-2</v>
      </c>
      <c r="VL16" s="45">
        <f t="shared" ref="VL16" si="1450">VL8/VK8*100-100</f>
        <v>-0.12281403318259265</v>
      </c>
      <c r="VM16" s="45">
        <f t="shared" ref="VM16" si="1451">VM8/VL8*100-100</f>
        <v>-0.28884886589499104</v>
      </c>
      <c r="VN16" s="45">
        <f t="shared" ref="VN16" si="1452">VN8/VM8*100-100</f>
        <v>0.21781522655948038</v>
      </c>
      <c r="VO16" s="45">
        <f t="shared" ref="VO16" si="1453">VO8/VN8*100-100</f>
        <v>-2.0471241284141684E-2</v>
      </c>
      <c r="VP16" s="45">
        <f t="shared" ref="VP16" si="1454">VP8/VO8*100-100</f>
        <v>6.8325155985888841E-3</v>
      </c>
      <c r="VQ16" s="45">
        <f t="shared" ref="VQ16" si="1455">VQ8/VP8*100-100</f>
        <v>-5.1004830833406345E-2</v>
      </c>
      <c r="VR16" s="45">
        <f t="shared" ref="VR16" si="1456">VR8/VQ8*100-100</f>
        <v>-0.16768976560304338</v>
      </c>
      <c r="VS16" s="45">
        <f t="shared" ref="VS16" si="1457">VS8/VR8*100-100</f>
        <v>0.10422576226629587</v>
      </c>
      <c r="VT16" s="45">
        <f t="shared" ref="VT16" si="1458">VT8/VS8*100-100</f>
        <v>1.0398738575446487E-2</v>
      </c>
      <c r="VU16" s="45">
        <f t="shared" ref="VU16" si="1459">VU8/VT8*100-100</f>
        <v>0.13686969672541238</v>
      </c>
      <c r="VV16" s="45">
        <f t="shared" ref="VV16" si="1460">VV8/VU8*100-100</f>
        <v>6.0833291192750494E-2</v>
      </c>
      <c r="VW16" s="45">
        <f t="shared" ref="VW16" si="1461">VW8/VV8*100-100</f>
        <v>-0.13339366036154843</v>
      </c>
      <c r="VX16" s="45">
        <f t="shared" ref="VX16" si="1462">VX8/VW8*100-100</f>
        <v>-3.133620149270655E-3</v>
      </c>
      <c r="VY16" s="45">
        <f t="shared" ref="VY16" si="1463">VY8/VX8*100-100</f>
        <v>3.4051022863550884E-2</v>
      </c>
      <c r="VZ16" s="45">
        <f t="shared" ref="VZ16" si="1464">VZ8/VY8*100-100</f>
        <v>0.20278893995737235</v>
      </c>
      <c r="WA16" s="45">
        <f t="shared" ref="WA16" si="1465">WA8/VZ8*100-100</f>
        <v>0.3071050542017133</v>
      </c>
      <c r="WB16" s="45">
        <f t="shared" ref="WB16" si="1466">WB8/WA8*100-100</f>
        <v>-0.71915247350629841</v>
      </c>
      <c r="WC16" s="45">
        <f t="shared" ref="WC16" si="1467">WC8/WB8*100-100</f>
        <v>0.28204175299515555</v>
      </c>
      <c r="WD16" s="45">
        <f t="shared" ref="WD16" si="1468">WD8/WC8*100-100</f>
        <v>0.19970570588338887</v>
      </c>
      <c r="WE16" s="45">
        <f t="shared" ref="WE16" si="1469">WE8/WD8*100-100</f>
        <v>-0.26965377410060398</v>
      </c>
      <c r="WF16" s="45">
        <f t="shared" ref="WF16" si="1470">WF8/WE8*100-100</f>
        <v>0.43224431185122114</v>
      </c>
      <c r="WG16" s="45">
        <f t="shared" ref="WG16" si="1471">WG8/WF8*100-100</f>
        <v>2.5111925296087634E-2</v>
      </c>
      <c r="WH16" s="45">
        <f t="shared" ref="WH16" si="1472">WH8/WG8*100-100</f>
        <v>4.3684054715470211E-2</v>
      </c>
      <c r="WI16" s="45">
        <f t="shared" ref="WI16" si="1473">WI8/WH8*100-100</f>
        <v>1.9362839018413069E-3</v>
      </c>
      <c r="WJ16" s="45">
        <f t="shared" ref="WJ16" si="1474">WJ8/WI8*100-100</f>
        <v>-0.22680627550296606</v>
      </c>
      <c r="WK16" s="45">
        <f t="shared" ref="WK16" si="1475">WK8/WJ8*100-100</f>
        <v>0.41887083731621999</v>
      </c>
      <c r="WL16" s="45">
        <f t="shared" ref="WL16" si="1476">WL8/WK8*100-100</f>
        <v>-2.09059132736229E-2</v>
      </c>
      <c r="WM16" s="45">
        <f t="shared" ref="WM16" si="1477">WM8/WL8*100-100</f>
        <v>0.25146610236647859</v>
      </c>
      <c r="WN16" s="45">
        <f t="shared" ref="WN16" si="1478">WN8/WM8*100-100</f>
        <v>0.12974703967006462</v>
      </c>
      <c r="WO16" s="45">
        <f t="shared" ref="WO16" si="1479">WO8/WN8*100-100</f>
        <v>-8.0069626539724936E-2</v>
      </c>
      <c r="WP16" s="45">
        <f t="shared" ref="WP16" si="1480">WP8/WO8*100-100</f>
        <v>0.31035270693027428</v>
      </c>
      <c r="WQ16" s="45">
        <f t="shared" ref="WQ16" si="1481">WQ8/WP8*100-100</f>
        <v>6.1972896739391103E-2</v>
      </c>
      <c r="WR16" s="45">
        <f t="shared" ref="WR16" si="1482">WR8/WQ8*100-100</f>
        <v>0.2683447514964854</v>
      </c>
      <c r="WS16" s="45">
        <f t="shared" ref="WS16" si="1483">WS8/WR8*100-100</f>
        <v>1.3595223243186183E-2</v>
      </c>
      <c r="WT16" s="45">
        <f t="shared" ref="WT16" si="1484">WT8/WS8*100-100</f>
        <v>-0.32064069410563434</v>
      </c>
      <c r="WU16" s="45">
        <f t="shared" ref="WU16" si="1485">WU8/WT8*100-100</f>
        <v>0.44658321231194975</v>
      </c>
      <c r="WV16" s="45">
        <f t="shared" ref="WV16" si="1486">WV8/WU8*100-100</f>
        <v>0.1617183259994448</v>
      </c>
      <c r="WW16" s="45">
        <f t="shared" ref="WW16" si="1487">WW8/WV8*100-100</f>
        <v>0.13499210844148024</v>
      </c>
      <c r="WX16" s="45">
        <f t="shared" ref="WX16" si="1488">WX8/WW8*100-100</f>
        <v>-9.5191174794038602E-2</v>
      </c>
      <c r="WY16" s="45">
        <f t="shared" ref="WY16" si="1489">WY8/WX8*100-100</f>
        <v>-0.10766387134012234</v>
      </c>
      <c r="WZ16" s="45">
        <f t="shared" ref="WZ16" si="1490">WZ8/WY8*100-100</f>
        <v>9.040273447781999E-2</v>
      </c>
      <c r="XA16" s="45">
        <f t="shared" ref="XA16" si="1491">XA8/WZ8*100-100</f>
        <v>0.1317200756496959</v>
      </c>
      <c r="XB16" s="45">
        <f t="shared" ref="XB16" si="1492">XB8/XA8*100-100</f>
        <v>0.26993020267191525</v>
      </c>
      <c r="XC16" s="45">
        <f t="shared" ref="XC16" si="1493">XC8/XB8*100-100</f>
        <v>-0.10840376435317012</v>
      </c>
      <c r="XD16" s="45">
        <f t="shared" ref="XD16" si="1494">XD8/XC8*100-100</f>
        <v>-0.19785101837351249</v>
      </c>
      <c r="XE16" s="45">
        <f t="shared" ref="XE16" si="1495">XE8/XD8*100-100</f>
        <v>0.25695245529550448</v>
      </c>
      <c r="XF16" s="45">
        <f t="shared" ref="XF16" si="1496">XF8/XE8*100-100</f>
        <v>-0.1321994053809874</v>
      </c>
      <c r="XG16" s="45">
        <f t="shared" ref="XG16" si="1497">XG8/XF8*100-100</f>
        <v>-0.12966236212530191</v>
      </c>
      <c r="XH16" s="45">
        <f t="shared" ref="XH16" si="1498">XH8/XG8*100-100</f>
        <v>1.1025503276731428</v>
      </c>
      <c r="XI16" s="45">
        <f t="shared" ref="XI16" si="1499">XI8/XH8*100-100</f>
        <v>-0.11855105590512949</v>
      </c>
      <c r="XJ16" s="45">
        <f t="shared" ref="XJ16" si="1500">XJ8/XI8*100-100</f>
        <v>5.0203910286541031E-2</v>
      </c>
      <c r="XK16" s="45">
        <f t="shared" ref="XK16" si="1501">XK8/XJ8*100-100</f>
        <v>3.7273193315257913E-2</v>
      </c>
      <c r="XL16" s="45">
        <f t="shared" ref="XL16" si="1502">XL8/XK8*100-100</f>
        <v>7.6131814897422601E-2</v>
      </c>
      <c r="XM16" s="45">
        <f t="shared" ref="XM16" si="1503">XM8/XL8*100-100</f>
        <v>4.4761954759948708E-2</v>
      </c>
      <c r="XN16" s="45">
        <f t="shared" ref="XN16" si="1504">XN8/XM8*100-100</f>
        <v>-0.15777918363640708</v>
      </c>
      <c r="XO16" s="45">
        <f t="shared" ref="XO16" si="1505">XO8/XN8*100-100</f>
        <v>-0.18394449539022162</v>
      </c>
      <c r="XP16" s="45">
        <f t="shared" ref="XP16" si="1506">XP8/XO8*100-100</f>
        <v>5.1173539495721343E-3</v>
      </c>
      <c r="XQ16" s="45">
        <f t="shared" ref="XQ16" si="1507">XQ8/XP8*100-100</f>
        <v>0.10539616689480624</v>
      </c>
      <c r="XR16" s="45">
        <f t="shared" ref="XR16" si="1508">XR8/XQ8*100-100</f>
        <v>-0.76667569615469233</v>
      </c>
      <c r="XS16" s="45">
        <f t="shared" ref="XS16" si="1509">XS8/XR8*100-100</f>
        <v>0.54157894503777015</v>
      </c>
      <c r="XT16" s="45">
        <f t="shared" ref="XT16" si="1510">XT8/XS8*100-100</f>
        <v>3.2058353874944601E-2</v>
      </c>
      <c r="XU16" s="45">
        <f t="shared" ref="XU16" si="1511">XU8/XT8*100-100</f>
        <v>9.202390842368402E-2</v>
      </c>
      <c r="XV16" s="45">
        <f t="shared" ref="XV16" si="1512">XV8/XU8*100-100</f>
        <v>5.214243005728747E-2</v>
      </c>
      <c r="XW16" s="45">
        <f t="shared" ref="XW16" si="1513">XW8/XV8*100-100</f>
        <v>0.38409963448491169</v>
      </c>
      <c r="XX16" s="45">
        <f t="shared" ref="XX16" si="1514">XX8/XW8*100-100</f>
        <v>8.2266512301430339E-2</v>
      </c>
      <c r="XY16" s="45">
        <f t="shared" ref="XY16" si="1515">XY8/XX8*100-100</f>
        <v>9.3579814635944558E-3</v>
      </c>
      <c r="XZ16" s="45">
        <f t="shared" ref="XZ16" si="1516">XZ8/XY8*100-100</f>
        <v>2.5250516458427796E-2</v>
      </c>
      <c r="YA16" s="45">
        <f t="shared" ref="YA16" si="1517">YA8/XZ8*100-100</f>
        <v>0.22869197851680667</v>
      </c>
      <c r="YB16" s="45">
        <f t="shared" ref="YB16" si="1518">YB8/YA8*100-100</f>
        <v>5.8868172832831078E-2</v>
      </c>
      <c r="YC16" s="45">
        <f t="shared" ref="YC16" si="1519">YC8/YB8*100-100</f>
        <v>-0.11321971039713219</v>
      </c>
      <c r="YD16" s="45">
        <f t="shared" ref="YD16" si="1520">YD8/YC8*100-100</f>
        <v>0.12789378356443137</v>
      </c>
      <c r="YE16" s="45">
        <f t="shared" ref="YE16" si="1521">YE8/YD8*100-100</f>
        <v>2.0393386235042499E-3</v>
      </c>
      <c r="YF16" s="45">
        <f t="shared" ref="YF16" si="1522">YF8/YE8*100-100</f>
        <v>-0.27967049533515365</v>
      </c>
      <c r="YG16" s="45">
        <f t="shared" ref="YG16" si="1523">YG8/YF8*100-100</f>
        <v>1.9583459699944683E-2</v>
      </c>
      <c r="YH16" s="45">
        <f t="shared" ref="YH16" si="1524">YH8/YG8*100-100</f>
        <v>-0.21241098378027345</v>
      </c>
      <c r="YI16" s="45">
        <f t="shared" ref="YI16" si="1525">YI8/YH8*100-100</f>
        <v>1.5657784765295446E-2</v>
      </c>
      <c r="YJ16" s="45">
        <f t="shared" ref="YJ16" si="1526">YJ8/YI8*100-100</f>
        <v>0.13508218860212651</v>
      </c>
      <c r="YK16" s="45">
        <f t="shared" ref="YK16" si="1527">YK8/YJ8*100-100</f>
        <v>0.15717612175450313</v>
      </c>
      <c r="YL16" s="45">
        <f t="shared" ref="YL16" si="1528">YL8/YK8*100-100</f>
        <v>0.25214923580436732</v>
      </c>
      <c r="YM16" s="45">
        <f t="shared" ref="YM16" si="1529">YM8/YL8*100-100</f>
        <v>-6.5868810699328151E-2</v>
      </c>
      <c r="YN16" s="45">
        <f t="shared" ref="YN16" si="1530">YN8/YM8*100-100</f>
        <v>0.27071583858638348</v>
      </c>
      <c r="YO16" s="45">
        <f t="shared" ref="YO16" si="1531">YO8/YN8*100-100</f>
        <v>0.2307738193999711</v>
      </c>
      <c r="YP16" s="45">
        <v>-9.2925390467200941E-2</v>
      </c>
      <c r="YQ16" s="45">
        <v>8.7921944125255891E-2</v>
      </c>
      <c r="YR16" s="45">
        <f>YR8/YQ8*100-100</f>
        <v>-0.15061631462397429</v>
      </c>
      <c r="YS16" s="45">
        <v>-4.7761914980952724E-3</v>
      </c>
      <c r="YT16" s="45">
        <v>-1.6783139439397132E-2</v>
      </c>
      <c r="YU16" s="45">
        <v>8.1752656979546146E-2</v>
      </c>
      <c r="YV16" s="45">
        <v>8.2912935111110642E-2</v>
      </c>
      <c r="YW16" s="45">
        <v>-0.29521819287850803</v>
      </c>
      <c r="YX16" s="45">
        <v>-0.10092913602302644</v>
      </c>
      <c r="YY16" s="45">
        <v>-1.5797297075010874E-3</v>
      </c>
      <c r="YZ16" s="45">
        <v>-0.22619520784903102</v>
      </c>
      <c r="ZA16" s="45">
        <v>0.22556546225544594</v>
      </c>
      <c r="ZB16" s="45">
        <v>-0.16923527914684655</v>
      </c>
      <c r="ZC16" s="45">
        <v>0.14930498671013481</v>
      </c>
      <c r="ZD16" s="45">
        <v>0.18432869558890275</v>
      </c>
      <c r="ZE16" s="45">
        <v>-9.0957974879586345E-3</v>
      </c>
      <c r="ZF16" s="45">
        <v>7.1055661437355866E-3</v>
      </c>
      <c r="ZG16" s="45">
        <v>-9.9291357401611435E-2</v>
      </c>
      <c r="ZH16" s="45">
        <v>0.53187600855754624</v>
      </c>
      <c r="ZI16" s="45">
        <v>0.12372589621068641</v>
      </c>
      <c r="ZJ16" s="45">
        <v>0.12190968016281545</v>
      </c>
      <c r="ZK16" s="45">
        <v>2.1532390771895393E-2</v>
      </c>
      <c r="ZL16" s="45">
        <v>-0.15503135827445647</v>
      </c>
      <c r="ZM16" s="45">
        <v>-0.12350675676226786</v>
      </c>
      <c r="ZN16" s="45">
        <v>-7.160847133835091E-2</v>
      </c>
      <c r="ZO16" s="45">
        <f>ZO8/ZM8*100-100</f>
        <v>0.79027468982748417</v>
      </c>
      <c r="ZP16" s="45">
        <v>0.11269135430973165</v>
      </c>
      <c r="ZQ16" s="45">
        <v>-0.54340734454828521</v>
      </c>
      <c r="ZR16" s="45">
        <v>0.2599191967020289</v>
      </c>
      <c r="ZS16" s="45">
        <v>0.20455982972251263</v>
      </c>
      <c r="ZT16" s="45">
        <v>-8.391946865913269E-4</v>
      </c>
      <c r="ZU16" s="45">
        <v>-6.6262116116547531E-2</v>
      </c>
      <c r="ZV16" s="45">
        <v>-5.3305952064050643E-2</v>
      </c>
      <c r="ZW16" s="45">
        <v>-2.7625443155400831E-2</v>
      </c>
      <c r="ZX16" s="45">
        <v>-0.10343485762329863</v>
      </c>
      <c r="ZY16" s="45">
        <v>1.9479789174269513E-2</v>
      </c>
      <c r="ZZ16" s="45">
        <v>0.12779586879683791</v>
      </c>
      <c r="AAA16" s="45">
        <v>-8.5645252451598708E-2</v>
      </c>
      <c r="AAB16" s="45">
        <v>-1.6857215671279846E-2</v>
      </c>
      <c r="AAC16" s="45">
        <v>-3.6447684712413775E-2</v>
      </c>
      <c r="AAD16" s="45">
        <v>-1.1812576067555369E-2</v>
      </c>
      <c r="AAE16" s="45">
        <v>9.2444159498228373E-2</v>
      </c>
      <c r="AAF16" s="45">
        <v>-0.21301902963978137</v>
      </c>
      <c r="AAG16" s="45">
        <v>-0.1659775892902644</v>
      </c>
      <c r="AAH16" s="45">
        <v>-1.9664953473508717E-2</v>
      </c>
      <c r="AAI16" s="45">
        <v>-0.17526070198312027</v>
      </c>
      <c r="AAJ16" s="45">
        <v>-6.2852529183970773E-2</v>
      </c>
      <c r="AAK16" s="45">
        <v>-0.31519904771816698</v>
      </c>
      <c r="AAL16" s="45">
        <v>-0.20436027583869532</v>
      </c>
      <c r="AAM16" s="45">
        <v>-0.12924792481192071</v>
      </c>
      <c r="AAN16" s="45">
        <v>-0.10255782009772929</v>
      </c>
      <c r="AAO16" s="45">
        <v>-0.25019534866970616</v>
      </c>
      <c r="AAP16" s="45">
        <v>-0.27418799974302033</v>
      </c>
      <c r="AAQ16" s="45">
        <v>-0.25130640708775331</v>
      </c>
      <c r="AAR16" s="45">
        <v>-0.15092131562400368</v>
      </c>
      <c r="AAS16" s="45">
        <v>-0.10159706049634565</v>
      </c>
      <c r="AAT16" s="45">
        <v>-7.5225349825345234E-2</v>
      </c>
      <c r="AAU16" s="45">
        <v>-0.14846563893077303</v>
      </c>
      <c r="AAV16" s="45">
        <v>-0.16589380403115683</v>
      </c>
      <c r="AAW16" s="45">
        <v>-7.5695487426756358E-2</v>
      </c>
      <c r="AAX16" s="45">
        <v>-0.10289083872449112</v>
      </c>
      <c r="AAY16" s="45">
        <v>-0.12821761440623902</v>
      </c>
      <c r="AAZ16" s="45">
        <v>-3.380929918122888E-3</v>
      </c>
      <c r="ABA16" s="45">
        <v>-0.59743589108566653</v>
      </c>
      <c r="ABB16" s="45">
        <v>0.59907586520544953</v>
      </c>
      <c r="ABC16" s="45">
        <v>-1.3535249933383398E-2</v>
      </c>
      <c r="ABD16" s="45">
        <v>-0.1075545366755648</v>
      </c>
      <c r="ABE16" s="45">
        <v>-0.3948328327732753</v>
      </c>
      <c r="ABF16" s="45">
        <v>-6.9433658391574227E-2</v>
      </c>
      <c r="ABG16" s="45">
        <v>0.10887623742942765</v>
      </c>
      <c r="ABH16" s="45">
        <v>5.7145311091330768</v>
      </c>
      <c r="ABI16" s="45">
        <v>5.7115049150792174</v>
      </c>
      <c r="ABJ16" s="45">
        <v>1.0602825090316514E-2</v>
      </c>
      <c r="ABK16" s="45">
        <v>-6.5040989669327587E-2</v>
      </c>
      <c r="ABL16" s="45">
        <v>-5.7148617671008282</v>
      </c>
      <c r="ABM16" s="45">
        <v>-3.7215977459979399E-2</v>
      </c>
      <c r="ABN16" s="45">
        <v>-0.24430266329336803</v>
      </c>
      <c r="ABO16" s="45">
        <v>-6.123834499453551E-2</v>
      </c>
      <c r="ABP16" s="45">
        <v>-0.14772775687605133</v>
      </c>
      <c r="ABQ16" s="45">
        <v>6.704383168703032E-2</v>
      </c>
      <c r="ABR16" s="45">
        <v>-3.4657107342326299E-2</v>
      </c>
      <c r="ABS16" s="45">
        <v>-0.1618988099313583</v>
      </c>
      <c r="ABT16" s="45">
        <v>-4.2005996458598815E-2</v>
      </c>
      <c r="ABU16" s="45">
        <v>0.12594342961627092</v>
      </c>
      <c r="ABV16" s="45">
        <v>-2.1669403916746433E-3</v>
      </c>
      <c r="ABW16" s="45">
        <v>-9.1949588164325746E-2</v>
      </c>
      <c r="ABX16" s="45">
        <v>-0.15220329791638676</v>
      </c>
      <c r="ABY16" s="45">
        <v>2.4941195634170299E-2</v>
      </c>
      <c r="ABZ16" s="45">
        <v>-8.3694778916381551E-2</v>
      </c>
      <c r="ACA16" s="45">
        <v>-6.1029852023736453E-2</v>
      </c>
      <c r="ACB16" s="45">
        <v>-1.8343254292176425E-2</v>
      </c>
      <c r="ACC16" s="45">
        <v>-0.19045747331716711</v>
      </c>
      <c r="ACD16" s="45">
        <v>8.3894264386827899E-3</v>
      </c>
      <c r="ACE16" s="45">
        <v>0.94084580728524259</v>
      </c>
      <c r="ACF16" s="45">
        <v>-0.19285623661212981</v>
      </c>
      <c r="ACG16" s="45">
        <v>-0.12075145127560916</v>
      </c>
      <c r="ACH16" s="45">
        <v>-1.8282259149884794E-2</v>
      </c>
      <c r="ACI16" s="45">
        <v>-0.1440062458635083</v>
      </c>
      <c r="ACJ16" s="45">
        <v>-0.49604242766307038</v>
      </c>
      <c r="ACK16" s="45">
        <v>-1.2082598373552855E-3</v>
      </c>
      <c r="ACL16" s="45">
        <v>-6.2458085897674209E-3</v>
      </c>
      <c r="ACM16" s="45">
        <v>-0.33194815532378641</v>
      </c>
      <c r="ACN16" s="45">
        <v>-1.2586609741063626E-2</v>
      </c>
      <c r="ACO16" s="764">
        <v>2.5385309576222426E-3</v>
      </c>
      <c r="ACP16" s="45">
        <v>-7.0710258929125303E-2</v>
      </c>
      <c r="ACQ16" s="45">
        <v>0.20542895990016063</v>
      </c>
      <c r="ACR16" s="45">
        <v>-0.29179670047027173</v>
      </c>
      <c r="ACS16" s="45">
        <v>-2.6874716709627933E-2</v>
      </c>
      <c r="ACT16" s="45">
        <v>-6.3151277211005663E-2</v>
      </c>
      <c r="ACU16" s="45">
        <v>-7.1217036370526898E-2</v>
      </c>
      <c r="ACV16" s="45">
        <v>-0.31684224755289847</v>
      </c>
      <c r="ACW16" s="45">
        <v>9.4886699229562055E-2</v>
      </c>
      <c r="ACX16" s="45">
        <v>-9.1470558252211731E-2</v>
      </c>
      <c r="ACY16" s="45">
        <v>-1.0633032135785925E-2</v>
      </c>
      <c r="ACZ16" s="45">
        <v>-0.12545350910083641</v>
      </c>
      <c r="ADA16" s="45">
        <v>-0.27012596210987283</v>
      </c>
      <c r="ADB16" s="45">
        <v>-0.1684363766704422</v>
      </c>
      <c r="ADC16" s="45">
        <v>5.1366201504663422E-3</v>
      </c>
      <c r="ADD16" s="45">
        <v>3.4403459313665508E-3</v>
      </c>
      <c r="ADE16" s="45">
        <v>-0.11467142693940957</v>
      </c>
      <c r="ADF16" s="45">
        <v>-0.20861315341592501</v>
      </c>
      <c r="ADG16" s="45">
        <v>-0.16127046644737675</v>
      </c>
      <c r="ADH16" s="45">
        <v>-8.8297338558632532E-2</v>
      </c>
      <c r="ADI16" s="45">
        <v>0.15071800028741222</v>
      </c>
      <c r="ADJ16" s="45">
        <v>-5.6601741987293508E-2</v>
      </c>
      <c r="ADK16" s="45">
        <v>-0.11949436272308844</v>
      </c>
      <c r="ADL16" s="45">
        <v>0.14313107431074457</v>
      </c>
      <c r="ADM16" s="45">
        <v>-9.7887188136354553E-2</v>
      </c>
      <c r="ADN16" s="45">
        <v>1.3117844959737113E-2</v>
      </c>
      <c r="ADO16" s="45">
        <v>-8.5432807055966009E-2</v>
      </c>
      <c r="ADP16" s="45">
        <v>-0.40485998684461322</v>
      </c>
      <c r="ADQ16" s="45">
        <v>1.7084931602354914E-2</v>
      </c>
      <c r="ADR16" s="45">
        <v>1.4065431364116421E-3</v>
      </c>
      <c r="ADS16" s="45">
        <v>0.25079664650773736</v>
      </c>
      <c r="ADT16" s="45">
        <v>2.4389426766589395E-2</v>
      </c>
      <c r="ADU16" s="45">
        <v>-0.30986633757255788</v>
      </c>
      <c r="ADV16" s="45">
        <v>-5.6686445647429196E-2</v>
      </c>
      <c r="ADW16" s="45">
        <v>-6.5605782284208658E-2</v>
      </c>
      <c r="ADX16" s="45">
        <v>0.19690029735616577</v>
      </c>
      <c r="ADY16" s="45">
        <v>-0.29420799170621592</v>
      </c>
      <c r="ADZ16" s="45">
        <v>-0.26991678438295708</v>
      </c>
      <c r="AEA16" s="45">
        <v>-8.8319773104188926E-2</v>
      </c>
      <c r="AEB16" s="45">
        <v>-6.7968675489112229E-2</v>
      </c>
      <c r="AEC16" s="45">
        <v>-4.6828137000304082E-2</v>
      </c>
      <c r="AED16" s="45">
        <v>-2.9041880184394131E-2</v>
      </c>
      <c r="AEE16" s="45">
        <v>-0.28906376553970858</v>
      </c>
      <c r="AEF16" s="45">
        <f>AEF8/AEE8*100-100</f>
        <v>1.1399540642372585E-2</v>
      </c>
      <c r="AEH16" s="122" t="s">
        <v>155</v>
      </c>
      <c r="AEJ16" s="745"/>
      <c r="AEK16" s="745"/>
      <c r="AEL16" s="745"/>
      <c r="AEM16" s="745"/>
      <c r="AEN16" s="745"/>
      <c r="AEO16" s="745"/>
      <c r="AEP16" s="745"/>
      <c r="AEQ16" s="776" t="s">
        <v>613</v>
      </c>
      <c r="AER16" s="777"/>
      <c r="AES16" s="778" t="s">
        <v>614</v>
      </c>
      <c r="AET16" s="779"/>
      <c r="AEV16" s="838" t="s">
        <v>596</v>
      </c>
      <c r="AEW16" s="707">
        <f>AGM5</f>
        <v>-1.3871939024617319</v>
      </c>
      <c r="AEX16" s="707">
        <f>AGK5</f>
        <v>-0.97093048152673589</v>
      </c>
      <c r="AEY16" s="707">
        <f>AGI5</f>
        <v>-2.0274511379898428</v>
      </c>
      <c r="AEZ16" s="707">
        <f>AGG5</f>
        <v>-1.5441639750050484</v>
      </c>
      <c r="AFA16" s="707">
        <f>AGE5</f>
        <v>-3.2309728042388883</v>
      </c>
      <c r="AFB16" s="707">
        <f>AGC5</f>
        <v>-4.9727788126169798</v>
      </c>
      <c r="AFC16" s="707">
        <f>AGA5</f>
        <v>-2.4075126992630658</v>
      </c>
      <c r="AFD16" s="707">
        <v>-0.6994334143795129</v>
      </c>
      <c r="AFE16" s="707">
        <f>AFV5</f>
        <v>0.52472261606892801</v>
      </c>
      <c r="AFF16" s="707">
        <f>AFT5</f>
        <v>0.67820021983855838</v>
      </c>
      <c r="AFG16" s="707">
        <f>AFR5</f>
        <v>-0.12694311578103168</v>
      </c>
      <c r="AFH16" s="707">
        <f>AFP5</f>
        <v>0.60497966661219493</v>
      </c>
      <c r="AFI16" s="707">
        <f>AFL5</f>
        <v>0.73783512912962124</v>
      </c>
      <c r="AFJ16" s="707">
        <f>AFJ5</f>
        <v>-0.78393184857257836</v>
      </c>
      <c r="AFK16" s="707">
        <f>AFH5</f>
        <v>-6.8289634795806364</v>
      </c>
      <c r="AFL16" s="707">
        <v>-1.4726319290864467</v>
      </c>
      <c r="AFM16" s="707">
        <v>0.43</v>
      </c>
      <c r="AFN16" s="707">
        <f>AFB5</f>
        <v>2.503702350499367</v>
      </c>
      <c r="AFO16" s="707">
        <f>AEZ5</f>
        <v>-1.5644554891770071</v>
      </c>
      <c r="AFP16" s="707">
        <f>AEX5</f>
        <v>4.142690748743405E-2</v>
      </c>
      <c r="AFQ16" s="708">
        <f>AEV5</f>
        <v>4.4429737218365517E-3</v>
      </c>
      <c r="AFR16" s="707">
        <v>-1.9598466517176121</v>
      </c>
      <c r="AFS16" s="707">
        <v>0.11973358026125425</v>
      </c>
      <c r="AFT16" s="707">
        <v>-0.81378154368026401</v>
      </c>
      <c r="AFU16" s="707">
        <v>-0.37097372833136433</v>
      </c>
      <c r="AFV16" s="707">
        <f>AEJ5</f>
        <v>-2.0687203698340255</v>
      </c>
      <c r="AGI16" s="438">
        <v>2.6055267568304998</v>
      </c>
      <c r="AGJ16" s="438">
        <v>0.5658392053332193</v>
      </c>
      <c r="AGK16" s="438">
        <v>-3.6205648764885012</v>
      </c>
      <c r="AGL16" s="438">
        <v>-1.5558708704972162</v>
      </c>
      <c r="AGM16" s="438">
        <v>0.28160025860965732</v>
      </c>
      <c r="AGN16" s="438">
        <v>-0.11300264890277845</v>
      </c>
      <c r="AGO16" s="438">
        <v>-2.1479690364652697</v>
      </c>
      <c r="AGP16" s="438">
        <v>-5.500704588466121</v>
      </c>
      <c r="AGQ16" s="438">
        <v>-1.6550877573019136</v>
      </c>
      <c r="AGR16" s="438">
        <v>-0.73985986846936669</v>
      </c>
      <c r="AGS16" s="438">
        <v>-0.16422985663569989</v>
      </c>
      <c r="AGT16" s="438">
        <v>-5.2503288897725042E-2</v>
      </c>
    </row>
    <row r="17" spans="1:878" ht="41.25" customHeight="1" x14ac:dyDescent="0.45">
      <c r="A17" s="39" t="s">
        <v>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6">
        <f>AS9-B9</f>
        <v>16.49946802868908</v>
      </c>
      <c r="AT17" s="46">
        <f t="shared" ref="AT17:BY17" si="1532">AT9-AS9</f>
        <v>8.5564884634004557</v>
      </c>
      <c r="AU17" s="46">
        <f t="shared" si="1532"/>
        <v>4.2817686298594708</v>
      </c>
      <c r="AV17" s="46">
        <f t="shared" si="1532"/>
        <v>3.0325133603701033</v>
      </c>
      <c r="AW17" s="46">
        <f t="shared" si="1532"/>
        <v>-1.256648575638792</v>
      </c>
      <c r="AX17" s="46">
        <f t="shared" si="1532"/>
        <v>-3.3213485021406086</v>
      </c>
      <c r="AY17" s="46">
        <f t="shared" si="1532"/>
        <v>0.51356641762959043</v>
      </c>
      <c r="AZ17" s="46">
        <f t="shared" si="1532"/>
        <v>1.4709112698501485</v>
      </c>
      <c r="BA17" s="46">
        <f t="shared" si="1532"/>
        <v>5.246254050330208</v>
      </c>
      <c r="BB17" s="46">
        <f t="shared" si="1532"/>
        <v>-0.6999999999998181</v>
      </c>
      <c r="BC17" s="46">
        <f t="shared" si="1532"/>
        <v>-5.7520000000004075</v>
      </c>
      <c r="BD17" s="46">
        <f t="shared" si="1532"/>
        <v>-2.229099999999562</v>
      </c>
      <c r="BE17" s="46">
        <f t="shared" si="1532"/>
        <v>-4.257010000000264</v>
      </c>
      <c r="BF17" s="46">
        <f t="shared" si="1532"/>
        <v>-7.9509399999997186</v>
      </c>
      <c r="BG17" s="46">
        <f t="shared" si="1532"/>
        <v>-10.223610000000008</v>
      </c>
      <c r="BH17" s="46">
        <f t="shared" si="1532"/>
        <v>-29.601470000000518</v>
      </c>
      <c r="BI17" s="46">
        <f t="shared" si="1532"/>
        <v>-11.50086999999985</v>
      </c>
      <c r="BJ17" s="46">
        <f t="shared" si="1532"/>
        <v>-6.407999999999447</v>
      </c>
      <c r="BK17" s="46">
        <f t="shared" si="1532"/>
        <v>-12.494000000000597</v>
      </c>
      <c r="BL17" s="46">
        <f t="shared" si="1532"/>
        <v>-15.122179999999389</v>
      </c>
      <c r="BM17" s="46">
        <f t="shared" si="1532"/>
        <v>-19.152001253400158</v>
      </c>
      <c r="BN17" s="46">
        <f t="shared" si="1532"/>
        <v>-10.246387781689918</v>
      </c>
      <c r="BO17" s="46">
        <f t="shared" si="1532"/>
        <v>-9.325210964910184</v>
      </c>
      <c r="BP17" s="46">
        <f t="shared" si="1532"/>
        <v>-10.487487932079603</v>
      </c>
      <c r="BQ17" s="46">
        <f t="shared" si="1532"/>
        <v>-11.455659113839829</v>
      </c>
      <c r="BR17" s="46">
        <f t="shared" si="1532"/>
        <v>-7.1143591879308588</v>
      </c>
      <c r="BS17" s="46">
        <f t="shared" si="1532"/>
        <v>-12.891953327610281</v>
      </c>
      <c r="BT17" s="46">
        <f t="shared" si="1532"/>
        <v>-8.0456554128704738</v>
      </c>
      <c r="BU17" s="46">
        <f t="shared" si="1532"/>
        <v>-8.2384279096795581</v>
      </c>
      <c r="BV17" s="46">
        <f t="shared" si="1532"/>
        <v>-2.395190756629745</v>
      </c>
      <c r="BW17" s="46">
        <f t="shared" si="1532"/>
        <v>-13.837114340281914</v>
      </c>
      <c r="BX17" s="46">
        <f t="shared" si="1532"/>
        <v>-15.78111733258811</v>
      </c>
      <c r="BY17" s="46">
        <f t="shared" si="1532"/>
        <v>-4.67856285696962</v>
      </c>
      <c r="BZ17" s="46">
        <f t="shared" ref="BZ17:DE17" si="1533">BZ9-BY9</f>
        <v>-4.8631144910204966</v>
      </c>
      <c r="CA17" s="46">
        <f t="shared" si="1533"/>
        <v>-6.056465121079782</v>
      </c>
      <c r="CB17" s="46">
        <f t="shared" si="1533"/>
        <v>-4.0155014474994459</v>
      </c>
      <c r="CC17" s="46">
        <f t="shared" si="1533"/>
        <v>-20.698976823089652</v>
      </c>
      <c r="CD17" s="46">
        <f t="shared" si="1533"/>
        <v>-2.9203866604502764</v>
      </c>
      <c r="CE17" s="46">
        <f t="shared" si="1533"/>
        <v>-4.2464509602405087</v>
      </c>
      <c r="CF17" s="46">
        <f t="shared" si="1533"/>
        <v>-3.9574922658594005</v>
      </c>
      <c r="CG17" s="46">
        <f t="shared" si="1533"/>
        <v>-3.5414991022007598</v>
      </c>
      <c r="CH17" s="46">
        <f t="shared" si="1533"/>
        <v>-22.108588961330497</v>
      </c>
      <c r="CI17" s="46">
        <f t="shared" si="1533"/>
        <v>4.6358582202401521</v>
      </c>
      <c r="CJ17" s="46">
        <f t="shared" si="1533"/>
        <v>-22.253849472759612</v>
      </c>
      <c r="CK17" s="46">
        <f t="shared" si="1533"/>
        <v>0.61329416059015784</v>
      </c>
      <c r="CL17" s="46">
        <f t="shared" si="1533"/>
        <v>-2.1349609634999069</v>
      </c>
      <c r="CM17" s="46">
        <f t="shared" si="1533"/>
        <v>-2.5076477606999106</v>
      </c>
      <c r="CN17" s="46">
        <f t="shared" si="1533"/>
        <v>-2.9358795687903694</v>
      </c>
      <c r="CO17" s="46">
        <f t="shared" si="1533"/>
        <v>-13.565010951780096</v>
      </c>
      <c r="CP17" s="46">
        <f t="shared" si="1533"/>
        <v>1.3242339536209329</v>
      </c>
      <c r="CQ17" s="46">
        <f t="shared" si="1533"/>
        <v>-3.0515123870400203</v>
      </c>
      <c r="CR17" s="46">
        <f t="shared" si="1533"/>
        <v>-2.9342685944911864</v>
      </c>
      <c r="CS17" s="46">
        <f t="shared" si="1533"/>
        <v>-0.79783359819975885</v>
      </c>
      <c r="CT17" s="46">
        <f t="shared" si="1533"/>
        <v>-8.2739991843791358</v>
      </c>
      <c r="CU17" s="46">
        <f t="shared" si="1533"/>
        <v>-0.5898542965105662</v>
      </c>
      <c r="CV17" s="46">
        <f t="shared" si="1533"/>
        <v>-0.29206731140038755</v>
      </c>
      <c r="CW17" s="46">
        <f t="shared" si="1533"/>
        <v>-6.5105311697898287</v>
      </c>
      <c r="CX17" s="46">
        <f t="shared" si="1533"/>
        <v>-1.2750811027108284</v>
      </c>
      <c r="CY17" s="46">
        <f t="shared" si="1533"/>
        <v>-8.6992964135797592</v>
      </c>
      <c r="CZ17" s="46">
        <f t="shared" si="1533"/>
        <v>-0.38905981603966211</v>
      </c>
      <c r="DA17" s="46">
        <f t="shared" si="1533"/>
        <v>-0.58118104677032534</v>
      </c>
      <c r="DB17" s="46">
        <f t="shared" si="1533"/>
        <v>-1.8169045167496733</v>
      </c>
      <c r="DC17" s="46">
        <f t="shared" si="1533"/>
        <v>4.1403972649322895</v>
      </c>
      <c r="DD17" s="46">
        <f t="shared" si="1533"/>
        <v>-12.48753446999217</v>
      </c>
      <c r="DE17" s="46">
        <f t="shared" si="1533"/>
        <v>-0.9198048783100603</v>
      </c>
      <c r="DF17" s="46">
        <f t="shared" ref="DF17:EP17" si="1534">DF9-DE9</f>
        <v>-1.6149864268991223</v>
      </c>
      <c r="DG17" s="46">
        <f t="shared" si="1534"/>
        <v>-2.1275696619704831</v>
      </c>
      <c r="DH17" s="46">
        <f t="shared" si="1534"/>
        <v>-2.8222207645803792</v>
      </c>
      <c r="DI17" s="46">
        <f t="shared" si="1534"/>
        <v>-10.694185239190119</v>
      </c>
      <c r="DJ17" s="46">
        <f t="shared" si="1534"/>
        <v>-1.2422999999998865</v>
      </c>
      <c r="DK17" s="46">
        <f t="shared" si="1534"/>
        <v>-6.7721299999993789</v>
      </c>
      <c r="DL17" s="68">
        <f t="shared" si="1534"/>
        <v>-2.7339525285615309</v>
      </c>
      <c r="DM17" s="68">
        <f t="shared" si="1534"/>
        <v>-3.1642585561612577</v>
      </c>
      <c r="DN17" s="68">
        <f t="shared" si="1534"/>
        <v>-10.502937215600468</v>
      </c>
      <c r="DO17" s="68">
        <f t="shared" si="1534"/>
        <v>-3.2266598075239017</v>
      </c>
      <c r="DP17" s="68">
        <f t="shared" si="1534"/>
        <v>-3.9671345252372703</v>
      </c>
      <c r="DQ17" s="68">
        <f t="shared" si="1534"/>
        <v>-4.3614901722239665</v>
      </c>
      <c r="DR17" s="68">
        <f t="shared" si="1534"/>
        <v>-5.8620111469090261</v>
      </c>
      <c r="DS17" s="68">
        <f t="shared" si="1534"/>
        <v>-23.627793359312818</v>
      </c>
      <c r="DT17" s="68">
        <f t="shared" si="1534"/>
        <v>-8.6654654356489118</v>
      </c>
      <c r="DU17" s="68">
        <f t="shared" si="1534"/>
        <v>-5.7054227956195973</v>
      </c>
      <c r="DV17" s="68">
        <f t="shared" si="1534"/>
        <v>-4.0185563917921172</v>
      </c>
      <c r="DW17" s="68">
        <f t="shared" si="1534"/>
        <v>-6.2071469112597697</v>
      </c>
      <c r="DX17" s="68">
        <f t="shared" si="1534"/>
        <v>-10.698779731269497</v>
      </c>
      <c r="DY17" s="68">
        <f t="shared" si="1534"/>
        <v>2.1157170976102861</v>
      </c>
      <c r="DZ17" s="68">
        <f t="shared" si="1534"/>
        <v>-4.8281706433608633</v>
      </c>
      <c r="EA17" s="68">
        <f t="shared" si="1534"/>
        <v>-0.63988582869933452</v>
      </c>
      <c r="EB17" s="68">
        <f t="shared" si="1534"/>
        <v>-14.8552892921698</v>
      </c>
      <c r="EC17" s="68">
        <f t="shared" si="1534"/>
        <v>0.80621778129989252</v>
      </c>
      <c r="ED17" s="68">
        <f t="shared" si="1534"/>
        <v>-4.2258211758608013</v>
      </c>
      <c r="EE17" s="68">
        <f t="shared" si="1534"/>
        <v>-1.7080884026399872</v>
      </c>
      <c r="EF17" s="68">
        <f t="shared" si="1534"/>
        <v>0.17441590762064152</v>
      </c>
      <c r="EG17" s="68">
        <f t="shared" si="1534"/>
        <v>-14.262755138280227</v>
      </c>
      <c r="EH17" s="68">
        <f t="shared" si="1534"/>
        <v>-6.0552850072899673</v>
      </c>
      <c r="EI17" s="68">
        <f t="shared" si="1534"/>
        <v>-3.7630634864199237</v>
      </c>
      <c r="EJ17" s="68">
        <f t="shared" si="1534"/>
        <v>5.6554653129396684</v>
      </c>
      <c r="EK17" s="68">
        <f t="shared" si="1534"/>
        <v>3.1653000937503748</v>
      </c>
      <c r="EL17" s="68">
        <f t="shared" si="1534"/>
        <v>-5.7376886938900498</v>
      </c>
      <c r="EM17" s="68">
        <f t="shared" si="1534"/>
        <v>-4.9505360917191865</v>
      </c>
      <c r="EN17" s="68">
        <f t="shared" si="1534"/>
        <v>-1.9836581440613372</v>
      </c>
      <c r="EO17" s="68">
        <f t="shared" si="1534"/>
        <v>-3.8152662072197927</v>
      </c>
      <c r="EP17" s="68">
        <f t="shared" si="1534"/>
        <v>-6.5293302170694005</v>
      </c>
      <c r="EQ17" s="68">
        <f t="shared" ref="EQ17:FV17" si="1535">EQ9-EP9</f>
        <v>-11.548753911240055</v>
      </c>
      <c r="ER17" s="68">
        <f t="shared" si="1535"/>
        <v>-1.8176570719397205</v>
      </c>
      <c r="ES17" s="68">
        <f t="shared" si="1535"/>
        <v>-3.3643995310603714</v>
      </c>
      <c r="ET17" s="68">
        <f t="shared" si="1535"/>
        <v>-3.3044484919610113</v>
      </c>
      <c r="EU17" s="68">
        <f t="shared" si="1535"/>
        <v>-6.2531871769788268</v>
      </c>
      <c r="EV17" s="68">
        <f t="shared" si="1535"/>
        <v>-13.977578745260871</v>
      </c>
      <c r="EW17" s="68">
        <f t="shared" si="1535"/>
        <v>-5.2744227757293629</v>
      </c>
      <c r="EX17" s="68">
        <f t="shared" si="1535"/>
        <v>-7.5814304879004339</v>
      </c>
      <c r="EY17" s="68">
        <f t="shared" si="1535"/>
        <v>-7.9039011347495034</v>
      </c>
      <c r="EZ17" s="68">
        <f t="shared" si="1535"/>
        <v>-8.248557669820002</v>
      </c>
      <c r="FA17" s="68">
        <f t="shared" si="1535"/>
        <v>-16.123531827580337</v>
      </c>
      <c r="FB17" s="68">
        <f t="shared" si="1535"/>
        <v>-5.5259255421697162</v>
      </c>
      <c r="FC17" s="68">
        <f t="shared" si="1535"/>
        <v>-7.5065924103500947</v>
      </c>
      <c r="FD17" s="68">
        <f t="shared" si="1535"/>
        <v>-9.1279098299701218</v>
      </c>
      <c r="FE17" s="68">
        <f t="shared" si="1535"/>
        <v>-11.232979408739993</v>
      </c>
      <c r="FF17" s="68">
        <f t="shared" si="1535"/>
        <v>-28.774872270499145</v>
      </c>
      <c r="FG17" s="68">
        <f t="shared" si="1535"/>
        <v>-18.994304282190569</v>
      </c>
      <c r="FH17" s="68">
        <f t="shared" si="1535"/>
        <v>-14.325490594140319</v>
      </c>
      <c r="FI17" s="68">
        <f t="shared" si="1535"/>
        <v>-27.18517558252006</v>
      </c>
      <c r="FJ17" s="68">
        <f t="shared" si="1535"/>
        <v>-26.87755032053974</v>
      </c>
      <c r="FK17" s="68">
        <f t="shared" si="1535"/>
        <v>-35.406314993650085</v>
      </c>
      <c r="FL17" s="68">
        <f t="shared" si="1535"/>
        <v>-19.459802502439743</v>
      </c>
      <c r="FM17" s="68">
        <f t="shared" si="1535"/>
        <v>-21.912916276010037</v>
      </c>
      <c r="FN17" s="68">
        <f t="shared" si="1535"/>
        <v>-24.066183962720061</v>
      </c>
      <c r="FO17" s="68">
        <f t="shared" si="1535"/>
        <v>-27.821668326730105</v>
      </c>
      <c r="FP17" s="68">
        <f t="shared" si="1535"/>
        <v>-33.907928483309661</v>
      </c>
      <c r="FQ17" s="68">
        <f t="shared" si="1535"/>
        <v>-19.876198817190016</v>
      </c>
      <c r="FR17" s="68">
        <f t="shared" si="1535"/>
        <v>-17.301193342430452</v>
      </c>
      <c r="FS17" s="68">
        <f t="shared" si="1535"/>
        <v>-15.026791948001119</v>
      </c>
      <c r="FT17" s="68">
        <f t="shared" si="1535"/>
        <v>-18.191855632960142</v>
      </c>
      <c r="FU17" s="68">
        <f t="shared" si="1535"/>
        <v>-25.002399177088591</v>
      </c>
      <c r="FV17" s="68">
        <f t="shared" si="1535"/>
        <v>-10.249613455929648</v>
      </c>
      <c r="FW17" s="68">
        <f t="shared" ref="FW17:GY17" si="1536">FW9-FV9</f>
        <v>-7.3067466546608557</v>
      </c>
      <c r="FX17" s="68">
        <f t="shared" si="1536"/>
        <v>-9.8266978104202281</v>
      </c>
      <c r="FY17" s="68">
        <f t="shared" si="1536"/>
        <v>-9.6588233342999956</v>
      </c>
      <c r="FZ17" s="68">
        <f t="shared" si="1536"/>
        <v>-23.461516833879614</v>
      </c>
      <c r="GA17" s="68">
        <f t="shared" si="1536"/>
        <v>-7.394768878530158</v>
      </c>
      <c r="GB17" s="68">
        <f t="shared" si="1536"/>
        <v>-9.2782843091999894</v>
      </c>
      <c r="GC17" s="68">
        <f t="shared" si="1536"/>
        <v>-6.0037573239087578</v>
      </c>
      <c r="GD17" s="68">
        <f t="shared" si="1536"/>
        <v>-8.2550863687811216</v>
      </c>
      <c r="GE17" s="68">
        <f t="shared" si="1536"/>
        <v>-22.549115019340206</v>
      </c>
      <c r="GF17" s="68">
        <f t="shared" si="1536"/>
        <v>-3.2232248165091733</v>
      </c>
      <c r="GG17" s="68">
        <f t="shared" si="1536"/>
        <v>-3.8446672001809929</v>
      </c>
      <c r="GH17" s="68">
        <f t="shared" si="1536"/>
        <v>-4.9833534168692495</v>
      </c>
      <c r="GI17" s="68">
        <f t="shared" si="1536"/>
        <v>-4.8506926679701792</v>
      </c>
      <c r="GJ17" s="68">
        <f t="shared" si="1536"/>
        <v>-12.976929961770111</v>
      </c>
      <c r="GK17" s="68">
        <f t="shared" si="1536"/>
        <v>-3.6413363253295756</v>
      </c>
      <c r="GL17" s="68">
        <f t="shared" si="1536"/>
        <v>0.91818466570930468</v>
      </c>
      <c r="GM17" s="68">
        <f t="shared" si="1536"/>
        <v>-7.698153984709279</v>
      </c>
      <c r="GN17" s="68">
        <f t="shared" si="1536"/>
        <v>-6.233546062700043</v>
      </c>
      <c r="GO17" s="68">
        <f t="shared" si="1536"/>
        <v>-7.7820559868796408</v>
      </c>
      <c r="GP17" s="68">
        <f t="shared" si="1536"/>
        <v>-0.72571551316104888</v>
      </c>
      <c r="GQ17" s="68">
        <f t="shared" si="1536"/>
        <v>-3.3987617728698751</v>
      </c>
      <c r="GR17" s="68">
        <f t="shared" si="1536"/>
        <v>-1.4806072018900522</v>
      </c>
      <c r="GS17" s="68">
        <f t="shared" si="1536"/>
        <v>-3.506925545750164</v>
      </c>
      <c r="GT17" s="68">
        <f t="shared" si="1536"/>
        <v>-12.691954680259187</v>
      </c>
      <c r="GU17" s="68">
        <f t="shared" si="1536"/>
        <v>-1.2292453656100406</v>
      </c>
      <c r="GV17" s="68">
        <f t="shared" si="1536"/>
        <v>-2.1483790316397062</v>
      </c>
      <c r="GW17" s="68">
        <f t="shared" si="1536"/>
        <v>-3.8657220134209638</v>
      </c>
      <c r="GX17" s="68">
        <f t="shared" si="1536"/>
        <v>-5.3215954167399104</v>
      </c>
      <c r="GY17" s="68">
        <f t="shared" si="1536"/>
        <v>-10.166349663079927</v>
      </c>
      <c r="GZ17" s="46">
        <v>-5.8038529499299329</v>
      </c>
      <c r="HA17" s="46">
        <v>-5.8038529499299329</v>
      </c>
      <c r="HB17" s="46">
        <f t="shared" ref="HB17:IG17" si="1537">HB9-HA9</f>
        <v>-2.5180551565881615</v>
      </c>
      <c r="HC17" s="46">
        <f t="shared" si="1537"/>
        <v>-3.8040760229323496</v>
      </c>
      <c r="HD17" s="46">
        <f t="shared" si="1537"/>
        <v>-9.4123036340006365</v>
      </c>
      <c r="HE17" s="46">
        <f t="shared" si="1537"/>
        <v>-1.4401410553937239</v>
      </c>
      <c r="HF17" s="46">
        <f t="shared" si="1537"/>
        <v>-1.4027679682376402</v>
      </c>
      <c r="HG17" s="46">
        <f t="shared" si="1537"/>
        <v>-3.049943171537052</v>
      </c>
      <c r="HH17" s="46">
        <f t="shared" si="1537"/>
        <v>-0.35969339410075918</v>
      </c>
      <c r="HI17" s="46">
        <f t="shared" si="1537"/>
        <v>-12.961015986199527</v>
      </c>
      <c r="HJ17" s="46">
        <f t="shared" si="1537"/>
        <v>-3.0489570186000492</v>
      </c>
      <c r="HK17" s="46">
        <f t="shared" si="1537"/>
        <v>-1.7733839233405888</v>
      </c>
      <c r="HL17" s="46">
        <f t="shared" si="1537"/>
        <v>-1.5414646771896514</v>
      </c>
      <c r="HM17" s="46">
        <f t="shared" si="1537"/>
        <v>-2.7836515435901674</v>
      </c>
      <c r="HN17" s="46">
        <f t="shared" si="1537"/>
        <v>-7.9253587759894799</v>
      </c>
      <c r="HO17" s="46">
        <f t="shared" si="1537"/>
        <v>-3.0860685607804044</v>
      </c>
      <c r="HP17" s="46">
        <f t="shared" si="1537"/>
        <v>0.72788006212067557</v>
      </c>
      <c r="HQ17" s="46">
        <f t="shared" si="1537"/>
        <v>-0.16166974496081821</v>
      </c>
      <c r="HR17" s="46">
        <f t="shared" si="1537"/>
        <v>-3.2278001720596876</v>
      </c>
      <c r="HS17" s="46">
        <f t="shared" si="1537"/>
        <v>-6.3356925383704947</v>
      </c>
      <c r="HT17" s="46">
        <f t="shared" si="1537"/>
        <v>-2.9467334166292858</v>
      </c>
      <c r="HU17" s="46">
        <f t="shared" si="1537"/>
        <v>-0.92024657081037731</v>
      </c>
      <c r="HV17" s="46">
        <f t="shared" si="1537"/>
        <v>-2.1387190290997751</v>
      </c>
      <c r="HW17" s="46">
        <f t="shared" si="1537"/>
        <v>-6.6136771115507145</v>
      </c>
      <c r="HX17" s="46">
        <f t="shared" si="1537"/>
        <v>-9.9473810495192083</v>
      </c>
      <c r="HY17" s="46">
        <f t="shared" si="1537"/>
        <v>-0.58742613131016697</v>
      </c>
      <c r="HZ17" s="46">
        <f t="shared" si="1537"/>
        <v>-1.0185833989303319</v>
      </c>
      <c r="IA17" s="46">
        <f t="shared" si="1537"/>
        <v>-1.9834824399199533</v>
      </c>
      <c r="IB17" s="46">
        <f t="shared" si="1537"/>
        <v>-1.4498371761796989</v>
      </c>
      <c r="IC17" s="46">
        <f t="shared" si="1537"/>
        <v>-5.6916855789304464</v>
      </c>
      <c r="ID17" s="46">
        <f t="shared" si="1537"/>
        <v>-3.2198017615196477</v>
      </c>
      <c r="IE17" s="46">
        <f t="shared" si="1537"/>
        <v>-1.0138279334300933</v>
      </c>
      <c r="IF17" s="46">
        <f t="shared" si="1537"/>
        <v>-1.9091968010798155</v>
      </c>
      <c r="IG17" s="46">
        <f t="shared" si="1537"/>
        <v>-3.9009407617204488</v>
      </c>
      <c r="IH17" s="46">
        <f t="shared" ref="IH17:JM17" si="1538">IH9-IG9</f>
        <v>-10.618239065189755</v>
      </c>
      <c r="II17" s="46">
        <f t="shared" si="1538"/>
        <v>7.0101518408600896</v>
      </c>
      <c r="IJ17" s="46">
        <f t="shared" si="1538"/>
        <v>0.60422222877969034</v>
      </c>
      <c r="IK17" s="46">
        <f t="shared" si="1538"/>
        <v>-0.78213912813680508</v>
      </c>
      <c r="IL17" s="46">
        <f t="shared" si="1538"/>
        <v>-5.7421909817994674</v>
      </c>
      <c r="IM17" s="46">
        <f t="shared" si="1538"/>
        <v>-9.4328866670994103</v>
      </c>
      <c r="IN17" s="46">
        <f t="shared" si="1538"/>
        <v>0.93211220418879748</v>
      </c>
      <c r="IO17" s="46">
        <f t="shared" si="1538"/>
        <v>0.59601909212733517</v>
      </c>
      <c r="IP17" s="46">
        <f t="shared" si="1538"/>
        <v>0.28260594047969789</v>
      </c>
      <c r="IQ17" s="46">
        <f t="shared" si="1538"/>
        <v>-1.869940985769972</v>
      </c>
      <c r="IR17" s="46">
        <f t="shared" si="1538"/>
        <v>-4.5353836815102113</v>
      </c>
      <c r="IS17" s="46">
        <f t="shared" si="1538"/>
        <v>0.7215785386006246</v>
      </c>
      <c r="IT17" s="46">
        <f t="shared" si="1538"/>
        <v>2.3702350039498015</v>
      </c>
      <c r="IU17" s="46">
        <f t="shared" si="1538"/>
        <v>-0.77313503961977403</v>
      </c>
      <c r="IV17" s="46">
        <f t="shared" si="1538"/>
        <v>-10.962905651229903</v>
      </c>
      <c r="IW17" s="46">
        <f t="shared" si="1538"/>
        <v>1.9697840581193304</v>
      </c>
      <c r="IX17" s="46">
        <f t="shared" si="1538"/>
        <v>2.3858447510701808</v>
      </c>
      <c r="IY17" s="46">
        <f t="shared" si="1538"/>
        <v>2.2054943946300227</v>
      </c>
      <c r="IZ17" s="46">
        <f t="shared" si="1538"/>
        <v>-11.609213230440218</v>
      </c>
      <c r="JA17" s="46">
        <f t="shared" si="1538"/>
        <v>1.0827225953003108</v>
      </c>
      <c r="JB17" s="46">
        <f t="shared" si="1538"/>
        <v>0.94768249530034154</v>
      </c>
      <c r="JC17" s="46">
        <f t="shared" si="1538"/>
        <v>-17.578141934260657</v>
      </c>
      <c r="JD17" s="46">
        <f t="shared" si="1538"/>
        <v>1.1651819471903764</v>
      </c>
      <c r="JE17" s="46">
        <f t="shared" si="1538"/>
        <v>2.499976557789978</v>
      </c>
      <c r="JF17" s="46">
        <f t="shared" si="1538"/>
        <v>0.55953759845897366</v>
      </c>
      <c r="JG17" s="46">
        <f t="shared" si="1538"/>
        <v>-1.9350000015733713</v>
      </c>
      <c r="JH17" s="46">
        <f t="shared" si="1538"/>
        <v>-2.3509962965422346</v>
      </c>
      <c r="JI17" s="46">
        <f t="shared" si="1538"/>
        <v>-5.4528330382904642</v>
      </c>
      <c r="JJ17" s="46">
        <f t="shared" si="1538"/>
        <v>-4.3068228698357416</v>
      </c>
      <c r="JK17" s="46">
        <f t="shared" si="1538"/>
        <v>-3.3318455356243248</v>
      </c>
      <c r="JL17" s="46">
        <f t="shared" si="1538"/>
        <v>-2.0657046726228145</v>
      </c>
      <c r="JM17" s="46">
        <f t="shared" si="1538"/>
        <v>-2.3988064880604725</v>
      </c>
      <c r="JN17" s="46">
        <f t="shared" ref="JN17:JS17" si="1539">JN9-JM9</f>
        <v>-6.0742857487593938</v>
      </c>
      <c r="JO17" s="46">
        <f t="shared" si="1539"/>
        <v>1.4748280998596783</v>
      </c>
      <c r="JP17" s="46">
        <f t="shared" si="1539"/>
        <v>2.5538835656802803</v>
      </c>
      <c r="JQ17" s="46">
        <f t="shared" si="1539"/>
        <v>-2.4606647095401968</v>
      </c>
      <c r="JR17" s="46">
        <f t="shared" si="1539"/>
        <v>3.6487176640002872</v>
      </c>
      <c r="JS17" s="46">
        <f t="shared" si="1539"/>
        <v>-13.887868389080268</v>
      </c>
      <c r="JT17" s="46">
        <f t="shared" ref="JT17:JY17" si="1540">JT9-JS9</f>
        <v>1.1285133122501065</v>
      </c>
      <c r="JU17" s="46">
        <f t="shared" si="1540"/>
        <v>-1.0364415859098699</v>
      </c>
      <c r="JV17" s="46">
        <f t="shared" si="1540"/>
        <v>0.21289129235992732</v>
      </c>
      <c r="JW17" s="46">
        <f t="shared" si="1540"/>
        <v>-0.88048404458049845</v>
      </c>
      <c r="JX17" s="46">
        <f t="shared" si="1540"/>
        <v>-8.636957478952354</v>
      </c>
      <c r="JY17" s="46">
        <f t="shared" si="1540"/>
        <v>0.14935102330991867</v>
      </c>
      <c r="JZ17" s="46">
        <f t="shared" ref="JZ17" si="1541">JZ9-JY9</f>
        <v>-1.1063624270218497</v>
      </c>
      <c r="KA17" s="46">
        <f t="shared" ref="KA17" si="1542">KA9-JZ9</f>
        <v>-0.57689245456549543</v>
      </c>
      <c r="KB17" s="46">
        <f t="shared" ref="KB17" si="1543">KB9-KA9</f>
        <v>-2.4461897339897405</v>
      </c>
      <c r="KC17" s="46">
        <f t="shared" ref="KC17" si="1544">KC9-KB9</f>
        <v>-8.4607397624927216</v>
      </c>
      <c r="KD17" s="46">
        <f t="shared" ref="KD17" si="1545">KD9-KC9</f>
        <v>-3.0406456113755667</v>
      </c>
      <c r="KE17" s="46">
        <f t="shared" ref="KE17" si="1546">KE9-KD9</f>
        <v>1.2235181314922556</v>
      </c>
      <c r="KF17" s="46">
        <f t="shared" ref="KF17" si="1547">KF9-KE9</f>
        <v>-1.079306581633773</v>
      </c>
      <c r="KG17" s="46">
        <f t="shared" ref="KG17" si="1548">KG9-KF9</f>
        <v>-0.73564421985929584</v>
      </c>
      <c r="KH17" s="46">
        <f t="shared" ref="KH17" si="1549">KH9-KG9</f>
        <v>-9.4268369260744294</v>
      </c>
      <c r="KI17" s="46">
        <f t="shared" ref="KI17" si="1550">KI9-KH9</f>
        <v>-1.3489067404402704</v>
      </c>
      <c r="KJ17" s="46">
        <f t="shared" ref="KJ17" si="1551">KJ9-KI9</f>
        <v>-0.82580732845508464</v>
      </c>
      <c r="KK17" s="46">
        <f t="shared" ref="KK17" si="1552">KK9-KJ9</f>
        <v>-0.92840420425090997</v>
      </c>
      <c r="KL17" s="46">
        <f t="shared" ref="KL17" si="1553">KL9-KK9</f>
        <v>2.0021077065998725</v>
      </c>
      <c r="KM17" s="46">
        <f t="shared" ref="KM17" si="1554">KM9-KL9</f>
        <v>-17.932140166784848</v>
      </c>
      <c r="KN17" s="46">
        <f t="shared" ref="KN17" si="1555">KN9-KM9</f>
        <v>4.0113746018346319</v>
      </c>
      <c r="KO17" s="46">
        <f t="shared" ref="KO17" si="1556">KO9-KN9</f>
        <v>-5.8569999999999709</v>
      </c>
      <c r="KP17" s="46">
        <f t="shared" ref="KP17" si="1557">KP9-KO9</f>
        <v>0.51299999999991996</v>
      </c>
      <c r="KQ17" s="46">
        <f t="shared" ref="KQ17" si="1558">KQ9-KP9</f>
        <v>0.45654907975995229</v>
      </c>
      <c r="KR17" s="46">
        <f t="shared" ref="KR17" si="1559">KR9-KQ9</f>
        <v>-12.403750765259701</v>
      </c>
      <c r="KS17" s="46">
        <f t="shared" ref="KS17" si="1560">KS9-KR9</f>
        <v>0.92780739759973585</v>
      </c>
      <c r="KT17" s="46">
        <f t="shared" ref="KT17" si="1561">KT9-KS9</f>
        <v>1.4852296687399758</v>
      </c>
      <c r="KU17" s="46">
        <f t="shared" ref="KU17" si="1562">KU9-KT9</f>
        <v>7.082665833968349E-2</v>
      </c>
      <c r="KV17" s="46">
        <f t="shared" ref="KV17" si="1563">KV9-KU9</f>
        <v>-10.462965205029832</v>
      </c>
      <c r="KW17" s="46">
        <f t="shared" ref="KW17" si="1564">KW9-KV9</f>
        <v>-0.59596360362002088</v>
      </c>
      <c r="KX17" s="46">
        <f t="shared" ref="KX17" si="1565">KX9-KW9</f>
        <v>-1.0297711964226437</v>
      </c>
      <c r="KY17" s="46">
        <f t="shared" ref="KY17" si="1566">KY9-KX9</f>
        <v>-1.0288923024868382</v>
      </c>
      <c r="KZ17" s="46">
        <f t="shared" ref="KZ17" si="1567">KZ9-KY9</f>
        <v>-1.6018664395601263</v>
      </c>
      <c r="LA17" s="46">
        <f t="shared" ref="LA17" si="1568">LA9-KZ9</f>
        <v>-11.495434395980283</v>
      </c>
      <c r="LB17" s="46">
        <f t="shared" ref="LB17" si="1569">LB9-LA9</f>
        <v>-1.7665856741400603</v>
      </c>
      <c r="LC17" s="46">
        <f t="shared" ref="LC17" si="1570">LC9-LB9</f>
        <v>1.8752927940113295E-2</v>
      </c>
      <c r="LD17" s="46">
        <f t="shared" ref="LD17" si="1571">LD9-LC9</f>
        <v>0.19681293660005394</v>
      </c>
      <c r="LE17" s="46">
        <f t="shared" ref="LE17" si="1572">LE9-LD9</f>
        <v>-0.17497527468958651</v>
      </c>
      <c r="LF17" s="46">
        <f t="shared" ref="LF17" si="1573">LF9-LE9</f>
        <v>-9.4852521455004535</v>
      </c>
      <c r="LG17" s="46">
        <f t="shared" ref="LG17" si="1574">LG9-LF9</f>
        <v>0.65937615284019557</v>
      </c>
      <c r="LH17" s="46">
        <f t="shared" ref="LH17" si="1575">LH9-LG9</f>
        <v>2.783311539909846</v>
      </c>
      <c r="LI17" s="46">
        <f t="shared" ref="LI17" si="1576">LI9-LH9</f>
        <v>-2.2498941975900379</v>
      </c>
      <c r="LJ17" s="46">
        <f t="shared" ref="LJ17" si="1577">LJ9-LI9</f>
        <v>-3.236729109280077</v>
      </c>
      <c r="LK17" s="46">
        <f t="shared" ref="LK17" si="1578">LK9-LJ9</f>
        <v>-8.4218050911299542</v>
      </c>
      <c r="LL17" s="46">
        <f t="shared" ref="LL17" si="1579">LL9-LK9</f>
        <v>-0.21250015357009033</v>
      </c>
      <c r="LM17" s="46">
        <f t="shared" ref="LM17" si="1580">LM9-LL9</f>
        <v>0.52127754407001703</v>
      </c>
      <c r="LN17" s="46">
        <f t="shared" ref="LN17" si="1581">LN9-LM9</f>
        <v>-2.3858210595899436</v>
      </c>
      <c r="LO17" s="46">
        <f t="shared" ref="LO17" si="1582">LO9-LN9</f>
        <v>-3.6675584857398462</v>
      </c>
      <c r="LP17" s="46">
        <f t="shared" ref="LP17" si="1583">LP9-LO9</f>
        <v>-9.3660808924601042</v>
      </c>
      <c r="LQ17" s="46">
        <f t="shared" ref="LQ17" si="1584">LQ9-LP9</f>
        <v>-1.7714608587798466</v>
      </c>
      <c r="LR17" s="46">
        <f t="shared" ref="LR17" si="1585">LR9-LQ9</f>
        <v>-0.92798746029984613</v>
      </c>
      <c r="LS17" s="46">
        <f t="shared" ref="LS17" si="1586">LS9-LR9</f>
        <v>-2.9212168159401699</v>
      </c>
      <c r="LT17" s="46">
        <f t="shared" ref="LT17" si="1587">LT9-LS9</f>
        <v>-0.3997212056697208</v>
      </c>
      <c r="LU17" s="46">
        <f t="shared" ref="LU17" si="1588">LU9-LT9</f>
        <v>-10.558429462530512</v>
      </c>
      <c r="LV17" s="46">
        <f t="shared" ref="LV17" si="1589">LV9-LU9</f>
        <v>-1.6886565327195058</v>
      </c>
      <c r="LW17" s="46">
        <f t="shared" ref="LW17" si="1590">LW9-LV9</f>
        <v>0.21347958767000819</v>
      </c>
      <c r="LX17" s="46">
        <f t="shared" ref="LX17" si="1591">LX9-LW9</f>
        <v>-2.2013984680193062</v>
      </c>
      <c r="LY17" s="46">
        <f t="shared" ref="LY17" si="1592">LY9-LX9</f>
        <v>-3.1062158507352251</v>
      </c>
      <c r="LZ17" s="46">
        <f t="shared" ref="LZ17" si="1593">LZ9-LY9</f>
        <v>-10.450996705721082</v>
      </c>
      <c r="MA17" s="46">
        <f t="shared" ref="MA17" si="1594">MA9-LZ9</f>
        <v>-2.7344592005401864</v>
      </c>
      <c r="MB17" s="46">
        <f t="shared" ref="MB17" si="1595">MB9-MA9</f>
        <v>-3.3323847026108524</v>
      </c>
      <c r="MC17" s="46">
        <f t="shared" ref="MC17" si="1596">MC9-MB9</f>
        <v>-4.1321136639053293</v>
      </c>
      <c r="MD17" s="46">
        <f t="shared" ref="MD17" si="1597">MD9-MC9</f>
        <v>-0.70838291998143177</v>
      </c>
      <c r="ME17" s="46">
        <f t="shared" ref="ME17" si="1598">ME9-MD9</f>
        <v>-12.705054150118485</v>
      </c>
      <c r="MF17" s="46">
        <f t="shared" ref="MF17" si="1599">MF9-ME9</f>
        <v>-4.9662183064665442</v>
      </c>
      <c r="MG17" s="46">
        <f t="shared" ref="MG17" si="1600">MG9-MF9</f>
        <v>-1.3491584559492367</v>
      </c>
      <c r="MH17" s="46">
        <f t="shared" ref="MH17" si="1601">MH9-MG9</f>
        <v>-3.54868586050452</v>
      </c>
      <c r="MI17" s="46">
        <f t="shared" ref="MI17" si="1602">MI9-MH9</f>
        <v>-2.5628756943938242</v>
      </c>
      <c r="MJ17" s="46">
        <f t="shared" ref="MJ17" si="1603">MJ9-MI9</f>
        <v>-20.221845654468325</v>
      </c>
      <c r="MK17" s="46">
        <f t="shared" ref="MK17" si="1604">MK9-MJ9</f>
        <v>-5.312536481135794</v>
      </c>
      <c r="ML17" s="46">
        <f t="shared" ref="ML17" si="1605">ML9-MK9</f>
        <v>-0.14523552031050713</v>
      </c>
      <c r="MM17" s="46">
        <f t="shared" ref="MM17" si="1606">MM9-ML9</f>
        <v>-2.0963129319493419</v>
      </c>
      <c r="MN17" s="46">
        <f t="shared" ref="MN17" si="1607">MN9-MM9</f>
        <v>-9.0508310349191561</v>
      </c>
      <c r="MO17" s="46">
        <f t="shared" ref="MO17" si="1608">MO9-MN9</f>
        <v>-1.5637871729609287</v>
      </c>
      <c r="MP17" s="46">
        <f t="shared" ref="MP17" si="1609">MP9-MO9</f>
        <v>-1.7117045969803257</v>
      </c>
      <c r="MQ17" s="46">
        <f t="shared" ref="MQ17" si="1610">MQ9-MP9</f>
        <v>-4.5868606176195499</v>
      </c>
      <c r="MR17" s="46">
        <f t="shared" ref="MR17" si="1611">MR9-MQ9</f>
        <v>-5.9896761750806036</v>
      </c>
      <c r="MS17" s="46">
        <f t="shared" ref="MS17" si="1612">MS9-MR9</f>
        <v>-14.267453935719914</v>
      </c>
      <c r="MT17" s="46">
        <f t="shared" ref="MT17" si="1613">MT9-MS9</f>
        <v>-3.4448952257598648</v>
      </c>
      <c r="MU17" s="46">
        <f t="shared" ref="MU17" si="1614">MU9-MT9</f>
        <v>-6.1341888990200459</v>
      </c>
      <c r="MV17" s="46">
        <f t="shared" ref="MV17" si="1615">MV9-MU9</f>
        <v>-12.124215544139588</v>
      </c>
      <c r="MW17" s="46">
        <f t="shared" ref="MW17" si="1616">MW9-MV9</f>
        <v>0</v>
      </c>
      <c r="MX17" s="46">
        <f t="shared" ref="MX17" si="1617">MX9-MW9</f>
        <v>-14.968132418780442</v>
      </c>
      <c r="MY17" s="46">
        <f t="shared" ref="MY17" si="1618">MY9-MX9</f>
        <v>-6.5484205430698239</v>
      </c>
      <c r="MZ17" s="46">
        <f t="shared" ref="MZ17" si="1619">MZ9-MY9</f>
        <v>-6.6572812487797819</v>
      </c>
      <c r="NA17" s="46">
        <f t="shared" ref="NA17" si="1620">NA9-MZ9</f>
        <v>-5.6477293309003471</v>
      </c>
      <c r="NB17" s="46">
        <f t="shared" ref="NB17" si="1621">NB9-NA9</f>
        <v>-8.793459466980039</v>
      </c>
      <c r="NC17" s="46">
        <f t="shared" ref="NC17" si="1622">NC9-NB9</f>
        <v>-15.936482051419716</v>
      </c>
      <c r="ND17" s="46">
        <f t="shared" ref="ND17" si="1623">ND9-NC9</f>
        <v>-10.255903887840304</v>
      </c>
      <c r="NE17" s="46">
        <f t="shared" ref="NE17" si="1624">NE9-ND9</f>
        <v>-7.6129604112697962</v>
      </c>
      <c r="NF17" s="46">
        <f t="shared" ref="NF17" si="1625">NF9-NE9</f>
        <v>-11.963740819450322</v>
      </c>
      <c r="NG17" s="46">
        <f t="shared" ref="NG17" si="1626">NG9-NF9</f>
        <v>-7.2488051039499624</v>
      </c>
      <c r="NH17" s="46">
        <f t="shared" ref="NH17" si="1627">NH9-NG9</f>
        <v>-17.526562251069663</v>
      </c>
      <c r="NI17" s="46">
        <f t="shared" ref="NI17" si="1628">NI9-NH9</f>
        <v>-5.2249669560001166</v>
      </c>
      <c r="NJ17" s="46">
        <f t="shared" ref="NJ17" si="1629">NJ9-NI9</f>
        <v>-8.4552041946599275</v>
      </c>
      <c r="NK17" s="46">
        <f t="shared" ref="NK17" si="1630">NK9-NJ9</f>
        <v>-5.5845355953601938</v>
      </c>
      <c r="NL17" s="46">
        <f t="shared" ref="NL17" si="1631">NL9-NK9</f>
        <v>-6.8500636163998934</v>
      </c>
      <c r="NM17" s="46">
        <f t="shared" ref="NM17" si="1632">NM9-NL9</f>
        <v>-23.046789172150056</v>
      </c>
      <c r="NN17" s="46">
        <f t="shared" ref="NN17" si="1633">NN9-NM9</f>
        <v>-7.5280416238097132</v>
      </c>
      <c r="NO17" s="46">
        <f t="shared" ref="NO17" si="1634">NO9-NN9</f>
        <v>-5.4029773674601529</v>
      </c>
      <c r="NP17" s="46">
        <f t="shared" ref="NP17" si="1635">NP9-NO9</f>
        <v>-4.4520178468601443</v>
      </c>
      <c r="NQ17" s="46">
        <f t="shared" ref="NQ17" si="1636">NQ9-NP9</f>
        <v>-3.9464988879299199</v>
      </c>
      <c r="NR17" s="46">
        <f t="shared" ref="NR17" si="1637">NR9-NQ9</f>
        <v>-14.677727543620222</v>
      </c>
      <c r="NS17" s="46">
        <f t="shared" ref="NS17" si="1638">NS9-NR9</f>
        <v>-4.1896852297300029</v>
      </c>
      <c r="NT17" s="46">
        <f t="shared" ref="NT17" si="1639">NT9-NS9</f>
        <v>-0.66335496425017482</v>
      </c>
      <c r="NU17" s="46">
        <f t="shared" ref="NU17" si="1640">NU9-NT9</f>
        <v>-7.0613131938998777</v>
      </c>
      <c r="NV17" s="46">
        <f t="shared" ref="NV17" si="1641">NV9-NU9</f>
        <v>-4.7699320752499261</v>
      </c>
      <c r="NW17" s="46">
        <f t="shared" ref="NW17" si="1642">NW9-NV9</f>
        <v>-15.926428197479709</v>
      </c>
      <c r="NX17" s="46">
        <f t="shared" ref="NX17" si="1643">NX9-NW9</f>
        <v>-3.8412696178302213</v>
      </c>
      <c r="NY17" s="46">
        <f t="shared" ref="NY17" si="1644">NY9-NX9</f>
        <v>0.19937892690995795</v>
      </c>
      <c r="NZ17" s="46">
        <f t="shared" ref="NZ17" si="1645">NZ9-NY9</f>
        <v>-2.3329775788097322</v>
      </c>
      <c r="OA17" s="46">
        <f t="shared" ref="OA17" si="1646">OA9-NZ9</f>
        <v>-1.8515517635300967</v>
      </c>
      <c r="OB17" s="46">
        <f t="shared" ref="OB17" si="1647">OB9-OA9</f>
        <v>-13.562922789150434</v>
      </c>
      <c r="OC17" s="46">
        <f t="shared" ref="OC17" si="1648">OC9-OB9</f>
        <v>-3.5684902675693593</v>
      </c>
      <c r="OD17" s="46">
        <f t="shared" ref="OD17" si="1649">OD9-OC9</f>
        <v>-0.54445284717985487</v>
      </c>
      <c r="OE17" s="46">
        <f t="shared" ref="OE17" si="1650">OE9-OD9</f>
        <v>-3.1497065602306975</v>
      </c>
      <c r="OF17" s="46">
        <f t="shared" ref="OF17" si="1651">OF9-OE9</f>
        <v>-3.3199490816700745</v>
      </c>
      <c r="OG17" s="46">
        <f t="shared" ref="OG17" si="1652">OG9-OF9</f>
        <v>-10.557233687379721</v>
      </c>
      <c r="OH17" s="46">
        <f t="shared" ref="OH17" si="1653">OH9-OG9</f>
        <v>-1.5483730821697463</v>
      </c>
      <c r="OI17" s="46">
        <f t="shared" ref="OI17" si="1654">OI9-OH9</f>
        <v>-5.1665963150699099</v>
      </c>
      <c r="OJ17" s="46">
        <f t="shared" ref="OJ17" si="1655">OJ9-OI9</f>
        <v>-2.6780045550904106</v>
      </c>
      <c r="OK17" s="46">
        <f t="shared" ref="OK17" si="1656">OK9-OJ9</f>
        <v>-1.6922081160300877</v>
      </c>
      <c r="OL17" s="46">
        <f t="shared" ref="OL17" si="1657">OL9-OK9</f>
        <v>-6.5911747711297721</v>
      </c>
      <c r="OM17" s="46">
        <f t="shared" ref="OM17" si="1658">OM9-OL9</f>
        <v>-1.3167044085398629</v>
      </c>
      <c r="ON17" s="46">
        <f t="shared" ref="ON17" si="1659">ON9-OM9</f>
        <v>4.8560169969732669E-2</v>
      </c>
      <c r="OO17" s="46">
        <f t="shared" ref="OO17" si="1660">OO9-ON9</f>
        <v>-0.13073923633965023</v>
      </c>
      <c r="OP17" s="46">
        <f t="shared" ref="OP17" si="1661">OP9-OO9</f>
        <v>2.7594996951897883</v>
      </c>
      <c r="OQ17" s="46">
        <f t="shared" ref="OQ17" si="1662">OQ9-OP9</f>
        <v>-8.7697252369798662</v>
      </c>
      <c r="OR17" s="46">
        <f t="shared" ref="OR17" si="1663">OR9-OQ9</f>
        <v>0.40221683378968009</v>
      </c>
      <c r="OS17" s="46">
        <f t="shared" ref="OS17" si="1664">OS9-OR9</f>
        <v>-0.45528726485963489</v>
      </c>
      <c r="OT17" s="46">
        <f t="shared" ref="OT17" si="1665">OT9-OS9</f>
        <v>-2.2750579148300858</v>
      </c>
      <c r="OU17" s="46">
        <f t="shared" ref="OU17" si="1666">OU9-OT9</f>
        <v>3.8332737099608494E-2</v>
      </c>
      <c r="OV17" s="46">
        <f t="shared" ref="OV17" si="1667">OV9-OU9</f>
        <v>-5.9479415274499843</v>
      </c>
      <c r="OW17" s="46">
        <f t="shared" ref="OW17" si="1668">OW9-OV9</f>
        <v>-2.4026190834297267</v>
      </c>
      <c r="OX17" s="46">
        <f t="shared" ref="OX17" si="1669">OX9-OW9</f>
        <v>-0.49977719112030172</v>
      </c>
      <c r="OY17" s="46">
        <f t="shared" ref="OY17" si="1670">OY9-OX9</f>
        <v>-2.9459322992543093</v>
      </c>
      <c r="OZ17" s="46">
        <f t="shared" ref="OZ17" si="1671">OZ9-OY9</f>
        <v>2.2941119543725108</v>
      </c>
      <c r="PA17" s="46">
        <f t="shared" ref="PA17" si="1672">PA9-OZ9</f>
        <v>-5.2951403879192185</v>
      </c>
      <c r="PB17" s="46">
        <f t="shared" ref="PB17" si="1673">PB9-PA9</f>
        <v>1.6957462603104432</v>
      </c>
      <c r="PC17" s="46">
        <f t="shared" ref="PC17" si="1674">PC9-PB9</f>
        <v>1.0862937412553038</v>
      </c>
      <c r="PD17" s="46">
        <f t="shared" ref="PD17" si="1675">PD9-PC9</f>
        <v>-0.4316359138720145</v>
      </c>
      <c r="PE17" s="46">
        <f t="shared" ref="PE17" si="1676">PE9-PD9</f>
        <v>-3.0845825684964439</v>
      </c>
      <c r="PF17" s="46">
        <f t="shared" ref="PF17" si="1677">PF9-PE9</f>
        <v>-5.1361035099334913</v>
      </c>
      <c r="PG17" s="46">
        <f t="shared" ref="PG17" si="1678">PG9-PF9</f>
        <v>0.28976736841059392</v>
      </c>
      <c r="PH17" s="46">
        <f t="shared" ref="PH17" si="1679">PH9-PG9</f>
        <v>-5.7916445908631431E-2</v>
      </c>
      <c r="PI17" s="46">
        <f t="shared" ref="PI17" si="1680">PI9-PH9</f>
        <v>-1.6993752869557284</v>
      </c>
      <c r="PJ17" s="46">
        <f t="shared" ref="PJ17" si="1681">PJ9-PI9</f>
        <v>1.1491454477318257</v>
      </c>
      <c r="PK17" s="46">
        <f t="shared" ref="PK17" si="1682">PK9-PJ9</f>
        <v>1.0843995283203185</v>
      </c>
      <c r="PL17" s="46">
        <f t="shared" ref="PL17" si="1683">PL9-PK9</f>
        <v>4.2493807617288439</v>
      </c>
      <c r="PM17" s="46">
        <f t="shared" ref="PM17" si="1684">PM9-PL9</f>
        <v>1.434134245853329</v>
      </c>
      <c r="PN17" s="46">
        <f t="shared" ref="PN17" si="1685">PN9-PM9</f>
        <v>-1.6593053167189282</v>
      </c>
      <c r="PO17" s="46">
        <f t="shared" ref="PO17" si="1686">PO9-PN9</f>
        <v>-0.25304119307747897</v>
      </c>
      <c r="PP17" s="46">
        <f t="shared" ref="PP17" si="1687">PP9-PO9</f>
        <v>-8.6924344472690791</v>
      </c>
      <c r="PQ17" s="46">
        <f t="shared" ref="PQ17" si="1688">PQ9-PP9</f>
        <v>1.8401212733942884</v>
      </c>
      <c r="PR17" s="46">
        <f t="shared" ref="PR17" si="1689">PR9-PQ9</f>
        <v>5.2852310009229768</v>
      </c>
      <c r="PS17" s="46">
        <f t="shared" ref="PS17" si="1690">PS9-PR9</f>
        <v>1.2284482259201468</v>
      </c>
      <c r="PT17" s="46">
        <f t="shared" ref="PT17" si="1691">PT9-PS9</f>
        <v>-0.46512855651144491</v>
      </c>
      <c r="PU17" s="46">
        <f t="shared" ref="PU17" si="1692">PU9-PT9</f>
        <v>-2.2979528645778373</v>
      </c>
      <c r="PV17" s="46">
        <f t="shared" ref="PV17" si="1693">PV9-PU9</f>
        <v>2.5064135874808926</v>
      </c>
      <c r="PW17" s="46">
        <f t="shared" ref="PW17" si="1694">PW9-PV9</f>
        <v>1.1118141487136199</v>
      </c>
      <c r="PX17" s="46">
        <f t="shared" ref="PX17" si="1695">PX9-PW9</f>
        <v>1.5830754049998177</v>
      </c>
      <c r="PY17" s="46">
        <f t="shared" ref="PY17" si="1696">PY9-PX9</f>
        <v>0.35274361625033634</v>
      </c>
      <c r="PZ17" s="46">
        <f t="shared" ref="PZ17" si="1697">PZ9-PY9</f>
        <v>-3.2099723451501632</v>
      </c>
      <c r="QA17" s="46">
        <f t="shared" ref="QA17" si="1698">QA9-PZ9</f>
        <v>2.9993393242498314</v>
      </c>
      <c r="QB17" s="46">
        <f t="shared" ref="QB17" si="1699">QB9-QA9</f>
        <v>2.541867571630064</v>
      </c>
      <c r="QC17" s="46">
        <f t="shared" ref="QC17" si="1700">QC9-QB9</f>
        <v>1.0881366728199282</v>
      </c>
      <c r="QD17" s="46">
        <f t="shared" ref="QD17" si="1701">QD9-QC9</f>
        <v>3.8047918130000653</v>
      </c>
      <c r="QE17" s="46">
        <f t="shared" ref="QE17" si="1702">QE9-QD9</f>
        <v>-5.5315691724304088</v>
      </c>
      <c r="QF17" s="46">
        <f t="shared" ref="QF17" si="1703">QF9-QE9</f>
        <v>3.4387373468803162</v>
      </c>
      <c r="QG17" s="46">
        <f t="shared" ref="QG17" si="1704">QG9-QF9</f>
        <v>2.8943621491598606</v>
      </c>
      <c r="QH17" s="46">
        <f t="shared" ref="QH17" si="1705">QH9-QG9</f>
        <v>3.248559805449986</v>
      </c>
      <c r="QI17" s="46">
        <f t="shared" ref="QI17" si="1706">QI9-QH9</f>
        <v>0.18275604433029002</v>
      </c>
      <c r="QJ17" s="46">
        <f t="shared" ref="QJ17" si="1707">QJ9-QI9</f>
        <v>-5.0512570028599839</v>
      </c>
      <c r="QK17" s="46">
        <f t="shared" ref="QK17" si="1708">QK9-QJ9</f>
        <v>0.68415761692995147</v>
      </c>
      <c r="QL17" s="46">
        <f t="shared" ref="QL17" si="1709">QL9-QK9</f>
        <v>2.096105171799536</v>
      </c>
      <c r="QM17" s="46">
        <f t="shared" ref="QM17" si="1710">QM9-QL9</f>
        <v>-0.69390879388947724</v>
      </c>
      <c r="QN17" s="46">
        <f t="shared" ref="QN17" si="1711">QN9-QM9</f>
        <v>1.7663023608697586</v>
      </c>
      <c r="QO17" s="46">
        <f t="shared" ref="QO17" si="1712">QO9-QN9</f>
        <v>-9.8013416405697171</v>
      </c>
      <c r="QP17" s="46">
        <f t="shared" ref="QP17" si="1713">QP9-QO9</f>
        <v>2.4639138165798613</v>
      </c>
      <c r="QQ17" s="46">
        <f t="shared" ref="QQ17" si="1714">QQ9-QP9</f>
        <v>3.9737079198503125</v>
      </c>
      <c r="QR17" s="46">
        <f t="shared" ref="QR17" si="1715">QR9-QQ9</f>
        <v>-0.48270371393164169</v>
      </c>
      <c r="QS17" s="46">
        <f t="shared" ref="QS17" si="1716">QS9-QR9</f>
        <v>2.0710246332996576</v>
      </c>
      <c r="QT17" s="46">
        <f t="shared" ref="QT17" si="1717">QT9-QS9</f>
        <v>-2.6024908914873777</v>
      </c>
      <c r="QU17" s="46">
        <f t="shared" ref="QU17" si="1718">QU9-QT9</f>
        <v>1.8848846858886645</v>
      </c>
      <c r="QV17" s="46">
        <f t="shared" ref="QV17" si="1719">QV9-QU9</f>
        <v>5.4281878586843959</v>
      </c>
      <c r="QW17" s="46">
        <f t="shared" ref="QW17" si="1720">QW9-QV9</f>
        <v>-0.73093715563300066</v>
      </c>
      <c r="QX17" s="46">
        <f t="shared" ref="QX17" si="1721">QX9-QW9</f>
        <v>2.0797045174276718</v>
      </c>
      <c r="QY17" s="46">
        <f t="shared" ref="QY17" si="1722">QY9-QX9</f>
        <v>-2.5986506313142854</v>
      </c>
      <c r="QZ17" s="46">
        <f t="shared" ref="QZ17" si="1723">QZ9-QY9</f>
        <v>2.1494999663354974</v>
      </c>
      <c r="RA17" s="46">
        <f t="shared" ref="RA17" si="1724">RA9-QZ9</f>
        <v>2.8575070766901263</v>
      </c>
      <c r="RB17" s="46">
        <f t="shared" ref="RB17" si="1725">RB9-RA9</f>
        <v>2.2577865876396572</v>
      </c>
      <c r="RC17" s="46">
        <f t="shared" ref="RC17" si="1726">RC9-RB9</f>
        <v>5.2152148714103532</v>
      </c>
      <c r="RD17" s="46">
        <f t="shared" ref="RD17" si="1727">RD9-RC9</f>
        <v>-60.756133103499906</v>
      </c>
      <c r="RE17" s="46">
        <f t="shared" ref="RE17" si="1728">RE9-RD9</f>
        <v>59.839190055789459</v>
      </c>
      <c r="RF17" s="46">
        <f t="shared" ref="RF17" si="1729">RF9-RE9</f>
        <v>0.80445537638024689</v>
      </c>
      <c r="RG17" s="46">
        <f t="shared" ref="RG17" si="1730">RG9-RF9</f>
        <v>0.65326291050996588</v>
      </c>
      <c r="RH17" s="46">
        <f t="shared" ref="RH17" si="1731">RH9-RG9</f>
        <v>0.32562309344211826</v>
      </c>
      <c r="RI17" s="46">
        <f t="shared" ref="RI17" si="1732">RI9-RH9</f>
        <v>-0.37084441637398413</v>
      </c>
      <c r="RJ17" s="46">
        <f t="shared" ref="RJ17" si="1733">RJ9-RI9</f>
        <v>1.9502747546630417</v>
      </c>
      <c r="RK17" s="46">
        <f t="shared" ref="RK17" si="1734">RK9-RJ9</f>
        <v>0.48097717004975493</v>
      </c>
      <c r="RL17" s="46">
        <f t="shared" ref="RL17" si="1735">RL9-RK9</f>
        <v>3.279274546299348</v>
      </c>
      <c r="RM17" s="46">
        <f t="shared" ref="RM17" si="1736">RM9-RL9</f>
        <v>-0.32008803308781353</v>
      </c>
      <c r="RN17" s="46">
        <f t="shared" ref="RN17" si="1737">RN9-RM9</f>
        <v>-1.8524722648194256</v>
      </c>
      <c r="RO17" s="46">
        <f t="shared" ref="RO17" si="1738">RO9-RN9</f>
        <v>-0.82832692938427499</v>
      </c>
      <c r="RP17" s="46">
        <f t="shared" ref="RP17" si="1739">RP9-RO9</f>
        <v>0.3584780029113972</v>
      </c>
      <c r="RQ17" s="46">
        <f t="shared" ref="RQ17" si="1740">RQ9-RP9</f>
        <v>3.3543724609899073E-2</v>
      </c>
      <c r="RR17" s="46">
        <f t="shared" ref="RR17" si="1741">RR9-RQ9</f>
        <v>0.67011808302004283</v>
      </c>
      <c r="RS17" s="46">
        <f t="shared" ref="RS17" si="1742">RS9-RR9</f>
        <v>-2.227348412649917</v>
      </c>
      <c r="RT17" s="46">
        <f t="shared" ref="RT17" si="1743">RT9-RS9</f>
        <v>3.1132954960298775</v>
      </c>
      <c r="RU17" s="46">
        <f t="shared" ref="RU17" si="1744">RU9-RT9</f>
        <v>4.2814217889003885</v>
      </c>
      <c r="RV17" s="46">
        <f t="shared" ref="RV17" si="1745">RV9-RU9</f>
        <v>3.0923746896096418</v>
      </c>
      <c r="RW17" s="46">
        <f t="shared" ref="RW17" si="1746">RW9-RV9</f>
        <v>0.43694418547011082</v>
      </c>
      <c r="RX17" s="46">
        <f t="shared" ref="RX17" si="1747">RX9-RW9</f>
        <v>-1.2061239370300427</v>
      </c>
      <c r="RY17" s="46">
        <f t="shared" ref="RY17" si="1748">RY9-RX9</f>
        <v>-56.121565285510314</v>
      </c>
      <c r="RZ17" s="46">
        <f t="shared" ref="RZ17" si="1749">RZ9-RY9</f>
        <v>-0.69706079726984171</v>
      </c>
      <c r="SA17" s="46">
        <f t="shared" ref="SA17" si="1750">SA9-RZ9</f>
        <v>1.2874063756303258</v>
      </c>
      <c r="SB17" s="46">
        <f t="shared" ref="SB17" si="1751">SB9-SA9</f>
        <v>2.3106863154598614</v>
      </c>
      <c r="SC17" s="46">
        <f t="shared" ref="SC17" si="1752">SC9-SB9</f>
        <v>-5.1544373571600772</v>
      </c>
      <c r="SD17" s="46">
        <f t="shared" ref="SD17" si="1753">SD9-SC9</f>
        <v>2.6513918120199378</v>
      </c>
      <c r="SE17" s="46">
        <f t="shared" ref="SE17" si="1754">SE9-SD9</f>
        <v>0.50584767368991379</v>
      </c>
      <c r="SF17" s="46">
        <f t="shared" ref="SF17" si="1755">SF9-SE9</f>
        <v>-0.59902883483982805</v>
      </c>
      <c r="SG17" s="46">
        <f t="shared" ref="SG17" si="1756">SG9-SF9</f>
        <v>2.1585796432000279</v>
      </c>
      <c r="SH17" s="46">
        <f t="shared" ref="SH17" si="1757">SH9-SG9</f>
        <v>-5.3884698567499072</v>
      </c>
      <c r="SI17" s="46">
        <f t="shared" ref="SI17" si="1758">SI9-SH9</f>
        <v>3.0778187637697556</v>
      </c>
      <c r="SJ17" s="46">
        <f t="shared" ref="SJ17" si="1759">SJ9-SI9</f>
        <v>2.3633569344401621</v>
      </c>
      <c r="SK17" s="46">
        <f t="shared" ref="SK17" si="1760">SK9-SJ9</f>
        <v>3.202715525720123</v>
      </c>
      <c r="SL17" s="46">
        <f t="shared" ref="SL17" si="1761">SL9-SK9</f>
        <v>1.5761165513299602</v>
      </c>
      <c r="SM17" s="46">
        <f t="shared" ref="SM17" si="1762">SM9-SL9</f>
        <v>-4.0717698562598343</v>
      </c>
      <c r="SN17" s="46">
        <f t="shared" ref="SN17" si="1763">SN9-SM9</f>
        <v>-0.4391392093198192</v>
      </c>
      <c r="SO17" s="46">
        <f t="shared" ref="SO17" si="1764">SO9-SN9</f>
        <v>1.7510549597095633</v>
      </c>
      <c r="SP17" s="46">
        <f t="shared" ref="SP17" si="1765">SP9-SO9</f>
        <v>-1.3060374347296602</v>
      </c>
      <c r="SQ17" s="46">
        <f t="shared" ref="SQ17" si="1766">SQ9-SP9</f>
        <v>0.38489272447941403</v>
      </c>
      <c r="SR17" s="46">
        <f t="shared" ref="SR17" si="1767">SR9-SQ9</f>
        <v>-2.4615816726000048</v>
      </c>
      <c r="SS17" s="46">
        <f t="shared" ref="SS17" si="1768">SS9-SR9</f>
        <v>2.8693916588604225</v>
      </c>
      <c r="ST17" s="46">
        <f t="shared" ref="ST17" si="1769">ST9-SS9</f>
        <v>4.0005348229301489</v>
      </c>
      <c r="SU17" s="46">
        <f t="shared" ref="SU17" si="1770">SU9-ST9</f>
        <v>2.620349085489579</v>
      </c>
      <c r="SV17" s="46">
        <f t="shared" ref="SV17" si="1771">SV9-SU9</f>
        <v>3.1616155094802707</v>
      </c>
      <c r="SW17" s="46">
        <f t="shared" ref="SW17" si="1772">SW9-SV9</f>
        <v>-4.1528982379031731</v>
      </c>
      <c r="SX17" s="46">
        <f t="shared" ref="SX17" si="1773">SX9-SW9</f>
        <v>2.5841300751412746</v>
      </c>
      <c r="SY17" s="46">
        <f t="shared" ref="SY17" si="1774">SY9-SX9</f>
        <v>5.2357585336326338</v>
      </c>
      <c r="SZ17" s="46">
        <f t="shared" ref="SZ17" si="1775">SZ9-SY9</f>
        <v>2.6276966370037371</v>
      </c>
      <c r="TA17" s="46">
        <f t="shared" ref="TA17" si="1776">TA9-SZ9</f>
        <v>-4.656441725991499</v>
      </c>
      <c r="TB17" s="46">
        <f t="shared" ref="TB17" si="1777">TB9-TA9</f>
        <v>4.0441831899170211</v>
      </c>
      <c r="TC17" s="46">
        <f t="shared" ref="TC17" si="1778">TC9-TB9</f>
        <v>3.8305222279200279</v>
      </c>
      <c r="TD17" s="46">
        <f t="shared" ref="TD17" si="1779">TD9-TC9</f>
        <v>1.2554559844397772</v>
      </c>
      <c r="TE17" s="46">
        <f t="shared" ref="TE17" si="1780">TE9-TD9</f>
        <v>2.1242664245401102</v>
      </c>
      <c r="TF17" s="46">
        <f t="shared" ref="TF17" si="1781">TF9-TE9</f>
        <v>-1.97497435582045</v>
      </c>
      <c r="TG17" s="46">
        <f t="shared" ref="TG17" si="1782">TG9-TF9</f>
        <v>4.4461451524202857</v>
      </c>
      <c r="TH17" s="46">
        <f t="shared" ref="TH17" si="1783">TH9-TG9</f>
        <v>3.6311097879001863</v>
      </c>
      <c r="TI17" s="46">
        <f t="shared" ref="TI17" si="1784">TI9-TH9</f>
        <v>3.380273132689581</v>
      </c>
      <c r="TJ17" s="46">
        <f t="shared" ref="TJ17" si="1785">TJ9-TI9</f>
        <v>3.3624512207506996</v>
      </c>
      <c r="TK17" s="46">
        <f t="shared" ref="TK17" si="1786">TK9-TJ9</f>
        <v>1.3334981676093776</v>
      </c>
      <c r="TL17" s="46">
        <f t="shared" ref="TL17" si="1787">TL9-TK9</f>
        <v>1.4928678169198975</v>
      </c>
      <c r="TM17" s="46">
        <f t="shared" ref="TM17" si="1788">TM9-TL9</f>
        <v>1.611758317980275</v>
      </c>
      <c r="TN17" s="46">
        <f t="shared" ref="TN17" si="1789">TN9-TM9</f>
        <v>0.78802608855994549</v>
      </c>
      <c r="TO17" s="46">
        <f t="shared" ref="TO17" si="1790">TO9-TN9</f>
        <v>0.68097362618027546</v>
      </c>
      <c r="TP17" s="46">
        <f t="shared" ref="TP17" si="1791">TP9-TO9</f>
        <v>0.441263210449506</v>
      </c>
      <c r="TQ17" s="46">
        <f t="shared" ref="TQ17" si="1792">TQ9-TP9</f>
        <v>3.3904501221099963</v>
      </c>
      <c r="TR17" s="46">
        <f t="shared" ref="TR17" si="1793">TR9-TQ9</f>
        <v>3.5685473368907878</v>
      </c>
      <c r="TS17" s="46">
        <f t="shared" ref="TS17" si="1794">TS9-TR9</f>
        <v>2.7068717855095201</v>
      </c>
      <c r="TT17" s="46">
        <f t="shared" ref="TT17" si="1795">TT9-TS9</f>
        <v>0.74936990016021809</v>
      </c>
      <c r="TU17" s="46">
        <f t="shared" ref="TU17" si="1796">TU9-TT9</f>
        <v>-2.6152662196400343</v>
      </c>
      <c r="TV17" s="46">
        <f t="shared" ref="TV17" si="1797">TV9-TU9</f>
        <v>3.3205269834397768</v>
      </c>
      <c r="TW17" s="46">
        <f t="shared" ref="TW17" si="1798">TW9-TV9</f>
        <v>3.2617587665799874</v>
      </c>
      <c r="TX17" s="46">
        <f t="shared" ref="TX17" si="1799">TX9-TW9</f>
        <v>0.9463662395000938</v>
      </c>
      <c r="TY17" s="46">
        <f t="shared" ref="TY17" si="1800">TY9-TX9</f>
        <v>64.062806941459712</v>
      </c>
      <c r="TZ17" s="46">
        <f t="shared" ref="TZ17" si="1801">TZ9-TY9</f>
        <v>-64.679815774999952</v>
      </c>
      <c r="UA17" s="46">
        <f t="shared" ref="UA17" si="1802">UA9-TZ9</f>
        <v>1.9960698526801934</v>
      </c>
      <c r="UB17" s="46">
        <f t="shared" ref="UB17" si="1803">UB9-UA9</f>
        <v>65.325295584639662</v>
      </c>
      <c r="UC17" s="46">
        <f t="shared" ref="UC17" si="1804">UC9-UB9</f>
        <v>-62.469210545059468</v>
      </c>
      <c r="UD17" s="46">
        <f t="shared" ref="UD17" si="1805">UD9-UC9</f>
        <v>2.1414580229597959</v>
      </c>
      <c r="UE17" s="46">
        <f t="shared" ref="UE17" si="1806">UE9-UD9</f>
        <v>-3.6870529809398249</v>
      </c>
      <c r="UF17" s="46">
        <f t="shared" ref="UF17" si="1807">UF9-UE9</f>
        <v>0.76081143912006155</v>
      </c>
      <c r="UG17" s="46">
        <f t="shared" ref="UG17" si="1808">UG9-UF9</f>
        <v>-1.1110247796500516</v>
      </c>
      <c r="UH17" s="46">
        <f t="shared" ref="UH17" si="1809">UH9-UG9</f>
        <v>-9.7906922393503919</v>
      </c>
      <c r="UI17" s="46">
        <f t="shared" ref="UI17" si="1810">UI9-UH9</f>
        <v>-9.6321639718398728</v>
      </c>
      <c r="UJ17" s="46">
        <f t="shared" ref="UJ17" si="1811">UJ9-UI9</f>
        <v>-22.029434624199894</v>
      </c>
      <c r="UK17" s="46">
        <f t="shared" ref="UK17" si="1812">UK9-UJ9</f>
        <v>-15.181866137510042</v>
      </c>
      <c r="UL17" s="46">
        <f t="shared" ref="UL17" si="1813">UL9-UK9</f>
        <v>-16.701982258679891</v>
      </c>
      <c r="UM17" s="46">
        <f t="shared" ref="UM17" si="1814">UM9-UL9</f>
        <v>-20.753199577660325</v>
      </c>
      <c r="UN17" s="46">
        <f t="shared" ref="UN17" si="1815">UN9-UM9</f>
        <v>-16.283916689899343</v>
      </c>
      <c r="UO17" s="46">
        <f t="shared" ref="UO17" si="1816">UO9-UN9</f>
        <v>-39.259541967120185</v>
      </c>
      <c r="UP17" s="46">
        <f t="shared" ref="UP17" si="1817">UP9-UO9</f>
        <v>-7.9400130274202638</v>
      </c>
      <c r="UQ17" s="46">
        <f t="shared" ref="UQ17" si="1818">UQ9-UP9</f>
        <v>-7.3217408396099017</v>
      </c>
      <c r="UR17" s="46">
        <f t="shared" ref="UR17" si="1819">UR9-UQ9</f>
        <v>-15.812814917990181</v>
      </c>
      <c r="US17" s="46">
        <f t="shared" ref="US17" si="1820">US9-UR9</f>
        <v>-19.676304846459971</v>
      </c>
      <c r="UT17" s="46">
        <f t="shared" ref="UT17" si="1821">UT9-US9</f>
        <v>-11.828748875920155</v>
      </c>
      <c r="UU17" s="46">
        <f t="shared" ref="UU17" si="1822">UU9-UT9</f>
        <v>-8.3580540543293864</v>
      </c>
      <c r="UV17" s="46">
        <f t="shared" ref="UV17" si="1823">UV9-UU9</f>
        <v>-9.187538866180148</v>
      </c>
      <c r="UW17" s="46">
        <f t="shared" ref="UW17" si="1824">UW9-UV9</f>
        <v>-5.635188715894401</v>
      </c>
      <c r="UX17" s="46">
        <f t="shared" ref="UX17" si="1825">UX9-UW9</f>
        <v>-14.707427225772335</v>
      </c>
      <c r="UY17" s="46">
        <f t="shared" ref="UY17" si="1826">UY9-UX9</f>
        <v>-5.9594354846640272</v>
      </c>
      <c r="UZ17" s="46">
        <f t="shared" ref="UZ17" si="1827">UZ9-UY9</f>
        <v>-4.5834307945169712</v>
      </c>
      <c r="VA17" s="46">
        <f t="shared" ref="VA17" si="1828">VA9-UZ9</f>
        <v>-3.4759412472126314</v>
      </c>
      <c r="VB17" s="46">
        <f t="shared" ref="VB17" si="1829">VB9-VA9</f>
        <v>-3.750943968003412</v>
      </c>
      <c r="VC17" s="46">
        <f t="shared" ref="VC17" si="1830">VC9-VB9</f>
        <v>-13.948710582019885</v>
      </c>
      <c r="VD17" s="46">
        <f t="shared" ref="VD17" si="1831">VD9-VC9</f>
        <v>-4.5873488611205175</v>
      </c>
      <c r="VE17" s="46">
        <f>VE9-VD9</f>
        <v>-3.8790841326022019</v>
      </c>
      <c r="VF17" s="46">
        <f t="shared" ref="VF17" si="1832">VF9-VE9</f>
        <v>1.5880574355383033</v>
      </c>
      <c r="VG17" s="46">
        <f t="shared" ref="VG17" si="1833">VG9-VF9</f>
        <v>-2.5209609863122751</v>
      </c>
      <c r="VH17" s="46">
        <f t="shared" ref="VH17" si="1834">VH9-VG9</f>
        <v>-10.109857331369767</v>
      </c>
      <c r="VI17" s="46">
        <f t="shared" ref="VI17" si="1835">VI9-VH9</f>
        <v>-2.6763709037604713</v>
      </c>
      <c r="VJ17" s="46">
        <f t="shared" ref="VJ17" si="1836">VJ9-VI9</f>
        <v>-1.2727355050892584</v>
      </c>
      <c r="VK17" s="46">
        <f t="shared" ref="VK17" si="1837">VK9-VJ9</f>
        <v>-3.1738205884107629</v>
      </c>
      <c r="VL17" s="46">
        <f t="shared" ref="VL17" si="1838">VL9-VK9</f>
        <v>-2.7277947425895945</v>
      </c>
      <c r="VM17" s="46">
        <f t="shared" ref="VM17" si="1839">VM9-VL9</f>
        <v>-16.744298018020345</v>
      </c>
      <c r="VN17" s="46">
        <f t="shared" ref="VN17" si="1840">VN9-VM9</f>
        <v>1.4100458263001201</v>
      </c>
      <c r="VO17" s="46">
        <f t="shared" ref="VO17" si="1841">VO9-VN9</f>
        <v>-1.4691535896699861</v>
      </c>
      <c r="VP17" s="46">
        <f t="shared" ref="VP17" si="1842">VP9-VO9</f>
        <v>-3.1962859491695781</v>
      </c>
      <c r="VQ17" s="46">
        <f t="shared" ref="VQ17" si="1843">VQ9-VP9</f>
        <v>-1.6226428611703341</v>
      </c>
      <c r="VR17" s="46">
        <f t="shared" ref="VR17" si="1844">VR9-VQ9</f>
        <v>-9.0763732747100221</v>
      </c>
      <c r="VS17" s="46">
        <f t="shared" ref="VS17" si="1845">VS9-VR9</f>
        <v>-3.0764883745296174</v>
      </c>
      <c r="VT17" s="46">
        <f t="shared" ref="VT17" si="1846">VT9-VS9</f>
        <v>-4.2462086671603174</v>
      </c>
      <c r="VU17" s="46">
        <f t="shared" ref="VU17" si="1847">VU9-VT9</f>
        <v>-2.3076478901498376</v>
      </c>
      <c r="VV17" s="46">
        <f t="shared" ref="VV17" si="1848">VV9-VU9</f>
        <v>0.75233572621982603</v>
      </c>
      <c r="VW17" s="46">
        <f t="shared" ref="VW17" si="1849">VW9-VV9</f>
        <v>-7.5357177606297228</v>
      </c>
      <c r="VX17" s="46">
        <f t="shared" ref="VX17" si="1850">VX9-VW9</f>
        <v>-1.8053407059401252</v>
      </c>
      <c r="VY17" s="46">
        <f t="shared" ref="VY17" si="1851">VY9-VX9</f>
        <v>-1.3693225829897528</v>
      </c>
      <c r="VZ17" s="46">
        <f t="shared" ref="VZ17" si="1852">VZ9-VY9</f>
        <v>-1.5850736577303906</v>
      </c>
      <c r="WA17" s="46">
        <f t="shared" ref="WA17" si="1853">WA9-VZ9</f>
        <v>3.0955635828800041</v>
      </c>
      <c r="WB17" s="46">
        <f t="shared" ref="WB17" si="1854">WB9-WA9</f>
        <v>-17.328608774709664</v>
      </c>
      <c r="WC17" s="46">
        <f t="shared" ref="WC17" si="1855">WC9-WB9</f>
        <v>1.6040940824900645</v>
      </c>
      <c r="WD17" s="46">
        <f t="shared" ref="WD17" si="1856">WD9-WC9</f>
        <v>4.9762280968398045</v>
      </c>
      <c r="WE17" s="46">
        <f t="shared" ref="WE17" si="1857">WE9-WD9</f>
        <v>-8.5171709175001524</v>
      </c>
      <c r="WF17" s="46">
        <f t="shared" ref="WF17" si="1858">WF9-WE9</f>
        <v>-0.57550069885019184</v>
      </c>
      <c r="WG17" s="46">
        <f t="shared" ref="WG17" si="1859">WG9-WF9</f>
        <v>0.11928917574050502</v>
      </c>
      <c r="WH17" s="46">
        <f t="shared" ref="WH17" si="1860">WH9-WG9</f>
        <v>-0.77112681263042759</v>
      </c>
      <c r="WI17" s="46">
        <f t="shared" ref="WI17" si="1861">WI9-WH9</f>
        <v>-1.2888013062702157</v>
      </c>
      <c r="WJ17" s="46">
        <f t="shared" ref="WJ17" si="1862">WJ9-WI9</f>
        <v>-3.0712083103694567</v>
      </c>
      <c r="WK17" s="46">
        <f t="shared" ref="WK17" si="1863">WK9-WJ9</f>
        <v>-0.61400965783013817</v>
      </c>
      <c r="WL17" s="46">
        <f t="shared" ref="WL17" si="1864">WL9-WK9</f>
        <v>-0.98245248268995056</v>
      </c>
      <c r="WM17" s="46">
        <f t="shared" ref="WM17" si="1865">WM9-WL9</f>
        <v>-0.56653876025029604</v>
      </c>
      <c r="WN17" s="46">
        <f t="shared" ref="WN17" si="1866">WN9-WM9</f>
        <v>0.59233563434008829</v>
      </c>
      <c r="WO17" s="46">
        <f t="shared" ref="WO17" si="1867">WO9-WN9</f>
        <v>-7.1055740867300301</v>
      </c>
      <c r="WP17" s="46">
        <f t="shared" ref="WP17" si="1868">WP9-WO9</f>
        <v>0.76467327590034984</v>
      </c>
      <c r="WQ17" s="46">
        <f t="shared" ref="WQ17" si="1869">WQ9-WP9</f>
        <v>-0.40345719705010197</v>
      </c>
      <c r="WR17" s="46">
        <f t="shared" ref="WR17" si="1870">WR9-WQ9</f>
        <v>1.9340762472302231</v>
      </c>
      <c r="WS17" s="46">
        <f t="shared" ref="WS17" si="1871">WS9-WR9</f>
        <v>2.1087900970696865</v>
      </c>
      <c r="WT17" s="46">
        <f t="shared" ref="WT17" si="1872">WT9-WS9</f>
        <v>-4.1764447910300078</v>
      </c>
      <c r="WU17" s="46">
        <f t="shared" ref="WU17" si="1873">WU9-WT9</f>
        <v>5.3116826752002453</v>
      </c>
      <c r="WV17" s="46">
        <f t="shared" ref="WV17" si="1874">WV9-WU9</f>
        <v>0.32336892144985541</v>
      </c>
      <c r="WW17" s="46">
        <f t="shared" ref="WW17" si="1875">WW9-WV9</f>
        <v>1.400904866199653</v>
      </c>
      <c r="WX17" s="46">
        <f t="shared" ref="WX17" si="1876">WX9-WW9</f>
        <v>0.37120793774056438</v>
      </c>
      <c r="WY17" s="46">
        <f t="shared" ref="WY17" si="1877">WY9-WX9</f>
        <v>0.29931576467970444</v>
      </c>
      <c r="WZ17" s="46">
        <f t="shared" ref="WZ17" si="1878">WZ9-WY9</f>
        <v>2.4458925583298878</v>
      </c>
      <c r="XA17" s="46">
        <f t="shared" ref="XA17" si="1879">XA9-WZ9</f>
        <v>0.84530045288011024</v>
      </c>
      <c r="XB17" s="46">
        <f t="shared" ref="XB17" si="1880">XB9-XA9</f>
        <v>1.8959950170101365</v>
      </c>
      <c r="XC17" s="46">
        <f t="shared" ref="XC17" si="1881">XC9-XB9</f>
        <v>2.5849432430800334</v>
      </c>
      <c r="XD17" s="46">
        <f t="shared" ref="XD17" si="1882">XD9-XC9</f>
        <v>-2.9718839380002464</v>
      </c>
      <c r="XE17" s="46">
        <f t="shared" ref="XE17" si="1883">XE9-XD9</f>
        <v>0.84623577992033461</v>
      </c>
      <c r="XF17" s="46">
        <f t="shared" ref="XF17" si="1884">XF9-XE9</f>
        <v>0.29120620855974266</v>
      </c>
      <c r="XG17" s="46">
        <f t="shared" ref="XG17" si="1885">XG9-XF9</f>
        <v>1.2187036280897701</v>
      </c>
      <c r="XH17" s="46">
        <f t="shared" ref="XH17" si="1886">XH9-XG9</f>
        <v>-3.1245099479747296E-2</v>
      </c>
      <c r="XI17" s="46">
        <f t="shared" ref="XI17" si="1887">XI9-XH9</f>
        <v>-7.9006022663102158</v>
      </c>
      <c r="XJ17" s="46">
        <f t="shared" ref="XJ17" si="1888">XJ9-XI9</f>
        <v>0.5709057772601227</v>
      </c>
      <c r="XK17" s="46">
        <f t="shared" ref="XK17" si="1889">XK9-XJ9</f>
        <v>7.8026794016000167</v>
      </c>
      <c r="XL17" s="46">
        <f t="shared" ref="XL17" si="1890">XL9-XK9</f>
        <v>-0.16239556375967368</v>
      </c>
      <c r="XM17" s="46">
        <f t="shared" ref="XM17" si="1891">XM9-XL9</f>
        <v>1.3384915559695401</v>
      </c>
      <c r="XN17" s="46">
        <f t="shared" ref="XN17" si="1892">XN9-XM9</f>
        <v>-4.9414071344299373</v>
      </c>
      <c r="XO17" s="46">
        <f t="shared" ref="XO17" si="1893">XO9-XN9</f>
        <v>0.85248454437032706</v>
      </c>
      <c r="XP17" s="46">
        <f t="shared" ref="XP17" si="1894">XP9-XO9</f>
        <v>-2.1593237175402464</v>
      </c>
      <c r="XQ17" s="46">
        <f t="shared" ref="XQ17" si="1895">XQ9-XP9</f>
        <v>5.1352127794598346</v>
      </c>
      <c r="XR17" s="46">
        <f t="shared" ref="XR17" si="1896">XR9-XQ9</f>
        <v>-1.4086808006095453</v>
      </c>
      <c r="XS17" s="46">
        <f t="shared" ref="XS17" si="1897">XS9-XR9</f>
        <v>-5.8109958848403949</v>
      </c>
      <c r="XT17" s="46">
        <f t="shared" ref="XT17" si="1898">XT9-XS9</f>
        <v>0.66634104234026381</v>
      </c>
      <c r="XU17" s="46">
        <f t="shared" ref="XU17" si="1899">XU9-XT9</f>
        <v>-1.998367705470173</v>
      </c>
      <c r="XV17" s="46">
        <f t="shared" ref="XV17" si="1900">XV9-XU9</f>
        <v>-3.1635452240152517E-2</v>
      </c>
      <c r="XW17" s="46">
        <f t="shared" ref="XW17" si="1901">XW9-XV9</f>
        <v>2.1117962182602241</v>
      </c>
      <c r="XX17" s="46">
        <f t="shared" ref="XX17" si="1902">XX9-XW9</f>
        <v>-6.1082655608697678</v>
      </c>
      <c r="XY17" s="46">
        <f t="shared" ref="XY17" si="1903">XY9-XX9</f>
        <v>-1.7473913098001503</v>
      </c>
      <c r="XZ17" s="46">
        <f t="shared" ref="XZ17" si="1904">XZ9-XY9</f>
        <v>-1.1910025907100135</v>
      </c>
      <c r="YA17" s="46">
        <f t="shared" ref="YA17" si="1905">YA9-XZ9</f>
        <v>0.7651012847900347</v>
      </c>
      <c r="YB17" s="46">
        <f t="shared" ref="YB17" si="1906">YB9-YA9</f>
        <v>4.4919671715797449</v>
      </c>
      <c r="YC17" s="46">
        <f t="shared" ref="YC17" si="1907">YC9-YB9</f>
        <v>-2.2650346223099405</v>
      </c>
      <c r="YD17" s="46">
        <f t="shared" ref="YD17" si="1908">YD9-YC9</f>
        <v>0.24839781890977974</v>
      </c>
      <c r="YE17" s="46">
        <f t="shared" ref="YE17" si="1909">YE9-YD9</f>
        <v>1.4380830972904732</v>
      </c>
      <c r="YF17" s="46">
        <f t="shared" ref="YF17" si="1910">YF9-YE9</f>
        <v>-2.8292544712298877</v>
      </c>
      <c r="YG17" s="46">
        <f t="shared" ref="YG17" si="1911">YG9-YF9</f>
        <v>0.70333198657954199</v>
      </c>
      <c r="YH17" s="46">
        <f t="shared" ref="YH17" si="1912">YH9-YG9</f>
        <v>-3.8849605512596099</v>
      </c>
      <c r="YI17" s="46">
        <f t="shared" ref="YI17" si="1913">YI9-YH9</f>
        <v>1.7690849792197696</v>
      </c>
      <c r="YJ17" s="46">
        <f t="shared" ref="YJ17" si="1914">YJ9-YI9</f>
        <v>0.45292355164974651</v>
      </c>
      <c r="YK17" s="46">
        <f t="shared" ref="YK17" si="1915">YK9-YJ9</f>
        <v>0.2287810081702446</v>
      </c>
      <c r="YL17" s="46">
        <f t="shared" ref="YL17" si="1916">YL9-YK9</f>
        <v>7.0587657738201415</v>
      </c>
      <c r="YM17" s="46">
        <f t="shared" ref="YM17" si="1917">YM9-YL9</f>
        <v>-4.6377153427897611</v>
      </c>
      <c r="YN17" s="46">
        <f t="shared" ref="YN17" si="1918">YN9-YM9</f>
        <v>2.2829409642895371</v>
      </c>
      <c r="YO17" s="46">
        <f t="shared" ref="YO17" si="1919">YO9-YN9</f>
        <v>0.78662924586978988</v>
      </c>
      <c r="YP17" s="46">
        <v>-1.8598318559697873</v>
      </c>
      <c r="YQ17" s="46">
        <v>1.0749874374901083</v>
      </c>
      <c r="YR17" s="46">
        <f>YR9-YQ9</f>
        <v>-5.5466080552500898</v>
      </c>
      <c r="YS17" s="46">
        <v>1.5012176493796687</v>
      </c>
      <c r="YT17" s="46">
        <v>-1.6890386377294817</v>
      </c>
      <c r="YU17" s="46">
        <v>0.61962884760987436</v>
      </c>
      <c r="YV17" s="46">
        <v>1.1773971509301191</v>
      </c>
      <c r="YW17" s="46">
        <v>-6.3991520485201363</v>
      </c>
      <c r="YX17" s="46">
        <v>0.39654233033979835</v>
      </c>
      <c r="YY17" s="46">
        <v>0.35391863662016476</v>
      </c>
      <c r="YZ17" s="46">
        <v>0.19611706852992938</v>
      </c>
      <c r="ZA17" s="46">
        <v>0.3522526170600031</v>
      </c>
      <c r="ZB17" s="46">
        <v>-3.7011978964496848</v>
      </c>
      <c r="ZC17" s="46">
        <v>0.68395102726981349</v>
      </c>
      <c r="ZD17" s="46">
        <v>0.14039771109037247</v>
      </c>
      <c r="ZE17" s="46">
        <v>-0.21591439629037268</v>
      </c>
      <c r="ZF17" s="46">
        <v>0.92499458188012795</v>
      </c>
      <c r="ZG17" s="46">
        <v>1.5211270724398673</v>
      </c>
      <c r="ZH17" s="46">
        <v>3.3728869163196578</v>
      </c>
      <c r="ZI17" s="46">
        <v>6.1962383882905669</v>
      </c>
      <c r="ZJ17" s="46">
        <v>0.39280862417990647</v>
      </c>
      <c r="ZK17" s="46">
        <v>1.9939987971602022</v>
      </c>
      <c r="ZL17" s="46">
        <v>-2.6194230889404935</v>
      </c>
      <c r="ZM17" s="46">
        <v>2.0032675469401511</v>
      </c>
      <c r="ZN17" s="46">
        <v>0.94489001653982996</v>
      </c>
      <c r="ZO17" s="46">
        <f>ZO9-ZM9</f>
        <v>4.4093463183103268</v>
      </c>
      <c r="ZP17" s="46">
        <v>0.35908087291954871</v>
      </c>
      <c r="ZQ17" s="46">
        <v>-4.7698450633197353</v>
      </c>
      <c r="ZR17" s="46">
        <v>0.76992991707993497</v>
      </c>
      <c r="ZS17" s="46">
        <v>-0.13888101087013638</v>
      </c>
      <c r="ZT17" s="46">
        <v>1.437079511560114</v>
      </c>
      <c r="ZU17" s="46">
        <v>0.27833382283006358</v>
      </c>
      <c r="ZV17" s="46">
        <v>-2.614684356340149</v>
      </c>
      <c r="ZW17" s="46">
        <v>-0.56368820843999856</v>
      </c>
      <c r="ZX17" s="46">
        <v>-1.3902316290600538</v>
      </c>
      <c r="ZY17" s="46">
        <v>-1.8863023256894849</v>
      </c>
      <c r="ZZ17" s="46">
        <v>-1.2795096765203198</v>
      </c>
      <c r="AAA17" s="46">
        <v>-4.7023859533796895</v>
      </c>
      <c r="AAB17" s="46">
        <v>-2.4012712553803794</v>
      </c>
      <c r="AAC17" s="46">
        <v>-0.83797014022002259</v>
      </c>
      <c r="AAD17" s="46">
        <v>-1.8838165568099612</v>
      </c>
      <c r="AAE17" s="46">
        <v>3.5399347594398023</v>
      </c>
      <c r="AAF17" s="46">
        <v>-5.984991695050212</v>
      </c>
      <c r="AAG17" s="46">
        <v>-1.7889618007193349</v>
      </c>
      <c r="AAH17" s="46">
        <v>-0.6247967667204648</v>
      </c>
      <c r="AAI17" s="46">
        <v>-0.76172056767973118</v>
      </c>
      <c r="AAJ17" s="46">
        <v>-1.603694473680207</v>
      </c>
      <c r="AAK17" s="46">
        <v>-7.6259363537897116</v>
      </c>
      <c r="AAL17" s="46">
        <v>-3.6578509188602766</v>
      </c>
      <c r="AAM17" s="46">
        <v>-1.3813166516301862</v>
      </c>
      <c r="AAN17" s="46">
        <v>-1.5051845282196155</v>
      </c>
      <c r="AAO17" s="46">
        <v>-2.6320276998399095</v>
      </c>
      <c r="AAP17" s="46">
        <v>-4.3425520325199614</v>
      </c>
      <c r="AAQ17" s="46">
        <v>-3.6169449479702962</v>
      </c>
      <c r="AAR17" s="46">
        <v>-1.9982871156798865</v>
      </c>
      <c r="AAS17" s="46">
        <v>-1.32713003930985</v>
      </c>
      <c r="AAT17" s="46">
        <v>-3.3477903673101537</v>
      </c>
      <c r="AAU17" s="46">
        <v>-5.4294194249800967</v>
      </c>
      <c r="AAV17" s="46">
        <v>-2.6916971054797614</v>
      </c>
      <c r="AAW17" s="46">
        <v>-0.24111453206978695</v>
      </c>
      <c r="AAX17" s="46">
        <v>-1.1594156159603699</v>
      </c>
      <c r="AAY17" s="46">
        <v>-0.93417332370972872</v>
      </c>
      <c r="AAZ17" s="46">
        <v>-1.0148760113702338</v>
      </c>
      <c r="ABA17" s="46">
        <v>-1.145412432430021</v>
      </c>
      <c r="ABB17" s="46">
        <v>0.13203971267012093</v>
      </c>
      <c r="ABC17" s="46">
        <v>0.23744444115982333</v>
      </c>
      <c r="ABD17" s="46">
        <v>11.657470553249823</v>
      </c>
      <c r="ABE17" s="46">
        <v>-6.342183173059766</v>
      </c>
      <c r="ABF17" s="46">
        <v>1.340617220079821</v>
      </c>
      <c r="ABG17" s="46">
        <v>0.36128983683965998</v>
      </c>
      <c r="ABH17" s="46">
        <v>51.122858632859788</v>
      </c>
      <c r="ABI17" s="46">
        <v>43.93449410814992</v>
      </c>
      <c r="ABJ17" s="46">
        <v>-0.78558402762018886</v>
      </c>
      <c r="ABK17" s="46">
        <v>-0.95667844105992117</v>
      </c>
      <c r="ABL17" s="46">
        <v>-52.924087054609572</v>
      </c>
      <c r="ABM17" s="46">
        <v>-1.2541125451102744</v>
      </c>
      <c r="ABN17" s="46">
        <v>-2.8011273992201495</v>
      </c>
      <c r="ABO17" s="46">
        <v>-3.3537431540025864E-2</v>
      </c>
      <c r="ABP17" s="46">
        <v>-0.39381084636988817</v>
      </c>
      <c r="ABQ17" s="46">
        <v>-0.77128203386973837</v>
      </c>
      <c r="ABR17" s="46">
        <v>-0.33869113810033014</v>
      </c>
      <c r="ABS17" s="46">
        <v>-4.2664121342800172</v>
      </c>
      <c r="ABT17" s="46">
        <v>-1.4993635234495741</v>
      </c>
      <c r="ABU17" s="46">
        <v>7.1403149846000815</v>
      </c>
      <c r="ABV17" s="46">
        <v>-1.1406719086903649</v>
      </c>
      <c r="ABW17" s="46">
        <v>-0.30841578289982863</v>
      </c>
      <c r="ABX17" s="46">
        <v>-4.8661172257302496</v>
      </c>
      <c r="ABY17" s="46">
        <v>-1.4626086166394998</v>
      </c>
      <c r="ABZ17" s="46">
        <v>9.9291287088494755</v>
      </c>
      <c r="ACA17" s="46">
        <v>2.7997376058401642</v>
      </c>
      <c r="ACB17" s="46">
        <v>1.6869064736902146</v>
      </c>
      <c r="ACC17" s="46">
        <v>-6.4474363861004349</v>
      </c>
      <c r="ACD17" s="46">
        <v>3.5717801610703646</v>
      </c>
      <c r="ACE17" s="46">
        <v>0.61158569201006685</v>
      </c>
      <c r="ACF17" s="46">
        <v>0.25775951906007322</v>
      </c>
      <c r="ACG17" s="46">
        <v>-0.18791656880057417</v>
      </c>
      <c r="ACH17" s="46">
        <v>-4.7442731292794633</v>
      </c>
      <c r="ACI17" s="46">
        <v>-0.54531048299031681</v>
      </c>
      <c r="ACJ17" s="46">
        <v>-3.3778999817200202</v>
      </c>
      <c r="ACK17" s="46">
        <v>2.4957981340703554</v>
      </c>
      <c r="ACL17" s="46">
        <v>-1.6264085776306274</v>
      </c>
      <c r="ACM17" s="46">
        <v>-3.2320029120396612</v>
      </c>
      <c r="ACN17" s="46">
        <v>0.60503735771999345</v>
      </c>
      <c r="ACO17" s="46">
        <v>0.82357990322998376</v>
      </c>
      <c r="ACP17" s="46">
        <v>-0.14473522016032803</v>
      </c>
      <c r="ACQ17" s="46">
        <v>6.6351048321103008</v>
      </c>
      <c r="ACR17" s="46">
        <v>-8.9595611370200459</v>
      </c>
      <c r="ACS17" s="46">
        <v>0.8531625049199647</v>
      </c>
      <c r="ACT17" s="46">
        <v>0.50337152833026266</v>
      </c>
      <c r="ACU17" s="46">
        <v>-0.39728170640000826</v>
      </c>
      <c r="ACV17" s="46">
        <v>-3.869429524989755</v>
      </c>
      <c r="ACW17" s="46">
        <v>-1.2712557669301532</v>
      </c>
      <c r="ACX17" s="46">
        <v>-0.25718898741024532</v>
      </c>
      <c r="ACY17" s="46">
        <v>0.1723051099102122</v>
      </c>
      <c r="ACZ17" s="46">
        <v>-0.33937970894021419</v>
      </c>
      <c r="ADA17" s="46">
        <v>-5.0277946012201937</v>
      </c>
      <c r="ADB17" s="46">
        <v>-1.9103346104398042</v>
      </c>
      <c r="ADC17" s="46">
        <v>1.4293322981297933</v>
      </c>
      <c r="ADD17" s="46">
        <v>-0.2069825982898692</v>
      </c>
      <c r="ADE17" s="46">
        <v>-2.7385049069198431</v>
      </c>
      <c r="ADF17" s="46">
        <v>-6.5040228070097328</v>
      </c>
      <c r="ADG17" s="46">
        <v>-0.43700366380016931</v>
      </c>
      <c r="ADH17" s="46">
        <v>-5.1925863570431829E-2</v>
      </c>
      <c r="ADI17" s="46">
        <v>-0.89193024067981241</v>
      </c>
      <c r="ADJ17" s="46">
        <v>-1.0279587013401397</v>
      </c>
      <c r="ADK17" s="46">
        <v>-6.0678503929998442</v>
      </c>
      <c r="ADL17" s="46">
        <v>7.8114775316803389</v>
      </c>
      <c r="ADM17" s="46">
        <v>0.91235314352979913</v>
      </c>
      <c r="ADN17" s="46">
        <v>-0.1521240002898594</v>
      </c>
      <c r="ADO17" s="46">
        <v>1.1117262568495789</v>
      </c>
      <c r="ADP17" s="46">
        <v>-6.8685532391696142</v>
      </c>
      <c r="ADQ17" s="46">
        <v>0.17997553982968384</v>
      </c>
      <c r="ADR17" s="46">
        <v>-0.57106649573961477</v>
      </c>
      <c r="ADS17" s="46">
        <v>-0.70787877266047872</v>
      </c>
      <c r="ADT17" s="46">
        <v>-0.98604870379995191</v>
      </c>
      <c r="ADU17" s="46">
        <v>-9.7721744538598614</v>
      </c>
      <c r="ADV17" s="46">
        <v>-1.0320417213702058</v>
      </c>
      <c r="ADW17" s="46">
        <v>-0.32945379319971835</v>
      </c>
      <c r="ADX17" s="46">
        <v>-1.8735665440199227</v>
      </c>
      <c r="ADY17" s="46">
        <v>0.3568350696800735</v>
      </c>
      <c r="ADZ17" s="46">
        <v>-13.027285401789868</v>
      </c>
      <c r="AEA17" s="46">
        <v>0.86239932195985602</v>
      </c>
      <c r="AEB17" s="46">
        <v>-0.21573523976985598</v>
      </c>
      <c r="AEC17" s="46">
        <v>-0.10726066838014958</v>
      </c>
      <c r="AED17" s="46">
        <v>-1.7519573049003156</v>
      </c>
      <c r="AEE17" s="46">
        <v>-5.9139030228898264</v>
      </c>
      <c r="AEF17" s="46">
        <f>AEF9-AEE9</f>
        <v>2.1034708645997853</v>
      </c>
      <c r="AEH17" s="123" t="s">
        <v>159</v>
      </c>
      <c r="AEJ17" s="745"/>
      <c r="AEK17" s="745"/>
      <c r="AEL17" s="745"/>
      <c r="AEM17" s="745"/>
      <c r="AEN17" s="745"/>
      <c r="AEO17" s="745"/>
      <c r="AEP17" s="745" t="s">
        <v>592</v>
      </c>
      <c r="AEQ17" s="924">
        <v>-1.92</v>
      </c>
      <c r="AER17" s="924"/>
      <c r="AES17" s="925">
        <f>сем.капитал!AQ15</f>
        <v>-1.5</v>
      </c>
      <c r="AET17" s="925"/>
      <c r="AEV17" s="473" t="s">
        <v>497</v>
      </c>
      <c r="AEW17" s="709"/>
      <c r="AEX17" s="709"/>
      <c r="AEY17" s="709"/>
      <c r="AEZ17" s="709"/>
      <c r="AFA17" s="709"/>
      <c r="AFB17" s="709"/>
      <c r="AFC17" s="709"/>
      <c r="AFD17" s="709"/>
      <c r="AFE17" s="709"/>
      <c r="AFF17" s="709"/>
      <c r="AFG17" s="709"/>
      <c r="AFH17" s="709"/>
      <c r="AFI17" s="709"/>
      <c r="AFJ17" s="709"/>
      <c r="AFK17" s="713">
        <v>-6.7383144064682154</v>
      </c>
      <c r="AFL17" s="713">
        <v>-1.6366584294961806</v>
      </c>
      <c r="AFM17" s="713">
        <v>-0.37157854491745951</v>
      </c>
      <c r="AFN17" s="535">
        <v>0.64364335108094473</v>
      </c>
      <c r="AFO17" s="536">
        <v>0.1056005091856875</v>
      </c>
      <c r="AFP17" s="536">
        <f>'ФЛ ИВ в USD без курса'!J39</f>
        <v>0.23110179254527771</v>
      </c>
      <c r="AFQ17" s="536">
        <v>5.100696093183197E-2</v>
      </c>
      <c r="AFR17" s="536">
        <v>-1.7735501748701537</v>
      </c>
      <c r="AFS17" s="758">
        <v>-0.28540920201565467</v>
      </c>
      <c r="AFT17" s="536">
        <v>2.476595673715562E-2</v>
      </c>
      <c r="AFU17" s="536">
        <v>-0.89599195472973103</v>
      </c>
      <c r="AFV17" s="757">
        <f>'ФЛ ИВ в USD без курса'!P39</f>
        <v>-1.2025223188103076</v>
      </c>
      <c r="AGI17" s="438">
        <v>-0.29599124895437967</v>
      </c>
      <c r="AGJ17" s="438">
        <v>-0.41142303969022009</v>
      </c>
      <c r="AGK17" s="438">
        <v>-2.2746051032806633</v>
      </c>
      <c r="AGL17" s="438">
        <v>-3.2078380663450616</v>
      </c>
      <c r="AGM17" s="438">
        <v>-1.2126194635700358</v>
      </c>
      <c r="AGN17" s="438">
        <v>-0.36755401439832269</v>
      </c>
      <c r="AGO17" s="438">
        <v>-1.2908248348300333</v>
      </c>
      <c r="AGP17" s="438">
        <v>-7.4824574144084011</v>
      </c>
      <c r="AGQ17" s="438">
        <v>-5.8900506257726164</v>
      </c>
      <c r="AGR17" s="438">
        <v>-2.1254394973864663</v>
      </c>
      <c r="AGS17" s="438">
        <v>-1.5221283873265463</v>
      </c>
      <c r="AGT17" s="438">
        <v>-0.61520688837448745</v>
      </c>
    </row>
    <row r="18" spans="1:878" x14ac:dyDescent="0.25">
      <c r="A18" s="40" t="s">
        <v>3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6">
        <f>AS9/B9*100-100</f>
        <v>0.30414270369469421</v>
      </c>
      <c r="AT18" s="46">
        <f t="shared" ref="AT18:BY18" si="1920">AT9/AS9*100-100</f>
        <v>0.15724764826910587</v>
      </c>
      <c r="AU18" s="46">
        <f t="shared" si="1920"/>
        <v>7.8565052386394996E-2</v>
      </c>
      <c r="AV18" s="46">
        <f t="shared" si="1920"/>
        <v>5.5599112806532958E-2</v>
      </c>
      <c r="AW18" s="46">
        <f t="shared" si="1920"/>
        <v>-2.3027011891258553E-2</v>
      </c>
      <c r="AX18" s="46">
        <f t="shared" si="1920"/>
        <v>-6.0874892328826036E-2</v>
      </c>
      <c r="AY18" s="46">
        <f t="shared" si="1920"/>
        <v>9.4185670216972994E-3</v>
      </c>
      <c r="AZ18" s="46">
        <f t="shared" si="1920"/>
        <v>2.6973281719307352E-2</v>
      </c>
      <c r="BA18" s="46">
        <f t="shared" si="1920"/>
        <v>9.6178832894949551E-2</v>
      </c>
      <c r="BB18" s="46">
        <f t="shared" si="1920"/>
        <v>-1.2820670143753432E-2</v>
      </c>
      <c r="BC18" s="46">
        <f t="shared" si="1920"/>
        <v>-0.10536278631083462</v>
      </c>
      <c r="BD18" s="46">
        <f t="shared" si="1920"/>
        <v>-4.0874810052500266E-2</v>
      </c>
      <c r="BE18" s="46">
        <f t="shared" si="1920"/>
        <v>-7.8092336918061278E-2</v>
      </c>
      <c r="BF18" s="46">
        <f t="shared" si="1920"/>
        <v>-0.14596929427264627</v>
      </c>
      <c r="BG18" s="46">
        <f t="shared" si="1920"/>
        <v>-0.18796704152390475</v>
      </c>
      <c r="BH18" s="46">
        <f t="shared" si="1920"/>
        <v>-0.54526523528315352</v>
      </c>
      <c r="BI18" s="46">
        <f t="shared" si="1920"/>
        <v>-0.21300988674310872</v>
      </c>
      <c r="BJ18" s="46">
        <f t="shared" si="1920"/>
        <v>-0.11893718268105147</v>
      </c>
      <c r="BK18" s="46">
        <f t="shared" si="1920"/>
        <v>-0.23217395020915887</v>
      </c>
      <c r="BL18" s="46">
        <f t="shared" si="1920"/>
        <v>-0.28166694481612353</v>
      </c>
      <c r="BM18" s="46">
        <f t="shared" si="1920"/>
        <v>-0.35773434001498572</v>
      </c>
      <c r="BN18" s="46">
        <f t="shared" si="1920"/>
        <v>-0.19207624815466318</v>
      </c>
      <c r="BO18" s="46">
        <f t="shared" si="1920"/>
        <v>-0.17514450664546644</v>
      </c>
      <c r="BP18" s="46">
        <f t="shared" si="1920"/>
        <v>-0.19731978727962485</v>
      </c>
      <c r="BQ18" s="46">
        <f t="shared" si="1920"/>
        <v>-0.21596185137120472</v>
      </c>
      <c r="BR18" s="46">
        <f t="shared" si="1920"/>
        <v>-0.13441002832354343</v>
      </c>
      <c r="BS18" s="46">
        <f t="shared" si="1920"/>
        <v>-0.24389266387308339</v>
      </c>
      <c r="BT18" s="46">
        <f t="shared" si="1920"/>
        <v>-0.1525815235402348</v>
      </c>
      <c r="BU18" s="46">
        <f t="shared" si="1920"/>
        <v>-0.15647610378661625</v>
      </c>
      <c r="BV18" s="46">
        <f t="shared" si="1920"/>
        <v>-4.5564214145571214E-2</v>
      </c>
      <c r="BW18" s="46">
        <f t="shared" si="1920"/>
        <v>-0.26334630849943608</v>
      </c>
      <c r="BX18" s="46">
        <f t="shared" si="1920"/>
        <v>-0.30113737557113041</v>
      </c>
      <c r="BY18" s="46">
        <f t="shared" si="1920"/>
        <v>-8.9546615751814329E-2</v>
      </c>
      <c r="BZ18" s="46">
        <f t="shared" ref="BZ18:DE18" si="1921">BZ9/BY9*100-100</f>
        <v>-9.3162315231367643E-2</v>
      </c>
      <c r="CA18" s="46">
        <f t="shared" si="1921"/>
        <v>-0.11613143341733689</v>
      </c>
      <c r="CB18" s="46">
        <f t="shared" si="1921"/>
        <v>-7.7085909072934555E-2</v>
      </c>
      <c r="CC18" s="46">
        <f t="shared" si="1921"/>
        <v>-0.39766649256071673</v>
      </c>
      <c r="CD18" s="46">
        <f t="shared" si="1921"/>
        <v>-5.6330157208762444E-2</v>
      </c>
      <c r="CE18" s="46">
        <f t="shared" si="1921"/>
        <v>-8.1954240142863455E-2</v>
      </c>
      <c r="CF18" s="46">
        <f t="shared" si="1921"/>
        <v>-7.6440137292124177E-2</v>
      </c>
      <c r="CG18" s="46">
        <f t="shared" si="1921"/>
        <v>-6.8457434869230838E-2</v>
      </c>
      <c r="CH18" s="46">
        <f t="shared" si="1921"/>
        <v>-0.42765339093966759</v>
      </c>
      <c r="CI18" s="46">
        <f t="shared" si="1921"/>
        <v>9.0057999938579769E-2</v>
      </c>
      <c r="CJ18" s="46">
        <f t="shared" si="1921"/>
        <v>-0.43192302642793834</v>
      </c>
      <c r="CK18" s="46">
        <f t="shared" si="1921"/>
        <v>1.1955009392210059E-2</v>
      </c>
      <c r="CL18" s="46">
        <f t="shared" si="1921"/>
        <v>-4.1612050205387163E-2</v>
      </c>
      <c r="CM18" s="46">
        <f t="shared" si="1921"/>
        <v>-4.8896352612672445E-2</v>
      </c>
      <c r="CN18" s="46">
        <f t="shared" si="1921"/>
        <v>-5.72744034416246E-2</v>
      </c>
      <c r="CO18" s="46">
        <f t="shared" si="1921"/>
        <v>-0.26478373092616891</v>
      </c>
      <c r="CP18" s="46">
        <f t="shared" si="1921"/>
        <v>2.5917155466956387E-2</v>
      </c>
      <c r="CQ18" s="46">
        <f t="shared" si="1921"/>
        <v>-5.9706994419187254E-2</v>
      </c>
      <c r="CR18" s="46">
        <f t="shared" si="1921"/>
        <v>-5.7447260025469404E-2</v>
      </c>
      <c r="CS18" s="46">
        <f t="shared" si="1921"/>
        <v>-1.5629005265452633E-2</v>
      </c>
      <c r="CT18" s="46">
        <f t="shared" si="1921"/>
        <v>-0.16210722489098828</v>
      </c>
      <c r="CU18" s="46">
        <f t="shared" si="1921"/>
        <v>-1.1575406160602597E-2</v>
      </c>
      <c r="CV18" s="46">
        <f t="shared" si="1921"/>
        <v>-5.732244661231789E-3</v>
      </c>
      <c r="CW18" s="46">
        <f t="shared" si="1921"/>
        <v>-0.12778594343446059</v>
      </c>
      <c r="CX18" s="46">
        <f t="shared" si="1921"/>
        <v>-2.5058772466124424E-2</v>
      </c>
      <c r="CY18" s="46">
        <f t="shared" si="1921"/>
        <v>-0.17100742000999958</v>
      </c>
      <c r="CZ18" s="46">
        <f t="shared" si="1921"/>
        <v>-7.6610891217825383E-3</v>
      </c>
      <c r="DA18" s="46">
        <f t="shared" si="1921"/>
        <v>-1.1445080540838148E-2</v>
      </c>
      <c r="DB18" s="46">
        <f t="shared" si="1921"/>
        <v>-3.5784027848180244E-2</v>
      </c>
      <c r="DC18" s="46">
        <f t="shared" si="1921"/>
        <v>8.157452760528372E-2</v>
      </c>
      <c r="DD18" s="46">
        <f t="shared" si="1921"/>
        <v>-0.24583013816948096</v>
      </c>
      <c r="DE18" s="46">
        <f t="shared" si="1921"/>
        <v>-1.815194115340546E-2</v>
      </c>
      <c r="DF18" s="46">
        <f t="shared" ref="DF18:EP18" si="1922">DF9/DE9*100-100</f>
        <v>-3.1876826823634019E-2</v>
      </c>
      <c r="DG18" s="46">
        <f t="shared" si="1922"/>
        <v>-4.2007656752744538E-2</v>
      </c>
      <c r="DH18" s="46">
        <f t="shared" si="1922"/>
        <v>-5.574656676866141E-2</v>
      </c>
      <c r="DI18" s="46">
        <f t="shared" si="1922"/>
        <v>-0.21135718557371774</v>
      </c>
      <c r="DJ18" s="46">
        <f t="shared" si="1922"/>
        <v>-2.4604507935620745E-2</v>
      </c>
      <c r="DK18" s="46">
        <f t="shared" si="1922"/>
        <v>-0.13415916739833733</v>
      </c>
      <c r="DL18" s="68">
        <f t="shared" si="1922"/>
        <v>-5.4233680011549268E-2</v>
      </c>
      <c r="DM18" s="68">
        <f t="shared" si="1922"/>
        <v>-6.2803762977921451E-2</v>
      </c>
      <c r="DN18" s="68">
        <f t="shared" si="1922"/>
        <v>-0.20859183810874526</v>
      </c>
      <c r="DO18" s="68">
        <f t="shared" si="1922"/>
        <v>-6.4216490926909842E-2</v>
      </c>
      <c r="DP18" s="68">
        <f t="shared" si="1922"/>
        <v>-7.9004039344184207E-2</v>
      </c>
      <c r="DQ18" s="68">
        <f t="shared" si="1922"/>
        <v>-8.692616362048966E-2</v>
      </c>
      <c r="DR18" s="68">
        <f t="shared" si="1922"/>
        <v>-0.11693376533028754</v>
      </c>
      <c r="DS18" s="68">
        <f t="shared" si="1922"/>
        <v>-0.47187241793031376</v>
      </c>
      <c r="DT18" s="68">
        <f t="shared" si="1922"/>
        <v>-0.17387914221453116</v>
      </c>
      <c r="DU18" s="68">
        <f t="shared" si="1922"/>
        <v>-0.11468304947644015</v>
      </c>
      <c r="DV18" s="68">
        <f t="shared" si="1922"/>
        <v>-8.0868579509001393E-2</v>
      </c>
      <c r="DW18" s="68">
        <f t="shared" si="1922"/>
        <v>-0.1250124083243378</v>
      </c>
      <c r="DX18" s="68">
        <f t="shared" si="1922"/>
        <v>-0.21574393977797968</v>
      </c>
      <c r="DY18" s="68">
        <f t="shared" si="1922"/>
        <v>4.2756281814476438E-2</v>
      </c>
      <c r="DZ18" s="68">
        <f t="shared" si="1922"/>
        <v>-9.7530241099491377E-2</v>
      </c>
      <c r="EA18" s="68">
        <f t="shared" si="1922"/>
        <v>-1.2938470918228973E-2</v>
      </c>
      <c r="EB18" s="68">
        <f t="shared" si="1922"/>
        <v>-0.30041234144884754</v>
      </c>
      <c r="EC18" s="68">
        <f t="shared" si="1922"/>
        <v>1.6352933354468746E-2</v>
      </c>
      <c r="ED18" s="68">
        <f t="shared" si="1922"/>
        <v>-8.5700507831063533E-2</v>
      </c>
      <c r="EE18" s="68">
        <f t="shared" si="1922"/>
        <v>-3.4670090593820646E-2</v>
      </c>
      <c r="EF18" s="68">
        <f t="shared" si="1922"/>
        <v>3.5414516846117294E-3</v>
      </c>
      <c r="EG18" s="68">
        <f t="shared" si="1922"/>
        <v>-0.28958980947648172</v>
      </c>
      <c r="EH18" s="68">
        <f t="shared" si="1922"/>
        <v>-0.12330308286324509</v>
      </c>
      <c r="EI18" s="68">
        <f t="shared" si="1922"/>
        <v>-7.6721435515182179E-2</v>
      </c>
      <c r="EJ18" s="68">
        <f t="shared" si="1922"/>
        <v>0.11539230344359908</v>
      </c>
      <c r="EK18" s="68">
        <f t="shared" si="1922"/>
        <v>6.4509330824890299E-2</v>
      </c>
      <c r="EL18" s="68">
        <f t="shared" si="1922"/>
        <v>-0.1168596435842062</v>
      </c>
      <c r="EM18" s="68">
        <f t="shared" si="1922"/>
        <v>-0.10094565233920605</v>
      </c>
      <c r="EN18" s="68">
        <f t="shared" si="1922"/>
        <v>-4.0489353307364695E-2</v>
      </c>
      <c r="EO18" s="68">
        <f t="shared" si="1922"/>
        <v>-7.7906686809782855E-2</v>
      </c>
      <c r="EP18" s="68">
        <f t="shared" si="1922"/>
        <v>-0.13343107929661358</v>
      </c>
      <c r="EQ18" s="68">
        <f t="shared" ref="EQ18:FV18" si="1923">EQ9/EP9*100-100</f>
        <v>-0.2363215701983421</v>
      </c>
      <c r="ER18" s="68">
        <f t="shared" si="1923"/>
        <v>-3.7282732344309011E-2</v>
      </c>
      <c r="ES18" s="68">
        <f t="shared" si="1923"/>
        <v>-6.9034358471697033E-2</v>
      </c>
      <c r="ET18" s="68">
        <f t="shared" si="1923"/>
        <v>-6.785105928722146E-2</v>
      </c>
      <c r="EU18" s="68">
        <f t="shared" si="1923"/>
        <v>-0.12848541972931571</v>
      </c>
      <c r="EV18" s="68">
        <f t="shared" si="1923"/>
        <v>-0.28756943916917521</v>
      </c>
      <c r="EW18" s="68">
        <f t="shared" si="1923"/>
        <v>-0.10882694011456806</v>
      </c>
      <c r="EX18" s="68">
        <f t="shared" si="1923"/>
        <v>-0.15659775236058238</v>
      </c>
      <c r="EY18" s="68">
        <f t="shared" si="1923"/>
        <v>-0.16351458433780408</v>
      </c>
      <c r="EZ18" s="68">
        <f t="shared" si="1923"/>
        <v>-0.17092426717863418</v>
      </c>
      <c r="FA18" s="68">
        <f t="shared" si="1923"/>
        <v>-0.33467929114647177</v>
      </c>
      <c r="FB18" s="68">
        <f t="shared" si="1923"/>
        <v>-0.11508788830496997</v>
      </c>
      <c r="FC18" s="68">
        <f t="shared" si="1923"/>
        <v>-0.15651916999274817</v>
      </c>
      <c r="FD18" s="68">
        <f t="shared" si="1923"/>
        <v>-0.19062345147973758</v>
      </c>
      <c r="FE18" s="68">
        <f t="shared" si="1923"/>
        <v>-0.23503287196822953</v>
      </c>
      <c r="FF18" s="68">
        <f t="shared" si="1923"/>
        <v>-0.60348848156223767</v>
      </c>
      <c r="FG18" s="68">
        <f t="shared" si="1923"/>
        <v>-0.40078165049905579</v>
      </c>
      <c r="FH18" s="68">
        <f t="shared" si="1923"/>
        <v>-0.30348554621141943</v>
      </c>
      <c r="FI18" s="68">
        <f t="shared" si="1923"/>
        <v>-0.57767114623584348</v>
      </c>
      <c r="FJ18" s="68">
        <f t="shared" si="1923"/>
        <v>-0.57445271354824001</v>
      </c>
      <c r="FK18" s="68">
        <f t="shared" si="1923"/>
        <v>-0.76110984598007292</v>
      </c>
      <c r="FL18" s="68">
        <f t="shared" si="1923"/>
        <v>-0.42152480974326068</v>
      </c>
      <c r="FM18" s="68">
        <f t="shared" si="1923"/>
        <v>-0.47667175676845375</v>
      </c>
      <c r="FN18" s="68">
        <f t="shared" si="1923"/>
        <v>-0.52601918238222822</v>
      </c>
      <c r="FO18" s="68">
        <f t="shared" si="1923"/>
        <v>-0.61131917801337465</v>
      </c>
      <c r="FP18" s="68">
        <f t="shared" si="1923"/>
        <v>-0.74963384090324325</v>
      </c>
      <c r="FQ18" s="68">
        <f t="shared" si="1923"/>
        <v>-0.44274038652035586</v>
      </c>
      <c r="FR18" s="68">
        <f t="shared" si="1923"/>
        <v>-0.38709622248930486</v>
      </c>
      <c r="FS18" s="68">
        <f t="shared" si="1923"/>
        <v>-0.33751536395899961</v>
      </c>
      <c r="FT18" s="68">
        <f t="shared" si="1923"/>
        <v>-0.40998933941561688</v>
      </c>
      <c r="FU18" s="68">
        <f t="shared" si="1923"/>
        <v>-0.56579807978047825</v>
      </c>
      <c r="FV18" s="68">
        <f t="shared" si="1923"/>
        <v>-0.23326601993500162</v>
      </c>
      <c r="FW18" s="68">
        <f t="shared" ref="FW18:GY18" si="1924">FW9/FV9*100-100</f>
        <v>-0.16667953740608255</v>
      </c>
      <c r="FX18" s="68">
        <f t="shared" si="1924"/>
        <v>-0.22453824400201938</v>
      </c>
      <c r="FY18" s="68">
        <f t="shared" si="1924"/>
        <v>-0.22119901938336284</v>
      </c>
      <c r="FZ18" s="68">
        <f t="shared" si="1924"/>
        <v>-0.53848893107468143</v>
      </c>
      <c r="GA18" s="68">
        <f t="shared" si="1924"/>
        <v>-0.17064369470600127</v>
      </c>
      <c r="GB18" s="68">
        <f t="shared" si="1924"/>
        <v>-0.21447419494717224</v>
      </c>
      <c r="GC18" s="68">
        <f t="shared" si="1924"/>
        <v>-0.139079445151296</v>
      </c>
      <c r="GD18" s="68">
        <f t="shared" si="1924"/>
        <v>-0.19149872033003135</v>
      </c>
      <c r="GE18" s="68">
        <f t="shared" si="1924"/>
        <v>-0.52409042141214002</v>
      </c>
      <c r="GF18" s="68">
        <f t="shared" si="1924"/>
        <v>-7.5309436794896101E-2</v>
      </c>
      <c r="GG18" s="68">
        <f t="shared" si="1924"/>
        <v>-8.989690545178064E-2</v>
      </c>
      <c r="GH18" s="68">
        <f t="shared" si="1924"/>
        <v>-0.11662677609332661</v>
      </c>
      <c r="GI18" s="68">
        <f t="shared" si="1924"/>
        <v>-0.11365463222043104</v>
      </c>
      <c r="GJ18" s="68">
        <f t="shared" si="1924"/>
        <v>-0.30440320369156382</v>
      </c>
      <c r="GK18" s="68">
        <f t="shared" si="1924"/>
        <v>-8.5676570547818187E-2</v>
      </c>
      <c r="GL18" s="68">
        <f t="shared" si="1924"/>
        <v>2.1622383422297276E-2</v>
      </c>
      <c r="GM18" s="68">
        <f t="shared" si="1924"/>
        <v>-0.18124508076917323</v>
      </c>
      <c r="GN18" s="68">
        <f t="shared" si="1924"/>
        <v>-0.14702888329986763</v>
      </c>
      <c r="GO18" s="68">
        <f t="shared" si="1924"/>
        <v>-0.18382342128555251</v>
      </c>
      <c r="GP18" s="68">
        <f t="shared" si="1924"/>
        <v>-1.7174020238698517E-2</v>
      </c>
      <c r="GQ18" s="68">
        <f t="shared" si="1924"/>
        <v>-8.0445337989701216E-2</v>
      </c>
      <c r="GR18" s="68">
        <f t="shared" si="1924"/>
        <v>-3.5072726093986262E-2</v>
      </c>
      <c r="GS18" s="68">
        <f t="shared" si="1924"/>
        <v>-8.3101441510706309E-2</v>
      </c>
      <c r="GT18" s="68">
        <f t="shared" si="1924"/>
        <v>-0.30100352346397585</v>
      </c>
      <c r="GU18" s="68">
        <f t="shared" si="1924"/>
        <v>-2.9240908336774396E-2</v>
      </c>
      <c r="GV18" s="68">
        <f t="shared" si="1924"/>
        <v>-5.1119923465620332E-2</v>
      </c>
      <c r="GW18" s="68">
        <f t="shared" si="1924"/>
        <v>-9.2030541664172461E-2</v>
      </c>
      <c r="GX18" s="68">
        <f t="shared" si="1924"/>
        <v>-0.12680695640841577</v>
      </c>
      <c r="GY18" s="68">
        <f t="shared" si="1924"/>
        <v>-0.24255896635033025</v>
      </c>
      <c r="GZ18" s="46">
        <v>-0.13888051837847115</v>
      </c>
      <c r="HA18" s="46">
        <v>-0.13888051837847115</v>
      </c>
      <c r="HB18" s="46">
        <f t="shared" ref="HB18:IG18" si="1925">HB9/HA9*100-100</f>
        <v>-6.03383926720511E-2</v>
      </c>
      <c r="HC18" s="46">
        <f t="shared" si="1925"/>
        <v>-9.120944458280178E-2</v>
      </c>
      <c r="HD18" s="46">
        <f t="shared" si="1925"/>
        <v>-0.22588263778830253</v>
      </c>
      <c r="HE18" s="46">
        <f t="shared" si="1925"/>
        <v>-3.4639694944914368E-2</v>
      </c>
      <c r="HF18" s="46">
        <f t="shared" si="1925"/>
        <v>-3.3752452289562029E-2</v>
      </c>
      <c r="HG18" s="46">
        <f t="shared" si="1925"/>
        <v>-7.3410443675697934E-2</v>
      </c>
      <c r="HH18" s="46">
        <f t="shared" si="1925"/>
        <v>-8.6639811350011087E-3</v>
      </c>
      <c r="HI18" s="46">
        <f t="shared" si="1925"/>
        <v>-0.31222071300331322</v>
      </c>
      <c r="HJ18" s="46">
        <f t="shared" si="1925"/>
        <v>-7.3677018952594153E-2</v>
      </c>
      <c r="HK18" s="46">
        <f t="shared" si="1925"/>
        <v>-4.2884821191194078E-2</v>
      </c>
      <c r="HL18" s="46">
        <f t="shared" si="1925"/>
        <v>-3.729243146088379E-2</v>
      </c>
      <c r="HM18" s="46">
        <f t="shared" si="1925"/>
        <v>-6.7369601995892481E-2</v>
      </c>
      <c r="HN18" s="46">
        <f t="shared" si="1925"/>
        <v>-0.19193789376650727</v>
      </c>
      <c r="HO18" s="46">
        <f t="shared" si="1925"/>
        <v>-7.4882742239836375E-2</v>
      </c>
      <c r="HP18" s="46">
        <f t="shared" si="1925"/>
        <v>1.7675077502261161E-2</v>
      </c>
      <c r="HQ18" s="46">
        <f t="shared" si="1925"/>
        <v>-3.9251250859564379E-3</v>
      </c>
      <c r="HR18" s="46">
        <f t="shared" si="1925"/>
        <v>-7.8369745340367558E-2</v>
      </c>
      <c r="HS18" s="46">
        <f t="shared" si="1925"/>
        <v>-0.15394882462845771</v>
      </c>
      <c r="HT18" s="46">
        <f t="shared" si="1925"/>
        <v>-7.1712066668567331E-2</v>
      </c>
      <c r="HU18" s="46">
        <f t="shared" si="1925"/>
        <v>-2.2411305283199567E-2</v>
      </c>
      <c r="HV18" s="46">
        <f t="shared" si="1925"/>
        <v>-5.2097156432054703E-2</v>
      </c>
      <c r="HW18" s="46">
        <f t="shared" si="1925"/>
        <v>-0.16118684252707283</v>
      </c>
      <c r="HX18" s="46">
        <f t="shared" si="1925"/>
        <v>-0.2428264242420255</v>
      </c>
      <c r="HY18" s="46">
        <f t="shared" si="1925"/>
        <v>-1.4374618132023897E-2</v>
      </c>
      <c r="HZ18" s="46">
        <f t="shared" si="1925"/>
        <v>-2.4928840602356672E-2</v>
      </c>
      <c r="IA18" s="46">
        <f t="shared" si="1925"/>
        <v>-4.8555913047309218E-2</v>
      </c>
      <c r="IB18" s="46">
        <f t="shared" si="1925"/>
        <v>-3.5509448191035631E-2</v>
      </c>
      <c r="IC18" s="46">
        <f t="shared" si="1925"/>
        <v>-0.13945042288436582</v>
      </c>
      <c r="ID18" s="46">
        <f t="shared" si="1925"/>
        <v>-7.8997639902837591E-2</v>
      </c>
      <c r="IE18" s="46">
        <f t="shared" si="1925"/>
        <v>-2.4893872103575632E-2</v>
      </c>
      <c r="IF18" s="46">
        <f t="shared" si="1925"/>
        <v>-4.6890733378532445E-2</v>
      </c>
      <c r="IG18" s="46">
        <f t="shared" si="1925"/>
        <v>-9.585380873080851E-2</v>
      </c>
      <c r="IH18" s="46">
        <f t="shared" ref="IH18:JM18" si="1926">IH9/IG9*100-100</f>
        <v>-0.26116141040465379</v>
      </c>
      <c r="II18" s="46">
        <f t="shared" si="1926"/>
        <v>0.17286999700073125</v>
      </c>
      <c r="IJ18" s="46">
        <f t="shared" si="1926"/>
        <v>1.4874376884009166E-2</v>
      </c>
      <c r="IK18" s="46">
        <f t="shared" si="1926"/>
        <v>-1.9251363837526014E-2</v>
      </c>
      <c r="IL18" s="46">
        <f t="shared" si="1926"/>
        <v>-0.14136397139206736</v>
      </c>
      <c r="IM18" s="46">
        <f t="shared" si="1926"/>
        <v>-0.23255200677533594</v>
      </c>
      <c r="IN18" s="46">
        <f t="shared" si="1926"/>
        <v>2.3033227965001402E-2</v>
      </c>
      <c r="IO18" s="46">
        <f t="shared" si="1926"/>
        <v>1.4724710425724652E-2</v>
      </c>
      <c r="IP18" s="46">
        <f t="shared" si="1926"/>
        <v>6.9807797188587983E-3</v>
      </c>
      <c r="IQ18" s="46">
        <f t="shared" si="1926"/>
        <v>-4.618705078908647E-2</v>
      </c>
      <c r="IR18" s="46">
        <f t="shared" si="1926"/>
        <v>-0.11207454862616828</v>
      </c>
      <c r="IS18" s="46">
        <f t="shared" si="1926"/>
        <v>1.7851042323684396E-2</v>
      </c>
      <c r="IT18" s="46">
        <f t="shared" si="1926"/>
        <v>5.8626485508568749E-2</v>
      </c>
      <c r="IU18" s="46">
        <f t="shared" si="1926"/>
        <v>-1.9111873944311242E-2</v>
      </c>
      <c r="IV18" s="46">
        <f t="shared" si="1926"/>
        <v>-0.27105448764150708</v>
      </c>
      <c r="IW18" s="46">
        <f t="shared" si="1926"/>
        <v>4.8834676677216748E-2</v>
      </c>
      <c r="IX18" s="46">
        <f t="shared" si="1926"/>
        <v>5.9120737664414946E-2</v>
      </c>
      <c r="IY18" s="46">
        <f t="shared" si="1926"/>
        <v>5.4619401876649931E-2</v>
      </c>
      <c r="IZ18" s="46">
        <f t="shared" si="1926"/>
        <v>-0.28734697230869699</v>
      </c>
      <c r="JA18" s="46">
        <f t="shared" si="1926"/>
        <v>2.68763795711493E-2</v>
      </c>
      <c r="JB18" s="46">
        <f t="shared" si="1926"/>
        <v>2.3517963806085618E-2</v>
      </c>
      <c r="JC18" s="46">
        <f t="shared" si="1926"/>
        <v>-0.43612170419947915</v>
      </c>
      <c r="JD18" s="46">
        <f t="shared" si="1926"/>
        <v>2.9035323932390611E-2</v>
      </c>
      <c r="JE18" s="46">
        <f t="shared" si="1926"/>
        <v>6.2279165428407168E-2</v>
      </c>
      <c r="JF18" s="46">
        <f t="shared" si="1926"/>
        <v>1.3930468789169481E-2</v>
      </c>
      <c r="JG18" s="46">
        <f t="shared" si="1926"/>
        <v>-4.8167813395693315E-2</v>
      </c>
      <c r="JH18" s="46">
        <f t="shared" si="1926"/>
        <v>-5.8551381635354005E-2</v>
      </c>
      <c r="JI18" s="46">
        <f t="shared" si="1926"/>
        <v>-0.13588194746847648</v>
      </c>
      <c r="JJ18" s="46">
        <f t="shared" si="1926"/>
        <v>-0.10746996368288819</v>
      </c>
      <c r="JK18" s="46">
        <f t="shared" si="1926"/>
        <v>-8.3230391595364495E-2</v>
      </c>
      <c r="JL18" s="46">
        <f t="shared" si="1926"/>
        <v>-5.1644838784710601E-2</v>
      </c>
      <c r="JM18" s="46">
        <f t="shared" si="1926"/>
        <v>-6.0003731300923846E-2</v>
      </c>
      <c r="JN18" s="46">
        <f t="shared" ref="JN18:JY18" si="1927">JN9/JM9*100-100</f>
        <v>-0.15203337348069113</v>
      </c>
      <c r="JO18" s="46">
        <f t="shared" si="1927"/>
        <v>3.6969697114301425E-2</v>
      </c>
      <c r="JP18" s="46">
        <f t="shared" si="1927"/>
        <v>6.3994854299423309E-2</v>
      </c>
      <c r="JQ18" s="46">
        <f t="shared" si="1927"/>
        <v>-6.1619556000735543E-2</v>
      </c>
      <c r="JR18" s="46">
        <f t="shared" si="1927"/>
        <v>9.1426917157704679E-2</v>
      </c>
      <c r="JS18" s="46">
        <f t="shared" si="1927"/>
        <v>-0.34767425147282438</v>
      </c>
      <c r="JT18" s="46">
        <f t="shared" si="1927"/>
        <v>2.8350203695580944E-2</v>
      </c>
      <c r="JU18" s="46">
        <f t="shared" si="1927"/>
        <v>-2.6029823385599116E-2</v>
      </c>
      <c r="JV18" s="46">
        <f t="shared" si="1927"/>
        <v>5.3480732922679408E-3</v>
      </c>
      <c r="JW18" s="46">
        <f t="shared" si="1927"/>
        <v>-2.2117585596419076E-2</v>
      </c>
      <c r="JX18" s="46">
        <f t="shared" si="1927"/>
        <v>-0.21700666557300963</v>
      </c>
      <c r="JY18" s="46">
        <f t="shared" si="1927"/>
        <v>3.7606591011893897E-3</v>
      </c>
      <c r="JZ18" s="46">
        <f t="shared" ref="JZ18" si="1928">JZ9/JY9*100-100</f>
        <v>-2.7857160775653256E-2</v>
      </c>
      <c r="KA18" s="46">
        <f t="shared" ref="KA18" si="1929">KA9/JZ9*100-100</f>
        <v>-1.4529654587747132E-2</v>
      </c>
      <c r="KB18" s="46">
        <f t="shared" ref="KB18" si="1930">KB9/KA9*100-100</f>
        <v>-6.1618862462736956E-2</v>
      </c>
      <c r="KC18" s="46">
        <f t="shared" ref="KC18" si="1931">KC9/KB9*100-100</f>
        <v>-0.21325516785185528</v>
      </c>
      <c r="KD18" s="46">
        <f t="shared" ref="KD18" si="1932">KD9/KC9*100-100</f>
        <v>-7.6804059860080542E-2</v>
      </c>
      <c r="KE18" s="46">
        <f t="shared" ref="KE18" si="1933">KE9/KD9*100-100</f>
        <v>3.0928756906092758E-2</v>
      </c>
      <c r="KF18" s="46">
        <f t="shared" ref="KF18" si="1934">KF9/KE9*100-100</f>
        <v>-2.7274863123409432E-2</v>
      </c>
      <c r="KG18" s="46">
        <f t="shared" ref="KG18" si="1935">KG9/KF9*100-100</f>
        <v>-1.8595336885454117E-2</v>
      </c>
      <c r="KH18" s="46">
        <f t="shared" ref="KH18" si="1936">KH9/KG9*100-100</f>
        <v>-0.23833234390842506</v>
      </c>
      <c r="KI18" s="46">
        <f t="shared" ref="KI18" si="1937">KI9/KH9*100-100</f>
        <v>-3.4184970877902288E-2</v>
      </c>
      <c r="KJ18" s="46">
        <f t="shared" ref="KJ18" si="1938">KJ9/KI9*100-100</f>
        <v>-2.0935363737891066E-2</v>
      </c>
      <c r="KK18" s="46">
        <f t="shared" ref="KK18" si="1939">KK9/KJ9*100-100</f>
        <v>-2.3541265609665629E-2</v>
      </c>
      <c r="KL18" s="46">
        <f t="shared" ref="KL18" si="1940">KL9/KK9*100-100</f>
        <v>5.0778795702825619E-2</v>
      </c>
      <c r="KM18" s="46">
        <f t="shared" ref="KM18" si="1941">KM9/KL9*100-100</f>
        <v>-0.45457611295033473</v>
      </c>
      <c r="KN18" s="46">
        <f t="shared" ref="KN18" si="1942">KN9/KM9*100-100</f>
        <v>0.10215188992607693</v>
      </c>
      <c r="KO18" s="46">
        <f t="shared" ref="KO18" si="1943">KO9/KN9*100-100</f>
        <v>-0.14899956345698229</v>
      </c>
      <c r="KP18" s="46">
        <f t="shared" ref="KP18" si="1944">KP9/KO9*100-100</f>
        <v>1.3069973786159039E-2</v>
      </c>
      <c r="KQ18" s="46">
        <f t="shared" ref="KQ18" si="1945">KQ9/KP9*100-100</f>
        <v>1.1630223606445611E-2</v>
      </c>
      <c r="KR18" s="46">
        <f t="shared" ref="KR18" si="1946">KR9/KQ9*100-100</f>
        <v>-0.3159389115654534</v>
      </c>
      <c r="KS18" s="46">
        <f t="shared" ref="KS18" si="1947">KS9/KR9*100-100</f>
        <v>2.3707305420202829E-2</v>
      </c>
      <c r="KT18" s="46">
        <f t="shared" ref="KT18" si="1948">KT9/KS9*100-100</f>
        <v>3.7941546828818673E-2</v>
      </c>
      <c r="KU18" s="46">
        <f t="shared" ref="KU18" si="1949">KU9/KT9*100-100</f>
        <v>1.8086453727761409E-3</v>
      </c>
      <c r="KV18" s="46">
        <f t="shared" ref="KV18" si="1950">KV9/KU9*100-100</f>
        <v>-0.26717978497340766</v>
      </c>
      <c r="KW18" s="46">
        <f t="shared" ref="KW18" si="1951">KW9/KV9*100-100</f>
        <v>-1.5259153871340914E-2</v>
      </c>
      <c r="KX18" s="46">
        <f t="shared" ref="KX18" si="1952">KX9/KW9*100-100</f>
        <v>-2.6370461461922901E-2</v>
      </c>
      <c r="KY18" s="46">
        <f t="shared" ref="KY18" si="1953">KY9/KX9*100-100</f>
        <v>-2.6354904587122974E-2</v>
      </c>
      <c r="KZ18" s="46">
        <f t="shared" ref="KZ18" si="1954">KZ9/KY9*100-100</f>
        <v>-4.1042358142647117E-2</v>
      </c>
      <c r="LA18" s="46">
        <f t="shared" ref="LA18" si="1955">LA9/KZ9*100-100</f>
        <v>-0.29465218889160383</v>
      </c>
      <c r="LB18" s="46">
        <f t="shared" ref="LB18" si="1956">LB9/LA9*100-100</f>
        <v>-4.5415127300046265E-2</v>
      </c>
      <c r="LC18" s="46">
        <f t="shared" ref="LC18" si="1957">LC9/LB9*100-100</f>
        <v>4.8231658580277781E-4</v>
      </c>
      <c r="LD18" s="46">
        <f t="shared" ref="LD18" si="1958">LD9/LC9*100-100</f>
        <v>5.0619127894009353E-3</v>
      </c>
      <c r="LE18" s="46">
        <f t="shared" ref="LE18" si="1959">LE9/LD9*100-100</f>
        <v>-4.5000332015803224E-3</v>
      </c>
      <c r="LF18" s="46">
        <f t="shared" ref="LF18" si="1960">LF9/LE9*100-100</f>
        <v>-0.24395372737205889</v>
      </c>
      <c r="LG18" s="46">
        <f t="shared" ref="LG18" si="1961">LG9/LF9*100-100</f>
        <v>1.7000143456002093E-2</v>
      </c>
      <c r="LH18" s="46">
        <f t="shared" ref="LH18" si="1962">LH9/LG9*100-100</f>
        <v>7.1747594629513856E-2</v>
      </c>
      <c r="LI18" s="46">
        <f t="shared" ref="LI18" si="1963">LI9/LH9*100-100</f>
        <v>-5.7955697513037308E-2</v>
      </c>
      <c r="LJ18" s="46">
        <f t="shared" ref="LJ18" si="1964">LJ9/LI9*100-100</f>
        <v>-8.3424222226497591E-2</v>
      </c>
      <c r="LK18" s="46">
        <f t="shared" ref="LK18" si="1965">LK9/LJ9*100-100</f>
        <v>-0.21724683442036508</v>
      </c>
      <c r="LL18" s="46">
        <f t="shared" ref="LL18" si="1966">LL9/LK9*100-100</f>
        <v>-5.4935367776636213E-3</v>
      </c>
      <c r="LM18" s="46">
        <f t="shared" ref="LM18" si="1967">LM9/LL9*100-100</f>
        <v>1.3476765246139166E-2</v>
      </c>
      <c r="LN18" s="46">
        <f t="shared" ref="LN18" si="1968">LN9/LM9*100-100</f>
        <v>-6.1673129956218986E-2</v>
      </c>
      <c r="LO18" s="46">
        <f t="shared" ref="LO18" si="1969">LO9/LN9*100-100</f>
        <v>-9.4864363203413404E-2</v>
      </c>
      <c r="LP18" s="46">
        <f t="shared" ref="LP18" si="1970">LP9/LO9*100-100</f>
        <v>-0.24249128682569676</v>
      </c>
      <c r="LQ18" s="46">
        <f t="shared" ref="LQ18" si="1971">LQ9/LP9*100-100</f>
        <v>-4.5975260629930403E-2</v>
      </c>
      <c r="LR18" s="46">
        <f t="shared" ref="LR18" si="1972">LR9/LQ9*100-100</f>
        <v>-2.4095417778170258E-2</v>
      </c>
      <c r="LS18" s="46">
        <f t="shared" ref="LS18" si="1973">LS9/LR9*100-100</f>
        <v>-7.5868378580963736E-2</v>
      </c>
      <c r="LT18" s="46">
        <f t="shared" ref="LT18" si="1974">LT9/LS9*100-100</f>
        <v>-1.0389240900593677E-2</v>
      </c>
      <c r="LU18" s="46">
        <f t="shared" ref="LU18" si="1975">LU9/LT9*100-100</f>
        <v>-0.27445495317020629</v>
      </c>
      <c r="LV18" s="46">
        <f t="shared" ref="LV18" si="1976">LV9/LU9*100-100</f>
        <v>-4.4015603006045012E-2</v>
      </c>
      <c r="LW18" s="46">
        <f t="shared" ref="LW18" si="1977">LW9/LV9*100-100</f>
        <v>5.5668931582033565E-3</v>
      </c>
      <c r="LX18" s="46">
        <f t="shared" ref="LX18" si="1978">LX9/LW9*100-100</f>
        <v>-5.7402527435371553E-2</v>
      </c>
      <c r="LY18" s="46">
        <f t="shared" ref="LY18" si="1979">LY9/LX9*100-100</f>
        <v>-8.1042597848608011E-2</v>
      </c>
      <c r="LZ18" s="46">
        <f t="shared" ref="LZ18" si="1980">LZ9/LY9*100-100</f>
        <v>-0.27289246205035056</v>
      </c>
      <c r="MA18" s="46">
        <f t="shared" ref="MA18" si="1981">MA9/LZ9*100-100</f>
        <v>-7.1596543068210394E-2</v>
      </c>
      <c r="MB18" s="46">
        <f t="shared" ref="MB18" si="1982">MB9/MA9*100-100</f>
        <v>-8.7314583968691295E-2</v>
      </c>
      <c r="MC18" s="46">
        <f t="shared" ref="MC18" si="1983">MC9/MB9*100-100</f>
        <v>-0.10836356501359035</v>
      </c>
      <c r="MD18" s="46">
        <f t="shared" ref="MD18" si="1984">MD9/MC9*100-100</f>
        <v>-1.8597303488192551E-2</v>
      </c>
      <c r="ME18" s="46">
        <f t="shared" ref="ME18" si="1985">ME9/MD9*100-100</f>
        <v>-0.33361010130657576</v>
      </c>
      <c r="MF18" s="46">
        <f t="shared" ref="MF18" si="1986">MF9/ME9*100-100</f>
        <v>-0.13083976353649973</v>
      </c>
      <c r="MG18" s="46">
        <f t="shared" ref="MG18" si="1987">MG9/MF9*100-100</f>
        <v>-3.5591435586482589E-2</v>
      </c>
      <c r="MH18" s="46">
        <f t="shared" ref="MH18" si="1988">MH9/MG9*100-100</f>
        <v>-9.3649335744899531E-2</v>
      </c>
      <c r="MI18" s="46">
        <f t="shared" ref="MI18" si="1989">MI9/MH9*100-100</f>
        <v>-6.7697338053434919E-2</v>
      </c>
      <c r="MJ18" s="46">
        <f t="shared" ref="MJ18" si="1990">MJ9/MI9*100-100</f>
        <v>-0.53451382955861959</v>
      </c>
      <c r="MK18" s="46">
        <f t="shared" ref="MK18" si="1991">MK9/MJ9*100-100</f>
        <v>-0.14117820982390583</v>
      </c>
      <c r="ML18" s="46">
        <f t="shared" ref="ML18" si="1992">ML9/MK9*100-100</f>
        <v>-3.8650236222395051E-3</v>
      </c>
      <c r="MM18" s="46">
        <f t="shared" ref="MM18" si="1993">MM9/ML9*100-100</f>
        <v>-5.578946632444115E-2</v>
      </c>
      <c r="MN18" s="46">
        <f t="shared" ref="MN18" si="1994">MN9/MM9*100-100</f>
        <v>-0.24100547522620275</v>
      </c>
      <c r="MO18" s="46">
        <f t="shared" ref="MO18" si="1995">MO9/MN9*100-100</f>
        <v>-4.1741113955637843E-2</v>
      </c>
      <c r="MP18" s="46">
        <f t="shared" ref="MP18" si="1996">MP9/MO9*100-100</f>
        <v>-4.5708452986687576E-2</v>
      </c>
      <c r="MQ18" s="46">
        <f t="shared" ref="MQ18" si="1997">MQ9/MP9*100-100</f>
        <v>-0.12254110823617737</v>
      </c>
      <c r="MR18" s="46">
        <f t="shared" ref="MR18" si="1998">MR9/MQ9*100-100</f>
        <v>-0.16021461090480216</v>
      </c>
      <c r="MS18" s="46">
        <f t="shared" ref="MS18" si="1999">MS9/MR9*100-100</f>
        <v>-0.38224482658571901</v>
      </c>
      <c r="MT18" s="46">
        <f t="shared" ref="MT18" si="2000">MT9/MS9*100-100</f>
        <v>-9.2647649141611055E-2</v>
      </c>
      <c r="MU18" s="46">
        <f t="shared" ref="MU18" si="2001">MU9/MT9*100-100</f>
        <v>-0.16512699670474262</v>
      </c>
      <c r="MV18" s="46">
        <f t="shared" ref="MV18" si="2002">MV9/MU9*100-100</f>
        <v>-0.32691309347403319</v>
      </c>
      <c r="MW18" s="46">
        <f t="shared" ref="MW18" si="2003">MW9/MV9*100-100</f>
        <v>0</v>
      </c>
      <c r="MX18" s="46">
        <f t="shared" ref="MX18" si="2004">MX9/MW9*100-100</f>
        <v>-0.40491920403074744</v>
      </c>
      <c r="MY18" s="46">
        <f t="shared" ref="MY18" si="2005">MY9/MX9*100-100</f>
        <v>-0.17786865943340047</v>
      </c>
      <c r="MZ18" s="46">
        <f t="shared" ref="MZ18" si="2006">MZ9/MY9*100-100</f>
        <v>-0.1811477466481648</v>
      </c>
      <c r="NA18" s="46">
        <f t="shared" ref="NA18" si="2007">NA9/MZ9*100-100</f>
        <v>-0.15395625352365983</v>
      </c>
      <c r="NB18" s="46">
        <f t="shared" ref="NB18" si="2008">NB9/NA9*100-100</f>
        <v>-0.24007799977901811</v>
      </c>
      <c r="NC18" s="46">
        <f t="shared" ref="NC18" si="2009">NC9/NB9*100-100</f>
        <v>-0.4361430487287663</v>
      </c>
      <c r="ND18" s="46">
        <f t="shared" ref="ND18" si="2010">ND9/NC9*100-100</f>
        <v>-0.28190886119551806</v>
      </c>
      <c r="NE18" s="46">
        <f t="shared" ref="NE18" si="2011">NE9/ND9*100-100</f>
        <v>-0.2098526220368484</v>
      </c>
      <c r="NF18" s="46">
        <f t="shared" ref="NF18" si="2012">NF9/NE9*100-100</f>
        <v>-0.33047617889374692</v>
      </c>
      <c r="NG18" s="46">
        <f t="shared" ref="NG18" si="2013">NG9/NF9*100-100</f>
        <v>-0.20089873601251895</v>
      </c>
      <c r="NH18" s="46">
        <f t="shared" ref="NH18" si="2014">NH9/NG9*100-100</f>
        <v>-0.48672190319599906</v>
      </c>
      <c r="NI18" s="46">
        <f t="shared" ref="NI18" si="2015">NI9/NH9*100-100</f>
        <v>-0.14580978391455801</v>
      </c>
      <c r="NJ18" s="46">
        <f t="shared" ref="NJ18" si="2016">NJ9/NI9*100-100</f>
        <v>-0.23629847805882775</v>
      </c>
      <c r="NK18" s="46">
        <f t="shared" ref="NK18" si="2017">NK9/NJ9*100-100</f>
        <v>-0.15644127009798581</v>
      </c>
      <c r="NL18" s="46">
        <f t="shared" ref="NL18" si="2018">NL9/NK9*100-100</f>
        <v>-0.19219355604697341</v>
      </c>
      <c r="NM18" s="46">
        <f t="shared" ref="NM18" si="2019">NM9/NL9*100-100</f>
        <v>-0.64787337969026737</v>
      </c>
      <c r="NN18" s="46">
        <f t="shared" ref="NN18" si="2020">NN9/NM9*100-100</f>
        <v>-0.21300242647440371</v>
      </c>
      <c r="NO18" s="46">
        <f t="shared" ref="NO18" si="2021">NO9/NN9*100-100</f>
        <v>-0.15320104647173594</v>
      </c>
      <c r="NP18" s="46">
        <f t="shared" ref="NP18" si="2022">NP9/NO9*100-100</f>
        <v>-0.12643034819782883</v>
      </c>
      <c r="NQ18" s="46">
        <f t="shared" ref="NQ18" si="2023">NQ9/NP9*100-100</f>
        <v>-0.11221627533490164</v>
      </c>
      <c r="NR18" s="46">
        <f t="shared" ref="NR18" si="2024">NR9/NQ9*100-100</f>
        <v>-0.41782104348637006</v>
      </c>
      <c r="NS18" s="46">
        <f t="shared" ref="NS18" si="2025">NS9/NR9*100-100</f>
        <v>-0.11976536942543703</v>
      </c>
      <c r="NT18" s="46">
        <f t="shared" ref="NT18" si="2026">NT9/NS9*100-100</f>
        <v>-1.8985248776800745E-2</v>
      </c>
      <c r="NU18" s="46">
        <f t="shared" ref="NU18" si="2027">NU9/NT9*100-100</f>
        <v>-0.20213347530419412</v>
      </c>
      <c r="NV18" s="46">
        <f t="shared" ref="NV18" si="2028">NV9/NU9*100-100</f>
        <v>-0.13681814759230804</v>
      </c>
      <c r="NW18" s="46">
        <f t="shared" ref="NW18" si="2029">NW9/NV9*100-100</f>
        <v>-0.45745091432993945</v>
      </c>
      <c r="NX18" s="46">
        <f t="shared" ref="NX18" si="2030">NX9/NW9*100-100</f>
        <v>-0.11083888423934241</v>
      </c>
      <c r="NY18" s="46">
        <f t="shared" ref="NY18" si="2031">NY9/NX9*100-100</f>
        <v>5.7594132659062325E-3</v>
      </c>
      <c r="NZ18" s="46">
        <f t="shared" ref="NZ18" si="2032">NZ9/NY9*100-100</f>
        <v>-6.738830628179926E-2</v>
      </c>
      <c r="OA18" s="46">
        <f t="shared" ref="OA18" si="2033">OA9/NZ9*100-100</f>
        <v>-5.3518335341280476E-2</v>
      </c>
      <c r="OB18" s="46">
        <f t="shared" ref="OB18" si="2034">OB9/OA9*100-100</f>
        <v>-0.39224057531028222</v>
      </c>
      <c r="OC18" s="46">
        <f t="shared" ref="OC18" si="2035">OC9/OB9*100-100</f>
        <v>-0.10360735179023095</v>
      </c>
      <c r="OD18" s="46">
        <f t="shared" ref="OD18" si="2036">OD9/OC9*100-100</f>
        <v>-1.5824009105372738E-2</v>
      </c>
      <c r="OE18" s="46">
        <f t="shared" ref="OE18" si="2037">OE9/OD9*100-100</f>
        <v>-9.1557742120016883E-2</v>
      </c>
      <c r="OF18" s="46">
        <f t="shared" ref="OF18" si="2038">OF9/OE9*100-100</f>
        <v>-9.65949038290006E-2</v>
      </c>
      <c r="OG18" s="46">
        <f t="shared" ref="OG18" si="2039">OG9/OF9*100-100</f>
        <v>-0.30746284075603114</v>
      </c>
      <c r="OH18" s="46">
        <f t="shared" ref="OH18" si="2040">OH9/OG9*100-100</f>
        <v>-4.5233007484227983E-2</v>
      </c>
      <c r="OI18" s="46">
        <f t="shared" ref="OI18" si="2041">OI9/OH9*100-100</f>
        <v>-0.15100136405614251</v>
      </c>
      <c r="OJ18" s="46">
        <f t="shared" ref="OJ18" si="2042">OJ9/OI9*100-100</f>
        <v>-7.8386980976191012E-2</v>
      </c>
      <c r="OK18" s="46">
        <f t="shared" ref="OK18" si="2043">OK9/OJ9*100-100</f>
        <v>-4.9570918302379141E-2</v>
      </c>
      <c r="OL18" s="46">
        <f t="shared" ref="OL18" si="2044">OL9/OK9*100-100</f>
        <v>-0.19317519321540999</v>
      </c>
      <c r="OM18" s="46">
        <f t="shared" ref="OM18" si="2045">OM9/OL9*100-100</f>
        <v>-3.8664872109322346E-2</v>
      </c>
      <c r="ON18" s="46">
        <f t="shared" ref="ON18" si="2046">ON9/OM9*100-100</f>
        <v>1.4265153144492615E-3</v>
      </c>
      <c r="OO18" s="46">
        <f t="shared" ref="OO18" si="2047">OO9/ON9*100-100</f>
        <v>-3.8405726858030675E-3</v>
      </c>
      <c r="OP18" s="46">
        <f t="shared" ref="OP18" si="2048">OP9/OO9*100-100</f>
        <v>8.1065688421986692E-2</v>
      </c>
      <c r="OQ18" s="46">
        <f t="shared" ref="OQ18" si="2049">OQ9/OP9*100-100</f>
        <v>-0.2574191134638113</v>
      </c>
      <c r="OR18" s="46">
        <f t="shared" ref="OR18" si="2050">OR9/OQ9*100-100</f>
        <v>1.1836803686350095E-2</v>
      </c>
      <c r="OS18" s="46">
        <f t="shared" ref="OS18" si="2051">OS9/OR9*100-100</f>
        <v>-1.339702293695666E-2</v>
      </c>
      <c r="OT18" s="46">
        <f t="shared" ref="OT18" si="2052">OT9/OS9*100-100</f>
        <v>-6.6953524174280687E-2</v>
      </c>
      <c r="OU18" s="46">
        <f t="shared" ref="OU18" si="2053">OU9/OT9*100-100</f>
        <v>1.1288641685638368E-3</v>
      </c>
      <c r="OV18" s="46">
        <f t="shared" ref="OV18" si="2054">OV9/OU9*100-100</f>
        <v>-0.17515947931997289</v>
      </c>
      <c r="OW18" s="46">
        <f t="shared" ref="OW18" si="2055">OW9/OV9*100-100</f>
        <v>-7.0878293431192674E-2</v>
      </c>
      <c r="OX18" s="46">
        <f t="shared" ref="OX18" si="2056">OX9/OW9*100-100</f>
        <v>-1.4754098943257077E-2</v>
      </c>
      <c r="OY18" s="46">
        <f t="shared" ref="OY18" si="2057">OY9/OX9*100-100</f>
        <v>-8.6980740915436172E-2</v>
      </c>
      <c r="OZ18" s="46">
        <f t="shared" ref="OZ18" si="2058">OZ9/OY9*100-100</f>
        <v>6.7794250787329702E-2</v>
      </c>
      <c r="PA18" s="46">
        <f t="shared" ref="PA18" si="2059">PA9/OZ9*100-100</f>
        <v>-0.15637287088540575</v>
      </c>
      <c r="PB18" s="46">
        <f t="shared" ref="PB18" si="2060">PB9/PA9*100-100</f>
        <v>5.0156179611150264E-2</v>
      </c>
      <c r="PC18" s="46">
        <f t="shared" ref="PC18" si="2061">PC9/PB9*100-100</f>
        <v>3.2113902713774678E-2</v>
      </c>
      <c r="PD18" s="46">
        <f t="shared" ref="PD18" si="2062">PD9/PC9*100-100</f>
        <v>-1.2756276848179482E-2</v>
      </c>
      <c r="PE18" s="46">
        <f t="shared" ref="PE18" si="2063">PE9/PD9*100-100</f>
        <v>-9.1171304086103078E-2</v>
      </c>
      <c r="PF18" s="46">
        <f t="shared" ref="PF18" si="2064">PF9/PE9*100-100</f>
        <v>-0.15194683806980436</v>
      </c>
      <c r="PG18" s="46">
        <f t="shared" ref="PG18" si="2065">PG9/PF9*100-100</f>
        <v>8.5855431379684433E-3</v>
      </c>
      <c r="PH18" s="46">
        <f t="shared" ref="PH18" si="2066">PH9/PG9*100-100</f>
        <v>-1.7158642121444245E-3</v>
      </c>
      <c r="PI18" s="46">
        <f t="shared" ref="PI18" si="2067">PI9/PH9*100-100</f>
        <v>-5.0347482926810017E-2</v>
      </c>
      <c r="PJ18" s="46">
        <f t="shared" ref="PJ18" si="2068">PJ9/PI9*100-100</f>
        <v>3.4062943753426111E-2</v>
      </c>
      <c r="PK18" s="46">
        <f t="shared" ref="PK18" si="2069">PK9/PJ9*100-100</f>
        <v>3.2132801275025713E-2</v>
      </c>
      <c r="PL18" s="46">
        <f t="shared" ref="PL18" si="2070">PL9/PK9*100-100</f>
        <v>0.12587671103905507</v>
      </c>
      <c r="PM18" s="46">
        <f t="shared" ref="PM18" si="2071">PM9/PL9*100-100</f>
        <v>4.2429040851772015E-2</v>
      </c>
      <c r="PN18" s="46">
        <f t="shared" ref="PN18" si="2072">PN9/PM9*100-100</f>
        <v>-4.9069935214490101E-2</v>
      </c>
      <c r="PO18" s="46">
        <f t="shared" ref="PO18" si="2073">PO9/PN9*100-100</f>
        <v>-7.4867540596414983E-3</v>
      </c>
      <c r="PP18" s="46">
        <f t="shared" ref="PP18" si="2074">PP9/PO9*100-100</f>
        <v>-0.25720314822356727</v>
      </c>
      <c r="PQ18" s="46">
        <f t="shared" ref="PQ18" si="2075">PQ9/PP9*100-100</f>
        <v>5.4588323950753193E-2</v>
      </c>
      <c r="PR18" s="46">
        <f t="shared" ref="PR18" si="2076">PR9/PQ9*100-100</f>
        <v>0.1567040707136016</v>
      </c>
      <c r="PS18" s="46">
        <f t="shared" ref="PS18" si="2077">PS9/PR9*100-100</f>
        <v>3.6365799303709423E-2</v>
      </c>
      <c r="PT18" s="46">
        <f t="shared" ref="PT18" si="2078">PT9/PS9*100-100</f>
        <v>-1.376421278807527E-2</v>
      </c>
      <c r="PU18" s="46">
        <f t="shared" ref="PU18" si="2079">PU9/PT9*100-100</f>
        <v>-6.8011017416225172E-2</v>
      </c>
      <c r="PV18" s="46">
        <f t="shared" ref="PV18" si="2080">PV9/PU9*100-100</f>
        <v>7.4231179326659458E-2</v>
      </c>
      <c r="PW18" s="46">
        <f t="shared" ref="PW18" si="2081">PW9/PV9*100-100</f>
        <v>3.2903610707805342E-2</v>
      </c>
      <c r="PX18" s="46">
        <f t="shared" ref="PX18" si="2082">PX9/PW9*100-100</f>
        <v>4.6834952961475551E-2</v>
      </c>
      <c r="PY18" s="46">
        <f t="shared" ref="PY18" si="2083">PY9/PX9*100-100</f>
        <v>1.0430960375032328E-2</v>
      </c>
      <c r="PZ18" s="46">
        <f t="shared" ref="PZ18" si="2084">PZ9/PY9*100-100</f>
        <v>-9.4911999964992333E-2</v>
      </c>
      <c r="QA18" s="46">
        <f t="shared" ref="QA18" si="2085">QA9/PZ9*100-100</f>
        <v>8.8768284895280658E-2</v>
      </c>
      <c r="QB18" s="46">
        <f t="shared" ref="QB18" si="2086">QB9/QA9*100-100</f>
        <v>7.516225532985743E-2</v>
      </c>
      <c r="QC18" s="46">
        <f t="shared" ref="QC18" si="2087">QC9/QB9*100-100</f>
        <v>3.2151706371251976E-2</v>
      </c>
      <c r="QD18" s="46">
        <f t="shared" ref="QD18" si="2088">QD9/QC9*100-100</f>
        <v>0.11238591025615108</v>
      </c>
      <c r="QE18" s="46">
        <f t="shared" ref="QE18" si="2089">QE9/QD9*100-100</f>
        <v>-0.16320802331757989</v>
      </c>
      <c r="QF18" s="46">
        <f t="shared" ref="QF18" si="2090">QF9/QE9*100-100</f>
        <v>0.10162523084618158</v>
      </c>
      <c r="QG18" s="46">
        <f t="shared" ref="QG18" si="2091">QG9/QF9*100-100</f>
        <v>8.5450435642783873E-2</v>
      </c>
      <c r="QH18" s="46">
        <f t="shared" ref="QH18" si="2092">QH9/QG9*100-100</f>
        <v>9.5825551959464406E-2</v>
      </c>
      <c r="QI18" s="46">
        <f t="shared" ref="QI18" si="2093">QI9/QH9*100-100</f>
        <v>5.3857507003272076E-3</v>
      </c>
      <c r="QJ18" s="46">
        <f t="shared" ref="QJ18" si="2094">QJ9/QI9*100-100</f>
        <v>-0.14885059444141291</v>
      </c>
      <c r="QK18" s="46">
        <f t="shared" ref="QK18" si="2095">QK9/QJ9*100-100</f>
        <v>2.0190831562260314E-2</v>
      </c>
      <c r="QL18" s="46">
        <f t="shared" ref="QL18" si="2096">QL9/QK9*100-100</f>
        <v>6.1847682395537618E-2</v>
      </c>
      <c r="QM18" s="46">
        <f t="shared" ref="QM18" si="2097">QM9/QL9*100-100</f>
        <v>-2.0461818769973661E-2</v>
      </c>
      <c r="QN18" s="46">
        <f t="shared" ref="QN18" si="2098">QN9/QM9*100-100</f>
        <v>5.2094966794101083E-2</v>
      </c>
      <c r="QO18" s="46">
        <f t="shared" ref="QO18" si="2099">QO9/QN9*100-100</f>
        <v>-0.28892828312525864</v>
      </c>
      <c r="QP18" s="46">
        <f t="shared" ref="QP18" si="2100">QP9/QO9*100-100</f>
        <v>7.2842804515246939E-2</v>
      </c>
      <c r="QQ18" s="46">
        <f t="shared" ref="QQ18" si="2101">QQ9/QP9*100-100</f>
        <v>0.11739263477730333</v>
      </c>
      <c r="QR18" s="46">
        <f t="shared" ref="QR18" si="2102">QR9/QQ9*100-100</f>
        <v>-1.4243476971557811E-2</v>
      </c>
      <c r="QS18" s="46">
        <f t="shared" ref="QS18" si="2103">QS9/QR9*100-100</f>
        <v>6.1119881708123103E-2</v>
      </c>
      <c r="QT18" s="46">
        <f t="shared" ref="QT18" si="2104">QT9/QS9*100-100</f>
        <v>-7.6757549173123607E-2</v>
      </c>
      <c r="QU18" s="46">
        <f t="shared" ref="QU18" si="2105">QU9/QT9*100-100</f>
        <v>5.5635263468673202E-2</v>
      </c>
      <c r="QV18" s="46">
        <f t="shared" ref="QV18" si="2106">QV9/QU9*100-100</f>
        <v>0.16013220310455267</v>
      </c>
      <c r="QW18" s="46">
        <f t="shared" ref="QW18" si="2107">QW9/QV9*100-100</f>
        <v>-2.1528261456126074E-2</v>
      </c>
      <c r="QX18" s="46">
        <f t="shared" ref="QX18" si="2108">QX9/QW9*100-100</f>
        <v>6.1266639761385022E-2</v>
      </c>
      <c r="QY18" s="46">
        <f t="shared" ref="QY18" si="2109">QY9/QX9*100-100</f>
        <v>-7.6507555523321003E-2</v>
      </c>
      <c r="QZ18" s="46">
        <f t="shared" ref="QZ18" si="2110">QZ9/QY9*100-100</f>
        <v>6.3332446976289702E-2</v>
      </c>
      <c r="RA18" s="46">
        <f t="shared" ref="RA18" si="2111">RA9/QZ9*100-100</f>
        <v>8.4139742367028703E-2</v>
      </c>
      <c r="RB18" s="46">
        <f t="shared" ref="RB18" si="2112">RB9/RA9*100-100</f>
        <v>6.6424989044207905E-2</v>
      </c>
      <c r="RC18" s="46">
        <f t="shared" ref="RC18" si="2113">RC9/RB9*100-100</f>
        <v>0.15333186737018423</v>
      </c>
      <c r="RD18" s="46">
        <f t="shared" ref="RD18" si="2114">RD9/RC9*100-100</f>
        <v>-1.7835485731888525</v>
      </c>
      <c r="RE18" s="46">
        <f t="shared" ref="RE18" si="2115">RE9/RD9*100-100</f>
        <v>1.7885302262453422</v>
      </c>
      <c r="RF18" s="46">
        <f t="shared" ref="RF18" si="2116">RF9/RE9*100-100</f>
        <v>2.3621838321744804E-2</v>
      </c>
      <c r="RG18" s="46">
        <f t="shared" ref="RG18" si="2117">RG9/RF9*100-100</f>
        <v>1.9177728209200495E-2</v>
      </c>
      <c r="RH18" s="46">
        <f t="shared" ref="RH18" si="2118">RH9/RG9*100-100</f>
        <v>9.5574289005355695E-3</v>
      </c>
      <c r="RI18" s="46">
        <f t="shared" ref="RI18" si="2119">RI9/RH9*100-100</f>
        <v>-1.0883688843392747E-2</v>
      </c>
      <c r="RJ18" s="46">
        <f t="shared" ref="RJ18" si="2120">RJ9/RI9*100-100</f>
        <v>5.7243666332354337E-2</v>
      </c>
      <c r="RK18" s="46">
        <f t="shared" ref="RK18" si="2121">RK9/RJ9*100-100</f>
        <v>1.4109368306918668E-2</v>
      </c>
      <c r="RL18" s="46">
        <f t="shared" ref="RL18" si="2122">RL9/RK9*100-100</f>
        <v>9.6183286781453603E-2</v>
      </c>
      <c r="RM18" s="46">
        <f t="shared" ref="RM18" si="2123">RM9/RL9*100-100</f>
        <v>-9.3793718821046923E-3</v>
      </c>
      <c r="RN18" s="46">
        <f t="shared" ref="RN18" si="2124">RN9/RM9*100-100</f>
        <v>-5.4287115724335422E-2</v>
      </c>
      <c r="RO18" s="46">
        <f t="shared" ref="RO18" si="2125">RO9/RN9*100-100</f>
        <v>-2.4287491659052307E-2</v>
      </c>
      <c r="RP18" s="46">
        <f t="shared" ref="RP18" si="2126">RP9/RO9*100-100</f>
        <v>1.0513537962552277E-2</v>
      </c>
      <c r="RQ18" s="46">
        <f t="shared" ref="RQ18" si="2127">RQ9/RP9*100-100</f>
        <v>9.8367583434821881E-4</v>
      </c>
      <c r="RR18" s="46">
        <f t="shared" ref="RR18" si="2128">RR9/RQ9*100-100</f>
        <v>1.965114154640446E-2</v>
      </c>
      <c r="RS18" s="46">
        <f t="shared" ref="RS18" si="2129">RS9/RR9*100-100</f>
        <v>-6.5303922452287111E-2</v>
      </c>
      <c r="RT18" s="46">
        <f t="shared" ref="RT18" si="2130">RT9/RS9*100-100</f>
        <v>9.1338769866339931E-2</v>
      </c>
      <c r="RU18" s="46">
        <f t="shared" ref="RU18" si="2131">RU9/RT9*100-100</f>
        <v>0.12549497364433648</v>
      </c>
      <c r="RV18" s="46">
        <f t="shared" ref="RV18" si="2132">RV9/RU9*100-100</f>
        <v>9.0528588858290959E-2</v>
      </c>
      <c r="RW18" s="46">
        <f t="shared" ref="RW18" si="2133">RW9/RV9*100-100</f>
        <v>1.2779875481101044E-2</v>
      </c>
      <c r="RX18" s="46">
        <f t="shared" ref="RX18" si="2134">RX9/RW9*100-100</f>
        <v>-3.5272569334281911E-2</v>
      </c>
      <c r="RY18" s="46">
        <f t="shared" ref="RY18" si="2135">RY9/RX9*100-100</f>
        <v>-1.6418298543292025</v>
      </c>
      <c r="RZ18" s="46">
        <f t="shared" ref="RZ18" si="2136">RZ9/RY9*100-100</f>
        <v>-2.0732830213432862E-2</v>
      </c>
      <c r="SA18" s="46">
        <f t="shared" ref="SA18" si="2137">SA9/RZ9*100-100</f>
        <v>3.8299547146067425E-2</v>
      </c>
      <c r="SB18" s="46">
        <f t="shared" ref="SB18" si="2138">SB9/SA9*100-100</f>
        <v>6.8715177821701445E-2</v>
      </c>
      <c r="SC18" s="46">
        <f t="shared" ref="SC18" si="2139">SC9/SB9*100-100</f>
        <v>-0.15317737563775324</v>
      </c>
      <c r="SD18" s="46">
        <f t="shared" ref="SD18" si="2140">SD9/SC9*100-100</f>
        <v>7.8913811535684886E-2</v>
      </c>
      <c r="SE18" s="46">
        <f t="shared" ref="SE18" si="2141">SE9/SD9*100-100</f>
        <v>1.504375609064823E-2</v>
      </c>
      <c r="SF18" s="46">
        <f t="shared" ref="SF18" si="2142">SF9/SE9*100-100</f>
        <v>-1.7812255873579375E-2</v>
      </c>
      <c r="SG18" s="46">
        <f t="shared" ref="SG18" si="2143">SG9/SF9*100-100</f>
        <v>6.4197281627741631E-2</v>
      </c>
      <c r="SH18" s="46">
        <f t="shared" ref="SH18" si="2144">SH9/SG9*100-100</f>
        <v>-0.16015308306005238</v>
      </c>
      <c r="SI18" s="46">
        <f t="shared" ref="SI18" si="2145">SI9/SH9*100-100</f>
        <v>9.1623944015736924E-2</v>
      </c>
      <c r="SJ18" s="46">
        <f t="shared" ref="SJ18" si="2146">SJ9/SI9*100-100</f>
        <v>7.0290643831924626E-2</v>
      </c>
      <c r="SK18" s="46">
        <f t="shared" ref="SK18" si="2147">SK9/SJ9*100-100</f>
        <v>9.5187825938864989E-2</v>
      </c>
      <c r="SL18" s="46">
        <f t="shared" ref="SL18" si="2148">SL9/SK9*100-100</f>
        <v>4.6799172454583982E-2</v>
      </c>
      <c r="SM18" s="46">
        <f t="shared" ref="SM18" si="2149">SM9/SL9*100-100</f>
        <v>-0.12084532890331445</v>
      </c>
      <c r="SN18" s="46">
        <f t="shared" ref="SN18" si="2150">SN9/SM9*100-100</f>
        <v>-1.3048902997311984E-2</v>
      </c>
      <c r="SO18" s="46">
        <f t="shared" ref="SO18" si="2151">SO9/SN9*100-100</f>
        <v>5.2038915690900467E-2</v>
      </c>
      <c r="SP18" s="46">
        <f t="shared" ref="SP18" si="2152">SP9/SO9*100-100</f>
        <v>-3.8793426696074107E-2</v>
      </c>
      <c r="SQ18" s="46">
        <f t="shared" ref="SQ18" si="2153">SQ9/SP9*100-100</f>
        <v>1.143696337453548E-2</v>
      </c>
      <c r="SR18" s="46">
        <f t="shared" ref="SR18" si="2154">SR9/SQ9*100-100</f>
        <v>-7.3136742162958512E-2</v>
      </c>
      <c r="SS18" s="46">
        <f t="shared" ref="SS18" si="2155">SS9/SR9*100-100</f>
        <v>8.5315695946491132E-2</v>
      </c>
      <c r="ST18" s="46">
        <f t="shared" ref="ST18" si="2156">ST9/SS9*100-100</f>
        <v>0.11884660990585871</v>
      </c>
      <c r="SU18" s="46">
        <f t="shared" ref="SU18" si="2157">SU9/ST9*100-100</f>
        <v>7.775208742009454E-2</v>
      </c>
      <c r="SV18" s="46">
        <f t="shared" ref="SV18" si="2158">SV9/SU9*100-100</f>
        <v>9.3739885055569516E-2</v>
      </c>
      <c r="SW18" s="46">
        <f t="shared" ref="SW18" si="2159">SW9/SV9*100-100</f>
        <v>-0.12301547167751892</v>
      </c>
      <c r="SX18" s="46">
        <f t="shared" ref="SX18" si="2160">SX9/SW9*100-100</f>
        <v>7.6640335226358047E-2</v>
      </c>
      <c r="SY18" s="46">
        <f t="shared" ref="SY18" si="2161">SY9/SX9*100-100</f>
        <v>0.15516362495043268</v>
      </c>
      <c r="SZ18" s="46">
        <f t="shared" ref="SZ18" si="2162">SZ9/SY9*100-100</f>
        <v>7.7752110848678058E-2</v>
      </c>
      <c r="TA18" s="46">
        <f t="shared" ref="TA18" si="2163">TA9/SZ9*100-100</f>
        <v>-0.13767452709360839</v>
      </c>
      <c r="TB18" s="46">
        <f t="shared" ref="TB18" si="2164">TB9/TA9*100-100</f>
        <v>0.11973705317787164</v>
      </c>
      <c r="TC18" s="46">
        <f t="shared" ref="TC18" si="2165">TC9/TB9*100-100</f>
        <v>0.11327551163340388</v>
      </c>
      <c r="TD18" s="46">
        <f t="shared" ref="TD18" si="2166">TD9/TC9*100-100</f>
        <v>3.7084110453974972E-2</v>
      </c>
      <c r="TE18" s="46">
        <f t="shared" ref="TE18" si="2167">TE9/TD9*100-100</f>
        <v>6.272408507443572E-2</v>
      </c>
      <c r="TF18" s="46">
        <f t="shared" ref="TF18" si="2168">TF9/TE9*100-100</f>
        <v>-5.8279321821828489E-2</v>
      </c>
      <c r="TG18" s="46">
        <f t="shared" ref="TG18" si="2169">TG9/TF9*100-100</f>
        <v>0.13127736261625955</v>
      </c>
      <c r="TH18" s="46">
        <f t="shared" ref="TH18" si="2170">TH9/TG9*100-100</f>
        <v>0.10707197902806342</v>
      </c>
      <c r="TI18" s="46">
        <f t="shared" ref="TI18" si="2171">TI9/TH9*100-100</f>
        <v>9.9568848438778446E-2</v>
      </c>
      <c r="TJ18" s="46">
        <f t="shared" ref="TJ18" si="2172">TJ9/TI9*100-100</f>
        <v>9.8945369949944961E-2</v>
      </c>
      <c r="TK18" s="46">
        <f t="shared" ref="TK18" si="2173">TK9/TJ9*100-100</f>
        <v>3.9201474746050735E-2</v>
      </c>
      <c r="TL18" s="46">
        <f t="shared" ref="TL18" si="2174">TL9/TK9*100-100</f>
        <v>4.3869342084605023E-2</v>
      </c>
      <c r="TM18" s="46">
        <f t="shared" ref="TM18" si="2175">TM9/TL9*100-100</f>
        <v>4.7342283899439508E-2</v>
      </c>
      <c r="TN18" s="46">
        <f t="shared" ref="TN18" si="2176">TN9/TM9*100-100</f>
        <v>2.3135789517539251E-2</v>
      </c>
      <c r="TO18" s="46">
        <f t="shared" ref="TO18" si="2177">TO9/TN9*100-100</f>
        <v>1.9988193972579893E-2</v>
      </c>
      <c r="TP18" s="46">
        <f t="shared" ref="TP18" si="2178">TP9/TO9*100-100</f>
        <v>1.294953532280374E-2</v>
      </c>
      <c r="TQ18" s="46">
        <f t="shared" ref="TQ18" si="2179">TQ9/TP9*100-100</f>
        <v>9.9484996372751766E-2</v>
      </c>
      <c r="TR18" s="46">
        <f t="shared" ref="TR18" si="2180">TR9/TQ9*100-100</f>
        <v>0.1046067833310218</v>
      </c>
      <c r="TS18" s="46">
        <f t="shared" ref="TS18" si="2181">TS9/TR9*100-100</f>
        <v>7.9265099101760939E-2</v>
      </c>
      <c r="TT18" s="46">
        <f t="shared" ref="TT18" si="2182">TT9/TS9*100-100</f>
        <v>2.1926355887160298E-2</v>
      </c>
      <c r="TU18" s="46">
        <f t="shared" ref="TU18" si="2183">TU9/TT9*100-100</f>
        <v>-7.6505190999355932E-2</v>
      </c>
      <c r="TV18" s="46">
        <f t="shared" ref="TV18" si="2184">TV9/TU9*100-100</f>
        <v>9.7210773379075022E-2</v>
      </c>
      <c r="TW18" s="46">
        <f t="shared" ref="TW18" si="2185">TW9/TV9*100-100</f>
        <v>9.5397555609409324E-2</v>
      </c>
      <c r="TX18" s="46">
        <f t="shared" ref="TX18" si="2186">TX9/TW9*100-100</f>
        <v>2.7652254076997451E-2</v>
      </c>
      <c r="TY18" s="46">
        <f t="shared" ref="TY18" si="2187">TY9/TX9*100-100</f>
        <v>1.8713593337323715</v>
      </c>
      <c r="TZ18" s="46">
        <f t="shared" ref="TZ18" si="2188">TZ9/TY9*100-100</f>
        <v>-1.8546753378998062</v>
      </c>
      <c r="UA18" s="46">
        <f t="shared" ref="UA18" si="2189">UA9/TZ9*100-100</f>
        <v>5.8318351911793798E-2</v>
      </c>
      <c r="UB18" s="46">
        <f t="shared" ref="UB18" si="2190">UB9/UA9*100-100</f>
        <v>1.9074698881133259</v>
      </c>
      <c r="UC18" s="46">
        <f t="shared" ref="UC18" si="2191">UC9/UB9*100-100</f>
        <v>-1.7899310655344323</v>
      </c>
      <c r="UD18" s="46">
        <f t="shared" ref="UD18" si="2192">UD9/UC9*100-100</f>
        <v>6.247752800881301E-2</v>
      </c>
      <c r="UE18" s="46">
        <f t="shared" ref="UE18" si="2193">UE9/UD9*100-100</f>
        <v>-0.10750344920363375</v>
      </c>
      <c r="UF18" s="46">
        <f t="shared" ref="UF18" si="2194">UF9/UE9*100-100</f>
        <v>2.2206861648712106E-2</v>
      </c>
      <c r="UG18" s="46">
        <f t="shared" ref="UG18" si="2195">UG9/UF9*100-100</f>
        <v>-3.2421825643268676E-2</v>
      </c>
      <c r="UH18" s="46">
        <f t="shared" ref="UH18" si="2196">UH9/UG9*100-100</f>
        <v>-0.28580376711045119</v>
      </c>
      <c r="UI18" s="46">
        <f t="shared" ref="UI18" si="2197">UI9/UH9*100-100</f>
        <v>-0.2819820242786335</v>
      </c>
      <c r="UJ18" s="46">
        <f t="shared" ref="UJ18" si="2198">UJ9/UI9*100-100</f>
        <v>-0.64673634859562412</v>
      </c>
      <c r="UK18" s="46">
        <f t="shared" ref="UK18" si="2199">UK9/UJ9*100-100</f>
        <v>-0.44860792249808412</v>
      </c>
      <c r="UL18" s="46">
        <f t="shared" ref="UL18" si="2200">UL9/UK9*100-100</f>
        <v>-0.4957497020696735</v>
      </c>
      <c r="UM18" s="46">
        <f t="shared" ref="UM18" si="2201">UM9/UL9*100-100</f>
        <v>-0.61906731416563332</v>
      </c>
      <c r="UN18" s="46">
        <f t="shared" ref="UN18" si="2202">UN9/UM9*100-100</f>
        <v>-0.48877458482677127</v>
      </c>
      <c r="UO18" s="46">
        <f t="shared" ref="UO18" si="2203">UO9/UN9*100-100</f>
        <v>-1.1841941132205989</v>
      </c>
      <c r="UP18" s="46">
        <f t="shared" ref="UP18" si="2204">UP9/UO9*100-100</f>
        <v>-0.24236643091163046</v>
      </c>
      <c r="UQ18" s="46">
        <f t="shared" ref="UQ18" si="2205">UQ9/UP9*100-100</f>
        <v>-0.22403685458780842</v>
      </c>
      <c r="UR18" s="46">
        <f t="shared" ref="UR18" si="2206">UR9/UQ9*100-100</f>
        <v>-0.48494040756669676</v>
      </c>
      <c r="US18" s="46">
        <f t="shared" ref="US18" si="2207">US9/UR9*100-100</f>
        <v>-0.6063647138393975</v>
      </c>
      <c r="UT18" s="46">
        <f t="shared" ref="UT18" si="2208">UT9/US9*100-100</f>
        <v>-0.36675041568136635</v>
      </c>
      <c r="UU18" s="46">
        <f t="shared" ref="UU18" si="2209">UU9/UT9*100-100</f>
        <v>-0.26009540706358791</v>
      </c>
      <c r="UV18" s="46">
        <f t="shared" ref="UV18" si="2210">UV9/UU9*100-100</f>
        <v>-0.28665382981458265</v>
      </c>
      <c r="UW18" s="46">
        <f t="shared" ref="UW18" si="2211">UW9/UV9*100-100</f>
        <v>-0.1763249353727474</v>
      </c>
      <c r="UX18" s="46">
        <f t="shared" ref="UX18" si="2212">UX9/UW9*100-100</f>
        <v>-0.46100795786780679</v>
      </c>
      <c r="UY18" s="46">
        <f t="shared" ref="UY18" si="2213">UY9/UX9*100-100</f>
        <v>-0.18766513605272905</v>
      </c>
      <c r="UZ18" s="46">
        <f t="shared" ref="UZ18" si="2214">UZ9/UY9*100-100</f>
        <v>-0.14460554239134638</v>
      </c>
      <c r="VA18" s="46">
        <f t="shared" ref="VA18" si="2215">VA9/UZ9*100-100</f>
        <v>-0.10982346856630443</v>
      </c>
      <c r="VB18" s="46">
        <f t="shared" ref="VB18" si="2216">VB9/VA9*100-100</f>
        <v>-0.11864256432123454</v>
      </c>
      <c r="VC18" s="46">
        <f t="shared" ref="VC18" si="2217">VC9/VB9*100-100</f>
        <v>-0.44172255501270286</v>
      </c>
      <c r="VD18" s="46">
        <f t="shared" ref="VD18" si="2218">VD9/VC9*100-100</f>
        <v>-0.14591498916730927</v>
      </c>
      <c r="VE18" s="46">
        <f>VE9/VD9*100-100</f>
        <v>-0.1235667149302202</v>
      </c>
      <c r="VF18" s="46">
        <f t="shared" ref="VF18" si="2219">VF9/VE9*100-100</f>
        <v>5.0649537353322671E-2</v>
      </c>
      <c r="VG18" s="46">
        <f t="shared" ref="VG18" si="2220">VG9/VF9*100-100</f>
        <v>-8.0362879457126724E-2</v>
      </c>
      <c r="VH18" s="46">
        <f t="shared" ref="VH18" si="2221">VH9/VG9*100-100</f>
        <v>-0.32253997171092408</v>
      </c>
      <c r="VI18" s="46">
        <f t="shared" ref="VI18" si="2222">VI9/VH9*100-100</f>
        <v>-8.5661929714461849E-2</v>
      </c>
      <c r="VJ18" s="46">
        <f t="shared" ref="VJ18" si="2223">VJ9/VI9*100-100</f>
        <v>-4.0771050156280353E-2</v>
      </c>
      <c r="VK18" s="46">
        <f t="shared" ref="VK18" si="2224">VK9/VJ9*100-100</f>
        <v>-0.10171223882447578</v>
      </c>
      <c r="VL18" s="46">
        <f t="shared" ref="VL18" si="2225">VL9/VK9*100-100</f>
        <v>-8.7507340326766325E-2</v>
      </c>
      <c r="VM18" s="46">
        <f t="shared" ref="VM18" si="2226">VM9/VL9*100-100</f>
        <v>-0.5376256085975939</v>
      </c>
      <c r="VN18" s="46">
        <f t="shared" ref="VN18" si="2227">VN9/VM9*100-100</f>
        <v>4.5518443914389195E-2</v>
      </c>
      <c r="VO18" s="46">
        <f t="shared" ref="VO18" si="2228">VO9/VN9*100-100</f>
        <v>-4.7404955257675851E-2</v>
      </c>
      <c r="VP18" s="46">
        <f t="shared" ref="VP18" si="2229">VP9/VO9*100-100</f>
        <v>-0.10318298606281928</v>
      </c>
      <c r="VQ18" s="46">
        <f t="shared" ref="VQ18" si="2230">VQ9/VP9*100-100</f>
        <v>-5.2436507627177775E-2</v>
      </c>
      <c r="VR18" s="46">
        <f t="shared" ref="VR18" si="2231">VR9/VQ9*100-100</f>
        <v>-0.29346137808991557</v>
      </c>
      <c r="VS18" s="46">
        <f t="shared" ref="VS18" si="2232">VS9/VR9*100-100</f>
        <v>-9.9763170548854418E-2</v>
      </c>
      <c r="VT18" s="46">
        <f t="shared" ref="VT18" si="2233">VT9/VS9*100-100</f>
        <v>-0.13783191153410712</v>
      </c>
      <c r="VU18" s="46">
        <f t="shared" ref="VU18" si="2234">VU9/VT9*100-100</f>
        <v>-7.5009625866954366E-2</v>
      </c>
      <c r="VV18" s="46">
        <f t="shared" ref="VV18" si="2235">VV9/VU9*100-100</f>
        <v>2.4472876956011191E-2</v>
      </c>
      <c r="VW18" s="46">
        <f t="shared" ref="VW18" si="2236">VW9/VV9*100-100</f>
        <v>-0.24507087075440381</v>
      </c>
      <c r="VX18" s="46">
        <f t="shared" ref="VX18" si="2237">VX9/VW9*100-100</f>
        <v>-5.8856154048640974E-2</v>
      </c>
      <c r="VY18" s="46">
        <f t="shared" ref="VY18" si="2238">VY9/VX9*100-100</f>
        <v>-4.466775857416394E-2</v>
      </c>
      <c r="VZ18" s="46">
        <f t="shared" ref="VZ18" si="2239">VZ9/VY9*100-100</f>
        <v>-5.1728736533846131E-2</v>
      </c>
      <c r="WA18" s="46">
        <f t="shared" ref="WA18" si="2240">WA9/VZ9*100-100</f>
        <v>0.1010757248454297</v>
      </c>
      <c r="WB18" s="46">
        <f t="shared" ref="WB18" si="2241">WB9/WA9*100-100</f>
        <v>-0.56523895897095144</v>
      </c>
      <c r="WC18" s="46">
        <f t="shared" ref="WC18" si="2242">WC9/WB9*100-100</f>
        <v>5.26211085953463E-2</v>
      </c>
      <c r="WD18" s="46">
        <f t="shared" ref="WD18" si="2243">WD9/WC9*100-100</f>
        <v>0.16315559267428625</v>
      </c>
      <c r="WE18" s="46">
        <f t="shared" ref="WE18" si="2244">WE9/WD9*100-100</f>
        <v>-0.27879761250633806</v>
      </c>
      <c r="WF18" s="46">
        <f t="shared" ref="WF18" si="2245">WF9/WE9*100-100</f>
        <v>-1.8890873368988537E-2</v>
      </c>
      <c r="WG18" s="46">
        <f t="shared" ref="WG18" si="2246">WG9/WF9*100-100</f>
        <v>3.9164200835557494E-3</v>
      </c>
      <c r="WH18" s="46">
        <f t="shared" ref="WH18" si="2247">WH9/WG9*100-100</f>
        <v>-2.5316113081757408E-2</v>
      </c>
      <c r="WI18" s="46">
        <f t="shared" ref="WI18" si="2248">WI9/WH9*100-100</f>
        <v>-4.2322094324902082E-2</v>
      </c>
      <c r="WJ18" s="46">
        <f t="shared" ref="WJ18" si="2249">WJ9/WI9*100-100</f>
        <v>-0.10089608127039185</v>
      </c>
      <c r="WK18" s="46">
        <f t="shared" ref="WK18" si="2250">WK9/WJ9*100-100</f>
        <v>-2.0191967298060831E-2</v>
      </c>
      <c r="WL18" s="46">
        <f t="shared" ref="WL18" si="2251">WL9/WK9*100-100</f>
        <v>-3.2314890441526245E-2</v>
      </c>
      <c r="WM18" s="46">
        <f t="shared" ref="WM18" si="2252">WM9/WL9*100-100</f>
        <v>-1.8640653157873999E-2</v>
      </c>
      <c r="WN18" s="46">
        <f t="shared" ref="WN18" si="2253">WN9/WM9*100-100</f>
        <v>1.9493073525396198E-2</v>
      </c>
      <c r="WO18" s="46">
        <f t="shared" ref="WO18" si="2254">WO9/WN9*100-100</f>
        <v>-0.23379056668557041</v>
      </c>
      <c r="WP18" s="46">
        <f t="shared" ref="WP18" si="2255">WP9/WO9*100-100</f>
        <v>2.5218558146917758E-2</v>
      </c>
      <c r="WQ18" s="46">
        <f t="shared" ref="WQ18" si="2256">WQ9/WP9*100-100</f>
        <v>-1.3302470298711455E-2</v>
      </c>
      <c r="WR18" s="46">
        <f t="shared" ref="WR18" si="2257">WR9/WQ9*100-100</f>
        <v>6.3777310049673019E-2</v>
      </c>
      <c r="WS18" s="46">
        <f t="shared" ref="WS18" si="2258">WS9/WR9*100-100</f>
        <v>6.9494281170022987E-2</v>
      </c>
      <c r="WT18" s="46">
        <f t="shared" ref="WT18" si="2259">WT9/WS9*100-100</f>
        <v>-0.13753738200288979</v>
      </c>
      <c r="WU18" s="46">
        <f t="shared" ref="WU18" si="2260">WU9/WT9*100-100</f>
        <v>0.17516359865020092</v>
      </c>
      <c r="WV18" s="46">
        <f t="shared" ref="WV18" si="2261">WV9/WU9*100-100</f>
        <v>1.0645105127736088E-2</v>
      </c>
      <c r="WW18" s="46">
        <f t="shared" ref="WW18" si="2262">WW9/WV9*100-100</f>
        <v>4.6112014091221454E-2</v>
      </c>
      <c r="WX18" s="46">
        <f t="shared" ref="WX18" si="2263">WX9/WW9*100-100</f>
        <v>1.2213003642159492E-2</v>
      </c>
      <c r="WY18" s="46">
        <f t="shared" ref="WY18" si="2264">WY9/WX9*100-100</f>
        <v>9.8464977585734914E-3</v>
      </c>
      <c r="WZ18" s="46">
        <f t="shared" ref="WZ18" si="2265">WZ9/WY9*100-100</f>
        <v>8.0453846036590448E-2</v>
      </c>
      <c r="XA18" s="46">
        <f t="shared" ref="XA18" si="2266">XA9/WZ9*100-100</f>
        <v>2.7782496600650575E-2</v>
      </c>
      <c r="XB18" s="46">
        <f t="shared" ref="XB18" si="2267">XB9/XA9*100-100</f>
        <v>6.2298375019338437E-2</v>
      </c>
      <c r="XC18" s="46">
        <f t="shared" ref="XC18" si="2268">XC9/XB9*100-100</f>
        <v>8.4882871879216282E-2</v>
      </c>
      <c r="XD18" s="46">
        <f t="shared" ref="XD18" si="2269">XD9/XC9*100-100</f>
        <v>-9.7506240634075425E-2</v>
      </c>
      <c r="XE18" s="46">
        <f t="shared" ref="XE18" si="2270">XE9/XD9*100-100</f>
        <v>2.7791732593243523E-2</v>
      </c>
      <c r="XF18" s="46">
        <f t="shared" ref="XF18" si="2271">XF9/XE9*100-100</f>
        <v>9.5610191332013983E-3</v>
      </c>
      <c r="XG18" s="46">
        <f t="shared" ref="XG18" si="2272">XG9/XF9*100-100</f>
        <v>4.0009225130901882E-2</v>
      </c>
      <c r="XH18" s="46">
        <f t="shared" ref="XH18" si="2273">XH9/XG9*100-100</f>
        <v>-1.0253454887134694E-3</v>
      </c>
      <c r="XI18" s="46">
        <f t="shared" ref="XI18" si="2274">XI9/XH9*100-100</f>
        <v>-0.25927041645815052</v>
      </c>
      <c r="XJ18" s="46">
        <f t="shared" ref="XJ18" si="2275">XJ9/XI9*100-100</f>
        <v>1.8783852247679533E-2</v>
      </c>
      <c r="XK18" s="46">
        <f t="shared" ref="XK18" si="2276">XK9/XJ9*100-100</f>
        <v>0.25667431927753626</v>
      </c>
      <c r="XL18" s="46">
        <f t="shared" ref="XL18" si="2277">XL9/XK9*100-100</f>
        <v>-5.3284331681169306E-3</v>
      </c>
      <c r="XM18" s="46">
        <f t="shared" ref="XM18" si="2278">XM9/XL9*100-100</f>
        <v>4.3920182820286868E-2</v>
      </c>
      <c r="XN18" s="46">
        <f t="shared" ref="XN18" si="2279">XN9/XM9*100-100</f>
        <v>-0.16207216753448961</v>
      </c>
      <c r="XO18" s="46">
        <f t="shared" ref="XO18" si="2280">XO9/XN9*100-100</f>
        <v>2.8005849965296647E-2</v>
      </c>
      <c r="XP18" s="46">
        <f t="shared" ref="XP18" si="2281">XP9/XO9*100-100</f>
        <v>-7.0918311690647329E-2</v>
      </c>
      <c r="XQ18" s="46">
        <f t="shared" ref="XQ18" si="2282">XQ9/XP9*100-100</f>
        <v>0.16877463604461695</v>
      </c>
      <c r="XR18" s="46">
        <f t="shared" ref="XR18" si="2283">XR9/XQ9*100-100</f>
        <v>-4.6219896760021584E-2</v>
      </c>
      <c r="XS18" s="46">
        <f t="shared" ref="XS18" si="2284">XS9/XR9*100-100</f>
        <v>-0.19075139395235396</v>
      </c>
      <c r="XT18" s="46">
        <f t="shared" ref="XT18" si="2285">XT9/XS9*100-100</f>
        <v>2.1915073431273413E-2</v>
      </c>
      <c r="XU18" s="46">
        <f t="shared" ref="XU18" si="2286">XU9/XT9*100-100</f>
        <v>-6.5709264114531152E-2</v>
      </c>
      <c r="XV18" s="46">
        <f t="shared" ref="XV18" si="2287">XV9/XU9*100-100</f>
        <v>-1.0409040865368979E-3</v>
      </c>
      <c r="XW18" s="46">
        <f t="shared" ref="XW18" si="2288">XW9/XV9*100-100</f>
        <v>6.9485341255173694E-2</v>
      </c>
      <c r="XX18" s="46">
        <f t="shared" ref="XX18" si="2289">XX9/XW9*100-100</f>
        <v>-0.200843338026786</v>
      </c>
      <c r="XY18" s="46">
        <f t="shared" ref="XY18" si="2290">XY9/XX9*100-100</f>
        <v>-5.7570873766579211E-2</v>
      </c>
      <c r="XZ18" s="46">
        <f t="shared" ref="XZ18" si="2291">XZ9/XY9*100-100</f>
        <v>-3.9262274463141011E-2</v>
      </c>
      <c r="YA18" s="46">
        <f t="shared" ref="YA18" si="2292">YA9/XZ9*100-100</f>
        <v>2.5232032020056749E-2</v>
      </c>
      <c r="YB18" s="46">
        <f t="shared" ref="YB18" si="2293">YB9/YA9*100-100</f>
        <v>0.14810178811576691</v>
      </c>
      <c r="YC18" s="46">
        <f t="shared" ref="YC18" si="2294">YC9/YB9*100-100</f>
        <v>-7.4568576252204366E-2</v>
      </c>
      <c r="YD18" s="46">
        <f t="shared" ref="YD18" si="2295">YD9/YC9*100-100</f>
        <v>8.1837575096557202E-3</v>
      </c>
      <c r="YE18" s="46">
        <f t="shared" ref="YE18" si="2296">YE9/YD9*100-100</f>
        <v>4.7375457390458564E-2</v>
      </c>
      <c r="YF18" s="46">
        <f t="shared" ref="YF18" si="2297">YF9/YE9*100-100</f>
        <v>-9.3161343890514559E-2</v>
      </c>
      <c r="YG18" s="46">
        <f t="shared" ref="YG18" si="2298">YG9/YF9*100-100</f>
        <v>2.3180824876362749E-2</v>
      </c>
      <c r="YH18" s="46">
        <f t="shared" ref="YH18" si="2299">YH9/YG9*100-100</f>
        <v>-0.12801311597634424</v>
      </c>
      <c r="YI18" s="46">
        <f t="shared" ref="YI18" si="2300">YI9/YH9*100-100</f>
        <v>5.8367737717063051E-2</v>
      </c>
      <c r="YJ18" s="46">
        <f t="shared" ref="YJ18" si="2301">YJ9/YI9*100-100</f>
        <v>1.4934670868242961E-2</v>
      </c>
      <c r="YK18" s="46">
        <f t="shared" ref="YK18" si="2302">YK9/YJ9*100-100</f>
        <v>7.5426831712945841E-3</v>
      </c>
      <c r="YL18" s="46">
        <f t="shared" ref="YL18" si="2303">YL9/YK9*100-100</f>
        <v>0.23270296194175444</v>
      </c>
      <c r="YM18" s="46">
        <f t="shared" ref="YM18" si="2304">YM9/YL9*100-100</f>
        <v>-0.15253439595196028</v>
      </c>
      <c r="YN18" s="46">
        <f t="shared" ref="YN18" si="2305">YN9/YM9*100-100</f>
        <v>7.5200604745106148E-2</v>
      </c>
      <c r="YO18" s="46">
        <f t="shared" ref="YO18" si="2306">YO9/YN9*100-100</f>
        <v>2.5892278616936437E-2</v>
      </c>
      <c r="YP18" s="46">
        <v>-6.1201410417027091E-2</v>
      </c>
      <c r="YQ18" s="46">
        <v>3.5396230399385331E-2</v>
      </c>
      <c r="YR18" s="46">
        <f>YR9/YQ9*100-100</f>
        <v>-0.18256915507325289</v>
      </c>
      <c r="YS18" s="46">
        <v>4.9503647744188584E-2</v>
      </c>
      <c r="YT18" s="46">
        <v>-5.566961092836209E-2</v>
      </c>
      <c r="YU18" s="46">
        <v>2.0433937829380966E-2</v>
      </c>
      <c r="YV18" s="46">
        <v>3.881992439056603E-2</v>
      </c>
      <c r="YW18" s="46">
        <v>-0.21090436778530375</v>
      </c>
      <c r="YX18" s="46">
        <v>1.3096933195114957E-2</v>
      </c>
      <c r="YY18" s="46">
        <v>1.1687634307349981E-2</v>
      </c>
      <c r="YZ18" s="46">
        <v>6.4757163796826944E-3</v>
      </c>
      <c r="ZA18" s="46">
        <v>1.1630503922745561E-2</v>
      </c>
      <c r="ZB18" s="46">
        <v>-0.12219012320075251</v>
      </c>
      <c r="ZC18" s="46">
        <v>2.2607356958232572E-2</v>
      </c>
      <c r="ZD18" s="46">
        <v>4.6396651866871252E-3</v>
      </c>
      <c r="ZE18" s="46">
        <v>-7.1349028652605284E-3</v>
      </c>
      <c r="ZF18" s="46">
        <v>3.0568676869634714E-2</v>
      </c>
      <c r="ZG18" s="46">
        <v>5.025395081077022E-2</v>
      </c>
      <c r="ZH18" s="46">
        <v>0.11137514948116234</v>
      </c>
      <c r="ZI18" s="46">
        <v>0.20437661896994541</v>
      </c>
      <c r="ZJ18" s="46">
        <v>1.2929966982099472E-2</v>
      </c>
      <c r="ZK18" s="46">
        <v>6.5627391574139438E-2</v>
      </c>
      <c r="ZL18" s="46">
        <v>-8.6155097801565717E-2</v>
      </c>
      <c r="ZM18" s="46">
        <v>6.5946023357810191E-2</v>
      </c>
      <c r="ZN18" s="46">
        <v>3.1084551917757608E-2</v>
      </c>
      <c r="ZO18" s="46">
        <f>ZO9/ZM9*100-100</f>
        <v>0.14505662262875774</v>
      </c>
      <c r="ZP18" s="46">
        <v>1.1795764867002845E-2</v>
      </c>
      <c r="ZQ18" s="46">
        <v>-0.15667037449983923</v>
      </c>
      <c r="ZR18" s="46">
        <v>2.5328807824152477E-2</v>
      </c>
      <c r="ZS18" s="46">
        <v>-4.5676880366727346E-3</v>
      </c>
      <c r="ZT18" s="46">
        <v>4.7266582337599061E-2</v>
      </c>
      <c r="ZU18" s="46">
        <v>9.1502752960224143E-3</v>
      </c>
      <c r="ZV18" s="46">
        <v>-8.595036140032164E-2</v>
      </c>
      <c r="ZW18" s="46">
        <v>-1.8545597369865163E-2</v>
      </c>
      <c r="ZX18" s="46">
        <v>-4.5747734466530687E-2</v>
      </c>
      <c r="ZY18" s="46">
        <v>-6.2100121849795187E-2</v>
      </c>
      <c r="ZZ18" s="46">
        <v>-4.2149701949242058E-2</v>
      </c>
      <c r="AAA18" s="46">
        <v>-0.15497166431569553</v>
      </c>
      <c r="AAB18" s="46">
        <v>-7.9259039182289825E-2</v>
      </c>
      <c r="AAC18" s="46">
        <v>-2.7680917359560908E-2</v>
      </c>
      <c r="AAD18" s="46">
        <v>-6.2245903941459346E-2</v>
      </c>
      <c r="AAE18" s="46">
        <v>0.11696809766246474</v>
      </c>
      <c r="AAF18" s="46">
        <v>-0.19752771124005619</v>
      </c>
      <c r="AAG18" s="46">
        <v>-5.91594662541155E-2</v>
      </c>
      <c r="AAH18" s="46">
        <v>-2.0673735497339862E-2</v>
      </c>
      <c r="AAI18" s="46">
        <v>-2.5209582812209419E-2</v>
      </c>
      <c r="AAJ18" s="46">
        <v>-5.3088579688946425E-2</v>
      </c>
      <c r="AAK18" s="46">
        <v>-0.25258250858635733</v>
      </c>
      <c r="AAL18" s="46">
        <v>-0.12146032439295595</v>
      </c>
      <c r="AAM18" s="46">
        <v>-4.5922920425070402E-2</v>
      </c>
      <c r="AAN18" s="46">
        <v>-5.00639928386164E-2</v>
      </c>
      <c r="AAO18" s="46">
        <v>-8.7587811141247585E-2</v>
      </c>
      <c r="AAP18" s="46">
        <v>-0.1446367998561584</v>
      </c>
      <c r="AAQ18" s="46">
        <v>-0.12064359675764535</v>
      </c>
      <c r="AAR18" s="46">
        <v>-6.6733596451257426E-2</v>
      </c>
      <c r="AAS18" s="46">
        <v>-4.4349633895436114E-2</v>
      </c>
      <c r="AAT18" s="46">
        <v>-0.11192509348741453</v>
      </c>
      <c r="AAU18" s="46">
        <v>-0.18172260738113266</v>
      </c>
      <c r="AAV18" s="46">
        <v>-9.0255085886880693E-2</v>
      </c>
      <c r="AAW18" s="46">
        <v>-8.0920961136996539E-3</v>
      </c>
      <c r="AAX18" s="46">
        <v>-3.8914543182997363E-2</v>
      </c>
      <c r="AAY18" s="46">
        <v>-3.1366733144196246E-2</v>
      </c>
      <c r="AAZ18" s="46">
        <v>-3.4087178929496531E-2</v>
      </c>
      <c r="ABA18" s="46">
        <v>-3.848469329224713E-2</v>
      </c>
      <c r="ABB18" s="46">
        <v>4.4381081051483307E-3</v>
      </c>
      <c r="ABC18" s="46">
        <v>7.9806090958385312E-3</v>
      </c>
      <c r="ABD18" s="46">
        <v>0.39181256498233097</v>
      </c>
      <c r="ABE18" s="46">
        <v>-0.21233154394974463</v>
      </c>
      <c r="ABF18" s="46">
        <v>4.4978364001210025E-2</v>
      </c>
      <c r="ABG18" s="46">
        <v>1.2116001307731494E-2</v>
      </c>
      <c r="ABH18" s="46">
        <v>1.7144258124396288</v>
      </c>
      <c r="ABI18" s="46">
        <v>1.473361090709318</v>
      </c>
      <c r="ABJ18" s="46">
        <v>-2.5962359886335662E-2</v>
      </c>
      <c r="ABK18" s="46">
        <v>-3.1624981183796308E-2</v>
      </c>
      <c r="ABL18" s="46">
        <v>-1.7500684321164641</v>
      </c>
      <c r="ABM18" s="46">
        <v>-4.22090824562531E-2</v>
      </c>
      <c r="ABN18" s="46">
        <v>-9.4316051594020678E-2</v>
      </c>
      <c r="ABO18" s="46">
        <v>-1.1302964188217857E-3</v>
      </c>
      <c r="ABP18" s="46">
        <v>-1.3272573365640028E-2</v>
      </c>
      <c r="ABQ18" s="46">
        <v>-2.5997903192831018E-2</v>
      </c>
      <c r="ABR18" s="46">
        <v>-1.1419362583268367E-2</v>
      </c>
      <c r="ABS18" s="46">
        <v>-0.14386343699354143</v>
      </c>
      <c r="ABT18" s="46">
        <v>-5.0631385028822251E-2</v>
      </c>
      <c r="ABU18" s="46">
        <v>0.24124047898163781</v>
      </c>
      <c r="ABV18" s="46">
        <v>-3.844564270903561E-2</v>
      </c>
      <c r="ABW18" s="46">
        <v>-1.0398961569364928E-2</v>
      </c>
      <c r="ABX18" s="46">
        <v>-0.16408962030163821</v>
      </c>
      <c r="ABY18" s="46">
        <v>-4.9401471839487954E-2</v>
      </c>
      <c r="ABZ18" s="46">
        <v>0.33553474758140567</v>
      </c>
      <c r="ACA18" s="46">
        <v>9.4295055961239882E-2</v>
      </c>
      <c r="ACB18" s="46">
        <v>5.6761422587655375E-2</v>
      </c>
      <c r="ACC18" s="46">
        <v>-0.21682177260538538</v>
      </c>
      <c r="ACD18" s="46">
        <v>0.12037691603032386</v>
      </c>
      <c r="ACE18" s="46">
        <v>2.0587012716674735E-2</v>
      </c>
      <c r="ACF18" s="46">
        <v>8.6748371346487829E-3</v>
      </c>
      <c r="ACG18" s="46">
        <v>-6.3237401861186981E-3</v>
      </c>
      <c r="ACH18" s="46">
        <v>-0.15966366442921753</v>
      </c>
      <c r="ACI18" s="46">
        <v>-1.8381215224167136E-2</v>
      </c>
      <c r="ACJ18" s="46">
        <v>-0.11388250085848028</v>
      </c>
      <c r="ACK18" s="46">
        <v>8.4239257934797251E-2</v>
      </c>
      <c r="ACL18" s="46">
        <v>-5.4849041231008755E-2</v>
      </c>
      <c r="ACM18" s="46">
        <v>-0.10905595858041295</v>
      </c>
      <c r="ACN18" s="46">
        <v>2.0437780440516917E-2</v>
      </c>
      <c r="ACO18" s="46">
        <v>2.7814325196231948E-2</v>
      </c>
      <c r="ACP18" s="46">
        <v>-4.8867062584889709E-3</v>
      </c>
      <c r="ACQ18" s="46">
        <v>0.22403249745710241</v>
      </c>
      <c r="ACR18" s="46">
        <v>-0.30184090625786553</v>
      </c>
      <c r="ACS18" s="46">
        <v>2.8829424985161722E-2</v>
      </c>
      <c r="ACT18" s="46">
        <v>1.7004649333614452E-2</v>
      </c>
      <c r="ACU18" s="46">
        <v>-1.3418493392904907E-2</v>
      </c>
      <c r="ACV18" s="46">
        <v>-0.13071048012659503</v>
      </c>
      <c r="ACW18" s="46">
        <v>-4.2999602867070053E-2</v>
      </c>
      <c r="ACX18" s="46">
        <v>-8.703033638411739E-3</v>
      </c>
      <c r="ACY18" s="46">
        <v>5.8311504811427994E-3</v>
      </c>
      <c r="ACZ18" s="46">
        <v>-1.1484620298702453E-2</v>
      </c>
      <c r="ADA18" s="46">
        <v>-0.17016027376011778</v>
      </c>
      <c r="ADB18" s="46">
        <v>-6.4763411617661859E-2</v>
      </c>
      <c r="ADC18" s="46">
        <v>4.8488063182404062E-2</v>
      </c>
      <c r="ADD18" s="46">
        <v>-7.0181869697023558E-3</v>
      </c>
      <c r="ADE18" s="46">
        <v>-9.2861373646329071E-2</v>
      </c>
      <c r="ADF18" s="46">
        <v>-0.2207532544545785</v>
      </c>
      <c r="ADG18" s="46">
        <v>-1.4865171239634378E-2</v>
      </c>
      <c r="ADH18" s="46">
        <v>-1.7665792693577487E-3</v>
      </c>
      <c r="ADI18" s="46">
        <v>-3.0345057364925765E-2</v>
      </c>
      <c r="ADJ18" s="46">
        <v>-3.4983603970488275E-2</v>
      </c>
      <c r="ADK18" s="46">
        <v>-0.20657402126576585</v>
      </c>
      <c r="ADL18" s="46">
        <v>0.26648458669890829</v>
      </c>
      <c r="ADM18" s="46">
        <v>3.1041742432847741E-2</v>
      </c>
      <c r="ADN18" s="46">
        <v>-5.1742339815490368E-3</v>
      </c>
      <c r="ADO18" s="46">
        <v>3.7815396781041954E-2</v>
      </c>
      <c r="ADP18" s="46">
        <v>-0.23354569614384957</v>
      </c>
      <c r="ADQ18" s="46">
        <v>6.1338838315663224E-3</v>
      </c>
      <c r="ADR18" s="46">
        <v>-1.9461759638943477E-2</v>
      </c>
      <c r="ADS18" s="46">
        <v>-2.4128973270165943E-2</v>
      </c>
      <c r="ADT18" s="46">
        <v>-3.3618870871364948E-2</v>
      </c>
      <c r="ADU18" s="46">
        <v>-0.3332897805887427</v>
      </c>
      <c r="ADV18" s="46">
        <v>-3.5316521164006076E-2</v>
      </c>
      <c r="ADW18" s="46">
        <v>-1.1277908833733363E-2</v>
      </c>
      <c r="ADX18" s="46">
        <v>-6.4143428895462762E-2</v>
      </c>
      <c r="ADY18" s="46">
        <v>1.2224447519443515E-2</v>
      </c>
      <c r="ADZ18" s="46">
        <v>-0.44623389073747433</v>
      </c>
      <c r="AEA18" s="46">
        <v>2.9672855097587103E-2</v>
      </c>
      <c r="AEB18" s="46">
        <v>-7.4206709207800259E-3</v>
      </c>
      <c r="AEC18" s="46">
        <v>-3.6897318795325873E-3</v>
      </c>
      <c r="AED18" s="46">
        <v>-6.0268981533411647E-2</v>
      </c>
      <c r="AEE18" s="46">
        <v>-0.2035665220196563</v>
      </c>
      <c r="AEF18" s="46">
        <f>AEF9/AEE9*100-100</f>
        <v>7.255270988738971E-2</v>
      </c>
      <c r="AEH18" s="123" t="s">
        <v>156</v>
      </c>
      <c r="AEQ18" s="726" t="s">
        <v>512</v>
      </c>
      <c r="AER18" s="727" t="s">
        <v>3</v>
      </c>
      <c r="AES18" s="728" t="s">
        <v>512</v>
      </c>
      <c r="AET18" s="729" t="s">
        <v>3</v>
      </c>
      <c r="AEV18" s="464" t="s">
        <v>129</v>
      </c>
      <c r="AEW18" s="710">
        <f>AGL4</f>
        <v>66.6899999999996</v>
      </c>
      <c r="AEX18" s="710">
        <f>AGJ4</f>
        <v>49.707000000000335</v>
      </c>
      <c r="AEY18" s="710">
        <f>AGH4</f>
        <v>29.284999999999854</v>
      </c>
      <c r="AEZ18" s="710">
        <f>AGF4</f>
        <v>-22.511999999999716</v>
      </c>
      <c r="AFA18" s="710">
        <f>AGD4</f>
        <v>-44.246000000000095</v>
      </c>
      <c r="AFB18" s="710">
        <f>AGB4</f>
        <v>-5.6390000000001237</v>
      </c>
      <c r="AFC18" s="710">
        <f>AFZ4</f>
        <v>46.349999999999454</v>
      </c>
      <c r="AFD18" s="710">
        <v>58.606999999999971</v>
      </c>
      <c r="AFE18" s="710">
        <v>122.108</v>
      </c>
      <c r="AFF18" s="710">
        <f>AFS4</f>
        <v>106.90700000000015</v>
      </c>
      <c r="AFG18" s="710">
        <v>77.382999999999811</v>
      </c>
      <c r="AFH18" s="710">
        <f>AFO4</f>
        <v>81.609000000000378</v>
      </c>
      <c r="AFI18" s="710">
        <f>AFK4</f>
        <v>123.41799999999967</v>
      </c>
      <c r="AFJ18" s="710">
        <f>AFI4</f>
        <v>27.177999999999884</v>
      </c>
      <c r="AFK18" s="711">
        <f>AFG4</f>
        <v>63.361000000000786</v>
      </c>
      <c r="AFL18" s="711">
        <v>147.7519999999995</v>
      </c>
      <c r="AFM18" s="711">
        <v>81.400000000000006</v>
      </c>
      <c r="AFN18" s="711">
        <f>AFA4</f>
        <v>133.51000000000022</v>
      </c>
      <c r="AFO18" s="711">
        <f>AEY4</f>
        <v>95.197000000000116</v>
      </c>
      <c r="AFP18" s="711">
        <f>AEW4</f>
        <v>120.46500000000015</v>
      </c>
      <c r="AFQ18" s="711">
        <f>AEU4</f>
        <v>126.15899999999965</v>
      </c>
      <c r="AFR18" s="711">
        <v>64.449999999999818</v>
      </c>
      <c r="AFS18" s="711">
        <v>117.52300000000014</v>
      </c>
      <c r="AFT18" s="711">
        <v>123.84299999999985</v>
      </c>
      <c r="AFU18" s="711">
        <v>138.47600000000057</v>
      </c>
      <c r="AFV18" s="711">
        <f>AEI4</f>
        <v>123.65299999999934</v>
      </c>
    </row>
    <row r="19" spans="1:878" x14ac:dyDescent="0.25">
      <c r="A19" s="42" t="s">
        <v>2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7">
        <f>AS10-B10</f>
        <v>-9.9929425706013717</v>
      </c>
      <c r="AT19" s="47">
        <f t="shared" ref="AT19:DD19" si="2307">AT10-AS10</f>
        <v>7.3343001982993883</v>
      </c>
      <c r="AU19" s="47">
        <f t="shared" si="2307"/>
        <v>11.825791473602294</v>
      </c>
      <c r="AV19" s="47">
        <f t="shared" si="2307"/>
        <v>10.173783709598865</v>
      </c>
      <c r="AW19" s="47">
        <f t="shared" si="2307"/>
        <v>-1.4372720905994356</v>
      </c>
      <c r="AX19" s="47">
        <f t="shared" si="2307"/>
        <v>1.3892411428987543</v>
      </c>
      <c r="AY19" s="47">
        <f t="shared" si="2307"/>
        <v>18.627742711700193</v>
      </c>
      <c r="AZ19" s="47">
        <f t="shared" si="2307"/>
        <v>79.270129333701334</v>
      </c>
      <c r="BA19" s="47">
        <f t="shared" si="2307"/>
        <v>26.68887561379961</v>
      </c>
      <c r="BB19" s="47">
        <f t="shared" si="2307"/>
        <v>7.2219999999997526</v>
      </c>
      <c r="BC19" s="47">
        <f t="shared" si="2307"/>
        <v>-12.847999999999956</v>
      </c>
      <c r="BD19" s="47">
        <f t="shared" si="2307"/>
        <v>17.807090000000244</v>
      </c>
      <c r="BE19" s="47">
        <f t="shared" si="2307"/>
        <v>3.8532900000009249</v>
      </c>
      <c r="BF19" s="47">
        <f t="shared" si="2307"/>
        <v>9.4001199999984237</v>
      </c>
      <c r="BG19" s="47">
        <f t="shared" si="2307"/>
        <v>26.73975000000064</v>
      </c>
      <c r="BH19" s="47">
        <f t="shared" si="2307"/>
        <v>-3.0463600000002771</v>
      </c>
      <c r="BI19" s="47">
        <f t="shared" si="2307"/>
        <v>24.320109999998749</v>
      </c>
      <c r="BJ19" s="47">
        <f t="shared" si="2307"/>
        <v>-0.41100000000005821</v>
      </c>
      <c r="BK19" s="47">
        <f t="shared" si="2307"/>
        <v>-5.4279999999998836</v>
      </c>
      <c r="BL19" s="47">
        <f t="shared" si="2307"/>
        <v>-25.52668999999878</v>
      </c>
      <c r="BM19" s="47">
        <f t="shared" si="2307"/>
        <v>-12.381953625199458</v>
      </c>
      <c r="BN19" s="47">
        <f t="shared" si="2307"/>
        <v>30.591367551600342</v>
      </c>
      <c r="BO19" s="47">
        <f t="shared" si="2307"/>
        <v>2.911836073599261</v>
      </c>
      <c r="BP19" s="47">
        <f t="shared" si="2307"/>
        <v>13.264858659500533</v>
      </c>
      <c r="BQ19" s="47">
        <f t="shared" si="2307"/>
        <v>-4.1704150776822644</v>
      </c>
      <c r="BR19" s="47">
        <f t="shared" si="2307"/>
        <v>-1.979173278219605</v>
      </c>
      <c r="BS19" s="47">
        <f t="shared" si="2307"/>
        <v>-3.6887753124992742</v>
      </c>
      <c r="BT19" s="47">
        <f t="shared" si="2307"/>
        <v>-10.528072669898393</v>
      </c>
      <c r="BU19" s="47">
        <f t="shared" si="2307"/>
        <v>-19.556091204101904</v>
      </c>
      <c r="BV19" s="47">
        <f t="shared" si="2307"/>
        <v>-3.9474219061994518</v>
      </c>
      <c r="BW19" s="47">
        <f t="shared" si="2307"/>
        <v>2.4378500737111608</v>
      </c>
      <c r="BX19" s="47">
        <f t="shared" si="2307"/>
        <v>-27.611574093813033</v>
      </c>
      <c r="BY19" s="47">
        <f t="shared" si="2307"/>
        <v>-8.5446557679988473</v>
      </c>
      <c r="BZ19" s="47">
        <f t="shared" si="2307"/>
        <v>-11.422767859099622</v>
      </c>
      <c r="CA19" s="47">
        <f t="shared" si="2307"/>
        <v>-25.635069466999994</v>
      </c>
      <c r="CB19" s="47">
        <f t="shared" si="2307"/>
        <v>-5.0855716410769674</v>
      </c>
      <c r="CC19" s="47">
        <f t="shared" si="2307"/>
        <v>-24.128788098823861</v>
      </c>
      <c r="CD19" s="47">
        <f t="shared" si="2307"/>
        <v>-9.0051341428988962</v>
      </c>
      <c r="CE19" s="47">
        <f t="shared" si="2307"/>
        <v>3.6759542412000883</v>
      </c>
      <c r="CF19" s="47">
        <f t="shared" si="2307"/>
        <v>2.9786278442988987</v>
      </c>
      <c r="CG19" s="47">
        <f t="shared" si="2307"/>
        <v>-5.4740006098982121</v>
      </c>
      <c r="CH19" s="47">
        <f t="shared" si="2307"/>
        <v>-75.126205361400935</v>
      </c>
      <c r="CI19" s="47">
        <f t="shared" si="2307"/>
        <v>34.831345742099074</v>
      </c>
      <c r="CJ19" s="47">
        <f t="shared" si="2307"/>
        <v>-53.600242148098914</v>
      </c>
      <c r="CK19" s="47">
        <f t="shared" si="2307"/>
        <v>9.3745485919989733</v>
      </c>
      <c r="CL19" s="47">
        <f t="shared" si="2307"/>
        <v>-16.481483873600155</v>
      </c>
      <c r="CM19" s="47">
        <f t="shared" si="2307"/>
        <v>22.337459661101093</v>
      </c>
      <c r="CN19" s="47">
        <f t="shared" si="2307"/>
        <v>1.9822963591013831</v>
      </c>
      <c r="CO19" s="47">
        <f t="shared" si="2307"/>
        <v>-49.556892951000918</v>
      </c>
      <c r="CP19" s="47">
        <f t="shared" si="2307"/>
        <v>14.331360919099097</v>
      </c>
      <c r="CQ19" s="47">
        <f t="shared" si="2307"/>
        <v>1.6799542762000783</v>
      </c>
      <c r="CR19" s="47">
        <f t="shared" si="2307"/>
        <v>-11.834809511899948</v>
      </c>
      <c r="CS19" s="47">
        <f t="shared" si="2307"/>
        <v>9.0733491497012437</v>
      </c>
      <c r="CT19" s="47">
        <f t="shared" si="2307"/>
        <v>2.2314598756984196</v>
      </c>
      <c r="CU19" s="47">
        <f t="shared" si="2307"/>
        <v>-26.135343654699682</v>
      </c>
      <c r="CV19" s="47">
        <f t="shared" si="2307"/>
        <v>4.5195575050001935</v>
      </c>
      <c r="CW19" s="47">
        <f t="shared" si="2307"/>
        <v>-8.4685969904003287</v>
      </c>
      <c r="CX19" s="47">
        <f t="shared" si="2307"/>
        <v>-0.80516260103286186</v>
      </c>
      <c r="CY19" s="47">
        <f t="shared" si="2307"/>
        <v>-25.636552127067262</v>
      </c>
      <c r="CZ19" s="47">
        <f t="shared" si="2307"/>
        <v>-7.1246391744007269</v>
      </c>
      <c r="DA19" s="47">
        <f t="shared" si="2307"/>
        <v>3.3963347667013295</v>
      </c>
      <c r="DB19" s="47">
        <f t="shared" si="2307"/>
        <v>-4.0534837267987314</v>
      </c>
      <c r="DC19" s="47">
        <f t="shared" si="2307"/>
        <v>28.171123529142278</v>
      </c>
      <c r="DD19" s="47">
        <f t="shared" si="2307"/>
        <v>-14.914582178844284</v>
      </c>
      <c r="DE19" s="47">
        <f t="shared" ref="DE19:DL19" si="2308">DE10-DD10</f>
        <v>-28.049548983699424</v>
      </c>
      <c r="DF19" s="47">
        <f t="shared" si="2308"/>
        <v>-12.327455634200305</v>
      </c>
      <c r="DG19" s="47">
        <f t="shared" si="2308"/>
        <v>17.268514706800488</v>
      </c>
      <c r="DH19" s="47">
        <f t="shared" si="2308"/>
        <v>-6.164243256300324</v>
      </c>
      <c r="DI19" s="47">
        <f t="shared" si="2308"/>
        <v>-24.903782598699763</v>
      </c>
      <c r="DJ19" s="47">
        <f t="shared" si="2308"/>
        <v>-23.562819999999192</v>
      </c>
      <c r="DK19" s="47">
        <f t="shared" si="2308"/>
        <v>5.4814399999995658</v>
      </c>
      <c r="DL19" s="69">
        <f t="shared" si="2308"/>
        <v>-13.731508677748934</v>
      </c>
      <c r="DM19" s="69">
        <f t="shared" ref="DM19:ER19" si="2309">DM10-DL10</f>
        <v>-10.831582753649855</v>
      </c>
      <c r="DN19" s="69">
        <f t="shared" si="2309"/>
        <v>-40.116160287203456</v>
      </c>
      <c r="DO19" s="69">
        <f t="shared" si="2309"/>
        <v>2.0745561255898792</v>
      </c>
      <c r="DP19" s="69">
        <f t="shared" si="2309"/>
        <v>0.95868442939172382</v>
      </c>
      <c r="DQ19" s="69">
        <f t="shared" si="2309"/>
        <v>-8.2368215700771543</v>
      </c>
      <c r="DR19" s="69">
        <f t="shared" si="2309"/>
        <v>-8.0727535356636508</v>
      </c>
      <c r="DS19" s="69">
        <f t="shared" si="2309"/>
        <v>-59.433373637697514</v>
      </c>
      <c r="DT19" s="69">
        <f t="shared" si="2309"/>
        <v>8.0902752528054407</v>
      </c>
      <c r="DU19" s="69">
        <f t="shared" si="2309"/>
        <v>-4.5097084182471008</v>
      </c>
      <c r="DV19" s="69">
        <f t="shared" si="2309"/>
        <v>-3.1298074094011099</v>
      </c>
      <c r="DW19" s="69">
        <f t="shared" si="2309"/>
        <v>4.8530925739014492</v>
      </c>
      <c r="DX19" s="69">
        <f t="shared" si="2309"/>
        <v>-53.833859130199926</v>
      </c>
      <c r="DY19" s="69">
        <f t="shared" si="2309"/>
        <v>1.7785902107989386</v>
      </c>
      <c r="DZ19" s="69">
        <f t="shared" si="2309"/>
        <v>-2.8151297266995243</v>
      </c>
      <c r="EA19" s="69">
        <f t="shared" si="2309"/>
        <v>-0.11852318299861508</v>
      </c>
      <c r="EB19" s="69">
        <f t="shared" si="2309"/>
        <v>-63.588200535301439</v>
      </c>
      <c r="EC19" s="69">
        <f t="shared" si="2309"/>
        <v>2.4490787989998353</v>
      </c>
      <c r="ED19" s="69">
        <f t="shared" si="2309"/>
        <v>-14.606335088799824</v>
      </c>
      <c r="EE19" s="69">
        <f t="shared" si="2309"/>
        <v>10.238723318600023</v>
      </c>
      <c r="EF19" s="69">
        <f t="shared" si="2309"/>
        <v>0.12236634039982164</v>
      </c>
      <c r="EG19" s="69">
        <f t="shared" si="2309"/>
        <v>-52.235206301598737</v>
      </c>
      <c r="EH19" s="69">
        <f t="shared" si="2309"/>
        <v>-8.8467274235008517</v>
      </c>
      <c r="EI19" s="69">
        <f t="shared" si="2309"/>
        <v>-2.6056766487981804</v>
      </c>
      <c r="EJ19" s="69">
        <f t="shared" si="2309"/>
        <v>182.44445784109666</v>
      </c>
      <c r="EK19" s="69">
        <f t="shared" si="2309"/>
        <v>51.165695347501241</v>
      </c>
      <c r="EL19" s="69">
        <f t="shared" si="2309"/>
        <v>-11.329648276998341</v>
      </c>
      <c r="EM19" s="69">
        <f t="shared" si="2309"/>
        <v>17.202313857000263</v>
      </c>
      <c r="EN19" s="69">
        <f t="shared" si="2309"/>
        <v>-1.4891478721019666</v>
      </c>
      <c r="EO19" s="69">
        <f t="shared" si="2309"/>
        <v>-3.0561763423993398</v>
      </c>
      <c r="EP19" s="69">
        <f t="shared" si="2309"/>
        <v>1.2790336362995731</v>
      </c>
      <c r="EQ19" s="69">
        <f t="shared" si="2309"/>
        <v>-36.298188520100666</v>
      </c>
      <c r="ER19" s="69">
        <f t="shared" si="2309"/>
        <v>4.0729621790014789</v>
      </c>
      <c r="ES19" s="69">
        <f t="shared" ref="ES19:FX19" si="2310">ES10-ER10</f>
        <v>6.8809299450986146</v>
      </c>
      <c r="ET19" s="69">
        <f t="shared" si="2310"/>
        <v>-10.638697395199415</v>
      </c>
      <c r="EU19" s="69">
        <f t="shared" si="2310"/>
        <v>32.777897899301024</v>
      </c>
      <c r="EV19" s="69">
        <f t="shared" si="2310"/>
        <v>-75.136080358599429</v>
      </c>
      <c r="EW19" s="69">
        <f t="shared" si="2310"/>
        <v>-9.3427158023023367</v>
      </c>
      <c r="EX19" s="69">
        <f t="shared" si="2310"/>
        <v>-1.9293257838980935</v>
      </c>
      <c r="EY19" s="69">
        <f t="shared" si="2310"/>
        <v>-8.3721173914000246</v>
      </c>
      <c r="EZ19" s="69">
        <f t="shared" si="2310"/>
        <v>0.5820000812982471</v>
      </c>
      <c r="FA19" s="69">
        <f t="shared" si="2310"/>
        <v>-67.497110824699121</v>
      </c>
      <c r="FB19" s="69">
        <f t="shared" si="2310"/>
        <v>-34.539653728399571</v>
      </c>
      <c r="FC19" s="69">
        <f t="shared" si="2310"/>
        <v>-13.875341179800671</v>
      </c>
      <c r="FD19" s="69">
        <f t="shared" si="2310"/>
        <v>4.4196882696996909</v>
      </c>
      <c r="FE19" s="69">
        <f t="shared" si="2310"/>
        <v>-4.8692296769986569</v>
      </c>
      <c r="FF19" s="69">
        <f t="shared" si="2310"/>
        <v>-76.010156453899981</v>
      </c>
      <c r="FG19" s="69">
        <f t="shared" si="2310"/>
        <v>-30.312594118699053</v>
      </c>
      <c r="FH19" s="69">
        <f t="shared" si="2310"/>
        <v>-10.561166771300122</v>
      </c>
      <c r="FI19" s="69">
        <f t="shared" si="2310"/>
        <v>-17.766642436601614</v>
      </c>
      <c r="FJ19" s="69">
        <f t="shared" si="2310"/>
        <v>5.371945318300277</v>
      </c>
      <c r="FK19" s="69">
        <f t="shared" si="2310"/>
        <v>-90.26000540719906</v>
      </c>
      <c r="FL19" s="69">
        <f t="shared" si="2310"/>
        <v>-17.193180893802491</v>
      </c>
      <c r="FM19" s="69">
        <f t="shared" si="2310"/>
        <v>-9.4717881172982743</v>
      </c>
      <c r="FN19" s="69">
        <f t="shared" si="2310"/>
        <v>-34.918606078899757</v>
      </c>
      <c r="FO19" s="69">
        <f t="shared" si="2310"/>
        <v>-23.846372349300509</v>
      </c>
      <c r="FP19" s="69">
        <f t="shared" si="2310"/>
        <v>-25.687207900400608</v>
      </c>
      <c r="FQ19" s="69">
        <f t="shared" si="2310"/>
        <v>-28.250539327800652</v>
      </c>
      <c r="FR19" s="69">
        <f t="shared" si="2310"/>
        <v>-30.75553188179947</v>
      </c>
      <c r="FS19" s="69">
        <f t="shared" si="2310"/>
        <v>-30.43982311956097</v>
      </c>
      <c r="FT19" s="69">
        <f t="shared" si="2310"/>
        <v>-32.565805967222332</v>
      </c>
      <c r="FU19" s="69">
        <f t="shared" si="2310"/>
        <v>-61.931307729217224</v>
      </c>
      <c r="FV19" s="69">
        <f t="shared" si="2310"/>
        <v>4.4112174277015583</v>
      </c>
      <c r="FW19" s="69">
        <f t="shared" si="2310"/>
        <v>9.9759036799005116</v>
      </c>
      <c r="FX19" s="69">
        <f t="shared" si="2310"/>
        <v>-9.2167240953003784</v>
      </c>
      <c r="FY19" s="69">
        <f t="shared" ref="FY19:GY19" si="2311">FY10-FX10</f>
        <v>-15.547822129599808</v>
      </c>
      <c r="FZ19" s="69">
        <f t="shared" si="2311"/>
        <v>-67.35827046760096</v>
      </c>
      <c r="GA19" s="69">
        <f t="shared" si="2311"/>
        <v>-3.4596126729993557</v>
      </c>
      <c r="GB19" s="69">
        <f t="shared" si="2311"/>
        <v>-9.3178785688014614</v>
      </c>
      <c r="GC19" s="69">
        <f t="shared" si="2311"/>
        <v>-5.6017966952986171</v>
      </c>
      <c r="GD19" s="69">
        <f t="shared" si="2311"/>
        <v>-11.3777971883992</v>
      </c>
      <c r="GE19" s="69">
        <f t="shared" si="2311"/>
        <v>-34.049134242401124</v>
      </c>
      <c r="GF19" s="69">
        <f t="shared" si="2311"/>
        <v>3.4474520649000624</v>
      </c>
      <c r="GG19" s="69">
        <f t="shared" si="2311"/>
        <v>-8.6346923907003656</v>
      </c>
      <c r="GH19" s="69">
        <f t="shared" si="2311"/>
        <v>5.9748955906998162</v>
      </c>
      <c r="GI19" s="69">
        <f t="shared" si="2311"/>
        <v>-4.4212409335996199</v>
      </c>
      <c r="GJ19" s="69">
        <f t="shared" si="2311"/>
        <v>-24.986993919201268</v>
      </c>
      <c r="GK19" s="69">
        <f t="shared" si="2311"/>
        <v>2.021825517200341</v>
      </c>
      <c r="GL19" s="69">
        <f t="shared" si="2311"/>
        <v>22.805594021700017</v>
      </c>
      <c r="GM19" s="69">
        <f t="shared" si="2311"/>
        <v>30.225631696701384</v>
      </c>
      <c r="GN19" s="69">
        <f t="shared" si="2311"/>
        <v>0.33692393749879557</v>
      </c>
      <c r="GO19" s="69">
        <f t="shared" si="2311"/>
        <v>-13.278051111699824</v>
      </c>
      <c r="GP19" s="69">
        <f t="shared" si="2311"/>
        <v>-4.1424696849007887</v>
      </c>
      <c r="GQ19" s="69">
        <f t="shared" si="2311"/>
        <v>-3.1615146054991783</v>
      </c>
      <c r="GR19" s="69">
        <f t="shared" si="2311"/>
        <v>-6.9201302137989842</v>
      </c>
      <c r="GS19" s="69">
        <f t="shared" si="2311"/>
        <v>-5.596121742601099</v>
      </c>
      <c r="GT19" s="69">
        <f t="shared" si="2311"/>
        <v>-37.448427633398751</v>
      </c>
      <c r="GU19" s="69">
        <f t="shared" si="2311"/>
        <v>-0.66291123300106847</v>
      </c>
      <c r="GV19" s="69">
        <f t="shared" si="2311"/>
        <v>11.548414813500131</v>
      </c>
      <c r="GW19" s="69">
        <f t="shared" si="2311"/>
        <v>-11.175479685900427</v>
      </c>
      <c r="GX19" s="69">
        <f t="shared" si="2311"/>
        <v>-0.78802636719774455</v>
      </c>
      <c r="GY19" s="69">
        <f t="shared" si="2311"/>
        <v>-16.055883003800773</v>
      </c>
      <c r="GZ19" s="47">
        <v>0.58797366030012199</v>
      </c>
      <c r="HA19" s="47">
        <v>0.58797366030012199</v>
      </c>
      <c r="HB19" s="47">
        <f t="shared" ref="HB19:IG19" si="2312">HB10-HA10</f>
        <v>-4.1054387312142353</v>
      </c>
      <c r="HC19" s="47">
        <f t="shared" si="2312"/>
        <v>3.5678538406136795</v>
      </c>
      <c r="HD19" s="47">
        <f t="shared" si="2312"/>
        <v>-11.197228780862133</v>
      </c>
      <c r="HE19" s="47">
        <f t="shared" si="2312"/>
        <v>-1.0314103186374268</v>
      </c>
      <c r="HF19" s="47">
        <f t="shared" si="2312"/>
        <v>-3.7690330395489582</v>
      </c>
      <c r="HG19" s="47">
        <f t="shared" si="2312"/>
        <v>-5.1121637006508536</v>
      </c>
      <c r="HH19" s="47">
        <f t="shared" si="2312"/>
        <v>24.819686113198259</v>
      </c>
      <c r="HI19" s="47">
        <f t="shared" si="2312"/>
        <v>-23.067517680798119</v>
      </c>
      <c r="HJ19" s="47">
        <f t="shared" si="2312"/>
        <v>9.7177805229985097</v>
      </c>
      <c r="HK19" s="47">
        <f t="shared" si="2312"/>
        <v>-3.8809280281984684</v>
      </c>
      <c r="HL19" s="47">
        <f t="shared" si="2312"/>
        <v>2.8784491101996537</v>
      </c>
      <c r="HM19" s="47">
        <f t="shared" si="2312"/>
        <v>-11.051983683000799</v>
      </c>
      <c r="HN19" s="47">
        <f t="shared" si="2312"/>
        <v>-12.721871437799564</v>
      </c>
      <c r="HO19" s="47">
        <f t="shared" si="2312"/>
        <v>-5.9845049990999541</v>
      </c>
      <c r="HP19" s="47">
        <f t="shared" si="2312"/>
        <v>25.536317424599474</v>
      </c>
      <c r="HQ19" s="47">
        <f t="shared" si="2312"/>
        <v>-8.4822961065001437</v>
      </c>
      <c r="HR19" s="47">
        <f t="shared" si="2312"/>
        <v>-4.8015932490998239</v>
      </c>
      <c r="HS19" s="47">
        <f t="shared" si="2312"/>
        <v>-33.399297983298311</v>
      </c>
      <c r="HT19" s="47">
        <f t="shared" si="2312"/>
        <v>-4.8237114006005868</v>
      </c>
      <c r="HU19" s="47">
        <f t="shared" si="2312"/>
        <v>-6.368334500300989</v>
      </c>
      <c r="HV19" s="47">
        <f t="shared" si="2312"/>
        <v>-0.83822372499889752</v>
      </c>
      <c r="HW19" s="47">
        <f t="shared" si="2312"/>
        <v>-6.7801991741016536</v>
      </c>
      <c r="HX19" s="47">
        <f t="shared" si="2312"/>
        <v>-34.799273830398306</v>
      </c>
      <c r="HY19" s="47">
        <f t="shared" si="2312"/>
        <v>19.379073734600752</v>
      </c>
      <c r="HZ19" s="47">
        <f t="shared" si="2312"/>
        <v>6.4800513577993115</v>
      </c>
      <c r="IA19" s="47">
        <f t="shared" si="2312"/>
        <v>-11.084270505800305</v>
      </c>
      <c r="IB19" s="47">
        <f t="shared" si="2312"/>
        <v>-5.9843428456006222</v>
      </c>
      <c r="IC19" s="47">
        <f t="shared" si="2312"/>
        <v>2.9670895871004177</v>
      </c>
      <c r="ID19" s="47">
        <f t="shared" si="2312"/>
        <v>0.44919005949850543</v>
      </c>
      <c r="IE19" s="47">
        <f t="shared" si="2312"/>
        <v>3.6858641778017045</v>
      </c>
      <c r="IF19" s="47">
        <f t="shared" si="2312"/>
        <v>9.1179745211993577</v>
      </c>
      <c r="IG19" s="47">
        <f t="shared" si="2312"/>
        <v>-4.4474040586010233</v>
      </c>
      <c r="IH19" s="47">
        <f t="shared" ref="IH19:JM19" si="2313">IH10-IG10</f>
        <v>-14.060941498999455</v>
      </c>
      <c r="II19" s="47">
        <f t="shared" si="2313"/>
        <v>1.62522210339921</v>
      </c>
      <c r="IJ19" s="47">
        <f t="shared" si="2313"/>
        <v>-2.6888698924976779</v>
      </c>
      <c r="IK19" s="47">
        <f t="shared" si="2313"/>
        <v>-1.5445365016130381</v>
      </c>
      <c r="IL19" s="47">
        <f t="shared" si="2313"/>
        <v>0.68007457999920007</v>
      </c>
      <c r="IM19" s="47">
        <f t="shared" si="2313"/>
        <v>-35.10032026085355</v>
      </c>
      <c r="IN19" s="47">
        <f t="shared" si="2313"/>
        <v>15.219899029445514</v>
      </c>
      <c r="IO19" s="47">
        <f t="shared" si="2313"/>
        <v>9.7987483240522124</v>
      </c>
      <c r="IP19" s="47">
        <f t="shared" si="2313"/>
        <v>4.0306791911680193</v>
      </c>
      <c r="IQ19" s="47">
        <f t="shared" si="2313"/>
        <v>5.6036847341001703</v>
      </c>
      <c r="IR19" s="47">
        <f t="shared" si="2313"/>
        <v>-18.1966037666989</v>
      </c>
      <c r="IS19" s="47">
        <f t="shared" si="2313"/>
        <v>3.8148968257992237</v>
      </c>
      <c r="IT19" s="47">
        <f t="shared" si="2313"/>
        <v>-2.471023865899042</v>
      </c>
      <c r="IU19" s="47">
        <f t="shared" si="2313"/>
        <v>12.530920981598683</v>
      </c>
      <c r="IV19" s="47">
        <f t="shared" si="2313"/>
        <v>-25.678865328400207</v>
      </c>
      <c r="IW19" s="47">
        <f t="shared" si="2313"/>
        <v>17.107058394101841</v>
      </c>
      <c r="IX19" s="47">
        <f t="shared" si="2313"/>
        <v>27.883138881599734</v>
      </c>
      <c r="IY19" s="47">
        <f t="shared" si="2313"/>
        <v>27.78488262979954</v>
      </c>
      <c r="IZ19" s="47">
        <f t="shared" si="2313"/>
        <v>-46.289999468899623</v>
      </c>
      <c r="JA19" s="47">
        <f t="shared" si="2313"/>
        <v>5.2697113009980967</v>
      </c>
      <c r="JB19" s="47">
        <f t="shared" si="2313"/>
        <v>10.555173285902129</v>
      </c>
      <c r="JC19" s="47">
        <f t="shared" si="2313"/>
        <v>-32.197215914800836</v>
      </c>
      <c r="JD19" s="47">
        <f t="shared" si="2313"/>
        <v>2.2033831290991657</v>
      </c>
      <c r="JE19" s="47">
        <f t="shared" si="2313"/>
        <v>-4.1718385141994077</v>
      </c>
      <c r="JF19" s="47">
        <f t="shared" si="2313"/>
        <v>-3.923163773428314</v>
      </c>
      <c r="JG19" s="47">
        <f t="shared" si="2313"/>
        <v>-8.9870821292133769</v>
      </c>
      <c r="JH19" s="47">
        <f t="shared" si="2313"/>
        <v>7.8418079145849333</v>
      </c>
      <c r="JI19" s="47">
        <f t="shared" si="2313"/>
        <v>-24.046905089684515</v>
      </c>
      <c r="JJ19" s="47">
        <f t="shared" si="2313"/>
        <v>3.7698409214572166</v>
      </c>
      <c r="JK19" s="47">
        <f t="shared" si="2313"/>
        <v>6.1988424721857882</v>
      </c>
      <c r="JL19" s="47">
        <f t="shared" si="2313"/>
        <v>24.616871167398131</v>
      </c>
      <c r="JM19" s="47">
        <f t="shared" si="2313"/>
        <v>7.3427241943991248</v>
      </c>
      <c r="JN19" s="47">
        <f t="shared" ref="JN19:JY19" si="2314">JN10-JM10</f>
        <v>-21.790085633198032</v>
      </c>
      <c r="JO19" s="47">
        <f t="shared" si="2314"/>
        <v>-3.6437097302004986</v>
      </c>
      <c r="JP19" s="47">
        <f t="shared" si="2314"/>
        <v>20.597557914799836</v>
      </c>
      <c r="JQ19" s="47">
        <f t="shared" si="2314"/>
        <v>13.615313501601122</v>
      </c>
      <c r="JR19" s="47">
        <f t="shared" si="2314"/>
        <v>30.932839361597871</v>
      </c>
      <c r="JS19" s="47">
        <f t="shared" si="2314"/>
        <v>-26.421767856998486</v>
      </c>
      <c r="JT19" s="47">
        <f t="shared" si="2314"/>
        <v>-5.189651193401005</v>
      </c>
      <c r="JU19" s="47">
        <f t="shared" si="2314"/>
        <v>7.3532920360994467</v>
      </c>
      <c r="JV19" s="47">
        <f t="shared" si="2314"/>
        <v>7.6845320723987243</v>
      </c>
      <c r="JW19" s="47">
        <f t="shared" si="2314"/>
        <v>8.959940866650868</v>
      </c>
      <c r="JX19" s="47">
        <f t="shared" si="2314"/>
        <v>-27.40389924221563</v>
      </c>
      <c r="JY19" s="47">
        <f t="shared" si="2314"/>
        <v>-2.2627811615675455</v>
      </c>
      <c r="JZ19" s="47">
        <f t="shared" ref="JZ19" si="2315">JZ10-JY10</f>
        <v>18.53675005034529</v>
      </c>
      <c r="KA19" s="47">
        <f t="shared" ref="KA19" si="2316">KA10-JZ10</f>
        <v>-1.9100807858103508</v>
      </c>
      <c r="KB19" s="47">
        <f t="shared" ref="KB19" si="2317">KB10-KA10</f>
        <v>-2.9805058616002498</v>
      </c>
      <c r="KC19" s="47">
        <f t="shared" ref="KC19" si="2318">KC10-KB10</f>
        <v>-27.23822673916402</v>
      </c>
      <c r="KD19" s="47">
        <f t="shared" ref="KD19" si="2319">KD10-KC10</f>
        <v>-21.193732008950974</v>
      </c>
      <c r="KE19" s="47">
        <f t="shared" ref="KE19" si="2320">KE10-KD10</f>
        <v>-0.95593125226150732</v>
      </c>
      <c r="KF19" s="47">
        <f t="shared" ref="KF19" si="2321">KF10-KE10</f>
        <v>7.73077242942054</v>
      </c>
      <c r="KG19" s="47">
        <f t="shared" ref="KG19" si="2322">KG10-KF10</f>
        <v>1.2274814715165121</v>
      </c>
      <c r="KH19" s="47">
        <f t="shared" ref="KH19" si="2323">KH10-KG10</f>
        <v>-21.705934457051626</v>
      </c>
      <c r="KI19" s="47">
        <f t="shared" ref="KI19" si="2324">KI10-KH10</f>
        <v>4.116266319539136</v>
      </c>
      <c r="KJ19" s="47">
        <f t="shared" ref="KJ19" si="2325">KJ10-KI10</f>
        <v>9.0096387025132572</v>
      </c>
      <c r="KK19" s="47">
        <f t="shared" ref="KK19" si="2326">KK10-KJ10</f>
        <v>-9.7880643746175338</v>
      </c>
      <c r="KL19" s="47">
        <f t="shared" ref="KL19" si="2327">KL10-KK10</f>
        <v>30.443527996932971</v>
      </c>
      <c r="KM19" s="47">
        <f t="shared" ref="KM19" si="2328">KM10-KL10</f>
        <v>-28.452834477597207</v>
      </c>
      <c r="KN19" s="47">
        <f t="shared" ref="KN19" si="2329">KN10-KM10</f>
        <v>7.5502104342194798</v>
      </c>
      <c r="KO19" s="47">
        <f t="shared" ref="KO19" si="2330">KO10-KN10</f>
        <v>-9.4419999999990978</v>
      </c>
      <c r="KP19" s="47">
        <f t="shared" ref="KP19" si="2331">KP10-KO10</f>
        <v>2.043999999999869</v>
      </c>
      <c r="KQ19" s="47">
        <f t="shared" ref="KQ19" si="2332">KQ10-KP10</f>
        <v>-1.2510782225999719</v>
      </c>
      <c r="KR19" s="47">
        <f t="shared" ref="KR19" si="2333">KR10-KQ10</f>
        <v>-17.154056883300655</v>
      </c>
      <c r="KS19" s="47">
        <f t="shared" ref="KS19" si="2334">KS10-KR10</f>
        <v>8.4641424533001555</v>
      </c>
      <c r="KT19" s="47">
        <f t="shared" ref="KT19" si="2335">KT10-KS10</f>
        <v>0.33666169119896949</v>
      </c>
      <c r="KU19" s="47">
        <f t="shared" ref="KU19" si="2336">KU10-KT10</f>
        <v>14.321162028301842</v>
      </c>
      <c r="KV19" s="47">
        <f t="shared" ref="KV19" si="2337">KV10-KU10</f>
        <v>-42.387933373300257</v>
      </c>
      <c r="KW19" s="47">
        <f t="shared" ref="KW19" si="2338">KW10-KV10</f>
        <v>15.582820555300714</v>
      </c>
      <c r="KX19" s="47">
        <f t="shared" ref="KX19" si="2339">KX10-KW10</f>
        <v>7.9674961095661274</v>
      </c>
      <c r="KY19" s="47">
        <f t="shared" ref="KY19" si="2340">KY10-KX10</f>
        <v>11.116332384732232</v>
      </c>
      <c r="KZ19" s="47">
        <f t="shared" ref="KZ19" si="2341">KZ10-KY10</f>
        <v>-14.690250326699243</v>
      </c>
      <c r="LA19" s="47">
        <f t="shared" ref="LA19" si="2342">LA10-KZ10</f>
        <v>-10.03912709980068</v>
      </c>
      <c r="LB19" s="47">
        <f t="shared" ref="LB19" si="2343">LB10-LA10</f>
        <v>-9.1159703332996287</v>
      </c>
      <c r="LC19" s="47">
        <f t="shared" ref="LC19" si="2344">LC10-LB10</f>
        <v>21.166015808701559</v>
      </c>
      <c r="LD19" s="47">
        <f t="shared" ref="LD19" si="2345">LD10-LC10</f>
        <v>-12.046798005801975</v>
      </c>
      <c r="LE19" s="47">
        <f t="shared" ref="LE19" si="2346">LE10-LD10</f>
        <v>-0.30155737630047952</v>
      </c>
      <c r="LF19" s="47">
        <f t="shared" ref="LF19" si="2347">LF10-LE10</f>
        <v>11.367267901699961</v>
      </c>
      <c r="LG19" s="47">
        <f t="shared" ref="LG19" si="2348">LG10-LF10</f>
        <v>27.680604222399779</v>
      </c>
      <c r="LH19" s="47">
        <f t="shared" ref="LH19" si="2349">LH10-LG10</f>
        <v>39.661621814602768</v>
      </c>
      <c r="LI19" s="47">
        <f t="shared" ref="LI19" si="2350">LI10-LH10</f>
        <v>-27.975776940100332</v>
      </c>
      <c r="LJ19" s="47">
        <f t="shared" ref="LJ19" si="2351">LJ10-LI10</f>
        <v>-11.23585284480032</v>
      </c>
      <c r="LK19" s="47">
        <f t="shared" ref="LK19" si="2352">LK10-LJ10</f>
        <v>-30.461053468601676</v>
      </c>
      <c r="LL19" s="47">
        <f t="shared" ref="LL19" si="2353">LL10-LK10</f>
        <v>22.032441433000713</v>
      </c>
      <c r="LM19" s="47">
        <f t="shared" ref="LM19" si="2354">LM10-LL10</f>
        <v>14.330846480199398</v>
      </c>
      <c r="LN19" s="47">
        <f t="shared" ref="LN19" si="2355">LN10-LM10</f>
        <v>-2.1819849560979492</v>
      </c>
      <c r="LO19" s="47">
        <f t="shared" ref="LO19" si="2356">LO10-LN10</f>
        <v>12.050835066998843</v>
      </c>
      <c r="LP19" s="47">
        <f t="shared" ref="LP19" si="2357">LP10-LO10</f>
        <v>-86.191827404400101</v>
      </c>
      <c r="LQ19" s="47">
        <f t="shared" ref="LQ19" si="2358">LQ10-LP10</f>
        <v>65.380861624400495</v>
      </c>
      <c r="LR19" s="47">
        <f t="shared" ref="LR19" si="2359">LR10-LQ10</f>
        <v>2.785902272000385</v>
      </c>
      <c r="LS19" s="47">
        <f t="shared" ref="LS19" si="2360">LS10-LR10</f>
        <v>2.608765218699773</v>
      </c>
      <c r="LT19" s="47">
        <f t="shared" ref="LT19" si="2361">LT10-LS10</f>
        <v>5.0225946915998065</v>
      </c>
      <c r="LU19" s="47">
        <f t="shared" ref="LU19" si="2362">LU10-LT10</f>
        <v>-22.519741793099456</v>
      </c>
      <c r="LV19" s="47">
        <f t="shared" ref="LV19" si="2363">LV10-LU10</f>
        <v>-12.8698869346008</v>
      </c>
      <c r="LW19" s="47">
        <f t="shared" ref="LW19" si="2364">LW10-LV10</f>
        <v>37.673382705499534</v>
      </c>
      <c r="LX19" s="47">
        <f t="shared" ref="LX19" si="2365">LX10-LW10</f>
        <v>-2.9762780037453922</v>
      </c>
      <c r="LY19" s="47">
        <f t="shared" ref="LY19" si="2366">LY10-LX10</f>
        <v>-8.2176714537999942</v>
      </c>
      <c r="LZ19" s="47">
        <f t="shared" ref="LZ19" si="2367">LZ10-LY10</f>
        <v>-30.699808369707171</v>
      </c>
      <c r="MA19" s="47">
        <f t="shared" ref="MA19" si="2368">MA10-LZ10</f>
        <v>-0.48799974067878793</v>
      </c>
      <c r="MB19" s="47">
        <f t="shared" ref="MB19" si="2369">MB10-MA10</f>
        <v>10.140991502417819</v>
      </c>
      <c r="MC19" s="47">
        <f t="shared" ref="MC19" si="2370">MC10-MB10</f>
        <v>-73.086112725586645</v>
      </c>
      <c r="MD19" s="47">
        <f t="shared" ref="MD19" si="2371">MD10-MC10</f>
        <v>12.274353412090932</v>
      </c>
      <c r="ME19" s="47">
        <f t="shared" ref="ME19" si="2372">ME10-MD10</f>
        <v>-12.513296263372467</v>
      </c>
      <c r="MF19" s="47">
        <f t="shared" ref="MF19" si="2373">MF10-ME10</f>
        <v>2.8451684525680321</v>
      </c>
      <c r="MG19" s="47">
        <f t="shared" ref="MG19" si="2374">MG10-MF10</f>
        <v>12.127167778447983</v>
      </c>
      <c r="MH19" s="47">
        <f t="shared" ref="MH19" si="2375">MH10-MG10</f>
        <v>83.110295156191569</v>
      </c>
      <c r="MI19" s="47">
        <f t="shared" ref="MI19" si="2376">MI10-MH10</f>
        <v>-8.0508398821893934</v>
      </c>
      <c r="MJ19" s="47">
        <f t="shared" ref="MJ19" si="2377">MJ10-MI10</f>
        <v>-31.725107394955558</v>
      </c>
      <c r="MK19" s="47">
        <f t="shared" ref="MK19" si="2378">MK10-MJ10</f>
        <v>5.4858553889771429</v>
      </c>
      <c r="ML19" s="47">
        <f t="shared" ref="ML19" si="2379">ML10-MK10</f>
        <v>-13.395643297224524</v>
      </c>
      <c r="MM19" s="47">
        <f t="shared" ref="MM19" si="2380">MM10-ML10</f>
        <v>-8.6679383221435273</v>
      </c>
      <c r="MN19" s="47">
        <f t="shared" ref="MN19" si="2381">MN10-MM10</f>
        <v>-15.873094695587497</v>
      </c>
      <c r="MO19" s="47">
        <f t="shared" ref="MO19" si="2382">MO10-MN10</f>
        <v>11.238912855096714</v>
      </c>
      <c r="MP19" s="47">
        <f t="shared" ref="MP19" si="2383">MP10-MO10</f>
        <v>3.9164835417013819</v>
      </c>
      <c r="MQ19" s="47">
        <f t="shared" ref="MQ19" si="2384">MQ10-MP10</f>
        <v>-11.714614552798594</v>
      </c>
      <c r="MR19" s="47">
        <f t="shared" ref="MR19" si="2385">MR10-MQ10</f>
        <v>-15.672614839000744</v>
      </c>
      <c r="MS19" s="47">
        <f t="shared" ref="MS19" si="2386">MS10-MR10</f>
        <v>-35.208419819800838</v>
      </c>
      <c r="MT19" s="47">
        <f t="shared" ref="MT19" si="2387">MT10-MS10</f>
        <v>2.6422819249000895</v>
      </c>
      <c r="MU19" s="47">
        <f t="shared" ref="MU19" si="2388">MU10-MT10</f>
        <v>12.927959994998673</v>
      </c>
      <c r="MV19" s="47">
        <f t="shared" ref="MV19" si="2389">MV10-MU10</f>
        <v>-1.0487694344974443</v>
      </c>
      <c r="MW19" s="47">
        <f t="shared" ref="MW19" si="2390">MW10-MV10</f>
        <v>0</v>
      </c>
      <c r="MX19" s="47">
        <f t="shared" ref="MX19" si="2391">MX10-MW10</f>
        <v>8.9021376036980655</v>
      </c>
      <c r="MY19" s="47">
        <f t="shared" ref="MY19" si="2392">MY10-MX10</f>
        <v>-2.473315102599372</v>
      </c>
      <c r="MZ19" s="47">
        <f t="shared" ref="MZ19" si="2393">MZ10-MY10</f>
        <v>17.092355241300538</v>
      </c>
      <c r="NA19" s="47">
        <f t="shared" ref="NA19" si="2394">NA10-MZ10</f>
        <v>-8.3320125518002897</v>
      </c>
      <c r="NB19" s="47">
        <f t="shared" ref="NB19" si="2395">NB10-NA10</f>
        <v>-16.438666742700661</v>
      </c>
      <c r="NC19" s="47">
        <f t="shared" ref="NC19" si="2396">NC10-NB10</f>
        <v>-38.064392097199743</v>
      </c>
      <c r="ND19" s="47">
        <f t="shared" ref="ND19" si="2397">ND10-NC10</f>
        <v>-20.186863983399235</v>
      </c>
      <c r="NE19" s="47">
        <f t="shared" ref="NE19" si="2398">NE10-ND10</f>
        <v>-9.5983286176997353</v>
      </c>
      <c r="NF19" s="47">
        <f t="shared" ref="NF19" si="2399">NF10-NE10</f>
        <v>-9.7696391534009308</v>
      </c>
      <c r="NG19" s="47">
        <f t="shared" ref="NG19" si="2400">NG10-NF10</f>
        <v>-10.313744289998795</v>
      </c>
      <c r="NH19" s="47">
        <f t="shared" ref="NH19" si="2401">NH10-NG10</f>
        <v>-17.233013858600316</v>
      </c>
      <c r="NI19" s="47">
        <f t="shared" ref="NI19" si="2402">NI10-NH10</f>
        <v>-6.466941447901263</v>
      </c>
      <c r="NJ19" s="47">
        <f t="shared" ref="NJ19" si="2403">NJ10-NI10</f>
        <v>-2.4693626201005827</v>
      </c>
      <c r="NK19" s="47">
        <f t="shared" ref="NK19" si="2404">NK10-NJ10</f>
        <v>4.9184725405011704</v>
      </c>
      <c r="NL19" s="47">
        <f t="shared" ref="NL19" si="2405">NL10-NK10</f>
        <v>-2.414658901599978</v>
      </c>
      <c r="NM19" s="47">
        <f t="shared" ref="NM19" si="2406">NM10-NL10</f>
        <v>-54.08633716660006</v>
      </c>
      <c r="NN19" s="47">
        <f t="shared" ref="NN19" si="2407">NN10-NM10</f>
        <v>-4.198431109500234</v>
      </c>
      <c r="NO19" s="47">
        <f t="shared" ref="NO19" si="2408">NO10-NN10</f>
        <v>5.2425257605009392</v>
      </c>
      <c r="NP19" s="47">
        <f t="shared" ref="NP19" si="2409">NP10-NO10</f>
        <v>-2.0759154726019915</v>
      </c>
      <c r="NQ19" s="47">
        <f t="shared" ref="NQ19" si="2410">NQ10-NP10</f>
        <v>15.336202483202214</v>
      </c>
      <c r="NR19" s="47">
        <f t="shared" ref="NR19" si="2411">NR10-NQ10</f>
        <v>-32.356198998202672</v>
      </c>
      <c r="NS19" s="47">
        <f t="shared" ref="NS19" si="2412">NS10-NR10</f>
        <v>1.5747736983012146</v>
      </c>
      <c r="NT19" s="47">
        <f t="shared" ref="NT19" si="2413">NT10-NS10</f>
        <v>39.092033633200117</v>
      </c>
      <c r="NU19" s="47">
        <f t="shared" ref="NU19" si="2414">NU10-NT10</f>
        <v>5.8617537386999174</v>
      </c>
      <c r="NV19" s="47">
        <f t="shared" ref="NV19" si="2415">NV10-NU10</f>
        <v>2.8888786832994811</v>
      </c>
      <c r="NW19" s="47">
        <f t="shared" ref="NW19" si="2416">NW10-NV10</f>
        <v>-15.849070901498635</v>
      </c>
      <c r="NX19" s="47">
        <f t="shared" ref="NX19" si="2417">NX10-NW10</f>
        <v>10.228847135800606</v>
      </c>
      <c r="NY19" s="47">
        <f t="shared" ref="NY19" si="2418">NY10-NX10</f>
        <v>40.246302736897633</v>
      </c>
      <c r="NZ19" s="47">
        <f t="shared" ref="NZ19" si="2419">NZ10-NY10</f>
        <v>21.491762258499875</v>
      </c>
      <c r="OA19" s="47">
        <f t="shared" ref="OA19" si="2420">OA10-NZ10</f>
        <v>6.2431759619012155</v>
      </c>
      <c r="OB19" s="47">
        <f t="shared" ref="OB19" si="2421">OB10-OA10</f>
        <v>-15.751613009000721</v>
      </c>
      <c r="OC19" s="47">
        <f t="shared" ref="OC19" si="2422">OC10-OB10</f>
        <v>7.8978909351008042</v>
      </c>
      <c r="OD19" s="47">
        <f t="shared" ref="OD19" si="2423">OD10-OC10</f>
        <v>-6.3039684530012892</v>
      </c>
      <c r="OE19" s="47">
        <f t="shared" ref="OE19" si="2424">OE10-OD10</f>
        <v>-2.3557614117980847</v>
      </c>
      <c r="OF19" s="47">
        <f t="shared" ref="OF19" si="2425">OF10-OE10</f>
        <v>7.9439713056999608</v>
      </c>
      <c r="OG19" s="47">
        <f t="shared" ref="OG19" si="2426">OG10-OF10</f>
        <v>-17.820905971100728</v>
      </c>
      <c r="OH19" s="47">
        <f t="shared" ref="OH19" si="2427">OH10-OG10</f>
        <v>3.1905412740998145</v>
      </c>
      <c r="OI19" s="47">
        <f t="shared" ref="OI19" si="2428">OI10-OH10</f>
        <v>9.5177568547005649</v>
      </c>
      <c r="OJ19" s="47">
        <f t="shared" ref="OJ19" si="2429">OJ10-OI10</f>
        <v>-8.4277998956004012</v>
      </c>
      <c r="OK19" s="47">
        <f t="shared" ref="OK19" si="2430">OK10-OJ10</f>
        <v>25.029710570399402</v>
      </c>
      <c r="OL19" s="47">
        <f t="shared" ref="OL19" si="2431">OL10-OK10</f>
        <v>-10.034811555300621</v>
      </c>
      <c r="OM19" s="47">
        <f t="shared" ref="OM19" si="2432">OM10-OL10</f>
        <v>19.35426393940179</v>
      </c>
      <c r="ON19" s="47">
        <f t="shared" ref="ON19" si="2433">ON10-OM10</f>
        <v>-26.052362471200468</v>
      </c>
      <c r="OO19" s="47">
        <f t="shared" ref="OO19" si="2434">OO10-ON10</f>
        <v>5.8409916424006951</v>
      </c>
      <c r="OP19" s="47">
        <f t="shared" ref="OP19" si="2435">OP10-OO10</f>
        <v>53.602657716799513</v>
      </c>
      <c r="OQ19" s="47">
        <f t="shared" ref="OQ19" si="2436">OQ10-OP10</f>
        <v>-24.733520435100218</v>
      </c>
      <c r="OR19" s="47">
        <f t="shared" ref="OR19" si="2437">OR10-OQ10</f>
        <v>16.562889788699977</v>
      </c>
      <c r="OS19" s="47">
        <f t="shared" ref="OS19" si="2438">OS10-OR10</f>
        <v>14.390702479300671</v>
      </c>
      <c r="OT19" s="47">
        <f t="shared" ref="OT19" si="2439">OT10-OS10</f>
        <v>9.1256964698914089E-2</v>
      </c>
      <c r="OU19" s="47">
        <f t="shared" ref="OU19" si="2440">OU10-OT10</f>
        <v>10.493735353202283</v>
      </c>
      <c r="OV19" s="47">
        <f t="shared" ref="OV19" si="2441">OV10-OU10</f>
        <v>-0.71430328060159809</v>
      </c>
      <c r="OW19" s="47">
        <f t="shared" ref="OW19" si="2442">OW10-OV10</f>
        <v>5.5786904307988152</v>
      </c>
      <c r="OX19" s="47">
        <f t="shared" ref="OX19" si="2443">OX10-OW10</f>
        <v>-2.5113207642989437</v>
      </c>
      <c r="OY19" s="47">
        <f t="shared" ref="OY19" si="2444">OY10-OX10</f>
        <v>3.5227864641365159</v>
      </c>
      <c r="OZ19" s="47">
        <f t="shared" ref="OZ19" si="2445">OZ10-OY10</f>
        <v>33.118631706558517</v>
      </c>
      <c r="PA19" s="47">
        <f t="shared" ref="PA19" si="2446">PA10-OZ10</f>
        <v>-18.176063616816464</v>
      </c>
      <c r="PB19" s="47">
        <f t="shared" ref="PB19" si="2447">PB10-PA10</f>
        <v>21.75770103195282</v>
      </c>
      <c r="PC19" s="47">
        <f t="shared" ref="PC19" si="2448">PC10-PB10</f>
        <v>9.7625399899625336</v>
      </c>
      <c r="PD19" s="47">
        <f t="shared" ref="PD19" si="2449">PD10-PC10</f>
        <v>3.1804053394480434</v>
      </c>
      <c r="PE19" s="47">
        <f t="shared" ref="PE19" si="2450">PE10-PD10</f>
        <v>33.52889978836356</v>
      </c>
      <c r="PF19" s="47">
        <f t="shared" ref="PF19" si="2451">PF10-PE10</f>
        <v>-8.6904523646990128</v>
      </c>
      <c r="PG19" s="47">
        <f t="shared" ref="PG19" si="2452">PG10-PF10</f>
        <v>-2.4699971177960833</v>
      </c>
      <c r="PH19" s="47">
        <f t="shared" ref="PH19" si="2453">PH10-PG10</f>
        <v>26.990550343429277</v>
      </c>
      <c r="PI19" s="47">
        <f t="shared" ref="PI19" si="2454">PI10-PH10</f>
        <v>12.624663922610125</v>
      </c>
      <c r="PJ19" s="47">
        <f t="shared" ref="PJ19" si="2455">PJ10-PI10</f>
        <v>-21.724560342434415</v>
      </c>
      <c r="PK19" s="47">
        <f t="shared" ref="PK19" si="2456">PK10-PJ10</f>
        <v>8.3161442572982196</v>
      </c>
      <c r="PL19" s="47">
        <f t="shared" ref="PL19" si="2457">PL10-PK10</f>
        <v>54.847765943148261</v>
      </c>
      <c r="PM19" s="47">
        <f t="shared" ref="PM19" si="2458">PM10-PL10</f>
        <v>29.055751893236447</v>
      </c>
      <c r="PN19" s="47">
        <f t="shared" ref="PN19" si="2459">PN10-PM10</f>
        <v>4.2744491452322109</v>
      </c>
      <c r="PO19" s="47">
        <f t="shared" ref="PO19" si="2460">PO10-PN10</f>
        <v>15.464172872709241</v>
      </c>
      <c r="PP19" s="47">
        <f t="shared" ref="PP19" si="2461">PP10-PO10</f>
        <v>-6.7705441683046956</v>
      </c>
      <c r="PQ19" s="47">
        <f t="shared" ref="PQ19" si="2462">PQ10-PP10</f>
        <v>7.0028025557476212</v>
      </c>
      <c r="PR19" s="47">
        <f t="shared" ref="PR19" si="2463">PR10-PQ10</f>
        <v>16.199606576688893</v>
      </c>
      <c r="PS19" s="47">
        <f t="shared" ref="PS19" si="2464">PS10-PR10</f>
        <v>12.49672602094688</v>
      </c>
      <c r="PT19" s="47">
        <f t="shared" ref="PT19" si="2465">PT10-PS10</f>
        <v>4.0150497129179712</v>
      </c>
      <c r="PU19" s="47">
        <f t="shared" ref="PU19" si="2466">PU10-PT10</f>
        <v>6.7646480670355231</v>
      </c>
      <c r="PV19" s="47">
        <f t="shared" ref="PV19" si="2467">PV10-PU10</f>
        <v>16.416030649346794</v>
      </c>
      <c r="PW19" s="47">
        <f t="shared" ref="PW19" si="2468">PW10-PV10</f>
        <v>19.261163962582941</v>
      </c>
      <c r="PX19" s="47">
        <f t="shared" ref="PX19" si="2469">PX10-PW10</f>
        <v>-3.6596165002010821</v>
      </c>
      <c r="PY19" s="47">
        <f t="shared" ref="PY19" si="2470">PY10-PX10</f>
        <v>9.1355179709989898</v>
      </c>
      <c r="PZ19" s="47">
        <f t="shared" ref="PZ19" si="2471">PZ10-PY10</f>
        <v>-3.5307271319998108</v>
      </c>
      <c r="QA19" s="47">
        <f t="shared" ref="QA19" si="2472">QA10-PZ10</f>
        <v>-0.45147099329915363</v>
      </c>
      <c r="QB19" s="47">
        <f t="shared" ref="QB19" si="2473">QB10-QA10</f>
        <v>26.14846053419933</v>
      </c>
      <c r="QC19" s="47">
        <f t="shared" ref="QC19" si="2474">QC10-QB10</f>
        <v>-5.1914259588011191</v>
      </c>
      <c r="QD19" s="47">
        <f t="shared" ref="QD19" si="2475">QD10-QC10</f>
        <v>31.686411592902004</v>
      </c>
      <c r="QE19" s="47">
        <f t="shared" ref="QE19" si="2476">QE10-QD10</f>
        <v>4.9748922975995811</v>
      </c>
      <c r="QF19" s="47">
        <f t="shared" ref="QF19" si="2477">QF10-QE10</f>
        <v>21.479285587900449</v>
      </c>
      <c r="QG19" s="47">
        <f t="shared" ref="QG19" si="2478">QG10-QF10</f>
        <v>26.961803773499923</v>
      </c>
      <c r="QH19" s="47">
        <f t="shared" ref="QH19" si="2479">QH10-QG10</f>
        <v>39.361145335198671</v>
      </c>
      <c r="QI19" s="47">
        <f t="shared" ref="QI19" si="2480">QI10-QH10</f>
        <v>15.037469367300218</v>
      </c>
      <c r="QJ19" s="47">
        <f t="shared" ref="QJ19" si="2481">QJ10-QI10</f>
        <v>-2.1194369546992675</v>
      </c>
      <c r="QK19" s="47">
        <f t="shared" ref="QK19" si="2482">QK10-QJ10</f>
        <v>14.149096728300719</v>
      </c>
      <c r="QL19" s="47">
        <f t="shared" ref="QL19" si="2483">QL10-QK10</f>
        <v>30.308112792899919</v>
      </c>
      <c r="QM19" s="47">
        <f t="shared" ref="QM19" si="2484">QM10-QL10</f>
        <v>36.201212166299229</v>
      </c>
      <c r="QN19" s="47">
        <f t="shared" ref="QN19" si="2485">QN10-QM10</f>
        <v>15.221201172700603</v>
      </c>
      <c r="QO19" s="47">
        <f t="shared" ref="QO19" si="2486">QO10-QN10</f>
        <v>-0.76001804180123145</v>
      </c>
      <c r="QP19" s="47">
        <f t="shared" ref="QP19" si="2487">QP10-QO10</f>
        <v>15.28526714220061</v>
      </c>
      <c r="QQ19" s="47">
        <f t="shared" ref="QQ19" si="2488">QQ10-QP10</f>
        <v>17.043035690659963</v>
      </c>
      <c r="QR19" s="47">
        <f t="shared" ref="QR19" si="2489">QR10-QQ10</f>
        <v>0.63889271043990448</v>
      </c>
      <c r="QS19" s="47">
        <f t="shared" ref="QS19" si="2490">QS10-QR10</f>
        <v>16.890682124683735</v>
      </c>
      <c r="QT19" s="47">
        <f t="shared" ref="QT19" si="2491">QT10-QS10</f>
        <v>0.59469581362100143</v>
      </c>
      <c r="QU19" s="47">
        <f t="shared" ref="QU19" si="2492">QU10-QT10</f>
        <v>37.472379508968515</v>
      </c>
      <c r="QV19" s="47">
        <f t="shared" ref="QV19" si="2493">QV10-QU10</f>
        <v>22.821393324555174</v>
      </c>
      <c r="QW19" s="47">
        <f t="shared" ref="QW19" si="2494">QW10-QV10</f>
        <v>-11.730543712907092</v>
      </c>
      <c r="QX19" s="47">
        <f t="shared" ref="QX19" si="2495">QX10-QW10</f>
        <v>22.937529151937269</v>
      </c>
      <c r="QY19" s="47">
        <f t="shared" ref="QY19" si="2496">QY10-QX10</f>
        <v>6.4040856040683138</v>
      </c>
      <c r="QZ19" s="47">
        <f t="shared" ref="QZ19" si="2497">QZ10-QY10</f>
        <v>39.746356092271526</v>
      </c>
      <c r="RA19" s="47">
        <f t="shared" ref="RA19" si="2498">RA10-QZ10</f>
        <v>9.12718783100172</v>
      </c>
      <c r="RB19" s="47">
        <f t="shared" ref="RB19" si="2499">RB10-RA10</f>
        <v>14.126280399199459</v>
      </c>
      <c r="RC19" s="47">
        <f t="shared" ref="RC19" si="2500">RC10-RB10</f>
        <v>47.223519156101247</v>
      </c>
      <c r="RD19" s="47">
        <f t="shared" ref="RD19" si="2501">RD10-RC10</f>
        <v>-1050.6277773895017</v>
      </c>
      <c r="RE19" s="47">
        <f t="shared" ref="RE19" si="2502">RE10-RD10</f>
        <v>1072.7253160273012</v>
      </c>
      <c r="RF19" s="47">
        <f t="shared" ref="RF19" si="2503">RF10-RE10</f>
        <v>19.506927332200576</v>
      </c>
      <c r="RG19" s="47">
        <f t="shared" ref="RG19" si="2504">RG10-RF10</f>
        <v>6.9223721730977559</v>
      </c>
      <c r="RH19" s="47">
        <f t="shared" ref="RH19" si="2505">RH10-RG10</f>
        <v>3.5044977641136938</v>
      </c>
      <c r="RI19" s="47">
        <f t="shared" ref="RI19" si="2506">RI10-RH10</f>
        <v>-7.6018350784033828</v>
      </c>
      <c r="RJ19" s="47">
        <f t="shared" ref="RJ19" si="2507">RJ10-RI10</f>
        <v>5.8164583329653397</v>
      </c>
      <c r="RK19" s="47">
        <f t="shared" ref="RK19" si="2508">RK10-RJ10</f>
        <v>13.287564874384771</v>
      </c>
      <c r="RL19" s="47">
        <f t="shared" ref="RL19" si="2509">RL10-RK10</f>
        <v>25.105119553685654</v>
      </c>
      <c r="RM19" s="47">
        <f t="shared" ref="RM19" si="2510">RM10-RL10</f>
        <v>19.324355689072036</v>
      </c>
      <c r="RN19" s="47">
        <f t="shared" ref="RN19" si="2511">RN10-RM10</f>
        <v>-1.4971412967206561</v>
      </c>
      <c r="RO19" s="47">
        <f t="shared" ref="RO19" si="2512">RO10-RN10</f>
        <v>10.829406463370105</v>
      </c>
      <c r="RP19" s="47">
        <f t="shared" ref="RP19" si="2513">RP10-RO10</f>
        <v>23.699806166932831</v>
      </c>
      <c r="RQ19" s="47">
        <f t="shared" ref="RQ19" si="2514">RQ10-RP10</f>
        <v>2.8822653065999475</v>
      </c>
      <c r="RR19" s="47">
        <f t="shared" ref="RR19" si="2515">RR10-RQ10</f>
        <v>8.7696295948007901</v>
      </c>
      <c r="RS19" s="47">
        <f t="shared" ref="RS19" si="2516">RS10-RR10</f>
        <v>-7.8673206082003162</v>
      </c>
      <c r="RT19" s="47">
        <f t="shared" ref="RT19" si="2517">RT10-RS10</f>
        <v>36.079132064100122</v>
      </c>
      <c r="RU19" s="47">
        <f t="shared" ref="RU19" si="2518">RU10-RT10</f>
        <v>22.080290784899262</v>
      </c>
      <c r="RV19" s="47">
        <f t="shared" ref="RV19" si="2519">RV10-RU10</f>
        <v>6.3261640096006886</v>
      </c>
      <c r="RW19" s="47">
        <f t="shared" ref="RW19" si="2520">RW10-RV10</f>
        <v>34.26298058680004</v>
      </c>
      <c r="RX19" s="47">
        <f t="shared" ref="RX19" si="2521">RX10-RW10</f>
        <v>23.730607834299008</v>
      </c>
      <c r="RY19" s="47">
        <f t="shared" ref="RY19" si="2522">RY10-RX10</f>
        <v>-1067.1769587579001</v>
      </c>
      <c r="RZ19" s="47">
        <f t="shared" ref="RZ19" si="2523">RZ10-RY10</f>
        <v>23.226199928101778</v>
      </c>
      <c r="SA19" s="47">
        <f t="shared" ref="SA19" si="2524">SA10-RZ10</f>
        <v>-2.8695760754017101</v>
      </c>
      <c r="SB19" s="47">
        <f t="shared" ref="SB19" si="2525">SB10-SA10</f>
        <v>14.481991454100353</v>
      </c>
      <c r="SC19" s="47">
        <f t="shared" ref="SC19" si="2526">SC10-SB10</f>
        <v>1.5077021524011798</v>
      </c>
      <c r="SD19" s="47">
        <f t="shared" ref="SD19" si="2527">SD10-SC10</f>
        <v>14.308775118299309</v>
      </c>
      <c r="SE19" s="47">
        <f t="shared" ref="SE19" si="2528">SE10-SD10</f>
        <v>23.602578771500703</v>
      </c>
      <c r="SF19" s="47">
        <f t="shared" ref="SF19" si="2529">SF10-SE10</f>
        <v>5.7261371375007002</v>
      </c>
      <c r="SG19" s="47">
        <f t="shared" ref="SG19" si="2530">SG10-SF10</f>
        <v>4.2717714453992812</v>
      </c>
      <c r="SH19" s="47">
        <f t="shared" ref="SH19" si="2531">SH10-SG10</f>
        <v>-29.348733259199435</v>
      </c>
      <c r="SI19" s="47">
        <f t="shared" ref="SI19" si="2532">SI10-SH10</f>
        <v>19.619694622399038</v>
      </c>
      <c r="SJ19" s="47">
        <f t="shared" ref="SJ19" si="2533">SJ10-SI10</f>
        <v>25.384678399801487</v>
      </c>
      <c r="SK19" s="47">
        <f t="shared" ref="SK19" si="2534">SK10-SJ10</f>
        <v>19.176476870097758</v>
      </c>
      <c r="SL19" s="47">
        <f t="shared" ref="SL19" si="2535">SL10-SK10</f>
        <v>13.874273049201292</v>
      </c>
      <c r="SM19" s="47">
        <f t="shared" ref="SM19" si="2536">SM10-SL10</f>
        <v>-12.055880642601551</v>
      </c>
      <c r="SN19" s="47">
        <f t="shared" ref="SN19" si="2537">SN10-SM10</f>
        <v>13.157845083502252</v>
      </c>
      <c r="SO19" s="47">
        <f t="shared" ref="SO19" si="2538">SO10-SN10</f>
        <v>16.368410712098921</v>
      </c>
      <c r="SP19" s="47">
        <f t="shared" ref="SP19" si="2539">SP10-SO10</f>
        <v>11.006582088499272</v>
      </c>
      <c r="SQ19" s="47">
        <f t="shared" ref="SQ19" si="2540">SQ10-SP10</f>
        <v>24.615370388399242</v>
      </c>
      <c r="SR19" s="47">
        <f t="shared" ref="SR19" si="2541">SR10-SQ10</f>
        <v>-27.746069053298925</v>
      </c>
      <c r="SS19" s="47">
        <f t="shared" ref="SS19" si="2542">SS10-SR10</f>
        <v>46.409614995500306</v>
      </c>
      <c r="ST19" s="47">
        <f t="shared" ref="ST19" si="2543">ST10-SS10</f>
        <v>35.176332956001716</v>
      </c>
      <c r="SU19" s="47">
        <f t="shared" ref="SU19" si="2544">SU10-ST10</f>
        <v>22.135636015198543</v>
      </c>
      <c r="SV19" s="47">
        <f t="shared" ref="SV19" si="2545">SV10-SU10</f>
        <v>33.727725151018603</v>
      </c>
      <c r="SW19" s="47">
        <f t="shared" ref="SW19" si="2546">SW10-SV10</f>
        <v>-13.315074879086751</v>
      </c>
      <c r="SX19" s="47">
        <f t="shared" ref="SX19" si="2547">SX10-SW10</f>
        <v>35.736868883881471</v>
      </c>
      <c r="SY19" s="47">
        <f t="shared" ref="SY19" si="2548">SY10-SX10</f>
        <v>49.687103452426527</v>
      </c>
      <c r="SZ19" s="47">
        <f t="shared" ref="SZ19" si="2549">SZ10-SY10</f>
        <v>27.443994794373793</v>
      </c>
      <c r="TA19" s="47">
        <f t="shared" ref="TA19" si="2550">TA10-SZ10</f>
        <v>-11.086838025197721</v>
      </c>
      <c r="TB19" s="47">
        <f t="shared" ref="TB19" si="2551">TB10-TA10</f>
        <v>15.486927078183726</v>
      </c>
      <c r="TC19" s="47">
        <f t="shared" ref="TC19" si="2552">TC10-TB10</f>
        <v>22.196157782600494</v>
      </c>
      <c r="TD19" s="47">
        <f t="shared" ref="TD19" si="2553">TD10-TC10</f>
        <v>8.6053793135997694</v>
      </c>
      <c r="TE19" s="47">
        <f t="shared" ref="TE19" si="2554">TE10-TD10</f>
        <v>7.2742825917011942</v>
      </c>
      <c r="TF19" s="47">
        <f t="shared" ref="TF19" si="2555">TF10-TE10</f>
        <v>2.7930898734994116</v>
      </c>
      <c r="TG19" s="47">
        <f t="shared" ref="TG19" si="2556">TG10-TF10</f>
        <v>25.390553396100586</v>
      </c>
      <c r="TH19" s="47">
        <f t="shared" ref="TH19" si="2557">TH10-TG10</f>
        <v>24.4710784684994</v>
      </c>
      <c r="TI19" s="47">
        <f t="shared" ref="TI19" si="2558">TI10-TH10</f>
        <v>12.718723658499584</v>
      </c>
      <c r="TJ19" s="47">
        <f t="shared" ref="TJ19" si="2559">TJ10-TI10</f>
        <v>10.2531115562997</v>
      </c>
      <c r="TK19" s="47">
        <f t="shared" ref="TK19" si="2560">TK10-TJ10</f>
        <v>5.5270367888006149</v>
      </c>
      <c r="TL19" s="47">
        <f t="shared" ref="TL19" si="2561">TL10-TK10</f>
        <v>28.398924506100229</v>
      </c>
      <c r="TM19" s="47">
        <f t="shared" ref="TM19" si="2562">TM10-TL10</f>
        <v>9.4915743894980551</v>
      </c>
      <c r="TN19" s="47">
        <f t="shared" ref="TN19" si="2563">TN10-TM10</f>
        <v>48.695386300001701</v>
      </c>
      <c r="TO19" s="47">
        <f t="shared" ref="TO19" si="2564">TO10-TN10</f>
        <v>10.845503944698066</v>
      </c>
      <c r="TP19" s="47">
        <f t="shared" ref="TP19" si="2565">TP10-TO10</f>
        <v>28.484255126601056</v>
      </c>
      <c r="TQ19" s="47">
        <f t="shared" ref="TQ19" si="2566">TQ10-TP10</f>
        <v>28.179063878500529</v>
      </c>
      <c r="TR19" s="47">
        <f t="shared" ref="TR19" si="2567">TR10-TQ10</f>
        <v>15.549062738498833</v>
      </c>
      <c r="TS19" s="47">
        <f t="shared" ref="TS19" si="2568">TS10-TR10</f>
        <v>11.800612740600627</v>
      </c>
      <c r="TT19" s="47">
        <f t="shared" ref="TT19" si="2569">TT10-TS10</f>
        <v>6.6165393321007286</v>
      </c>
      <c r="TU19" s="47">
        <f t="shared" ref="TU19" si="2570">TU10-TT10</f>
        <v>-5.1029787705010676</v>
      </c>
      <c r="TV19" s="47">
        <f t="shared" ref="TV19" si="2571">TV10-TU10</f>
        <v>2.8905568916998163</v>
      </c>
      <c r="TW19" s="47">
        <f t="shared" ref="TW19" si="2572">TW10-TV10</f>
        <v>6.6034569988023577</v>
      </c>
      <c r="TX19" s="47">
        <f t="shared" ref="TX19" si="2573">TX10-TW10</f>
        <v>3.4043222768996202</v>
      </c>
      <c r="TY19" s="47">
        <f t="shared" ref="TY19" si="2574">TY10-TX10</f>
        <v>1137.3187025645984</v>
      </c>
      <c r="TZ19" s="47">
        <f t="shared" ref="TZ19" si="2575">TZ10-TY10</f>
        <v>-1107.2917863214007</v>
      </c>
      <c r="UA19" s="47">
        <f t="shared" ref="UA19" si="2576">UA10-TZ10</f>
        <v>12.211162444600632</v>
      </c>
      <c r="UB19" s="47">
        <f t="shared" ref="UB19" si="2577">UB10-UA10</f>
        <v>1142.5647309614997</v>
      </c>
      <c r="UC19" s="47">
        <f t="shared" ref="UC19" si="2578">UC10-UB10</f>
        <v>-1127.7303951864997</v>
      </c>
      <c r="UD19" s="47">
        <f t="shared" ref="UD19" si="2579">UD10-UC10</f>
        <v>7.7065217485996982</v>
      </c>
      <c r="UE19" s="47">
        <f t="shared" ref="UE19" si="2580">UE10-UD10</f>
        <v>28.914670305000982</v>
      </c>
      <c r="UF19" s="47">
        <f t="shared" ref="UF19" si="2581">UF10-UE10</f>
        <v>7.8186846129992773</v>
      </c>
      <c r="UG19" s="47">
        <f t="shared" ref="UG19" si="2582">UG10-UF10</f>
        <v>14.990469794100136</v>
      </c>
      <c r="UH19" s="47">
        <f t="shared" ref="UH19" si="2583">UH10-UG10</f>
        <v>-6.9003993400983745</v>
      </c>
      <c r="UI19" s="47">
        <f t="shared" ref="UI19" si="2584">UI10-UH10</f>
        <v>-25.640340119300163</v>
      </c>
      <c r="UJ19" s="47">
        <f t="shared" ref="UJ19" si="2585">UJ10-UI10</f>
        <v>-26.992460644400126</v>
      </c>
      <c r="UK19" s="47">
        <f t="shared" ref="UK19" si="2586">UK10-UJ10</f>
        <v>-18.759916156301188</v>
      </c>
      <c r="UL19" s="47">
        <f t="shared" ref="UL19" si="2587">UL10-UK10</f>
        <v>-29.825112256199645</v>
      </c>
      <c r="UM19" s="47">
        <f t="shared" ref="UM19" si="2588">UM10-UL10</f>
        <v>-16.225410397499218</v>
      </c>
      <c r="UN19" s="47">
        <f t="shared" ref="UN19" si="2589">UN10-UM10</f>
        <v>-1.8580952659995091</v>
      </c>
      <c r="UO19" s="47">
        <f t="shared" ref="UO19" si="2590">UO10-UN10</f>
        <v>-44.057658190200527</v>
      </c>
      <c r="UP19" s="47">
        <f t="shared" ref="UP19" si="2591">UP10-UO10</f>
        <v>39.592351493400201</v>
      </c>
      <c r="UQ19" s="47">
        <f t="shared" ref="UQ19" si="2592">UQ10-UP10</f>
        <v>47.043541349499719</v>
      </c>
      <c r="UR19" s="47">
        <f t="shared" ref="UR19" si="2593">UR10-UQ10</f>
        <v>14.280006352099008</v>
      </c>
      <c r="US19" s="47">
        <f t="shared" ref="US19" si="2594">US10-UR10</f>
        <v>12.931290722499398</v>
      </c>
      <c r="UT19" s="47">
        <f t="shared" ref="UT19" si="2595">UT10-US10</f>
        <v>48.764663787200334</v>
      </c>
      <c r="UU19" s="47">
        <f t="shared" ref="UU19" si="2596">UU10-UT10</f>
        <v>31.2184368172002</v>
      </c>
      <c r="UV19" s="47">
        <f t="shared" ref="UV19" si="2597">UV10-UU10</f>
        <v>72.189650693200747</v>
      </c>
      <c r="UW19" s="47">
        <f t="shared" ref="UW19" si="2598">UW10-UV10</f>
        <v>85.813665560304798</v>
      </c>
      <c r="UX19" s="47">
        <f t="shared" ref="UX19" si="2599">UX10-UW10</f>
        <v>66.381356673315167</v>
      </c>
      <c r="UY19" s="47">
        <f t="shared" ref="UY19" si="2600">UY10-UX10</f>
        <v>78.484078367866459</v>
      </c>
      <c r="UZ19" s="47">
        <f t="shared" ref="UZ19" si="2601">UZ10-UY10</f>
        <v>63.317732406036157</v>
      </c>
      <c r="VA19" s="47">
        <f t="shared" ref="VA19" si="2602">VA10-UZ10</f>
        <v>54.896937730478385</v>
      </c>
      <c r="VB19" s="47">
        <f t="shared" ref="VB19" si="2603">VB10-VA10</f>
        <v>71.18661534608691</v>
      </c>
      <c r="VC19" s="47">
        <f t="shared" ref="VC19" si="2604">VC10-VB10</f>
        <v>75.546623855634607</v>
      </c>
      <c r="VD19" s="47">
        <f t="shared" ref="VD19" si="2605">VD10-VC10</f>
        <v>69.751594649087565</v>
      </c>
      <c r="VE19" s="47">
        <f>VE10-VD10</f>
        <v>177.92491775212147</v>
      </c>
      <c r="VF19" s="47">
        <f t="shared" ref="VF19" si="2606">VF10-VE10</f>
        <v>133.40958787005911</v>
      </c>
      <c r="VG19" s="47">
        <f t="shared" ref="VG19" si="2607">VG10-VF10</f>
        <v>90.716390500108901</v>
      </c>
      <c r="VH19" s="47">
        <f t="shared" ref="VH19" si="2608">VH10-VG10</f>
        <v>63.841821986099603</v>
      </c>
      <c r="VI19" s="47">
        <f t="shared" ref="VI19" si="2609">VI10-VH10</f>
        <v>43.147742636399926</v>
      </c>
      <c r="VJ19" s="47">
        <f t="shared" ref="VJ19" si="2610">VJ10-VI10</f>
        <v>27.278611944300792</v>
      </c>
      <c r="VK19" s="47">
        <f t="shared" ref="VK19" si="2611">VK10-VJ10</f>
        <v>62.967409504399257</v>
      </c>
      <c r="VL19" s="47">
        <f t="shared" ref="VL19" si="2612">VL10-VK10</f>
        <v>63.572079343100995</v>
      </c>
      <c r="VM19" s="47">
        <f t="shared" ref="VM19" si="2613">VM10-VL10</f>
        <v>66.96104780459973</v>
      </c>
      <c r="VN19" s="47">
        <f t="shared" ref="VN19" si="2614">VN10-VM10</f>
        <v>39.59741407150068</v>
      </c>
      <c r="VO19" s="47">
        <f t="shared" ref="VO19" si="2615">VO10-VN10</f>
        <v>29.14900041960027</v>
      </c>
      <c r="VP19" s="47">
        <f t="shared" ref="VP19" si="2616">VP10-VO10</f>
        <v>32.078103738798745</v>
      </c>
      <c r="VQ19" s="47">
        <f t="shared" ref="VQ19" si="2617">VQ10-VP10</f>
        <v>45.856258802999946</v>
      </c>
      <c r="VR19" s="47">
        <f t="shared" ref="VR19" si="2618">VR10-VQ10</f>
        <v>8.717114838100315</v>
      </c>
      <c r="VS19" s="47">
        <f t="shared" ref="VS19" si="2619">VS10-VR10</f>
        <v>57.674632653201115</v>
      </c>
      <c r="VT19" s="47">
        <f t="shared" ref="VT19" si="2620">VT10-VS10</f>
        <v>28.185097785797552</v>
      </c>
      <c r="VU19" s="47">
        <f t="shared" ref="VU19" si="2621">VU10-VT10</f>
        <v>23.658700783902532</v>
      </c>
      <c r="VV19" s="47">
        <f t="shared" ref="VV19" si="2622">VV10-VU10</f>
        <v>34.049798662699686</v>
      </c>
      <c r="VW19" s="47">
        <f t="shared" ref="VW19" si="2623">VW10-VV10</f>
        <v>32.705746429599458</v>
      </c>
      <c r="VX19" s="47">
        <f t="shared" ref="VX19" si="2624">VX10-VW10</f>
        <v>42.961178155399466</v>
      </c>
      <c r="VY19" s="47">
        <f t="shared" ref="VY19" si="2625">VY10-VX10</f>
        <v>4.3306572829005745</v>
      </c>
      <c r="VZ19" s="47">
        <f t="shared" ref="VZ19" si="2626">VZ10-VY10</f>
        <v>49.079790687499553</v>
      </c>
      <c r="WA19" s="47">
        <f t="shared" ref="WA19" si="2627">WA10-VZ10</f>
        <v>112.23171028400066</v>
      </c>
      <c r="WB19" s="47">
        <f t="shared" ref="WB19" si="2628">WB10-WA10</f>
        <v>5.3888202340003772</v>
      </c>
      <c r="WC19" s="47">
        <f t="shared" ref="WC19" si="2629">WC10-WB10</f>
        <v>32.408557306398507</v>
      </c>
      <c r="WD19" s="47">
        <f t="shared" ref="WD19" si="2630">WD10-WC10</f>
        <v>49.063396309200471</v>
      </c>
      <c r="WE19" s="47">
        <f t="shared" ref="WE19" si="2631">WE10-WD10</f>
        <v>8.2268660823010578</v>
      </c>
      <c r="WF19" s="47">
        <f t="shared" ref="WF19" si="2632">WF10-WE10</f>
        <v>22.422121693498411</v>
      </c>
      <c r="WG19" s="47">
        <f t="shared" ref="WG19" si="2633">WG10-WF10</f>
        <v>31.864998941799058</v>
      </c>
      <c r="WH19" s="47">
        <f t="shared" ref="WH19" si="2634">WH10-WG10</f>
        <v>35.228112796399728</v>
      </c>
      <c r="WI19" s="47">
        <f t="shared" ref="WI19" si="2635">WI10-WH10</f>
        <v>22.195222660302534</v>
      </c>
      <c r="WJ19" s="47">
        <f t="shared" ref="WJ19" si="2636">WJ10-WI10</f>
        <v>28.496336772199356</v>
      </c>
      <c r="WK19" s="47">
        <f t="shared" ref="WK19" si="2637">WK10-WJ10</f>
        <v>44.589312621399586</v>
      </c>
      <c r="WL19" s="47">
        <f t="shared" ref="WL19" si="2638">WL10-WK10</f>
        <v>14.625783237601354</v>
      </c>
      <c r="WM19" s="47">
        <f t="shared" ref="WM19" si="2639">WM10-WL10</f>
        <v>31.625892040998224</v>
      </c>
      <c r="WN19" s="47">
        <f t="shared" ref="WN19" si="2640">WN10-WM10</f>
        <v>61.593366120501742</v>
      </c>
      <c r="WO19" s="47">
        <f t="shared" ref="WO19" si="2641">WO10-WN10</f>
        <v>41.600435748598102</v>
      </c>
      <c r="WP19" s="47">
        <f t="shared" ref="WP19" si="2642">WP10-WO10</f>
        <v>31.879359611200925</v>
      </c>
      <c r="WQ19" s="47">
        <f t="shared" ref="WQ19" si="2643">WQ10-WP10</f>
        <v>40.258430915100689</v>
      </c>
      <c r="WR19" s="47">
        <f t="shared" ref="WR19" si="2644">WR10-WQ10</f>
        <v>35.92217637379872</v>
      </c>
      <c r="WS19" s="47">
        <f t="shared" ref="WS19" si="2645">WS10-WR10</f>
        <v>36.410696484399523</v>
      </c>
      <c r="WT19" s="47">
        <f t="shared" ref="WT19" si="2646">WT10-WS10</f>
        <v>30.708984858199983</v>
      </c>
      <c r="WU19" s="47">
        <f t="shared" ref="WU19" si="2647">WU10-WT10</f>
        <v>101.15174899010162</v>
      </c>
      <c r="WV19" s="47">
        <f t="shared" ref="WV19" si="2648">WV10-WU10</f>
        <v>24.770387849299368</v>
      </c>
      <c r="WW19" s="47">
        <f t="shared" ref="WW19" si="2649">WW10-WV10</f>
        <v>15.115614565700525</v>
      </c>
      <c r="WX19" s="47">
        <f t="shared" ref="WX19" si="2650">WX10-WW10</f>
        <v>28.589113742998961</v>
      </c>
      <c r="WY19" s="47">
        <f t="shared" ref="WY19" si="2651">WY10-WX10</f>
        <v>43.474437521401342</v>
      </c>
      <c r="WZ19" s="47">
        <f t="shared" ref="WZ19" si="2652">WZ10-WY10</f>
        <v>24.810235436998482</v>
      </c>
      <c r="XA19" s="47">
        <f t="shared" ref="XA19" si="2653">XA10-WZ10</f>
        <v>-10.752871597298508</v>
      </c>
      <c r="XB19" s="47">
        <f t="shared" ref="XB19" si="2654">XB10-XA10</f>
        <v>22.92196668789984</v>
      </c>
      <c r="XC19" s="47">
        <f t="shared" ref="XC19" si="2655">XC10-XB10</f>
        <v>31.127225719899798</v>
      </c>
      <c r="XD19" s="47">
        <f t="shared" ref="XD19" si="2656">XD10-XC10</f>
        <v>1.7250311370989948</v>
      </c>
      <c r="XE19" s="47">
        <f t="shared" ref="XE19" si="2657">XE10-XD10</f>
        <v>54.98545956450107</v>
      </c>
      <c r="XF19" s="47">
        <f t="shared" ref="XF19" si="2658">XF10-XE10</f>
        <v>24.218118492201029</v>
      </c>
      <c r="XG19" s="47">
        <f t="shared" ref="XG19" si="2659">XG10-XF10</f>
        <v>43.500846243197884</v>
      </c>
      <c r="XH19" s="47">
        <f t="shared" ref="XH19" si="2660">XH10-XG10</f>
        <v>5.8625110468001367</v>
      </c>
      <c r="XI19" s="47">
        <f t="shared" ref="XI19" si="2661">XI10-XH10</f>
        <v>13.959282233599879</v>
      </c>
      <c r="XJ19" s="47">
        <f t="shared" ref="XJ19" si="2662">XJ10-XI10</f>
        <v>16.445665295699655</v>
      </c>
      <c r="XK19" s="47">
        <f t="shared" ref="XK19" si="2663">XK10-XJ10</f>
        <v>51.808699995701318</v>
      </c>
      <c r="XL19" s="47">
        <f t="shared" ref="XL19" si="2664">XL10-XK10</f>
        <v>19.35021949180009</v>
      </c>
      <c r="XM19" s="47">
        <f t="shared" ref="XM19" si="2665">XM10-XL10</f>
        <v>15.166810513099335</v>
      </c>
      <c r="XN19" s="47">
        <f t="shared" ref="XN19" si="2666">XN10-XM10</f>
        <v>8.2212299529001029</v>
      </c>
      <c r="XO19" s="47">
        <f t="shared" ref="XO19" si="2667">XO10-XN10</f>
        <v>8.7555210454993357</v>
      </c>
      <c r="XP19" s="47">
        <f t="shared" ref="XP19" si="2668">XP10-XO10</f>
        <v>21.261247085800278</v>
      </c>
      <c r="XQ19" s="47">
        <f t="shared" ref="XQ19" si="2669">XQ10-XP10</f>
        <v>92.606249221700637</v>
      </c>
      <c r="XR19" s="47">
        <f t="shared" ref="XR19" si="2670">XR10-XQ10</f>
        <v>-3.8720485564008413</v>
      </c>
      <c r="XS19" s="47">
        <f t="shared" ref="XS19" si="2671">XS10-XR10</f>
        <v>-26.768231274700156</v>
      </c>
      <c r="XT19" s="47">
        <f t="shared" ref="XT19" si="2672">XT10-XS10</f>
        <v>41.464103384001646</v>
      </c>
      <c r="XU19" s="47">
        <f t="shared" ref="XU19" si="2673">XU10-XT10</f>
        <v>10.496598761199493</v>
      </c>
      <c r="XV19" s="47">
        <f t="shared" ref="XV19" si="2674">XV10-XU10</f>
        <v>24.75105027619793</v>
      </c>
      <c r="XW19" s="47">
        <f t="shared" ref="XW19" si="2675">XW10-XV10</f>
        <v>11.626679365601376</v>
      </c>
      <c r="XX19" s="47">
        <f t="shared" ref="XX19" si="2676">XX10-XW10</f>
        <v>-36.643890257799285</v>
      </c>
      <c r="XY19" s="47">
        <f t="shared" ref="XY19" si="2677">XY10-XX10</f>
        <v>21.917948289099513</v>
      </c>
      <c r="XZ19" s="47">
        <f t="shared" ref="XZ19" si="2678">XZ10-XY10</f>
        <v>30.054188853400774</v>
      </c>
      <c r="YA19" s="47">
        <f t="shared" ref="YA19" si="2679">YA10-XZ10</f>
        <v>21.351723554498676</v>
      </c>
      <c r="YB19" s="47">
        <f t="shared" ref="YB19" si="2680">YB10-YA10</f>
        <v>22.707279260899668</v>
      </c>
      <c r="YC19" s="47">
        <f t="shared" ref="YC19" si="2681">YC10-YB10</f>
        <v>37.175253748300747</v>
      </c>
      <c r="YD19" s="47">
        <f t="shared" ref="YD19" si="2682">YD10-YC10</f>
        <v>15.13645708849981</v>
      </c>
      <c r="YE19" s="47">
        <f t="shared" ref="YE19" si="2683">YE10-YD10</f>
        <v>23.64802679550121</v>
      </c>
      <c r="YF19" s="47">
        <f t="shared" ref="YF19" si="2684">YF10-YE10</f>
        <v>5.6980795889994624</v>
      </c>
      <c r="YG19" s="47">
        <f t="shared" ref="YG19" si="2685">YG10-YF10</f>
        <v>11.548276897799951</v>
      </c>
      <c r="YH19" s="47">
        <f t="shared" ref="YH19" si="2686">YH10-YG10</f>
        <v>26.99040841959868</v>
      </c>
      <c r="YI19" s="47">
        <f t="shared" ref="YI19" si="2687">YI10-YH10</f>
        <v>11.856966810901213</v>
      </c>
      <c r="YJ19" s="47">
        <f t="shared" ref="YJ19" si="2688">YJ10-YI10</f>
        <v>32.176479745899996</v>
      </c>
      <c r="YK19" s="47">
        <f t="shared" ref="YK19" si="2689">YK10-YJ10</f>
        <v>22.797932181998476</v>
      </c>
      <c r="YL19" s="47">
        <f t="shared" ref="YL19" si="2690">YL10-YK10</f>
        <v>103.17607810380105</v>
      </c>
      <c r="YM19" s="47">
        <f t="shared" ref="YM19" si="2691">YM10-YL10</f>
        <v>7.3128519240999594</v>
      </c>
      <c r="YN19" s="47">
        <f t="shared" ref="YN19" si="2692">YN10-YM10</f>
        <v>6.163729715601221</v>
      </c>
      <c r="YO19" s="47">
        <f t="shared" ref="YO19" si="2693">YO10-YN10</f>
        <v>17.233849353498954</v>
      </c>
      <c r="YP19" s="47">
        <v>28.378061690000322</v>
      </c>
      <c r="YQ19" s="47">
        <v>11.957426534800106</v>
      </c>
      <c r="YR19" s="47">
        <f>YR10-YQ10</f>
        <v>3.5183233312000084</v>
      </c>
      <c r="YS19" s="47">
        <v>10.299054608398365</v>
      </c>
      <c r="YT19" s="47">
        <v>10.383422068101936</v>
      </c>
      <c r="YU19" s="47">
        <v>6.3127170848983951</v>
      </c>
      <c r="YV19" s="47">
        <v>36.276085805800903</v>
      </c>
      <c r="YW19" s="47">
        <v>14.749235467901599</v>
      </c>
      <c r="YX19" s="47">
        <v>41.240990964199227</v>
      </c>
      <c r="YY19" s="47">
        <v>21.341729015699457</v>
      </c>
      <c r="YZ19" s="47">
        <v>19.658953862801354</v>
      </c>
      <c r="ZA19" s="47">
        <v>26.203154929598895</v>
      </c>
      <c r="ZB19" s="47">
        <v>2.5971810910996282</v>
      </c>
      <c r="ZC19" s="47">
        <v>24.796054516600634</v>
      </c>
      <c r="ZD19" s="47">
        <v>13.040591214699816</v>
      </c>
      <c r="ZE19" s="47">
        <v>27.646859774398763</v>
      </c>
      <c r="ZF19" s="47">
        <v>20.88440400320178</v>
      </c>
      <c r="ZG19" s="47">
        <v>9.0274231431994849</v>
      </c>
      <c r="ZH19" s="47">
        <v>37.056614169097884</v>
      </c>
      <c r="ZI19" s="47">
        <v>95.577216825402502</v>
      </c>
      <c r="ZJ19" s="47">
        <v>22.071581414298635</v>
      </c>
      <c r="ZK19" s="47">
        <v>16.163448561101177</v>
      </c>
      <c r="ZL19" s="47">
        <v>-7.1828390048012807</v>
      </c>
      <c r="ZM19" s="47">
        <v>22.884688250102045</v>
      </c>
      <c r="ZN19" s="47">
        <v>50.523523030598881</v>
      </c>
      <c r="ZO19" s="47">
        <f>ZO10-ZM10</f>
        <v>67.469620906098498</v>
      </c>
      <c r="ZP19" s="47">
        <v>12.534928401399156</v>
      </c>
      <c r="ZQ19" s="47">
        <v>28.735684410701651</v>
      </c>
      <c r="ZR19" s="47">
        <v>14.659297237201827</v>
      </c>
      <c r="ZS19" s="47">
        <v>15.180022597996867</v>
      </c>
      <c r="ZT19" s="47">
        <v>9.5855460951024725</v>
      </c>
      <c r="ZU19" s="47">
        <v>23.717675473697454</v>
      </c>
      <c r="ZV19" s="47">
        <v>8.6121393542016449</v>
      </c>
      <c r="ZW19" s="47">
        <v>38.755124438397615</v>
      </c>
      <c r="ZX19" s="47">
        <v>37.644984488502814</v>
      </c>
      <c r="ZY19" s="47">
        <v>23.918948744700174</v>
      </c>
      <c r="ZZ19" s="47">
        <v>10.261353063197021</v>
      </c>
      <c r="AAA19" s="47">
        <v>-15.900660759700258</v>
      </c>
      <c r="AAB19" s="47">
        <v>16.149657333600771</v>
      </c>
      <c r="AAC19" s="47">
        <v>17.249409204501717</v>
      </c>
      <c r="AAD19" s="47">
        <v>11.127208105801401</v>
      </c>
      <c r="AAE19" s="47">
        <v>114.52642017519975</v>
      </c>
      <c r="AAF19" s="47">
        <v>-124.81581678859948</v>
      </c>
      <c r="AAG19" s="47">
        <v>127.40282288579692</v>
      </c>
      <c r="AAH19" s="47">
        <v>16.24844453210244</v>
      </c>
      <c r="AAI19" s="47">
        <v>-10.423983549000695</v>
      </c>
      <c r="AAJ19" s="47">
        <v>-3.7308914134009683</v>
      </c>
      <c r="AAK19" s="47">
        <v>-43.574276013499912</v>
      </c>
      <c r="AAL19" s="47">
        <v>3.0816935930997715</v>
      </c>
      <c r="AAM19" s="47">
        <v>-8.1281976759964891</v>
      </c>
      <c r="AAN19" s="47">
        <v>11.892905647997395</v>
      </c>
      <c r="AAO19" s="47">
        <v>7.6762180201003503</v>
      </c>
      <c r="AAP19" s="47">
        <v>-69.91518584989899</v>
      </c>
      <c r="AAQ19" s="47">
        <v>-1.0859470678005891</v>
      </c>
      <c r="AAR19" s="47">
        <v>22.781882594899798</v>
      </c>
      <c r="AAS19" s="47">
        <v>0.60933768680115463</v>
      </c>
      <c r="AAT19" s="47">
        <v>0.87677868169703288</v>
      </c>
      <c r="AAU19" s="47">
        <v>-28.074611917600123</v>
      </c>
      <c r="AAV19" s="47">
        <v>16.236463725101203</v>
      </c>
      <c r="AAW19" s="47">
        <v>-1.5990162418020191</v>
      </c>
      <c r="AAX19" s="47">
        <v>-21.521357777895901</v>
      </c>
      <c r="AAY19" s="47">
        <v>-3.8780594192030549</v>
      </c>
      <c r="AAZ19" s="47">
        <v>82.53030694140034</v>
      </c>
      <c r="ABA19" s="47">
        <v>67.422713089999888</v>
      </c>
      <c r="ABB19" s="47">
        <v>19.440370900501875</v>
      </c>
      <c r="ABC19" s="47">
        <v>15.110134838196245</v>
      </c>
      <c r="ABD19" s="47">
        <v>19.785788524597592</v>
      </c>
      <c r="ABE19" s="47">
        <v>-22.502087669097818</v>
      </c>
      <c r="ABF19" s="47">
        <v>34.675653271999181</v>
      </c>
      <c r="ABG19" s="47">
        <v>22.614508575898071</v>
      </c>
      <c r="ABH19" s="47">
        <v>1812.1512557202004</v>
      </c>
      <c r="ABI19" s="47">
        <v>1778.3718656324018</v>
      </c>
      <c r="ABJ19" s="47">
        <v>23.297557379999489</v>
      </c>
      <c r="ABK19" s="47">
        <v>36.81790585249837</v>
      </c>
      <c r="ABL19" s="47">
        <v>-1774.0345275335967</v>
      </c>
      <c r="ABM19" s="47">
        <v>-14.809927995203907</v>
      </c>
      <c r="ABN19" s="47">
        <v>-33.054609250197245</v>
      </c>
      <c r="ABO19" s="47">
        <v>27.734953809500439</v>
      </c>
      <c r="ABP19" s="47">
        <v>-9.9021820239031513</v>
      </c>
      <c r="ABQ19" s="47">
        <v>-2.6359800181962783</v>
      </c>
      <c r="ABR19" s="47">
        <v>-3.1620713946031174</v>
      </c>
      <c r="ABS19" s="47">
        <v>-9.0583507150986406</v>
      </c>
      <c r="ABT19" s="47">
        <v>39.038752420896344</v>
      </c>
      <c r="ABU19" s="47">
        <v>92.063827542802755</v>
      </c>
      <c r="ABV19" s="47">
        <v>7.653654695397563</v>
      </c>
      <c r="ABW19" s="47">
        <v>12.844633453103597</v>
      </c>
      <c r="ABX19" s="47">
        <v>-42.523208392402012</v>
      </c>
      <c r="ABY19" s="47">
        <v>25.130716362902604</v>
      </c>
      <c r="ABZ19" s="47">
        <v>8.3261313083967252</v>
      </c>
      <c r="ACA19" s="47">
        <v>-22.02492046599582</v>
      </c>
      <c r="ACB19" s="47">
        <v>-44.689795380501891</v>
      </c>
      <c r="ACC19" s="47">
        <v>-26.284069279201503</v>
      </c>
      <c r="ACD19" s="47">
        <v>90.811914923200675</v>
      </c>
      <c r="ACE19" s="47">
        <v>9.3006036668011802</v>
      </c>
      <c r="ACF19" s="47">
        <v>-9.9663717873008864</v>
      </c>
      <c r="ACG19" s="47">
        <v>1.3877288835974468</v>
      </c>
      <c r="ACH19" s="47">
        <v>-12.981144931294693</v>
      </c>
      <c r="ACI19" s="47">
        <v>2.3899024953971093</v>
      </c>
      <c r="ACJ19" s="47">
        <v>26.139293493000878</v>
      </c>
      <c r="ACK19" s="47">
        <v>1.9457634102982411</v>
      </c>
      <c r="ACL19" s="47">
        <v>6.7908185470987519</v>
      </c>
      <c r="ACM19" s="47">
        <v>-27.941946317798283</v>
      </c>
      <c r="ACN19" s="47">
        <v>17.72088167900074</v>
      </c>
      <c r="ACO19" s="47">
        <v>30.836619258599967</v>
      </c>
      <c r="ACP19" s="47">
        <v>2.0128749034993234</v>
      </c>
      <c r="ACQ19" s="47">
        <v>101.19694074220388</v>
      </c>
      <c r="ACR19" s="47">
        <v>-144.33377969320281</v>
      </c>
      <c r="ACS19" s="47">
        <v>75.706486728398886</v>
      </c>
      <c r="ACT19" s="47">
        <v>14.865045525202731</v>
      </c>
      <c r="ACU19" s="47">
        <v>3.3599780663971615</v>
      </c>
      <c r="ACV19" s="47">
        <v>-10.971160722798231</v>
      </c>
      <c r="ACW19" s="47">
        <v>44.29464821700094</v>
      </c>
      <c r="ACX19" s="47">
        <v>15.807372086699615</v>
      </c>
      <c r="ACY19" s="47">
        <v>15.870480628098449</v>
      </c>
      <c r="ACZ19" s="47">
        <v>9.7265766714990605</v>
      </c>
      <c r="ADA19" s="47">
        <v>-17.922737532298925</v>
      </c>
      <c r="ADB19" s="47">
        <v>22.106496429798426</v>
      </c>
      <c r="ADC19" s="47">
        <v>37.120190840101714</v>
      </c>
      <c r="ADD19" s="47">
        <v>12.740487724498962</v>
      </c>
      <c r="ADE19" s="47">
        <v>30.727536602400505</v>
      </c>
      <c r="ADF19" s="47">
        <v>-7.0744883240986383</v>
      </c>
      <c r="ADG19" s="47">
        <v>36.214522740101529</v>
      </c>
      <c r="ADH19" s="47">
        <v>23.279987403297127</v>
      </c>
      <c r="ADI19" s="47">
        <v>6.6993367590985144</v>
      </c>
      <c r="ADJ19" s="47">
        <v>7.3491783376994135</v>
      </c>
      <c r="ADK19" s="47">
        <v>12.33756138890385</v>
      </c>
      <c r="ADL19" s="47">
        <v>87.284386346298561</v>
      </c>
      <c r="ADM19" s="47">
        <v>16.939741029098514</v>
      </c>
      <c r="ADN19" s="47">
        <v>8.0136653445988486</v>
      </c>
      <c r="ADO19" s="47">
        <v>-3.6653478584994446</v>
      </c>
      <c r="ADP19" s="47">
        <v>9.3877384864026681</v>
      </c>
      <c r="ADQ19" s="47">
        <v>14.861060256298515</v>
      </c>
      <c r="ADR19" s="47">
        <v>17.500122860401461</v>
      </c>
      <c r="ADS19" s="47">
        <v>12.569392682300531</v>
      </c>
      <c r="ADT19" s="47">
        <v>4.4908994719007751</v>
      </c>
      <c r="ADU19" s="47">
        <v>-17.337246988401603</v>
      </c>
      <c r="ADV19" s="47">
        <v>19.498246845898393</v>
      </c>
      <c r="ADW19" s="47">
        <v>11.721666598401498</v>
      </c>
      <c r="ADX19" s="47">
        <v>-3.5611043048993452</v>
      </c>
      <c r="ADY19" s="47">
        <v>-13.49845595390434</v>
      </c>
      <c r="ADZ19" s="47">
        <v>-31.007721111596766</v>
      </c>
      <c r="AEA19" s="47">
        <v>-2.7379021177002869</v>
      </c>
      <c r="AEB19" s="47">
        <v>-0.99104451309904107</v>
      </c>
      <c r="AEC19" s="47">
        <v>-35.213339670503046</v>
      </c>
      <c r="AED19" s="47">
        <v>21.629190209503577</v>
      </c>
      <c r="AEE19" s="47">
        <v>-14.704973987700214</v>
      </c>
      <c r="AEF19" s="47">
        <f>AEF10-AEE10</f>
        <v>46.598031621699192</v>
      </c>
      <c r="AEH19" s="124" t="s">
        <v>157</v>
      </c>
      <c r="AEQ19" s="754">
        <f>AEQ7-AEQ17</f>
        <v>-11.37788299826032</v>
      </c>
      <c r="AER19" s="754">
        <f>AEQ19/ACQ5*100</f>
        <v>-0.3174111004687647</v>
      </c>
      <c r="AES19" s="754">
        <f>AEI5-AES17</f>
        <v>-72.380024236109875</v>
      </c>
      <c r="AET19" s="754">
        <f>AES19/ADL5*100</f>
        <v>-2.026718751848172</v>
      </c>
      <c r="AEV19" s="465" t="s">
        <v>147</v>
      </c>
      <c r="AEW19" s="710">
        <f>AGL5</f>
        <v>-64.361095816049783</v>
      </c>
      <c r="AEX19" s="710">
        <f>AGJ5</f>
        <v>-44.422982321292693</v>
      </c>
      <c r="AEY19" s="710">
        <f>AGH5</f>
        <v>-91.861317655847415</v>
      </c>
      <c r="AEZ19" s="710">
        <f>AGF5</f>
        <v>-68.545681284571401</v>
      </c>
      <c r="AFA19" s="710">
        <f>AGD5</f>
        <v>-141.20869772284823</v>
      </c>
      <c r="AFB19" s="710">
        <f>AGB5</f>
        <v>-210.31181090166046</v>
      </c>
      <c r="AFC19" s="710">
        <f>AFZ5</f>
        <v>-96.756719832959789</v>
      </c>
      <c r="AFD19" s="710">
        <v>-27.433126951608301</v>
      </c>
      <c r="AFE19" s="710">
        <v>20.436684795018209</v>
      </c>
      <c r="AFF19" s="710">
        <f>AFS5</f>
        <v>26.55287024008976</v>
      </c>
      <c r="AFG19" s="710">
        <v>-0.3421733545396819</v>
      </c>
      <c r="AFH19" s="710">
        <f>AFO5</f>
        <v>23.844711200729762</v>
      </c>
      <c r="AFI19" s="710">
        <f>AFK5</f>
        <v>29.257020415750048</v>
      </c>
      <c r="AFJ19" s="710">
        <f>AFI5</f>
        <v>-31.314226494000195</v>
      </c>
      <c r="AFK19" s="711">
        <f>AFG5</f>
        <v>-270.64510845326186</v>
      </c>
      <c r="AFL19" s="711">
        <v>-54.377662075467924</v>
      </c>
      <c r="AFM19" s="711">
        <v>15.7</v>
      </c>
      <c r="AFN19" s="711">
        <f>AFA5</f>
        <v>91.317997027909769</v>
      </c>
      <c r="AFO19" s="711">
        <f>AEY5</f>
        <v>-58.489302656669679</v>
      </c>
      <c r="AFP19" s="712">
        <f>AEW5</f>
        <v>1.5245711407396811</v>
      </c>
      <c r="AFQ19" s="712">
        <f>AEU5</f>
        <v>0.16357570554009726</v>
      </c>
      <c r="AFR19" s="712">
        <v>-72.158325101389892</v>
      </c>
      <c r="AFS19" s="712">
        <v>4.3219954322498779</v>
      </c>
      <c r="AFT19" s="712">
        <v>-29.410056298999734</v>
      </c>
      <c r="AFU19" s="712">
        <v>-13.29788299826032</v>
      </c>
      <c r="AFV19" s="712">
        <f>AEI5</f>
        <v>-73.880024236109875</v>
      </c>
    </row>
    <row r="20" spans="1:878" x14ac:dyDescent="0.25">
      <c r="A20" s="44" t="s">
        <v>3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7">
        <f>AS10/B10*100-100</f>
        <v>-7.818565587001558E-2</v>
      </c>
      <c r="AT20" s="47">
        <f t="shared" ref="AT20:DD20" si="2694">AT10/AS10*100-100</f>
        <v>5.7429106957073373E-2</v>
      </c>
      <c r="AU20" s="47">
        <f t="shared" si="2694"/>
        <v>9.2545276603715365E-2</v>
      </c>
      <c r="AV20" s="47">
        <f t="shared" si="2694"/>
        <v>7.9543520491199615E-2</v>
      </c>
      <c r="AW20" s="47">
        <f t="shared" si="2694"/>
        <v>-1.122835110876963E-2</v>
      </c>
      <c r="AX20" s="47">
        <f t="shared" si="2694"/>
        <v>1.0854339358417064E-2</v>
      </c>
      <c r="AY20" s="47">
        <f t="shared" si="2694"/>
        <v>0.14552541702406074</v>
      </c>
      <c r="AZ20" s="47">
        <f t="shared" si="2694"/>
        <v>0.6183817144996766</v>
      </c>
      <c r="BA20" s="47">
        <f t="shared" si="2694"/>
        <v>0.2069188336668617</v>
      </c>
      <c r="BB20" s="47">
        <f t="shared" si="2694"/>
        <v>5.5876541779014133E-2</v>
      </c>
      <c r="BC20" s="47">
        <f t="shared" si="2694"/>
        <v>-9.9349334545820511E-2</v>
      </c>
      <c r="BD20" s="47">
        <f t="shared" si="2694"/>
        <v>0.13783327374548549</v>
      </c>
      <c r="BE20" s="47">
        <f t="shared" si="2694"/>
        <v>2.978479552450608E-2</v>
      </c>
      <c r="BF20" s="47">
        <f t="shared" si="2694"/>
        <v>7.2638520659424444E-2</v>
      </c>
      <c r="BG20" s="47">
        <f t="shared" si="2694"/>
        <v>0.20647885589259829</v>
      </c>
      <c r="BH20" s="47">
        <f t="shared" si="2694"/>
        <v>-2.3474895358432946E-2</v>
      </c>
      <c r="BI20" s="47">
        <f t="shared" si="2694"/>
        <v>0.1874519393071381</v>
      </c>
      <c r="BJ20" s="47">
        <f t="shared" si="2694"/>
        <v>-3.1619346762710165E-3</v>
      </c>
      <c r="BK20" s="47">
        <f t="shared" si="2694"/>
        <v>-4.1760399324203945E-2</v>
      </c>
      <c r="BL20" s="47">
        <f t="shared" si="2694"/>
        <v>-0.19647201946470716</v>
      </c>
      <c r="BM20" s="47">
        <f t="shared" si="2694"/>
        <v>-9.5488151112661512E-2</v>
      </c>
      <c r="BN20" s="47">
        <f t="shared" si="2694"/>
        <v>0.2361424698352721</v>
      </c>
      <c r="BO20" s="47">
        <f t="shared" si="2694"/>
        <v>2.2424242767684177E-2</v>
      </c>
      <c r="BP20" s="47">
        <f t="shared" si="2694"/>
        <v>0.1021306544729299</v>
      </c>
      <c r="BQ20" s="47">
        <f t="shared" si="2694"/>
        <v>-3.2076682744104801E-2</v>
      </c>
      <c r="BR20" s="47">
        <f t="shared" si="2694"/>
        <v>-1.522766503450157E-2</v>
      </c>
      <c r="BS20" s="47">
        <f t="shared" si="2694"/>
        <v>-2.8385584205878445E-2</v>
      </c>
      <c r="BT20" s="47">
        <f t="shared" si="2694"/>
        <v>-8.1037829929456962E-2</v>
      </c>
      <c r="BU20" s="47">
        <f t="shared" si="2694"/>
        <v>-0.15065136405434032</v>
      </c>
      <c r="BV20" s="47">
        <f t="shared" si="2694"/>
        <v>-3.0455050576122744E-2</v>
      </c>
      <c r="BW20" s="47">
        <f t="shared" si="2694"/>
        <v>1.8814169665887448E-2</v>
      </c>
      <c r="BX20" s="47">
        <f t="shared" si="2694"/>
        <v>-0.21305293800364211</v>
      </c>
      <c r="BY20" s="47">
        <f t="shared" si="2694"/>
        <v>-6.6071961072779573E-2</v>
      </c>
      <c r="BZ20" s="47">
        <f t="shared" si="2694"/>
        <v>-8.8385499067598516E-2</v>
      </c>
      <c r="CA20" s="47">
        <f t="shared" si="2694"/>
        <v>-0.19853093564933033</v>
      </c>
      <c r="CB20" s="47">
        <f t="shared" si="2694"/>
        <v>-3.9463584804309448E-2</v>
      </c>
      <c r="CC20" s="47">
        <f t="shared" si="2694"/>
        <v>-0.18731117493682348</v>
      </c>
      <c r="CD20" s="47">
        <f t="shared" si="2694"/>
        <v>-7.0037818445001676E-2</v>
      </c>
      <c r="CE20" s="47">
        <f t="shared" si="2694"/>
        <v>2.8609930122527771E-2</v>
      </c>
      <c r="CF20" s="47">
        <f t="shared" si="2694"/>
        <v>2.3176012257991374E-2</v>
      </c>
      <c r="CG20" s="47">
        <f t="shared" si="2694"/>
        <v>-4.258206003332532E-2</v>
      </c>
      <c r="CH20" s="47">
        <f t="shared" si="2694"/>
        <v>-0.58465309148236599</v>
      </c>
      <c r="CI20" s="47">
        <f t="shared" si="2694"/>
        <v>0.27266137419654513</v>
      </c>
      <c r="CJ20" s="47">
        <f t="shared" si="2694"/>
        <v>-0.41844422151238803</v>
      </c>
      <c r="CK20" s="47">
        <f t="shared" si="2694"/>
        <v>7.3492374707839758E-2</v>
      </c>
      <c r="CL20" s="47">
        <f t="shared" si="2694"/>
        <v>-0.12911276145320016</v>
      </c>
      <c r="CM20" s="47">
        <f t="shared" si="2694"/>
        <v>0.17521356783272779</v>
      </c>
      <c r="CN20" s="47">
        <f t="shared" si="2694"/>
        <v>1.5521806255108572E-2</v>
      </c>
      <c r="CO20" s="47">
        <f t="shared" si="2694"/>
        <v>-0.38798089413602099</v>
      </c>
      <c r="CP20" s="47">
        <f t="shared" si="2694"/>
        <v>0.11263722955739297</v>
      </c>
      <c r="CQ20" s="47">
        <f t="shared" si="2694"/>
        <v>1.3188733301831235E-2</v>
      </c>
      <c r="CR20" s="47">
        <f t="shared" si="2694"/>
        <v>-9.2898696988569895E-2</v>
      </c>
      <c r="CS20" s="47">
        <f t="shared" si="2694"/>
        <v>7.1288522714496594E-2</v>
      </c>
      <c r="CT20" s="47">
        <f t="shared" si="2694"/>
        <v>1.7519898354507291E-2</v>
      </c>
      <c r="CU20" s="47">
        <f t="shared" si="2694"/>
        <v>-0.20516091806850056</v>
      </c>
      <c r="CV20" s="47">
        <f t="shared" si="2694"/>
        <v>3.5551199064911998E-2</v>
      </c>
      <c r="CW20" s="47">
        <f t="shared" si="2694"/>
        <v>-6.6590984084385241E-2</v>
      </c>
      <c r="CX20" s="47">
        <f t="shared" si="2694"/>
        <v>-6.3354411131513189E-3</v>
      </c>
      <c r="CY20" s="47">
        <f t="shared" si="2694"/>
        <v>-0.2017346021044375</v>
      </c>
      <c r="CZ20" s="47">
        <f t="shared" si="2694"/>
        <v>-5.6177274021422363E-2</v>
      </c>
      <c r="DA20" s="47">
        <f t="shared" si="2694"/>
        <v>2.6794911137102417E-2</v>
      </c>
      <c r="DB20" s="47">
        <f t="shared" si="2694"/>
        <v>-3.1970829975207948E-2</v>
      </c>
      <c r="DC20" s="47">
        <f t="shared" si="2694"/>
        <v>0.22226368723666212</v>
      </c>
      <c r="DD20" s="47">
        <f t="shared" si="2694"/>
        <v>-0.11741166058357067</v>
      </c>
      <c r="DE20" s="47">
        <f t="shared" ref="DE20:DL20" si="2695">DE10/DD10*100-100</f>
        <v>-0.22107326914427006</v>
      </c>
      <c r="DF20" s="47">
        <f t="shared" si="2695"/>
        <v>-9.7374439539620994E-2</v>
      </c>
      <c r="DG20" s="47">
        <f t="shared" si="2695"/>
        <v>0.13653676394847025</v>
      </c>
      <c r="DH20" s="47">
        <f t="shared" si="2695"/>
        <v>-4.8672294727296617E-2</v>
      </c>
      <c r="DI20" s="47">
        <f t="shared" si="2695"/>
        <v>-0.19673371929407324</v>
      </c>
      <c r="DJ20" s="47">
        <f t="shared" si="2695"/>
        <v>-0.18650736951312297</v>
      </c>
      <c r="DK20" s="47">
        <f t="shared" si="2695"/>
        <v>4.3468448903951185E-2</v>
      </c>
      <c r="DL20" s="69">
        <f t="shared" si="2695"/>
        <v>-0.10884512799169954</v>
      </c>
      <c r="DM20" s="69">
        <f t="shared" ref="DM20:ER20" si="2696">DM10/DL10*100-100</f>
        <v>-8.5951928744307793E-2</v>
      </c>
      <c r="DN20" s="69">
        <f t="shared" si="2696"/>
        <v>-0.31860787603737606</v>
      </c>
      <c r="DO20" s="69">
        <f t="shared" si="2696"/>
        <v>1.6529063334800753E-2</v>
      </c>
      <c r="DP20" s="69">
        <f t="shared" si="2696"/>
        <v>7.6370731395769553E-3</v>
      </c>
      <c r="DQ20" s="69">
        <f t="shared" si="2696"/>
        <v>-6.5611167856587826E-2</v>
      </c>
      <c r="DR20" s="69">
        <f t="shared" si="2696"/>
        <v>-6.4346487159497201E-2</v>
      </c>
      <c r="DS20" s="69">
        <f t="shared" si="2696"/>
        <v>-0.47403791066312806</v>
      </c>
      <c r="DT20" s="69">
        <f t="shared" si="2696"/>
        <v>6.4835013493123483E-2</v>
      </c>
      <c r="DU20" s="69">
        <f t="shared" si="2696"/>
        <v>-3.6117134546003626E-2</v>
      </c>
      <c r="DV20" s="69">
        <f t="shared" si="2696"/>
        <v>-2.5074906460304192E-2</v>
      </c>
      <c r="DW20" s="69">
        <f t="shared" si="2696"/>
        <v>3.8891007633992558E-2</v>
      </c>
      <c r="DX20" s="69">
        <f t="shared" si="2696"/>
        <v>-0.43123824001216349</v>
      </c>
      <c r="DY20" s="69">
        <f t="shared" si="2696"/>
        <v>1.4309173269722919E-2</v>
      </c>
      <c r="DZ20" s="69">
        <f t="shared" si="2696"/>
        <v>-2.2645135214062861E-2</v>
      </c>
      <c r="EA20" s="69">
        <f t="shared" si="2696"/>
        <v>-9.5362618874617056E-4</v>
      </c>
      <c r="EB20" s="69">
        <f t="shared" si="2696"/>
        <v>-0.51162945568965768</v>
      </c>
      <c r="EC20" s="69">
        <f t="shared" si="2696"/>
        <v>1.9806577861601227E-2</v>
      </c>
      <c r="ED20" s="69">
        <f t="shared" si="2696"/>
        <v>-0.11810327374706731</v>
      </c>
      <c r="EE20" s="69">
        <f t="shared" si="2696"/>
        <v>8.2885717779149104E-2</v>
      </c>
      <c r="EF20" s="69">
        <f t="shared" si="2696"/>
        <v>9.8977401610511606E-4</v>
      </c>
      <c r="EG20" s="69">
        <f t="shared" si="2696"/>
        <v>-0.42250620584236742</v>
      </c>
      <c r="EH20" s="69">
        <f t="shared" si="2696"/>
        <v>-7.1860665171485039E-2</v>
      </c>
      <c r="EI20" s="69">
        <f t="shared" si="2696"/>
        <v>-2.118074865104802E-2</v>
      </c>
      <c r="EJ20" s="69">
        <f t="shared" si="2696"/>
        <v>1.4833493900033403</v>
      </c>
      <c r="EK20" s="69">
        <f t="shared" si="2696"/>
        <v>0.40991788787874839</v>
      </c>
      <c r="EL20" s="69">
        <f t="shared" si="2696"/>
        <v>-9.0397788386027855E-2</v>
      </c>
      <c r="EM20" s="69">
        <f t="shared" si="2696"/>
        <v>0.13737921014576671</v>
      </c>
      <c r="EN20" s="69">
        <f t="shared" si="2696"/>
        <v>-1.1876152135442908E-2</v>
      </c>
      <c r="EO20" s="69">
        <f t="shared" si="2696"/>
        <v>-2.4376307356433813E-2</v>
      </c>
      <c r="EP20" s="69">
        <f t="shared" si="2696"/>
        <v>1.0204162152476215E-2</v>
      </c>
      <c r="EQ20" s="69">
        <f t="shared" si="2696"/>
        <v>-0.28955830353761769</v>
      </c>
      <c r="ER20" s="69">
        <f t="shared" si="2696"/>
        <v>3.2585231355980682E-2</v>
      </c>
      <c r="ES20" s="69">
        <f t="shared" ref="ES20:FX20" si="2697">ES10/ER10*100-100</f>
        <v>5.5032098660760198E-2</v>
      </c>
      <c r="ET20" s="69">
        <f t="shared" si="2697"/>
        <v>-8.5039061611539069E-2</v>
      </c>
      <c r="EU20" s="69">
        <f t="shared" si="2697"/>
        <v>0.26222891515929803</v>
      </c>
      <c r="EV20" s="69">
        <f t="shared" si="2697"/>
        <v>-0.59952964205396597</v>
      </c>
      <c r="EW20" s="69">
        <f t="shared" si="2697"/>
        <v>-7.4997506406006664E-2</v>
      </c>
      <c r="EX20" s="69">
        <f t="shared" si="2697"/>
        <v>-1.5499050244784485E-2</v>
      </c>
      <c r="EY20" s="69">
        <f t="shared" si="2697"/>
        <v>-6.7267013094621575E-2</v>
      </c>
      <c r="EZ20" s="69">
        <f t="shared" si="2697"/>
        <v>4.6793132037521445E-3</v>
      </c>
      <c r="FA20" s="69">
        <f t="shared" si="2697"/>
        <v>-0.54265515347712778</v>
      </c>
      <c r="FB20" s="69">
        <f t="shared" si="2697"/>
        <v>-0.2792028625538876</v>
      </c>
      <c r="FC20" s="69">
        <f t="shared" si="2697"/>
        <v>-0.11247598796762759</v>
      </c>
      <c r="FD20" s="69">
        <f t="shared" si="2697"/>
        <v>3.5867122532479812E-2</v>
      </c>
      <c r="FE20" s="69">
        <f t="shared" si="2697"/>
        <v>-3.9501120676590062E-2</v>
      </c>
      <c r="FF20" s="69">
        <f t="shared" si="2697"/>
        <v>-0.61686817965413354</v>
      </c>
      <c r="FG20" s="69">
        <f t="shared" si="2697"/>
        <v>-0.24753189571839584</v>
      </c>
      <c r="FH20" s="69">
        <f t="shared" si="2697"/>
        <v>-8.6456234050515945E-2</v>
      </c>
      <c r="FI20" s="69">
        <f t="shared" si="2697"/>
        <v>-0.14556783156209008</v>
      </c>
      <c r="FJ20" s="69">
        <f t="shared" si="2697"/>
        <v>4.4078244291441138E-2</v>
      </c>
      <c r="FK20" s="69">
        <f t="shared" si="2697"/>
        <v>-0.74028111810758901</v>
      </c>
      <c r="FL20" s="69">
        <f t="shared" si="2697"/>
        <v>-0.14206415375807069</v>
      </c>
      <c r="FM20" s="69">
        <f t="shared" si="2697"/>
        <v>-7.8375020238766524E-2</v>
      </c>
      <c r="FN20" s="69">
        <f t="shared" si="2697"/>
        <v>-0.28916325325481296</v>
      </c>
      <c r="FO20" s="69">
        <f t="shared" si="2697"/>
        <v>-0.19804604032324846</v>
      </c>
      <c r="FP20" s="69">
        <f t="shared" si="2697"/>
        <v>-0.21375766622728065</v>
      </c>
      <c r="FQ20" s="69">
        <f t="shared" si="2697"/>
        <v>-0.23559218128885107</v>
      </c>
      <c r="FR20" s="69">
        <f t="shared" si="2697"/>
        <v>-0.25708796284590107</v>
      </c>
      <c r="FS20" s="69">
        <f t="shared" si="2697"/>
        <v>-0.25510477158900358</v>
      </c>
      <c r="FT20" s="69">
        <f t="shared" si="2697"/>
        <v>-0.27361985592261817</v>
      </c>
      <c r="FU20" s="69">
        <f t="shared" si="2697"/>
        <v>-0.52177825277478007</v>
      </c>
      <c r="FV20" s="69">
        <f t="shared" si="2697"/>
        <v>3.7359940408478565E-2</v>
      </c>
      <c r="FW20" s="69">
        <f t="shared" si="2697"/>
        <v>8.4457405449157363E-2</v>
      </c>
      <c r="FX20" s="69">
        <f t="shared" si="2697"/>
        <v>-7.7964237599275066E-2</v>
      </c>
      <c r="FY20" s="69">
        <f t="shared" ref="FY20:GY20" si="2698">FY10/FX10*100-100</f>
        <v>-0.13162159198863321</v>
      </c>
      <c r="FZ20" s="69">
        <f t="shared" si="2698"/>
        <v>-0.57097948567336232</v>
      </c>
      <c r="GA20" s="69">
        <f t="shared" si="2698"/>
        <v>-2.9494694065462568E-2</v>
      </c>
      <c r="GB20" s="69">
        <f t="shared" si="2698"/>
        <v>-7.9462381282752403E-2</v>
      </c>
      <c r="GC20" s="69">
        <f t="shared" si="2698"/>
        <v>-4.7809820169192108E-2</v>
      </c>
      <c r="GD20" s="69">
        <f t="shared" si="2698"/>
        <v>-9.7152871264071905E-2</v>
      </c>
      <c r="GE20" s="69">
        <f t="shared" si="2698"/>
        <v>-0.29102189247703336</v>
      </c>
      <c r="GF20" s="69">
        <f t="shared" si="2698"/>
        <v>2.955177406656162E-2</v>
      </c>
      <c r="GG20" s="69">
        <f t="shared" si="2698"/>
        <v>-7.3995254679786626E-2</v>
      </c>
      <c r="GH20" s="69">
        <f t="shared" si="2698"/>
        <v>5.1239961595726413E-2</v>
      </c>
      <c r="GI20" s="69">
        <f t="shared" si="2698"/>
        <v>-3.7896594256139338E-2</v>
      </c>
      <c r="GJ20" s="69">
        <f t="shared" si="2698"/>
        <v>-0.21425680520111712</v>
      </c>
      <c r="GK20" s="69">
        <f t="shared" si="2698"/>
        <v>1.7373838928051555E-2</v>
      </c>
      <c r="GL20" s="69">
        <f t="shared" si="2698"/>
        <v>0.19593772411623434</v>
      </c>
      <c r="GM20" s="69">
        <f t="shared" si="2698"/>
        <v>0.25918027262224541</v>
      </c>
      <c r="GN20" s="69">
        <f t="shared" si="2698"/>
        <v>2.8816038402794675E-3</v>
      </c>
      <c r="GO20" s="69">
        <f t="shared" si="2698"/>
        <v>-0.11355969786229991</v>
      </c>
      <c r="GP20" s="69">
        <f t="shared" si="2698"/>
        <v>-3.5468489615084309E-2</v>
      </c>
      <c r="GQ20" s="69">
        <f t="shared" si="2698"/>
        <v>-2.7078999458268527E-2</v>
      </c>
      <c r="GR20" s="69">
        <f t="shared" si="2698"/>
        <v>-5.9288342088009927E-2</v>
      </c>
      <c r="GS20" s="69">
        <f t="shared" si="2698"/>
        <v>-4.7973317896548906E-2</v>
      </c>
      <c r="GT20" s="69">
        <f t="shared" si="2698"/>
        <v>-0.32118450468338722</v>
      </c>
      <c r="GU20" s="69">
        <f t="shared" si="2698"/>
        <v>-5.7039210684308728E-3</v>
      </c>
      <c r="GV20" s="69">
        <f t="shared" si="2698"/>
        <v>9.9372285067047983E-2</v>
      </c>
      <c r="GW20" s="69">
        <f t="shared" si="2698"/>
        <v>-9.6067772469126567E-2</v>
      </c>
      <c r="GX20" s="69">
        <f t="shared" si="2698"/>
        <v>-6.7806248048896123E-3</v>
      </c>
      <c r="GY20" s="69">
        <f t="shared" si="2698"/>
        <v>-0.13816327166897224</v>
      </c>
      <c r="GZ20" s="47">
        <v>5.066736822840312E-3</v>
      </c>
      <c r="HA20" s="47">
        <v>5.066736822840312E-3</v>
      </c>
      <c r="HB20" s="47">
        <f t="shared" ref="HB20:IG20" si="2699">HB10/HA10*100-100</f>
        <v>-3.5375944723796238E-2</v>
      </c>
      <c r="HC20" s="47">
        <f t="shared" si="2699"/>
        <v>3.0754536722810144E-2</v>
      </c>
      <c r="HD20" s="47">
        <f t="shared" si="2699"/>
        <v>-9.6489296825339466E-2</v>
      </c>
      <c r="HE20" s="47">
        <f t="shared" si="2699"/>
        <v>-8.896502632964598E-3</v>
      </c>
      <c r="HF20" s="47">
        <f t="shared" si="2699"/>
        <v>-3.2512953501367292E-2</v>
      </c>
      <c r="HG20" s="47">
        <f t="shared" si="2699"/>
        <v>-4.4113595397732297E-2</v>
      </c>
      <c r="HH20" s="47">
        <f t="shared" si="2699"/>
        <v>0.21426716001215595</v>
      </c>
      <c r="HI20" s="47">
        <f t="shared" si="2699"/>
        <v>-0.19871499298675133</v>
      </c>
      <c r="HJ20" s="47">
        <f t="shared" si="2699"/>
        <v>8.3880445168688311E-2</v>
      </c>
      <c r="HK20" s="47">
        <f t="shared" si="2699"/>
        <v>-3.3470723012413828E-2</v>
      </c>
      <c r="HL20" s="47">
        <f t="shared" si="2699"/>
        <v>2.4833243473423749E-2</v>
      </c>
      <c r="HM20" s="47">
        <f t="shared" si="2699"/>
        <v>-9.532510445887965E-2</v>
      </c>
      <c r="HN20" s="47">
        <f t="shared" si="2699"/>
        <v>-0.10983284830948037</v>
      </c>
      <c r="HO20" s="47">
        <f t="shared" si="2699"/>
        <v>-5.1723361051642769E-2</v>
      </c>
      <c r="HP20" s="47">
        <f t="shared" si="2699"/>
        <v>0.22082155407619553</v>
      </c>
      <c r="HQ20" s="47">
        <f t="shared" si="2699"/>
        <v>-7.3187795248301768E-2</v>
      </c>
      <c r="HR20" s="47">
        <f t="shared" si="2699"/>
        <v>-4.1459930500195696E-2</v>
      </c>
      <c r="HS20" s="47">
        <f t="shared" si="2699"/>
        <v>-0.28850984424576609</v>
      </c>
      <c r="HT20" s="47">
        <f t="shared" si="2699"/>
        <v>-4.1788752588288958E-2</v>
      </c>
      <c r="HU20" s="47">
        <f t="shared" si="2699"/>
        <v>-5.5193188279787364E-2</v>
      </c>
      <c r="HV20" s="47">
        <f t="shared" si="2699"/>
        <v>-7.2687432926841211E-3</v>
      </c>
      <c r="HW20" s="47">
        <f t="shared" si="2699"/>
        <v>-5.8799468869025873E-2</v>
      </c>
      <c r="HX20" s="47">
        <f t="shared" si="2699"/>
        <v>-0.30196497415739998</v>
      </c>
      <c r="HY20" s="47">
        <f t="shared" si="2699"/>
        <v>0.1686680428723264</v>
      </c>
      <c r="HZ20" s="47">
        <f t="shared" si="2699"/>
        <v>5.6304919184896107E-2</v>
      </c>
      <c r="IA20" s="47">
        <f t="shared" si="2699"/>
        <v>-9.6256606613593476E-2</v>
      </c>
      <c r="IB20" s="47">
        <f t="shared" si="2699"/>
        <v>-5.2018537298152978E-2</v>
      </c>
      <c r="IC20" s="47">
        <f t="shared" si="2699"/>
        <v>2.5804669524845281E-2</v>
      </c>
      <c r="ID20" s="47">
        <f t="shared" si="2699"/>
        <v>3.9055816818205358E-3</v>
      </c>
      <c r="IE20" s="47">
        <f t="shared" si="2699"/>
        <v>3.2046304467954201E-2</v>
      </c>
      <c r="IF20" s="47">
        <f t="shared" si="2699"/>
        <v>7.9249740381186484E-2</v>
      </c>
      <c r="IG20" s="47">
        <f t="shared" si="2699"/>
        <v>-3.8624424450773631E-2</v>
      </c>
      <c r="IH20" s="47">
        <f t="shared" ref="IH20:JM20" si="2700">IH10/IG10*100-100</f>
        <v>-0.12216241523036331</v>
      </c>
      <c r="II20" s="47">
        <f t="shared" si="2700"/>
        <v>1.4137310553536508E-2</v>
      </c>
      <c r="IJ20" s="47">
        <f t="shared" si="2700"/>
        <v>-2.338635151318158E-2</v>
      </c>
      <c r="IK20" s="47">
        <f t="shared" si="2700"/>
        <v>-1.3436694363562651E-2</v>
      </c>
      <c r="IL20" s="47">
        <f t="shared" si="2700"/>
        <v>5.9171034613427764E-3</v>
      </c>
      <c r="IM20" s="47">
        <f t="shared" si="2700"/>
        <v>-0.30537818054212096</v>
      </c>
      <c r="IN20" s="47">
        <f t="shared" si="2700"/>
        <v>0.13282106713251096</v>
      </c>
      <c r="IO20" s="47">
        <f t="shared" si="2700"/>
        <v>8.5398323569634726E-2</v>
      </c>
      <c r="IP20" s="47">
        <f t="shared" si="2700"/>
        <v>3.5098313873760389E-2</v>
      </c>
      <c r="IQ20" s="47">
        <f t="shared" si="2700"/>
        <v>4.8778597655356748E-2</v>
      </c>
      <c r="IR20" s="47">
        <f t="shared" si="2700"/>
        <v>-0.15831941050134901</v>
      </c>
      <c r="IS20" s="47">
        <f t="shared" si="2700"/>
        <v>3.3244112244901203E-2</v>
      </c>
      <c r="IT20" s="47">
        <f t="shared" si="2700"/>
        <v>-2.1526059168593292E-2</v>
      </c>
      <c r="IU20" s="47">
        <f t="shared" si="2700"/>
        <v>0.10918527635195119</v>
      </c>
      <c r="IV20" s="47">
        <f t="shared" si="2700"/>
        <v>-0.22350281066061939</v>
      </c>
      <c r="IW20" s="47">
        <f t="shared" si="2700"/>
        <v>0.14922934880885919</v>
      </c>
      <c r="IX20" s="47">
        <f t="shared" si="2700"/>
        <v>0.24286948740449077</v>
      </c>
      <c r="IY20" s="47">
        <f t="shared" si="2700"/>
        <v>0.24142729632185933</v>
      </c>
      <c r="IZ20" s="47">
        <f t="shared" si="2700"/>
        <v>-0.40125248803212799</v>
      </c>
      <c r="JA20" s="47">
        <f t="shared" si="2700"/>
        <v>4.5863110800524964E-2</v>
      </c>
      <c r="JB20" s="47">
        <f t="shared" si="2700"/>
        <v>9.1821190179899759E-2</v>
      </c>
      <c r="JC20" s="47">
        <f t="shared" si="2700"/>
        <v>-0.27983193706178611</v>
      </c>
      <c r="JD20" s="47">
        <f t="shared" si="2700"/>
        <v>1.9203747048450737E-2</v>
      </c>
      <c r="JE20" s="47">
        <f t="shared" si="2700"/>
        <v>-3.6352983001890493E-2</v>
      </c>
      <c r="JF20" s="47">
        <f t="shared" si="2700"/>
        <v>-3.4198488386323334E-2</v>
      </c>
      <c r="JG20" s="47">
        <f t="shared" si="2700"/>
        <v>-7.8367813517786544E-2</v>
      </c>
      <c r="JH20" s="47">
        <f t="shared" si="2700"/>
        <v>6.8434594779034796E-2</v>
      </c>
      <c r="JI20" s="47">
        <f t="shared" si="2700"/>
        <v>-0.20971117966462316</v>
      </c>
      <c r="JJ20" s="47">
        <f t="shared" si="2700"/>
        <v>3.2945578568472911E-2</v>
      </c>
      <c r="JK20" s="47">
        <f t="shared" si="2700"/>
        <v>5.4155386178564413E-2</v>
      </c>
      <c r="JL20" s="47">
        <f t="shared" si="2700"/>
        <v>0.21494570902389398</v>
      </c>
      <c r="JM20" s="47">
        <f t="shared" si="2700"/>
        <v>6.3976525019057817E-2</v>
      </c>
      <c r="JN20" s="47">
        <f t="shared" ref="JN20:JY20" si="2701">JN10/JM10*100-100</f>
        <v>-0.18973375885258292</v>
      </c>
      <c r="JO20" s="47">
        <f t="shared" si="2701"/>
        <v>-3.1787343280470282E-2</v>
      </c>
      <c r="JP20" s="47">
        <f t="shared" si="2701"/>
        <v>0.17974808198937353</v>
      </c>
      <c r="JQ20" s="47">
        <f t="shared" si="2701"/>
        <v>0.11860315520175391</v>
      </c>
      <c r="JR20" s="47">
        <f t="shared" si="2701"/>
        <v>0.26913712045404736</v>
      </c>
      <c r="JS20" s="47">
        <f t="shared" si="2701"/>
        <v>-0.229270622530521</v>
      </c>
      <c r="JT20" s="47">
        <f t="shared" si="2701"/>
        <v>-4.513584314736363E-2</v>
      </c>
      <c r="JU20" s="47">
        <f t="shared" si="2701"/>
        <v>6.3982509759426875E-2</v>
      </c>
      <c r="JV20" s="47">
        <f t="shared" si="2701"/>
        <v>6.6821943238281278E-2</v>
      </c>
      <c r="JW20" s="47">
        <f t="shared" si="2701"/>
        <v>7.7860414239111719E-2</v>
      </c>
      <c r="JX20" s="47">
        <f t="shared" si="2701"/>
        <v>-0.23795011370182806</v>
      </c>
      <c r="JY20" s="47">
        <f t="shared" si="2701"/>
        <v>-1.9694762350340511E-2</v>
      </c>
      <c r="JZ20" s="47">
        <f t="shared" ref="JZ20" si="2702">JZ10/JY10*100-100</f>
        <v>0.16137168206094543</v>
      </c>
      <c r="KA20" s="47">
        <f t="shared" ref="KA20" si="2703">KA10/JZ10*100-100</f>
        <v>-1.6601418755641362E-2</v>
      </c>
      <c r="KB20" s="47">
        <f t="shared" ref="KB20" si="2704">KB10/KA10*100-100</f>
        <v>-2.5909292491476776E-2</v>
      </c>
      <c r="KC20" s="47">
        <f t="shared" ref="KC20" si="2705">KC10/KB10*100-100</f>
        <v>-0.23684103020879377</v>
      </c>
      <c r="KD20" s="47">
        <f t="shared" ref="KD20" si="2706">KD10/KC10*100-100</f>
        <v>-0.18472061112213112</v>
      </c>
      <c r="KE20" s="47">
        <f t="shared" ref="KE20" si="2707">KE10/KD10*100-100</f>
        <v>-8.3471371962531293E-3</v>
      </c>
      <c r="KF20" s="47">
        <f t="shared" ref="KF20" si="2708">KF10/KE10*100-100</f>
        <v>6.751029929274921E-2</v>
      </c>
      <c r="KG20" s="47">
        <f t="shared" ref="KG20" si="2709">KG10/KF10*100-100</f>
        <v>1.071196129807106E-2</v>
      </c>
      <c r="KH20" s="47">
        <f t="shared" ref="KH20" si="2710">KH10/KG10*100-100</f>
        <v>-0.18940263554976866</v>
      </c>
      <c r="KI20" s="47">
        <f t="shared" ref="KI20" si="2711">KI10/KH10*100-100</f>
        <v>3.5986063450366146E-2</v>
      </c>
      <c r="KJ20" s="47">
        <f t="shared" ref="KJ20" si="2712">KJ10/KI10*100-100</f>
        <v>7.8737567566264488E-2</v>
      </c>
      <c r="KK20" s="47">
        <f t="shared" ref="KK20" si="2713">KK10/KJ10*100-100</f>
        <v>-8.5473131787310308E-2</v>
      </c>
      <c r="KL20" s="47">
        <f t="shared" ref="KL20" si="2714">KL10/KK10*100-100</f>
        <v>0.26607198144792221</v>
      </c>
      <c r="KM20" s="47">
        <f t="shared" ref="KM20" si="2715">KM10/KL10*100-100</f>
        <v>-0.24801371627619062</v>
      </c>
      <c r="KN20" s="47">
        <f t="shared" ref="KN20" si="2716">KN10/KM10*100-100</f>
        <v>6.5976255965495056E-2</v>
      </c>
      <c r="KO20" s="47">
        <f t="shared" ref="KO20" si="2717">KO10/KN10*100-100</f>
        <v>-8.2452944535944539E-2</v>
      </c>
      <c r="KP20" s="47">
        <f t="shared" ref="KP20" si="2718">KP10/KO10*100-100</f>
        <v>1.786410658752402E-2</v>
      </c>
      <c r="KQ20" s="47">
        <f t="shared" ref="KQ20" si="2719">KQ10/KP10*100-100</f>
        <v>-1.0932193205121621E-2</v>
      </c>
      <c r="KR20" s="47">
        <f t="shared" ref="KR20" si="2720">KR10/KQ10*100-100</f>
        <v>-0.14991226308271166</v>
      </c>
      <c r="KS20" s="47">
        <f t="shared" ref="KS20" si="2721">KS10/KR10*100-100</f>
        <v>7.4080657400372729E-2</v>
      </c>
      <c r="KT20" s="47">
        <f t="shared" ref="KT20" si="2722">KT10/KS10*100-100</f>
        <v>2.9443806523090643E-3</v>
      </c>
      <c r="KU20" s="47">
        <f t="shared" ref="KU20" si="2723">KU10/KT10*100-100</f>
        <v>0.12524653674050512</v>
      </c>
      <c r="KV20" s="47">
        <f t="shared" ref="KV20" si="2724">KV10/KU10*100-100</f>
        <v>-0.37024236551910406</v>
      </c>
      <c r="KW20" s="47">
        <f t="shared" ref="KW20" si="2725">KW10/KV10*100-100</f>
        <v>0.13661577958963278</v>
      </c>
      <c r="KX20" s="47">
        <f t="shared" ref="KX20" si="2726">KX10/KW10*100-100</f>
        <v>6.9756349569559006E-2</v>
      </c>
      <c r="KY20" s="47">
        <f t="shared" ref="KY20" si="2727">KY10/KX10*100-100</f>
        <v>9.7256932313129596E-2</v>
      </c>
      <c r="KZ20" s="47">
        <f t="shared" ref="KZ20" si="2728">KZ10/KY10*100-100</f>
        <v>-0.12840030728739293</v>
      </c>
      <c r="LA20" s="47">
        <f t="shared" ref="LA20" si="2729">LA10/KZ10*100-100</f>
        <v>-8.7859921944627217E-2</v>
      </c>
      <c r="LB20" s="47">
        <f t="shared" ref="LB20" si="2730">LB10/LA10*100-100</f>
        <v>-7.9850842396723465E-2</v>
      </c>
      <c r="LC20" s="47">
        <f t="shared" ref="LC20" si="2731">LC10/LB10*100-100</f>
        <v>0.18555071896675202</v>
      </c>
      <c r="LD20" s="47">
        <f t="shared" ref="LD20" si="2732">LD10/LC10*100-100</f>
        <v>-0.10541200255178751</v>
      </c>
      <c r="LE20" s="47">
        <f t="shared" ref="LE20" si="2733">LE10/LD10*100-100</f>
        <v>-2.6414745549203644E-3</v>
      </c>
      <c r="LF20" s="47">
        <f t="shared" ref="LF20" si="2734">LF10/LE10*100-100</f>
        <v>9.9573561917225106E-2</v>
      </c>
      <c r="LG20" s="47">
        <f t="shared" ref="LG20" si="2735">LG10/LF10*100-100</f>
        <v>0.24223187222347065</v>
      </c>
      <c r="LH20" s="47">
        <f t="shared" ref="LH20" si="2736">LH10/LG10*100-100</f>
        <v>0.34623858288003362</v>
      </c>
      <c r="LI20" s="47">
        <f t="shared" ref="LI20" si="2737">LI10/LH10*100-100</f>
        <v>-0.24338065252842966</v>
      </c>
      <c r="LJ20" s="47">
        <f t="shared" ref="LJ20" si="2738">LJ10/LI10*100-100</f>
        <v>-9.7986944262743236E-2</v>
      </c>
      <c r="LK20" s="47">
        <f t="shared" ref="LK20" si="2739">LK10/LJ10*100-100</f>
        <v>-0.26590888635406884</v>
      </c>
      <c r="LL20" s="47">
        <f t="shared" ref="LL20" si="2740">LL10/LK10*100-100</f>
        <v>0.1928443513257605</v>
      </c>
      <c r="LM20" s="47">
        <f t="shared" ref="LM20" si="2741">LM10/LL10*100-100</f>
        <v>0.1251928239183826</v>
      </c>
      <c r="LN20" s="47">
        <f t="shared" ref="LN20" si="2742">LN10/LM10*100-100</f>
        <v>-1.9037765743931345E-2</v>
      </c>
      <c r="LO20" s="47">
        <f t="shared" ref="LO20" si="2743">LO10/LN10*100-100</f>
        <v>0.10516326399383047</v>
      </c>
      <c r="LP20" s="47">
        <f t="shared" ref="LP20" si="2744">LP10/LO10*100-100</f>
        <v>-0.75137462588887161</v>
      </c>
      <c r="LQ20" s="47">
        <f t="shared" ref="LQ20" si="2745">LQ10/LP10*100-100</f>
        <v>0.57427059009300763</v>
      </c>
      <c r="LR20" s="47">
        <f t="shared" ref="LR20" si="2746">LR10/LQ10*100-100</f>
        <v>2.4330157583534628E-2</v>
      </c>
      <c r="LS20" s="47">
        <f t="shared" ref="LS20" si="2747">LS10/LR10*100-100</f>
        <v>2.2777622354695382E-2</v>
      </c>
      <c r="LT20" s="47">
        <f t="shared" ref="LT20" si="2748">LT10/LS10*100-100</f>
        <v>4.3843237409959102E-2</v>
      </c>
      <c r="LU20" s="47">
        <f t="shared" ref="LU20" si="2749">LU10/LT10*100-100</f>
        <v>-0.19649319824463873</v>
      </c>
      <c r="LV20" s="47">
        <f t="shared" ref="LV20" si="2750">LV10/LU10*100-100</f>
        <v>-0.11251567890937508</v>
      </c>
      <c r="LW20" s="47">
        <f t="shared" ref="LW20" si="2751">LW10/LV10*100-100</f>
        <v>0.32973257592952621</v>
      </c>
      <c r="LX20" s="47">
        <f t="shared" ref="LX20" si="2752">LX10/LW10*100-100</f>
        <v>-2.5963968766973267E-2</v>
      </c>
      <c r="LY20" s="47">
        <f t="shared" ref="LY20" si="2753">LY10/LX10*100-100</f>
        <v>-7.1706600216700167E-2</v>
      </c>
      <c r="LZ20" s="47">
        <f t="shared" ref="LZ20" si="2754">LZ10/LY10*100-100</f>
        <v>-0.26807576386607934</v>
      </c>
      <c r="MA20" s="47">
        <f t="shared" ref="MA20" si="2755">MA10/LZ10*100-100</f>
        <v>-4.2727480077786595E-3</v>
      </c>
      <c r="MB20" s="47">
        <f t="shared" ref="MB20" si="2756">MB10/MA10*100-100</f>
        <v>8.8794622380831356E-2</v>
      </c>
      <c r="MC20" s="47">
        <f t="shared" ref="MC20" si="2757">MC10/MB10*100-100</f>
        <v>-0.63937499877162907</v>
      </c>
      <c r="MD20" s="47">
        <f t="shared" ref="MD20" si="2758">MD10/MC10*100-100</f>
        <v>0.10806998614711461</v>
      </c>
      <c r="ME20" s="47">
        <f t="shared" ref="ME20" si="2759">ME10/MD10*100-100</f>
        <v>-0.11005483083599188</v>
      </c>
      <c r="MF20" s="47">
        <f t="shared" ref="MF20" si="2760">MF10/ME10*100-100</f>
        <v>2.5050915002779561E-2</v>
      </c>
      <c r="MG20" s="47">
        <f t="shared" ref="MG20" si="2761">MG10/MF10*100-100</f>
        <v>0.10674958953234182</v>
      </c>
      <c r="MH20" s="47">
        <f t="shared" ref="MH20" si="2762">MH10/MG10*100-100</f>
        <v>0.73079958504926879</v>
      </c>
      <c r="MI20" s="47">
        <f t="shared" ref="MI20" si="2763">MI10/MH10*100-100</f>
        <v>-7.027848251455282E-2</v>
      </c>
      <c r="MJ20" s="47">
        <f t="shared" ref="MJ20" si="2764">MJ10/MI10*100-100</f>
        <v>-0.27713387220107677</v>
      </c>
      <c r="MK20" s="47">
        <f t="shared" ref="MK20" si="2765">MK10/MJ10*100-100</f>
        <v>4.8054726744538812E-2</v>
      </c>
      <c r="ML20" s="47">
        <f t="shared" ref="ML20" si="2766">ML10/MK10*100-100</f>
        <v>-0.1172861370517353</v>
      </c>
      <c r="MM20" s="47">
        <f t="shared" ref="MM20" si="2767">MM10/ML10*100-100</f>
        <v>-7.5981626595222451E-2</v>
      </c>
      <c r="MN20" s="47">
        <f t="shared" ref="MN20" si="2768">MN10/MM10*100-100</f>
        <v>-0.13924656506938504</v>
      </c>
      <c r="MO20" s="47">
        <f t="shared" ref="MO20" si="2769">MO10/MN10*100-100</f>
        <v>9.8730730195654814E-2</v>
      </c>
      <c r="MP20" s="47">
        <f t="shared" ref="MP20" si="2770">MP10/MO10*100-100</f>
        <v>3.4371285915455019E-2</v>
      </c>
      <c r="MQ20" s="47">
        <f t="shared" ref="MQ20" si="2771">MQ10/MP10*100-100</f>
        <v>-0.10277281002608163</v>
      </c>
      <c r="MR20" s="47">
        <f t="shared" ref="MR20" si="2772">MR10/MQ10*100-100</f>
        <v>-0.13763796871518252</v>
      </c>
      <c r="MS20" s="47">
        <f t="shared" ref="MS20" si="2773">MS10/MR10*100-100</f>
        <v>-0.3096289027520811</v>
      </c>
      <c r="MT20" s="47">
        <f t="shared" ref="MT20" si="2774">MT10/MS10*100-100</f>
        <v>2.3308852891304355E-2</v>
      </c>
      <c r="MU20" s="47">
        <f t="shared" ref="MU20" si="2775">MU10/MT10*100-100</f>
        <v>0.11401724141964564</v>
      </c>
      <c r="MV20" s="47">
        <f t="shared" ref="MV20" si="2776">MV10/MU10*100-100</f>
        <v>-9.2390148035548236E-3</v>
      </c>
      <c r="MW20" s="47">
        <f t="shared" ref="MW20" si="2777">MW10/MV10*100-100</f>
        <v>0</v>
      </c>
      <c r="MX20" s="47">
        <f t="shared" ref="MX20" si="2778">MX10/MW10*100-100</f>
        <v>7.842961275477478E-2</v>
      </c>
      <c r="MY20" s="47">
        <f t="shared" ref="MY20" si="2779">MY10/MX10*100-100</f>
        <v>-2.177332399398324E-2</v>
      </c>
      <c r="MZ20" s="47">
        <f t="shared" ref="MZ20" si="2780">MZ10/MY10*100-100</f>
        <v>0.15050182517330768</v>
      </c>
      <c r="NA20" s="47">
        <f t="shared" ref="NA20" si="2781">NA10/MZ10*100-100</f>
        <v>-7.3254893628899254E-2</v>
      </c>
      <c r="NB20" s="47">
        <f t="shared" ref="NB20" si="2782">NB10/NA10*100-100</f>
        <v>-0.14463439266650369</v>
      </c>
      <c r="NC20" s="47">
        <f t="shared" ref="NC20" si="2783">NC10/NB10*100-100</f>
        <v>-0.33539182855525951</v>
      </c>
      <c r="ND20" s="47">
        <f t="shared" ref="ND20" si="2784">ND10/NC10*100-100</f>
        <v>-0.17846845833531688</v>
      </c>
      <c r="NE20" s="47">
        <f t="shared" ref="NE20" si="2785">NE10/ND10*100-100</f>
        <v>-8.5008822617609781E-2</v>
      </c>
      <c r="NF20" s="47">
        <f t="shared" ref="NF20" si="2786">NF10/NE10*100-100</f>
        <v>-8.6599673607551608E-2</v>
      </c>
      <c r="NG20" s="47">
        <f t="shared" ref="NG20" si="2787">NG10/NF10*100-100</f>
        <v>-9.1501950601383442E-2</v>
      </c>
      <c r="NH20" s="47">
        <f t="shared" ref="NH20" si="2788">NH10/NG10*100-100</f>
        <v>-0.15302866857953745</v>
      </c>
      <c r="NI20" s="47">
        <f t="shared" ref="NI20" si="2789">NI10/NH10*100-100</f>
        <v>-5.7514267812948106E-2</v>
      </c>
      <c r="NJ20" s="47">
        <f t="shared" ref="NJ20" si="2790">NJ10/NI10*100-100</f>
        <v>-2.1974114816927681E-2</v>
      </c>
      <c r="NK20" s="47">
        <f t="shared" ref="NK20" si="2791">NK10/NJ10*100-100</f>
        <v>4.3777626700119754E-2</v>
      </c>
      <c r="NL20" s="47">
        <f t="shared" ref="NL20" si="2792">NL10/NK10*100-100</f>
        <v>-2.1482640985141188E-2</v>
      </c>
      <c r="NM20" s="47">
        <f t="shared" ref="NM20" si="2793">NM10/NL10*100-100</f>
        <v>-0.48129656199105852</v>
      </c>
      <c r="NN20" s="47">
        <f t="shared" ref="NN20" si="2794">NN10/NM10*100-100</f>
        <v>-3.7541144654539949E-2</v>
      </c>
      <c r="NO20" s="47">
        <f t="shared" ref="NO20" si="2795">NO10/NN10*100-100</f>
        <v>4.6894738874229347E-2</v>
      </c>
      <c r="NP20" s="47">
        <f t="shared" ref="NP20" si="2796">NP10/NO10*100-100</f>
        <v>-1.856049699243556E-2</v>
      </c>
      <c r="NQ20" s="47">
        <f t="shared" ref="NQ20" si="2797">NQ10/NP10*100-100</f>
        <v>0.1371444963092614</v>
      </c>
      <c r="NR20" s="47">
        <f t="shared" ref="NR20" si="2798">NR10/NQ10*100-100</f>
        <v>-0.28895009710387853</v>
      </c>
      <c r="NS20" s="47">
        <f t="shared" ref="NS20" si="2799">NS10/NR10*100-100</f>
        <v>1.4103932164033495E-2</v>
      </c>
      <c r="NT20" s="47">
        <f t="shared" ref="NT20" si="2800">NT10/NS10*100-100</f>
        <v>0.35006530770174038</v>
      </c>
      <c r="NU20" s="47">
        <f t="shared" ref="NU20" si="2801">NU10/NT10*100-100</f>
        <v>5.2308313650598848E-2</v>
      </c>
      <c r="NV20" s="47">
        <f t="shared" ref="NV20" si="2802">NV10/NU10*100-100</f>
        <v>2.5765901467138974E-2</v>
      </c>
      <c r="NW20" s="47">
        <f t="shared" ref="NW20" si="2803">NW10/NV10*100-100</f>
        <v>-0.14132140943812033</v>
      </c>
      <c r="NX20" s="47">
        <f t="shared" ref="NX20" si="2804">NX10/NW10*100-100</f>
        <v>9.1336638790977531E-2</v>
      </c>
      <c r="NY20" s="47">
        <f t="shared" ref="NY20" si="2805">NY10/NX10*100-100</f>
        <v>0.35904413573442184</v>
      </c>
      <c r="NZ20" s="47">
        <f t="shared" ref="NZ20" si="2806">NZ10/NY10*100-100</f>
        <v>0.19104574067590363</v>
      </c>
      <c r="OA20" s="47">
        <f t="shared" ref="OA20" si="2807">OA10/NZ10*100-100</f>
        <v>5.5391356114171231E-2</v>
      </c>
      <c r="OB20" s="47">
        <f t="shared" ref="OB20" si="2808">OB10/OA10*100-100</f>
        <v>-0.13967573348423912</v>
      </c>
      <c r="OC20" s="47">
        <f t="shared" ref="OC20" si="2809">OC10/OB10*100-100</f>
        <v>7.0131654957663159E-2</v>
      </c>
      <c r="OD20" s="47">
        <f t="shared" ref="OD20" si="2810">OD10/OC10*100-100</f>
        <v>-5.5938718812555521E-2</v>
      </c>
      <c r="OE20" s="47">
        <f t="shared" ref="OE20" si="2811">OE10/OD10*100-100</f>
        <v>-2.0915718808595329E-2</v>
      </c>
      <c r="OF20" s="47">
        <f t="shared" ref="OF20" si="2812">OF10/OE10*100-100</f>
        <v>7.0545611608935133E-2</v>
      </c>
      <c r="OG20" s="47">
        <f t="shared" ref="OG20" si="2813">OG10/OF10*100-100</f>
        <v>-0.1581451389963604</v>
      </c>
      <c r="OH20" s="47">
        <f t="shared" ref="OH20" si="2814">OH10/OG10*100-100</f>
        <v>2.8358143447235307E-2</v>
      </c>
      <c r="OI20" s="47">
        <f t="shared" ref="OI20" si="2815">OI10/OH10*100-100</f>
        <v>8.4571667436165399E-2</v>
      </c>
      <c r="OJ20" s="47">
        <f t="shared" ref="OJ20" si="2816">OJ10/OI10*100-100</f>
        <v>-7.4823387804983099E-2</v>
      </c>
      <c r="OK20" s="47">
        <f t="shared" ref="OK20" si="2817">OK10/OJ10*100-100</f>
        <v>0.22238426533078837</v>
      </c>
      <c r="OL20" s="47">
        <f t="shared" ref="OL20" si="2818">OL10/OK10*100-100</f>
        <v>-8.895957901053464E-2</v>
      </c>
      <c r="OM20" s="47">
        <f t="shared" ref="OM20" si="2819">OM10/OL10*100-100</f>
        <v>0.17173019995617267</v>
      </c>
      <c r="ON20" s="47">
        <f t="shared" ref="ON20" si="2820">ON10/OM10*100-100</f>
        <v>-0.23076606952528778</v>
      </c>
      <c r="OO20" s="47">
        <f t="shared" ref="OO20" si="2821">OO10/ON10*100-100</f>
        <v>5.1857883582357545E-2</v>
      </c>
      <c r="OP20" s="47">
        <f t="shared" ref="OP20" si="2822">OP10/OO10*100-100</f>
        <v>0.47565204620386226</v>
      </c>
      <c r="OQ20" s="47">
        <f t="shared" ref="OQ20" si="2823">OQ10/OP10*100-100</f>
        <v>-0.21843797844100266</v>
      </c>
      <c r="OR20" s="47">
        <f t="shared" ref="OR20" si="2824">OR10/OQ10*100-100</f>
        <v>0.14659799363533921</v>
      </c>
      <c r="OS20" s="47">
        <f t="shared" ref="OS20" si="2825">OS10/OR10*100-100</f>
        <v>0.12718553119306364</v>
      </c>
      <c r="OT20" s="47">
        <f t="shared" ref="OT20" si="2826">OT10/OS10*100-100</f>
        <v>8.0550775238918959E-4</v>
      </c>
      <c r="OU20" s="47">
        <f t="shared" ref="OU20" si="2827">OU10/OT10*100-100</f>
        <v>9.2625446387700094E-2</v>
      </c>
      <c r="OV20" s="47">
        <f t="shared" ref="OV20" si="2828">OV10/OU10*100-100</f>
        <v>-6.2991328873067687E-3</v>
      </c>
      <c r="OW20" s="47">
        <f t="shared" ref="OW20" si="2829">OW10/OV10*100-100</f>
        <v>4.9199166554842577E-2</v>
      </c>
      <c r="OX20" s="47">
        <f t="shared" ref="OX20" si="2830">OX10/OW10*100-100</f>
        <v>-2.2136759873021106E-2</v>
      </c>
      <c r="OY20" s="47">
        <f t="shared" ref="OY20" si="2831">OY10/OX10*100-100</f>
        <v>3.1059491044842957E-2</v>
      </c>
      <c r="OZ20" s="47">
        <f t="shared" ref="OZ20" si="2832">OZ10/OY10*100-100</f>
        <v>0.2919076877901432</v>
      </c>
      <c r="PA20" s="47">
        <f t="shared" ref="PA20" si="2833">PA10/OZ10*100-100</f>
        <v>-0.15973757573507896</v>
      </c>
      <c r="PB20" s="47">
        <f t="shared" ref="PB20" si="2834">PB10/PA10*100-100</f>
        <v>0.19152018211512711</v>
      </c>
      <c r="PC20" s="47">
        <f t="shared" ref="PC20" si="2835">PC10/PB10*100-100</f>
        <v>8.5769603201384825E-2</v>
      </c>
      <c r="PD20" s="47">
        <f t="shared" ref="PD20" si="2836">PD10/PC10*100-100</f>
        <v>2.7917769415978455E-2</v>
      </c>
      <c r="PE20" s="47">
        <f t="shared" ref="PE20" si="2837">PE10/PD10*100-100</f>
        <v>0.29423634450817815</v>
      </c>
      <c r="PF20" s="47">
        <f t="shared" ref="PF20" si="2838">PF10/PE10*100-100</f>
        <v>-7.604022986937764E-2</v>
      </c>
      <c r="PG20" s="47">
        <f t="shared" ref="PG20" si="2839">PG10/PF10*100-100</f>
        <v>-2.162857208350033E-2</v>
      </c>
      <c r="PH20" s="47">
        <f t="shared" ref="PH20" si="2840">PH10/PG10*100-100</f>
        <v>0.23639434526614878</v>
      </c>
      <c r="PI20" s="47">
        <f t="shared" ref="PI20" si="2841">PI10/PH10*100-100</f>
        <v>0.11031123158365119</v>
      </c>
      <c r="PJ20" s="47">
        <f t="shared" ref="PJ20" si="2842">PJ10/PI10*100-100</f>
        <v>-0.18961473879566881</v>
      </c>
      <c r="PK20" s="47">
        <f t="shared" ref="PK20" si="2843">PK10/PJ10*100-100</f>
        <v>7.2722261903805929E-2</v>
      </c>
      <c r="PL20" s="47">
        <f t="shared" ref="PL20" si="2844">PL10/PK10*100-100</f>
        <v>0.47927921224048475</v>
      </c>
      <c r="PM20" s="47">
        <f t="shared" ref="PM20" si="2845">PM10/PL10*100-100</f>
        <v>0.2526883721153439</v>
      </c>
      <c r="PN20" s="47">
        <f t="shared" ref="PN20" si="2846">PN10/PM10*100-100</f>
        <v>3.7079790025543957E-2</v>
      </c>
      <c r="PO20" s="47">
        <f t="shared" ref="PO20" si="2847">PO10/PN10*100-100</f>
        <v>0.13409815482306442</v>
      </c>
      <c r="PP20" s="47">
        <f t="shared" ref="PP20" si="2848">PP10/PO10*100-100</f>
        <v>-5.86324026155296E-2</v>
      </c>
      <c r="PQ20" s="47">
        <f t="shared" ref="PQ20" si="2849">PQ10/PP10*100-100</f>
        <v>6.0679320503169265E-2</v>
      </c>
      <c r="PR20" s="47">
        <f t="shared" ref="PR20" si="2850">PR10/PQ10*100-100</f>
        <v>0.14028455138065965</v>
      </c>
      <c r="PS20" s="47">
        <f t="shared" ref="PS20" si="2851">PS10/PR10*100-100</f>
        <v>0.10806692837877563</v>
      </c>
      <c r="PT20" s="47">
        <f t="shared" ref="PT20" si="2852">PT10/PS10*100-100</f>
        <v>3.4683140143741298E-2</v>
      </c>
      <c r="PU20" s="47">
        <f t="shared" ref="PU20" si="2853">PU10/PT10*100-100</f>
        <v>5.8414691870865454E-2</v>
      </c>
      <c r="PV20" s="47">
        <f t="shared" ref="PV20" si="2854">PV10/PU10*100-100</f>
        <v>0.14167441222971888</v>
      </c>
      <c r="PW20" s="47">
        <f t="shared" ref="PW20" si="2855">PW10/PV10*100-100</f>
        <v>0.16599344747707789</v>
      </c>
      <c r="PX20" s="47">
        <f t="shared" ref="PX20" si="2856">PX10/PW10*100-100</f>
        <v>-3.1486449480595979E-2</v>
      </c>
      <c r="PY20" s="47">
        <f t="shared" ref="PY20" si="2857">PY10/PX10*100-100</f>
        <v>7.8624528769253743E-2</v>
      </c>
      <c r="PZ20" s="47">
        <f t="shared" ref="PZ20" si="2858">PZ10/PY10*100-100</f>
        <v>-3.0363211615053842E-2</v>
      </c>
      <c r="QA20" s="47">
        <f t="shared" ref="QA20" si="2859">QA10/PZ10*100-100</f>
        <v>-3.8836965535296031E-3</v>
      </c>
      <c r="QB20" s="47">
        <f t="shared" ref="QB20" si="2860">QB10/QA10*100-100</f>
        <v>0.22494608007043837</v>
      </c>
      <c r="QC20" s="47">
        <f t="shared" ref="QC20" si="2861">QC10/QB10*100-100</f>
        <v>-4.4559790196203153E-2</v>
      </c>
      <c r="QD20" s="47">
        <f t="shared" ref="QD20" si="2862">QD10/QC10*100-100</f>
        <v>0.27209658806124537</v>
      </c>
      <c r="QE20" s="47">
        <f t="shared" ref="QE20" si="2863">QE10/QD10*100-100</f>
        <v>4.2604318642332828E-2</v>
      </c>
      <c r="QF20" s="47">
        <f t="shared" ref="QF20" si="2864">QF10/QE10*100-100</f>
        <v>0.18386742108000931</v>
      </c>
      <c r="QG20" s="47">
        <f t="shared" ref="QG20" si="2865">QG10/QF10*100-100</f>
        <v>0.23037540040414228</v>
      </c>
      <c r="QH20" s="47">
        <f t="shared" ref="QH20" si="2866">QH10/QG10*100-100</f>
        <v>0.33554867604965466</v>
      </c>
      <c r="QI20" s="47">
        <f t="shared" ref="QI20" si="2867">QI10/QH10*100-100</f>
        <v>0.12776377292192365</v>
      </c>
      <c r="QJ20" s="47">
        <f t="shared" ref="QJ20" si="2868">QJ10/QI10*100-100</f>
        <v>-1.7984524432421267E-2</v>
      </c>
      <c r="QK20" s="47">
        <f t="shared" ref="QK20" si="2869">QK10/QJ10*100-100</f>
        <v>0.12008403824152936</v>
      </c>
      <c r="QL20" s="47">
        <f t="shared" ref="QL20" si="2870">QL10/QK10*100-100</f>
        <v>0.2569178375223089</v>
      </c>
      <c r="QM20" s="47">
        <f t="shared" ref="QM20" si="2871">QM10/QL10*100-100</f>
        <v>0.30608646569125142</v>
      </c>
      <c r="QN20" s="47">
        <f t="shared" ref="QN20" si="2872">QN10/QM10*100-100</f>
        <v>0.12830472598611209</v>
      </c>
      <c r="QO20" s="47">
        <f t="shared" ref="QO20" si="2873">QO10/QN10*100-100</f>
        <v>-6.3982435331411125E-3</v>
      </c>
      <c r="QP20" s="47">
        <f t="shared" ref="QP20" si="2874">QP10/QO10*100-100</f>
        <v>0.1286878917016594</v>
      </c>
      <c r="QQ20" s="47">
        <f t="shared" ref="QQ20" si="2875">QQ10/QP10*100-100</f>
        <v>0.14330227361109849</v>
      </c>
      <c r="QR20" s="47">
        <f t="shared" ref="QR20" si="2876">QR10/QQ10*100-100</f>
        <v>5.3642888112364062E-3</v>
      </c>
      <c r="QS20" s="47">
        <f t="shared" ref="QS20" si="2877">QS10/QR10*100-100</f>
        <v>0.14181040966893477</v>
      </c>
      <c r="QT20" s="47">
        <f t="shared" ref="QT20" si="2878">QT10/QS10*100-100</f>
        <v>4.9858632837924688E-3</v>
      </c>
      <c r="QU20" s="47">
        <f t="shared" ref="QU20" si="2879">QU10/QT10*100-100</f>
        <v>0.31414858174410654</v>
      </c>
      <c r="QV20" s="47">
        <f t="shared" ref="QV20" si="2880">QV10/QU10*100-100</f>
        <v>0.1907233191845279</v>
      </c>
      <c r="QW20" s="47">
        <f t="shared" ref="QW20" si="2881">QW10/QV10*100-100</f>
        <v>-9.7848071472256493E-2</v>
      </c>
      <c r="QX20" s="47">
        <f t="shared" ref="QX20" si="2882">QX10/QW10*100-100</f>
        <v>0.19151637750465511</v>
      </c>
      <c r="QY20" s="47">
        <f t="shared" ref="QY20" si="2883">QY10/QX10*100-100</f>
        <v>5.3368557440762743E-2</v>
      </c>
      <c r="QZ20" s="47">
        <f t="shared" ref="QZ20" si="2884">QZ10/QY10*100-100</f>
        <v>0.33105026481663913</v>
      </c>
      <c r="RA20" s="47">
        <f t="shared" ref="RA20" si="2885">RA10/QZ10*100-100</f>
        <v>7.5770167991876747E-2</v>
      </c>
      <c r="RB20" s="47">
        <f t="shared" ref="RB20" si="2886">RB10/RA10*100-100</f>
        <v>0.11718179425137976</v>
      </c>
      <c r="RC20" s="47">
        <f t="shared" ref="RC20" si="2887">RC10/RB10*100-100</f>
        <v>0.39127495754125619</v>
      </c>
      <c r="RD20" s="47">
        <f t="shared" ref="RD20" si="2888">RD10/RC10*100-100</f>
        <v>-8.6711483016514279</v>
      </c>
      <c r="RE20" s="47">
        <f t="shared" ref="RE20" si="2889">RE10/RD10*100-100</f>
        <v>9.6941172434728173</v>
      </c>
      <c r="RF20" s="47">
        <f t="shared" ref="RF20" si="2890">RF10/RE10*100-100</f>
        <v>0.16070347448496136</v>
      </c>
      <c r="RG20" s="47">
        <f t="shared" ref="RG20" si="2891">RG10/RF10*100-100</f>
        <v>5.6936921162730414E-2</v>
      </c>
      <c r="RH20" s="47">
        <f t="shared" ref="RH20" si="2892">RH10/RG10*100-100</f>
        <v>2.8808299136272808E-2</v>
      </c>
      <c r="RI20" s="47">
        <f t="shared" ref="RI20" si="2893">RI10/RH10*100-100</f>
        <v>-6.2471966833498982E-2</v>
      </c>
      <c r="RJ20" s="47">
        <f t="shared" ref="RJ20" si="2894">RJ10/RI10*100-100</f>
        <v>4.782960059625907E-2</v>
      </c>
      <c r="RK20" s="47">
        <f t="shared" ref="RK20" si="2895">RK10/RJ10*100-100</f>
        <v>0.10921338279545978</v>
      </c>
      <c r="RL20" s="47">
        <f t="shared" ref="RL20" si="2896">RL10/RK10*100-100</f>
        <v>0.20611932251225085</v>
      </c>
      <c r="RM20" s="47">
        <f t="shared" ref="RM20" si="2897">RM10/RL10*100-100</f>
        <v>0.1583314508948348</v>
      </c>
      <c r="RN20" s="47">
        <f t="shared" ref="RN20" si="2898">RN10/RM10*100-100</f>
        <v>-1.2247230113914043E-2</v>
      </c>
      <c r="RO20" s="47">
        <f t="shared" ref="RO20" si="2899">RO10/RN10*100-100</f>
        <v>8.8599839416630743E-2</v>
      </c>
      <c r="RP20" s="47">
        <f t="shared" ref="RP20" si="2900">RP10/RO10*100-100</f>
        <v>0.19372624492397961</v>
      </c>
      <c r="RQ20" s="47">
        <f t="shared" ref="RQ20" si="2901">RQ10/RP10*100-100</f>
        <v>2.351457274482982E-2</v>
      </c>
      <c r="RR20" s="47">
        <f t="shared" ref="RR20" si="2902">RR10/RQ10*100-100</f>
        <v>7.152902046068732E-2</v>
      </c>
      <c r="RS20" s="47">
        <f t="shared" ref="RS20" si="2903">RS10/RR10*100-100</f>
        <v>-6.4123517959231435E-2</v>
      </c>
      <c r="RT20" s="47">
        <f t="shared" ref="RT20" si="2904">RT10/RS10*100-100</f>
        <v>0.29425587833745226</v>
      </c>
      <c r="RU20" s="47">
        <f t="shared" ref="RU20" si="2905">RU10/RT10*100-100</f>
        <v>0.17955512022692233</v>
      </c>
      <c r="RV20" s="47">
        <f t="shared" ref="RV20" si="2906">RV10/RU10*100-100</f>
        <v>5.1351644235509752E-2</v>
      </c>
      <c r="RW20" s="47">
        <f t="shared" ref="RW20" si="2907">RW10/RV10*100-100</f>
        <v>0.27798162342347155</v>
      </c>
      <c r="RX20" s="47">
        <f t="shared" ref="RX20" si="2908">RX10/RW10*100-100</f>
        <v>0.19199690374934164</v>
      </c>
      <c r="RY20" s="47">
        <f t="shared" ref="RY20" si="2909">RY10/RX10*100-100</f>
        <v>-8.6176483842398</v>
      </c>
      <c r="RZ20" s="47">
        <f t="shared" ref="RZ20" si="2910">RZ10/RY10*100-100</f>
        <v>0.20524290847632187</v>
      </c>
      <c r="SA20" s="47">
        <f t="shared" ref="SA20" si="2911">SA10/RZ10*100-100</f>
        <v>-2.5305638399757413E-2</v>
      </c>
      <c r="SB20" s="47">
        <f t="shared" ref="SB20" si="2912">SB10/SA10*100-100</f>
        <v>0.12774318993098177</v>
      </c>
      <c r="SC20" s="47">
        <f t="shared" ref="SC20" si="2913">SC10/SB10*100-100</f>
        <v>1.328221779513683E-2</v>
      </c>
      <c r="SD20" s="47">
        <f t="shared" ref="SD20" si="2914">SD10/SC10*100-100</f>
        <v>0.12603751171708666</v>
      </c>
      <c r="SE20" s="47">
        <f t="shared" ref="SE20" si="2915">SE10/SD10*100-100</f>
        <v>0.20763941124918972</v>
      </c>
      <c r="SF20" s="47">
        <f t="shared" ref="SF20" si="2916">SF10/SE10*100-100</f>
        <v>5.0270273305571322E-2</v>
      </c>
      <c r="SG20" s="47">
        <f t="shared" ref="SG20" si="2917">SG10/SF10*100-100</f>
        <v>3.7483422976649194E-2</v>
      </c>
      <c r="SH20" s="47">
        <f t="shared" ref="SH20" si="2918">SH10/SG10*100-100</f>
        <v>-0.2574292186248357</v>
      </c>
      <c r="SI20" s="47">
        <f t="shared" ref="SI20" si="2919">SI10/SH10*100-100</f>
        <v>0.17253617393426168</v>
      </c>
      <c r="SJ20" s="47">
        <f>SJ10/SI10*100-100</f>
        <v>0.22284911619023262</v>
      </c>
      <c r="SK20" s="47">
        <f t="shared" ref="SK20" si="2920">SK10/SJ10*100-100</f>
        <v>0.16797371472068789</v>
      </c>
      <c r="SL20" s="47">
        <f t="shared" ref="SL20" si="2921">SL10/SK10*100-100</f>
        <v>0.1213259929795214</v>
      </c>
      <c r="SM20" s="47">
        <f t="shared" ref="SM20" si="2922">SM10/SL10*100-100</f>
        <v>-0.10529699179772933</v>
      </c>
      <c r="SN20" s="47">
        <f t="shared" ref="SN20" si="2923">SN10/SM10*100-100</f>
        <v>0.11504277083216152</v>
      </c>
      <c r="SO20" s="47">
        <f t="shared" ref="SO20" si="2924">SO10/SN10*100-100</f>
        <v>0.14294920384176635</v>
      </c>
      <c r="SP20" s="47">
        <f t="shared" ref="SP20" si="2925">SP10/SO10*100-100</f>
        <v>9.5985874712383179E-2</v>
      </c>
      <c r="SQ20" s="47">
        <f t="shared" ref="SQ20" si="2926">SQ10/SP10*100-100</f>
        <v>0.21445914170999458</v>
      </c>
      <c r="SR20" s="47">
        <f t="shared" ref="SR20" si="2927">SR10/SQ10*100-100</f>
        <v>-0.24121775124368128</v>
      </c>
      <c r="SS20" s="47">
        <f t="shared" ref="SS20" si="2928">SS10/SR10*100-100</f>
        <v>0.40444980294907396</v>
      </c>
      <c r="ST20" s="47">
        <f t="shared" ref="ST20" si="2929">ST10/SS10*100-100</f>
        <v>0.30531930511124017</v>
      </c>
      <c r="SU20" s="47">
        <f t="shared" ref="SU20" si="2930">SU10/ST10*100-100</f>
        <v>0.19154540674193754</v>
      </c>
      <c r="SV20" s="47">
        <f t="shared" ref="SV20" si="2931">SV10/SU10*100-100</f>
        <v>0.29129679869308234</v>
      </c>
      <c r="SW20" s="47">
        <f t="shared" ref="SW20" si="2932">SW10/SV10*100-100</f>
        <v>-0.11466451221164675</v>
      </c>
      <c r="SX20" s="47">
        <f t="shared" ref="SX20" si="2933">SX10/SW10*100-100</f>
        <v>0.30810601783801417</v>
      </c>
      <c r="SY20" s="47">
        <f t="shared" ref="SY20" si="2934">SY10/SX10*100-100</f>
        <v>0.42706239552173031</v>
      </c>
      <c r="SZ20" s="47">
        <f t="shared" ref="SZ20" si="2935">SZ10/SY10*100-100</f>
        <v>0.23487901711050085</v>
      </c>
      <c r="TA20" s="47">
        <f t="shared" ref="TA20" si="2936">TA10/SZ10*100-100</f>
        <v>-9.4664190342669485E-2</v>
      </c>
      <c r="TB20" s="47">
        <f t="shared" ref="TB20" si="2937">TB10/TA10*100-100</f>
        <v>0.13235933958996782</v>
      </c>
      <c r="TC20" s="47">
        <f t="shared" ref="TC20" si="2938">TC10/TB10*100-100</f>
        <v>0.18944916361087394</v>
      </c>
      <c r="TD20" s="47">
        <f t="shared" ref="TD20" si="2939">TD10/TC10*100-100</f>
        <v>7.3309949144444886E-2</v>
      </c>
      <c r="TE20" s="47">
        <f t="shared" ref="TE20" si="2940">TE10/TD10*100-100</f>
        <v>6.1924827311415243E-2</v>
      </c>
      <c r="TF20" s="47">
        <f t="shared" ref="TF20" si="2941">TF10/TE10*100-100</f>
        <v>2.3762421381064769E-2</v>
      </c>
      <c r="TG20" s="47">
        <f t="shared" ref="TG20" si="2942">TG10/TF10*100-100</f>
        <v>0.21596071799963568</v>
      </c>
      <c r="TH20" s="47">
        <f t="shared" ref="TH20" si="2943">TH10/TG10*100-100</f>
        <v>0.20769154238622889</v>
      </c>
      <c r="TI20" s="47">
        <f t="shared" ref="TI20" si="2944">TI10/TH10*100-100</f>
        <v>0.10772293456420812</v>
      </c>
      <c r="TJ20" s="47">
        <f t="shared" ref="TJ20" si="2945">TJ10/TI10*100-100</f>
        <v>8.674665638422141E-2</v>
      </c>
      <c r="TK20" s="47">
        <f t="shared" ref="TK20" si="2946">TK10/TJ10*100-100</f>
        <v>4.6721076859384425E-2</v>
      </c>
      <c r="TL20" s="47">
        <f t="shared" ref="TL20" si="2947">TL10/TK10*100-100</f>
        <v>0.23994931936539388</v>
      </c>
      <c r="TM20" s="47">
        <f t="shared" ref="TM20" si="2948">TM10/TL10*100-100</f>
        <v>8.0004616277847163E-2</v>
      </c>
      <c r="TN20" s="47">
        <f t="shared" ref="TN20" si="2949">TN10/TM10*100-100</f>
        <v>0.41012598784269017</v>
      </c>
      <c r="TO20" s="47">
        <f t="shared" ref="TO20" si="2950">TO10/TN10*100-100</f>
        <v>9.0970733961711403E-2</v>
      </c>
      <c r="TP20" s="47">
        <f t="shared" ref="TP20" si="2951">TP10/TO10*100-100</f>
        <v>0.23870522630129187</v>
      </c>
      <c r="TQ20" s="47">
        <f t="shared" ref="TQ20" si="2952">TQ10/TP10*100-100</f>
        <v>0.23558529243243242</v>
      </c>
      <c r="TR20" s="47">
        <f t="shared" ref="TR20" si="2953">TR10/TQ10*100-100</f>
        <v>0.12968922580689934</v>
      </c>
      <c r="TS20" s="47">
        <f t="shared" ref="TS20" si="2954">TS10/TR10*100-100</f>
        <v>9.8297250894745503E-2</v>
      </c>
      <c r="TT20" s="47">
        <f t="shared" ref="TT20" si="2955">TT10/TS10*100-100</f>
        <v>5.5060610471514337E-2</v>
      </c>
      <c r="TU20" s="47">
        <f t="shared" ref="TU20" si="2956">TU10/TT10*100-100</f>
        <v>-4.2441900795594734E-2</v>
      </c>
      <c r="TV20" s="47">
        <f t="shared" ref="TV20" si="2957">TV10/TU10*100-100</f>
        <v>2.4051210969616932E-2</v>
      </c>
      <c r="TW20" s="47">
        <f t="shared" ref="TW20" si="2958">TW10/TV10*100-100</f>
        <v>5.4931611497124777E-2</v>
      </c>
      <c r="TX20" s="47">
        <f t="shared" ref="TX20" si="2959">TX10/TW10*100-100</f>
        <v>2.830369613174355E-2</v>
      </c>
      <c r="TY20" s="47">
        <f t="shared" ref="TY20" si="2960">TY10/TX10*100-100</f>
        <v>9.4530458257566607</v>
      </c>
      <c r="TZ20" s="47">
        <f t="shared" ref="TZ20" si="2961">TZ10/TY10*100-100</f>
        <v>-8.4086022420841147</v>
      </c>
      <c r="UA20" s="47">
        <f t="shared" ref="UA20" si="2962">UA10/TZ10*100-100</f>
        <v>0.10124277788332847</v>
      </c>
      <c r="UB20" s="47">
        <f t="shared" ref="UB20" si="2963">UB10/UA10*100-100</f>
        <v>9.4634259612523408</v>
      </c>
      <c r="UC20" s="47">
        <f t="shared" ref="UC20" si="2964">UC10/UB10*100-100</f>
        <v>-8.5330408388847587</v>
      </c>
      <c r="UD20" s="47">
        <f t="shared" ref="UD20" si="2965">UD10/UC10*100-100</f>
        <v>6.3751837304366177E-2</v>
      </c>
      <c r="UE20" s="47">
        <f t="shared" ref="UE20" si="2966">UE10/UD10*100-100</f>
        <v>0.23904285069210118</v>
      </c>
      <c r="UF20" s="47">
        <f t="shared" ref="UF20" si="2967">UF10/UE10*100-100</f>
        <v>6.4484345860122971E-2</v>
      </c>
      <c r="UG20" s="47">
        <f t="shared" ref="UG20" si="2968">UG10/UF10*100-100</f>
        <v>0.12355373697485561</v>
      </c>
      <c r="UH20" s="47">
        <f t="shared" ref="UH20" si="2969">UH10/UG10*100-100</f>
        <v>-5.6803959743831456E-2</v>
      </c>
      <c r="UI20" s="47">
        <f t="shared" ref="UI20" si="2970">UI10/UH10*100-100</f>
        <v>-0.21119077036054534</v>
      </c>
      <c r="UJ20" s="47">
        <f t="shared" ref="UJ20" si="2971">UJ10/UI10*100-100</f>
        <v>-0.2227982571038325</v>
      </c>
      <c r="UK20" s="47">
        <f t="shared" ref="UK20" si="2972">UK10/UJ10*100-100</f>
        <v>-0.1551918411123836</v>
      </c>
      <c r="UL20" s="47">
        <f t="shared" ref="UL20" si="2973">UL10/UK10*100-100</f>
        <v>-0.24711243058489174</v>
      </c>
      <c r="UM20" s="47">
        <f t="shared" ref="UM20" si="2974">UM10/UL10*100-100</f>
        <v>-0.13476673901219272</v>
      </c>
      <c r="UN20" s="47">
        <f t="shared" ref="UN20" si="2975">UN10/UM10*100-100</f>
        <v>-1.5453992082498758E-2</v>
      </c>
      <c r="UO20" s="47">
        <f t="shared" ref="UO20" si="2976">UO10/UN10*100-100</f>
        <v>-0.36648924877786726</v>
      </c>
      <c r="UP20" s="47">
        <f t="shared" ref="UP20" si="2977">UP10/UO10*100-100</f>
        <v>0.33055649303683765</v>
      </c>
      <c r="UQ20" s="47">
        <f t="shared" ref="UQ20" si="2978">UQ10/UP10*100-100</f>
        <v>0.39147243027754541</v>
      </c>
      <c r="UR20" s="47">
        <f t="shared" ref="UR20" si="2979">UR10/UQ10*100-100</f>
        <v>0.11836757530045361</v>
      </c>
      <c r="US20" s="47">
        <f t="shared" ref="US20" si="2980">US10/UR10*100-100</f>
        <v>0.10706128867641951</v>
      </c>
      <c r="UT20" s="47">
        <f t="shared" ref="UT20" si="2981">UT10/US10*100-100</f>
        <v>0.40330268436044037</v>
      </c>
      <c r="UU20" s="47">
        <f t="shared" ref="UU20" si="2982">UU10/UT10*100-100</f>
        <v>0.25715148265470589</v>
      </c>
      <c r="UV20" s="47">
        <f t="shared" ref="UV20" si="2983">UV10/UU10*100-100</f>
        <v>0.59311302132549315</v>
      </c>
      <c r="UW20" s="47">
        <f t="shared" ref="UW20" si="2984">UW10/UV10*100-100</f>
        <v>0.70089138748841151</v>
      </c>
      <c r="UX20" s="47">
        <f t="shared" ref="UX20" si="2985">UX10/UW10*100-100</f>
        <v>0.53840251416809792</v>
      </c>
      <c r="UY20" s="47">
        <f t="shared" ref="UY20" si="2986">UY10/UX10*100-100</f>
        <v>0.63315572423682909</v>
      </c>
      <c r="UZ20" s="47">
        <f t="shared" ref="UZ20" si="2987">UZ10/UY10*100-100</f>
        <v>0.50759020879441152</v>
      </c>
      <c r="VA20" s="47">
        <f t="shared" ref="VA20" si="2988">VA10/UZ10*100-100</f>
        <v>0.43786188452446595</v>
      </c>
      <c r="VB20" s="47">
        <f t="shared" ref="VB20" si="2989">VB10/VA10*100-100</f>
        <v>0.56531421768011114</v>
      </c>
      <c r="VC20" s="47">
        <f t="shared" ref="VC20" si="2990">VC10/VB10*100-100</f>
        <v>0.59656587841905662</v>
      </c>
      <c r="VD20" s="47">
        <f t="shared" ref="VD20" si="2991">VD10/VC10*100-100</f>
        <v>0.54753808722128383</v>
      </c>
      <c r="VE20" s="47">
        <f>VE10/VD10*100-100</f>
        <v>1.3890744591756174</v>
      </c>
      <c r="VF20" s="47">
        <f t="shared" ref="VF20" si="2992">VF10/VE10*100-100</f>
        <v>1.0272700731983804</v>
      </c>
      <c r="VG20" s="47">
        <f t="shared" ref="VG20" si="2993">VG10/VF10*100-100</f>
        <v>0.69142445774561168</v>
      </c>
      <c r="VH20" s="47">
        <f t="shared" ref="VH20" si="2994">VH10/VG10*100-100</f>
        <v>0.48324989024919773</v>
      </c>
      <c r="VI20" s="47">
        <f t="shared" ref="VI20" si="2995">VI10/VH10*100-100</f>
        <v>0.32503557579546793</v>
      </c>
      <c r="VJ20" s="47">
        <f t="shared" ref="VJ20" si="2996">VJ10/VI10*100-100</f>
        <v>0.20482632062891071</v>
      </c>
      <c r="VK20" s="47">
        <f t="shared" ref="VK20" si="2997">VK10/VJ10*100-100</f>
        <v>0.4718355757537438</v>
      </c>
      <c r="VL20" s="47">
        <f t="shared" ref="VL20" si="2998">VL10/VK10*100-100</f>
        <v>0.47412945492479253</v>
      </c>
      <c r="VM20" s="47">
        <f t="shared" ref="VM20" si="2999">VM10/VL10*100-100</f>
        <v>0.49704820354001811</v>
      </c>
      <c r="VN20" s="47">
        <f t="shared" ref="VN20" si="3000">VN10/VM10*100-100</f>
        <v>0.29247569846948807</v>
      </c>
      <c r="VO20" s="47">
        <f t="shared" ref="VO20" si="3001">VO10/VN10*100-100</f>
        <v>0.21467342057401595</v>
      </c>
      <c r="VP20" s="47">
        <f t="shared" ref="VP20" si="3002">VP10/VO10*100-100</f>
        <v>0.23573929578884645</v>
      </c>
      <c r="VQ20" s="47">
        <f t="shared" ref="VQ20" si="3003">VQ10/VP10*100-100</f>
        <v>0.33620124411089591</v>
      </c>
      <c r="VR20" s="47">
        <f t="shared" ref="VR20" si="3004">VR10/VQ10*100-100</f>
        <v>6.3696535191184012E-2</v>
      </c>
      <c r="VS20" s="47">
        <f t="shared" ref="VS20" si="3005">VS10/VR10*100-100</f>
        <v>0.42116409189839032</v>
      </c>
      <c r="VT20" s="47">
        <f t="shared" ref="VT20" si="3006">VT10/VS10*100-100</f>
        <v>0.20495607422583362</v>
      </c>
      <c r="VU20" s="47">
        <f t="shared" ref="VU20" si="3007">VU10/VT10*100-100</f>
        <v>0.17168918446202497</v>
      </c>
      <c r="VV20" s="47">
        <f t="shared" ref="VV20" si="3008">VV10/VU10*100-100</f>
        <v>0.24667298937795579</v>
      </c>
      <c r="VW20" s="47">
        <f>VW10/VV10*100-100</f>
        <v>0.23635301460063829</v>
      </c>
      <c r="VX20" s="47">
        <f t="shared" ref="VX20:VY20" si="3009">VX10/VW10*100-100</f>
        <v>0.30973337619593622</v>
      </c>
      <c r="VY20" s="47">
        <f t="shared" si="3009"/>
        <v>3.1125946293926177E-2</v>
      </c>
      <c r="VZ20" s="47">
        <f t="shared" ref="VZ20" si="3010">VZ10/VY10*100-100</f>
        <v>0.35264383214774853</v>
      </c>
      <c r="WA20" s="47">
        <f t="shared" ref="WA20" si="3011">WA10/VZ10*100-100</f>
        <v>0.80356377969555126</v>
      </c>
      <c r="WB20" s="47">
        <f t="shared" ref="WB20" si="3012">WB10/WA10*100-100</f>
        <v>3.8275650614650658E-2</v>
      </c>
      <c r="WC20" s="47">
        <f t="shared" ref="WC20" si="3013">WC10/WB10*100-100</f>
        <v>0.23010305606707959</v>
      </c>
      <c r="WD20" s="47">
        <f t="shared" ref="WD20" si="3014">WD10/WC10*100-100</f>
        <v>0.34755386248828302</v>
      </c>
      <c r="WE20" s="47">
        <f t="shared" ref="WE20" si="3015">WE10/WD10*100-100</f>
        <v>5.8075391864235826E-2</v>
      </c>
      <c r="WF20" s="47">
        <f t="shared" ref="WF20" si="3016">WF10/WE10*100-100</f>
        <v>0.15819118572362356</v>
      </c>
      <c r="WG20" s="47">
        <f t="shared" ref="WG20" si="3017">WG10/WF10*100-100</f>
        <v>0.22445692640802406</v>
      </c>
      <c r="WH20" s="47">
        <f t="shared" ref="WH20" si="3018">WH10/WG10*100-100</f>
        <v>0.24759095204586856</v>
      </c>
      <c r="WI20" s="47">
        <f t="shared" ref="WI20" si="3019">WI10/WH10*100-100</f>
        <v>0.15560765316735115</v>
      </c>
      <c r="WJ20" s="47">
        <f t="shared" ref="WJ20" si="3020">WJ10/WI10*100-100</f>
        <v>0.19947350146713916</v>
      </c>
      <c r="WK20" s="47">
        <f t="shared" ref="WK20" si="3021">WK10/WJ10*100-100</f>
        <v>0.31150248411813664</v>
      </c>
      <c r="WL20" s="47">
        <f t="shared" ref="WL20" si="3022">WL10/WK10*100-100</f>
        <v>0.1018589357352937</v>
      </c>
      <c r="WM20" s="47">
        <f t="shared" ref="WM20" si="3023">WM10/WL10*100-100</f>
        <v>0.22002936379345783</v>
      </c>
      <c r="WN20" s="47">
        <f t="shared" ref="WN20" si="3024">WN10/WM10*100-100</f>
        <v>0.42757989128202212</v>
      </c>
      <c r="WO20" s="47">
        <f t="shared" ref="WO20" si="3025">WO10/WN10*100-100</f>
        <v>0.28755982843640027</v>
      </c>
      <c r="WP20" s="47">
        <f t="shared" ref="WP20" si="3026">WP10/WO10*100-100</f>
        <v>0.21973177327905091</v>
      </c>
      <c r="WQ20" s="47">
        <f t="shared" ref="WQ20" si="3027">WQ10/WP10*100-100</f>
        <v>0.27687699948697286</v>
      </c>
      <c r="WR20" s="47">
        <f t="shared" ref="WR20" si="3028">WR10/WQ10*100-100</f>
        <v>0.24637229933144056</v>
      </c>
      <c r="WS20" s="47">
        <f t="shared" ref="WS20" si="3029">WS10/WR10*100-100</f>
        <v>0.24910907945938732</v>
      </c>
      <c r="WT20" s="47">
        <f t="shared" ref="WT20" si="3030">WT10/WS10*100-100</f>
        <v>0.20957791189563579</v>
      </c>
      <c r="WU20" s="47">
        <f t="shared" ref="WU20" si="3031">WU10/WT10*100-100</f>
        <v>0.68888100896447213</v>
      </c>
      <c r="WV20" s="47">
        <f t="shared" ref="WV20" si="3032">WV10/WU10*100-100</f>
        <v>0.16754138766310689</v>
      </c>
      <c r="WW20" s="47">
        <f t="shared" ref="WW20" si="3033">WW10/WV10*100-100</f>
        <v>0.10206764550120795</v>
      </c>
      <c r="WX20" s="47">
        <f t="shared" ref="WX20" si="3034">WX10/WW10*100-100</f>
        <v>0.1928501281224726</v>
      </c>
      <c r="WY20" s="47">
        <f t="shared" ref="WY20" si="3035">WY10/WX10*100-100</f>
        <v>0.29269579287169734</v>
      </c>
      <c r="WZ20" s="47">
        <f t="shared" ref="WZ20" si="3036">WZ10/WY10*100-100</f>
        <v>0.16654978977935286</v>
      </c>
      <c r="XA20" s="47">
        <f t="shared" ref="XA20" si="3037">XA10/WZ10*100-100</f>
        <v>-7.2063433134744059E-2</v>
      </c>
      <c r="XB20" s="47">
        <f t="shared" ref="XB20" si="3038">XB10/XA10*100-100</f>
        <v>0.15372887387945866</v>
      </c>
      <c r="XC20" s="47">
        <f t="shared" ref="XC20" si="3039">XC10/XB10*100-100</f>
        <v>0.20843798225449461</v>
      </c>
      <c r="XD20" s="47">
        <f t="shared" ref="XD20" si="3040">XD10/XC10*100-100</f>
        <v>1.1527339695874161E-2</v>
      </c>
      <c r="XE20" s="47">
        <f t="shared" ref="XE20" si="3041">XE10/XD10*100-100</f>
        <v>0.36739221750148943</v>
      </c>
      <c r="XF20" s="47">
        <f t="shared" ref="XF20" si="3042">XF10/XE10*100-100</f>
        <v>0.16122405966589781</v>
      </c>
      <c r="XG20" s="47">
        <f t="shared" ref="XG20" si="3043">XG10/XF10*100-100</f>
        <v>0.28912625777783774</v>
      </c>
      <c r="XH20" s="47">
        <f t="shared" ref="XH20" si="3044">XH10/XG10*100-100</f>
        <v>3.8852561442269007E-2</v>
      </c>
      <c r="XI20" s="47">
        <f t="shared" ref="XI20" si="3045">XI10/XH10*100-100</f>
        <v>9.2476283594152164E-2</v>
      </c>
      <c r="XJ20" s="47">
        <f t="shared" ref="XJ20" si="3046">XJ10/XI10*100-100</f>
        <v>0.10884720797083958</v>
      </c>
      <c r="XK20" s="47">
        <f t="shared" ref="XK20" si="3047">XK10/XJ10*100-100</f>
        <v>0.34252800168471254</v>
      </c>
      <c r="XL20" s="47">
        <f t="shared" ref="XL20" si="3048">XL10/XK10*100-100</f>
        <v>0.12749531998265695</v>
      </c>
      <c r="XM20" s="47">
        <f t="shared" ref="XM20" si="3049">XM10/XL10*100-100</f>
        <v>9.9804300716073158E-2</v>
      </c>
      <c r="XN20" s="47">
        <f t="shared" ref="XN20" si="3050">XN10/XM10*100-100</f>
        <v>5.4045378485611195E-2</v>
      </c>
      <c r="XO20" s="47">
        <f t="shared" ref="XO20" si="3051">XO10/XN10*100-100</f>
        <v>5.7526653471811073E-2</v>
      </c>
      <c r="XP20" s="47">
        <f t="shared" ref="XP20" si="3052">XP10/XO10*100-100</f>
        <v>0.13961307269268275</v>
      </c>
      <c r="XQ20" s="47">
        <f t="shared" ref="XQ20" si="3053">XQ10/XP10*100-100</f>
        <v>0.60725589068151464</v>
      </c>
      <c r="XR20" s="47">
        <f t="shared" ref="XR20" si="3054">XR10/XQ10*100-100</f>
        <v>-2.5237302484910629E-2</v>
      </c>
      <c r="XS20" s="47">
        <f t="shared" ref="XS20" si="3055">XS10/XR10*100-100</f>
        <v>-0.17451446578327534</v>
      </c>
      <c r="XT20" s="47">
        <f t="shared" ref="XT20" si="3056">XT10/XS10*100-100</f>
        <v>0.27079622369004142</v>
      </c>
      <c r="XU20" s="47">
        <f t="shared" ref="XU20" si="3057">XU10/XT10*100-100</f>
        <v>6.8366674881460199E-2</v>
      </c>
      <c r="XV20" s="47">
        <f t="shared" ref="XV20" si="3058">XV10/XU10*100-100</f>
        <v>0.16109893989518298</v>
      </c>
      <c r="XW20" s="47">
        <f t="shared" ref="XW20" si="3059">XW10/XV10*100-100</f>
        <v>7.5553687455879981E-2</v>
      </c>
      <c r="XX20" s="47">
        <f t="shared" ref="XX20" si="3060">XX10/XW10*100-100</f>
        <v>-0.23794333350612362</v>
      </c>
      <c r="XY20" s="47">
        <f t="shared" ref="XY20" si="3061">XY10/XX10*100-100</f>
        <v>0.14266139680043466</v>
      </c>
      <c r="XZ20" s="47">
        <f t="shared" ref="XZ20" si="3062">XZ10/XY10*100-100</f>
        <v>0.19534057238873004</v>
      </c>
      <c r="YA20" s="47">
        <f t="shared" ref="YA20" si="3063">YA10/XZ10*100-100</f>
        <v>0.13850736173037603</v>
      </c>
      <c r="YB20" s="47">
        <f t="shared" ref="YB20" si="3064">YB10/YA10*100-100</f>
        <v>0.14709703081837233</v>
      </c>
      <c r="YC20" s="47">
        <f t="shared" ref="YC20" si="3065">YC10/YB10*100-100</f>
        <v>0.24046638918260044</v>
      </c>
      <c r="YD20" s="47">
        <f t="shared" ref="YD20" si="3066">YD10/YC10*100-100</f>
        <v>9.7674589777824394E-2</v>
      </c>
      <c r="YE20" s="47">
        <f t="shared" ref="YE20" si="3067">YE10/YD10*100-100</f>
        <v>0.15245029966861523</v>
      </c>
      <c r="YF20" s="47">
        <f t="shared" ref="YF20" si="3068">YF10/YE10*100-100</f>
        <v>3.6677548963098161E-2</v>
      </c>
      <c r="YG20" s="47">
        <f t="shared" ref="YG20" si="3069">YG10/YF10*100-100</f>
        <v>7.4306999290470799E-2</v>
      </c>
      <c r="YH20" s="47">
        <f t="shared" ref="YH20" si="3070">YH10/YG10*100-100</f>
        <v>0.17353992288602171</v>
      </c>
      <c r="YI20" s="47">
        <f t="shared" ref="YI20" si="3071">YI10/YH10*100-100</f>
        <v>7.6104533272115304E-2</v>
      </c>
      <c r="YJ20" s="47">
        <f t="shared" ref="YJ20" si="3072">YJ10/YI10*100-100</f>
        <v>0.20636928483716588</v>
      </c>
      <c r="YK20" s="47">
        <f t="shared" ref="YK20" si="3073">YK10/YJ10*100-100</f>
        <v>0.14591725836071134</v>
      </c>
      <c r="YL20" s="47">
        <f t="shared" ref="YL20" si="3074">YL10/YK10*100-100</f>
        <v>0.65941218887226682</v>
      </c>
      <c r="YM20" s="47">
        <f t="shared" ref="YM20" si="3075">YM10/YL10*100-100</f>
        <v>4.6431246679404126E-2</v>
      </c>
      <c r="YN20" s="47">
        <f t="shared" ref="YN20" si="3076">YN10/YM10*100-100</f>
        <v>3.9117000877979535E-2</v>
      </c>
      <c r="YO20" s="47">
        <f t="shared" ref="YO20" si="3077">YO10/YN10*100-100</f>
        <v>0.10932875588576962</v>
      </c>
      <c r="YP20" s="47">
        <v>0.17982923335351586</v>
      </c>
      <c r="YQ20" s="47">
        <v>7.5637122528092959E-2</v>
      </c>
      <c r="YR20" s="47">
        <f>YR10/YQ10*100-100</f>
        <v>2.2238457570850301E-2</v>
      </c>
      <c r="YS20" s="47">
        <v>6.5083320896519581E-2</v>
      </c>
      <c r="YT20" s="47">
        <v>6.5573790721714431E-2</v>
      </c>
      <c r="YU20" s="47">
        <v>3.9840191630744926E-2</v>
      </c>
      <c r="YV20" s="47">
        <v>0.22885084681156798</v>
      </c>
      <c r="YW20" s="47">
        <v>9.2834384275633397E-2</v>
      </c>
      <c r="YX20" s="47">
        <v>0.25933758175942501</v>
      </c>
      <c r="YY20" s="47">
        <v>0.13385701466228284</v>
      </c>
      <c r="YZ20" s="47">
        <v>0.12313768719467078</v>
      </c>
      <c r="ZA20" s="47">
        <v>0.16392670986458313</v>
      </c>
      <c r="ZB20" s="47">
        <v>1.6221351241767934E-2</v>
      </c>
      <c r="ZC20" s="47">
        <v>0.15484491061161521</v>
      </c>
      <c r="ZD20" s="47">
        <v>8.1309196919221449E-2</v>
      </c>
      <c r="ZE20" s="47">
        <v>0.17224047808717557</v>
      </c>
      <c r="ZF20" s="47">
        <v>0.12988652895549535</v>
      </c>
      <c r="ZG20" s="47">
        <v>5.6071490501352628E-2</v>
      </c>
      <c r="ZH20" s="47">
        <v>0.23003853313869627</v>
      </c>
      <c r="ZI20" s="47">
        <v>0.59195860284779656</v>
      </c>
      <c r="ZJ20" s="47">
        <v>0.13589614698949504</v>
      </c>
      <c r="ZK20" s="47">
        <v>9.9384333366884903E-2</v>
      </c>
      <c r="ZL20" s="47">
        <v>-4.4121333465355406E-2</v>
      </c>
      <c r="ZM20" s="47">
        <v>0.14063362020418424</v>
      </c>
      <c r="ZN20" s="47">
        <v>0.31004693862304578</v>
      </c>
      <c r="ZO20" s="47">
        <f>ZO10/ZM10*100-100</f>
        <v>0.41403980081365432</v>
      </c>
      <c r="ZP20" s="47">
        <v>7.6605727084483988E-2</v>
      </c>
      <c r="ZQ20" s="47">
        <v>0.17548029652007813</v>
      </c>
      <c r="ZR20" s="47">
        <v>8.936316289829449E-2</v>
      </c>
      <c r="ZS20" s="47">
        <v>9.2454887174554301E-2</v>
      </c>
      <c r="ZT20" s="47">
        <v>5.8327447826229673E-2</v>
      </c>
      <c r="ZU20" s="47">
        <v>0.1442364408307526</v>
      </c>
      <c r="ZV20" s="47">
        <v>5.2298347189932315E-2</v>
      </c>
      <c r="ZW20" s="47">
        <v>0.23522256503068206</v>
      </c>
      <c r="ZX20" s="47">
        <v>0.22794843208528448</v>
      </c>
      <c r="ZY20" s="47">
        <v>0.1445049533396201</v>
      </c>
      <c r="ZZ20" s="47">
        <v>6.1903920203022267E-2</v>
      </c>
      <c r="AAA20" s="47">
        <v>-9.5864968028180897E-2</v>
      </c>
      <c r="AAB20" s="47">
        <v>9.7459596171262319E-2</v>
      </c>
      <c r="AAC20" s="47">
        <v>0.10399500141706142</v>
      </c>
      <c r="AAD20" s="47">
        <v>6.7015157218648369E-2</v>
      </c>
      <c r="AAE20" s="47">
        <v>0.68975128179080514</v>
      </c>
      <c r="AAF20" s="47">
        <v>-0.7465711189990003</v>
      </c>
      <c r="AAG20" s="47">
        <v>0.7677769928005489</v>
      </c>
      <c r="AAH20" s="47">
        <v>9.7173122303047421E-2</v>
      </c>
      <c r="AAI20" s="47">
        <v>-6.2279665301431919E-2</v>
      </c>
      <c r="AAJ20" s="47">
        <v>-2.2304665945910074E-2</v>
      </c>
      <c r="AAK20" s="47">
        <v>-0.2605614562762355</v>
      </c>
      <c r="AAL20" s="47">
        <v>1.8475769230661854E-2</v>
      </c>
      <c r="AAM20" s="47">
        <v>-4.8722223407466458E-2</v>
      </c>
      <c r="AAN20" s="47">
        <v>7.1323470099542874E-2</v>
      </c>
      <c r="AAO20" s="47">
        <v>4.6002575725452743E-2</v>
      </c>
      <c r="AAP20" s="47">
        <v>-0.41879995230929978</v>
      </c>
      <c r="AAQ20" s="47">
        <v>-6.5323043124720925E-3</v>
      </c>
      <c r="AAR20" s="47">
        <v>0.13704895590755939</v>
      </c>
      <c r="AAS20" s="47">
        <v>3.6605755348944058E-3</v>
      </c>
      <c r="AAT20" s="47">
        <v>5.2670254587070531E-3</v>
      </c>
      <c r="AAU20" s="47">
        <v>-0.16864222508556281</v>
      </c>
      <c r="AAV20" s="47">
        <v>9.7696055833651485E-2</v>
      </c>
      <c r="AAW20" s="47">
        <v>-9.6120136270201328E-3</v>
      </c>
      <c r="AAX20" s="47">
        <v>-0.12938171889203431</v>
      </c>
      <c r="AAY20" s="47">
        <v>-2.3344252373476593E-2</v>
      </c>
      <c r="AAZ20" s="47">
        <v>0.49691300795483073</v>
      </c>
      <c r="ABA20" s="47">
        <v>0.40394329922099814</v>
      </c>
      <c r="ABB20" s="47">
        <v>0.11600266334805553</v>
      </c>
      <c r="ABC20" s="47">
        <v>9.0059234805465849E-2</v>
      </c>
      <c r="ABD20" s="47">
        <v>0.11792700684864599</v>
      </c>
      <c r="ABE20" s="47">
        <v>-0.13395868523203092</v>
      </c>
      <c r="ABF20" s="47">
        <v>0.20670685576149594</v>
      </c>
      <c r="ABG20" s="47">
        <v>0.13453044973816475</v>
      </c>
      <c r="ABH20" s="47">
        <v>10.780226446550671</v>
      </c>
      <c r="ABI20" s="47">
        <v>10.579277727053139</v>
      </c>
      <c r="ABJ20" s="47">
        <v>0.12533434057783666</v>
      </c>
      <c r="ABK20" s="47">
        <v>0.19782209365737913</v>
      </c>
      <c r="ABL20" s="47">
        <v>-9.513043823872664</v>
      </c>
      <c r="ABM20" s="47">
        <v>-8.7765614263290104E-2</v>
      </c>
      <c r="ABN20" s="47">
        <v>-0.1960581073760892</v>
      </c>
      <c r="ABO20" s="47">
        <v>0.16482858508088327</v>
      </c>
      <c r="ABP20" s="47">
        <v>-5.8751740487380744E-2</v>
      </c>
      <c r="ABQ20" s="47">
        <v>-1.5649021090695214E-2</v>
      </c>
      <c r="ABR20" s="47">
        <v>-1.8775205604853795E-2</v>
      </c>
      <c r="ABS20" s="47">
        <v>-5.3795222601806358E-2</v>
      </c>
      <c r="ABT20" s="47">
        <v>0.23196592882554512</v>
      </c>
      <c r="ABU20" s="47">
        <v>0.54577174499188175</v>
      </c>
      <c r="ABV20" s="47">
        <v>4.5126024426920708E-2</v>
      </c>
      <c r="ABW20" s="47">
        <v>7.5697927495511408E-2</v>
      </c>
      <c r="ABX20" s="47">
        <v>-0.25041461446384972</v>
      </c>
      <c r="ABY20" s="47">
        <v>0.14836361807937237</v>
      </c>
      <c r="ABZ20" s="47">
        <v>4.9081965451151177E-2</v>
      </c>
      <c r="ACA20" s="47">
        <v>-0.12977168106699821</v>
      </c>
      <c r="ACB20" s="47">
        <v>-0.26365614945027005</v>
      </c>
      <c r="ACC20" s="47">
        <v>-0.15547791158986968</v>
      </c>
      <c r="ACD20" s="47">
        <v>0.53801537440200775</v>
      </c>
      <c r="ACE20" s="47">
        <v>5.4806577500414733E-2</v>
      </c>
      <c r="ACF20" s="47">
        <v>-5.8697644294539941E-2</v>
      </c>
      <c r="ACG20" s="47">
        <v>8.17792665226591E-3</v>
      </c>
      <c r="ACH20" s="47">
        <v>-7.6492008981148274E-2</v>
      </c>
      <c r="ACI20" s="47">
        <v>1.409339353382677E-2</v>
      </c>
      <c r="ACJ20" s="47">
        <v>0.1541232075684178</v>
      </c>
      <c r="ACK20" s="47">
        <v>1.1455007893658831E-2</v>
      </c>
      <c r="ACL20" s="47">
        <v>3.9974012229819778E-2</v>
      </c>
      <c r="ACM20" s="47">
        <v>-0.16441396336644232</v>
      </c>
      <c r="ACN20" s="47">
        <v>0.10444363993140371</v>
      </c>
      <c r="ACO20" s="47">
        <v>0.18155577819834434</v>
      </c>
      <c r="ACP20" s="47">
        <v>1.1829661837708727E-2</v>
      </c>
      <c r="ACQ20" s="47">
        <v>0.59466387441698032</v>
      </c>
      <c r="ACR20" s="47">
        <v>-0.8431351850576192</v>
      </c>
      <c r="ACS20" s="47">
        <v>0.44600480191778047</v>
      </c>
      <c r="ACT20" s="47">
        <v>8.718464791766678E-2</v>
      </c>
      <c r="ACU20" s="47">
        <v>1.9689366527870789E-2</v>
      </c>
      <c r="ACV20" s="47">
        <v>-6.4278003244893966E-2</v>
      </c>
      <c r="ACW20" s="47">
        <v>0.25968107622658465</v>
      </c>
      <c r="ACX20" s="47">
        <v>9.2432011207137066E-2</v>
      </c>
      <c r="ACY20" s="47">
        <v>9.271533337957294E-2</v>
      </c>
      <c r="ACZ20" s="47">
        <v>5.6770017548004148E-2</v>
      </c>
      <c r="ADA20" s="47">
        <v>-0.10454827695821223</v>
      </c>
      <c r="ADB20" s="47">
        <v>0.12908825740045415</v>
      </c>
      <c r="ADC20" s="47">
        <v>0.21647949115195786</v>
      </c>
      <c r="ADD20" s="47">
        <v>7.4140151563881318E-2</v>
      </c>
      <c r="ADE20" s="47">
        <v>0.17867890946160969</v>
      </c>
      <c r="ADF20" s="47">
        <v>-4.1064381163948838E-2</v>
      </c>
      <c r="ADG20" s="47">
        <v>0.21029618364937619</v>
      </c>
      <c r="ADH20" s="47">
        <v>0.13490219634782363</v>
      </c>
      <c r="ADI20" s="47">
        <v>3.8768822510974132E-2</v>
      </c>
      <c r="ADJ20" s="47">
        <v>4.2512950742263911E-2</v>
      </c>
      <c r="ADK20" s="47">
        <v>7.1339029648569863E-2</v>
      </c>
      <c r="ADL20" s="47">
        <v>0.50434152010370781</v>
      </c>
      <c r="ADM20" s="47">
        <v>9.7389044352169662E-2</v>
      </c>
      <c r="ADN20" s="47">
        <v>4.6026906884023333E-2</v>
      </c>
      <c r="ADO20" s="47">
        <v>-2.1042432336798811E-2</v>
      </c>
      <c r="ADP20" s="47">
        <v>5.390550519955184E-2</v>
      </c>
      <c r="ADQ20" s="47">
        <v>8.5287991514150008E-2</v>
      </c>
      <c r="ADR20" s="47">
        <v>0.10034805208098874</v>
      </c>
      <c r="ADS20" s="47">
        <v>7.2002330857671382E-2</v>
      </c>
      <c r="ADT20" s="47">
        <v>2.5707095164165139E-2</v>
      </c>
      <c r="ADU20" s="47">
        <v>-9.9217476683833183E-2</v>
      </c>
      <c r="ADV20" s="47">
        <v>0.11169525287486692</v>
      </c>
      <c r="ADW20" s="47">
        <v>6.7072377409090222E-2</v>
      </c>
      <c r="ADX20" s="47">
        <v>-2.0363284842886742E-2</v>
      </c>
      <c r="ADY20" s="47">
        <v>-7.7203267453512581E-2</v>
      </c>
      <c r="ADZ20" s="47">
        <v>-0.17748303874405735</v>
      </c>
      <c r="AEA20" s="47">
        <v>-1.569915972655167E-2</v>
      </c>
      <c r="AEB20" s="47">
        <v>-5.683551999297265E-3</v>
      </c>
      <c r="AEC20" s="47">
        <v>-0.20195684448979989</v>
      </c>
      <c r="AED20" s="47">
        <v>0.12429956093322403</v>
      </c>
      <c r="AEE20" s="47">
        <v>-8.44022655766139E-2</v>
      </c>
      <c r="AEF20" s="47">
        <f>AEF10/AEE10*100-100</f>
        <v>0.26768505482883143</v>
      </c>
      <c r="AEH20" s="124" t="s">
        <v>158</v>
      </c>
      <c r="AEQ20" s="755"/>
      <c r="AER20" s="755"/>
      <c r="AES20" s="755"/>
      <c r="AET20" s="755"/>
      <c r="AFK20" s="127"/>
      <c r="AFL20" s="127"/>
      <c r="AFM20" s="127"/>
      <c r="AFN20" s="127"/>
      <c r="AFO20" s="127"/>
      <c r="AFP20" s="127"/>
      <c r="AFQ20" s="127"/>
      <c r="AFR20" s="127"/>
    </row>
    <row r="21" spans="1:878" x14ac:dyDescent="0.25">
      <c r="AEQ21" s="926"/>
      <c r="AER21" s="926"/>
      <c r="AES21" s="926"/>
      <c r="AET21" s="926"/>
    </row>
    <row r="22" spans="1:878" x14ac:dyDescent="0.25">
      <c r="CI22" s="15" t="s">
        <v>183</v>
      </c>
      <c r="CQ22" s="15" t="s">
        <v>4</v>
      </c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>
        <f>GA4-B4</f>
        <v>-528.72405352013993</v>
      </c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202">
        <f>HI5-HH5</f>
        <v>-16.802305462750155</v>
      </c>
      <c r="HJ22" s="202">
        <f t="shared" ref="HJ22:HR22" si="3078">HJ5-HI5</f>
        <v>-6.9145378978500958</v>
      </c>
      <c r="HK22" s="202">
        <f t="shared" si="3078"/>
        <v>-0.20939743912003905</v>
      </c>
      <c r="HL22" s="202">
        <f t="shared" si="3078"/>
        <v>0.31795726305062999</v>
      </c>
      <c r="HM22" s="202">
        <f t="shared" si="3078"/>
        <v>2.4220517159101291</v>
      </c>
      <c r="HN22" s="202">
        <f t="shared" si="3078"/>
        <v>-3.6309221082201475</v>
      </c>
      <c r="HO22" s="202">
        <f t="shared" si="3078"/>
        <v>-1.6238385394599391</v>
      </c>
      <c r="HP22" s="202">
        <f t="shared" si="3078"/>
        <v>-0.15878834776049189</v>
      </c>
      <c r="HQ22" s="202">
        <f t="shared" si="3078"/>
        <v>-0.75235006706952845</v>
      </c>
      <c r="HR22" s="202">
        <f t="shared" si="3078"/>
        <v>-6.8571696039398375</v>
      </c>
      <c r="HS22" s="202">
        <f>HS5-HR5</f>
        <v>-9.3113657493004212</v>
      </c>
      <c r="HT22" s="202">
        <f t="shared" ref="HT22:JJ22" si="3079">HT5-HS5</f>
        <v>-0.98254219683985866</v>
      </c>
      <c r="HU22" s="202">
        <f t="shared" si="3079"/>
        <v>0.69223857366978336</v>
      </c>
      <c r="HV22" s="202">
        <f t="shared" si="3079"/>
        <v>-1.1354011385901686</v>
      </c>
      <c r="HW22" s="202">
        <f t="shared" si="3079"/>
        <v>-8.3065363371697458</v>
      </c>
      <c r="HX22" s="202">
        <f t="shared" si="3079"/>
        <v>-9.7229633892902712</v>
      </c>
      <c r="HY22" s="202">
        <f t="shared" si="3079"/>
        <v>-5.948433663979813E-2</v>
      </c>
      <c r="HZ22" s="202">
        <f t="shared" si="3079"/>
        <v>-1.2511310693598716</v>
      </c>
      <c r="IA22" s="202">
        <f t="shared" si="3079"/>
        <v>-0.22290102129045408</v>
      </c>
      <c r="IB22" s="202">
        <f t="shared" si="3079"/>
        <v>-1.1990962600393686</v>
      </c>
      <c r="IC22" s="202">
        <f t="shared" si="3079"/>
        <v>-6.4485969748902789</v>
      </c>
      <c r="ID22" s="202">
        <f t="shared" si="3079"/>
        <v>-1.9406164202200671</v>
      </c>
      <c r="IE22" s="202">
        <f t="shared" si="3079"/>
        <v>-3.2744293094901877</v>
      </c>
      <c r="IF22" s="202">
        <f t="shared" si="3079"/>
        <v>3.6434689109701139</v>
      </c>
      <c r="IG22" s="202">
        <f t="shared" si="3079"/>
        <v>-1.821857673089653</v>
      </c>
      <c r="IH22" s="202">
        <f t="shared" si="3079"/>
        <v>-10.764885690579831</v>
      </c>
      <c r="II22" s="202">
        <f t="shared" si="3079"/>
        <v>-3.0975348477704756</v>
      </c>
      <c r="IJ22" s="202">
        <f t="shared" si="3079"/>
        <v>2.05471315342038</v>
      </c>
      <c r="IK22" s="202">
        <f t="shared" si="3079"/>
        <v>0.93003603679517255</v>
      </c>
      <c r="IL22" s="202">
        <f t="shared" si="3079"/>
        <v>-9.0144057174384216</v>
      </c>
      <c r="IM22" s="202">
        <f t="shared" si="3079"/>
        <v>-8.0111537754673918</v>
      </c>
      <c r="IN22" s="202">
        <f t="shared" si="3079"/>
        <v>4.432711910373655</v>
      </c>
      <c r="IO22" s="202">
        <f t="shared" si="3079"/>
        <v>3.2115144203544332</v>
      </c>
      <c r="IP22" s="202">
        <f t="shared" si="3079"/>
        <v>1.5022032203023628</v>
      </c>
      <c r="IQ22" s="202">
        <f t="shared" si="3079"/>
        <v>1.2339697246698051</v>
      </c>
      <c r="IR22" s="202">
        <f t="shared" si="3079"/>
        <v>-5.8475021652402575</v>
      </c>
      <c r="IS22" s="202">
        <f t="shared" si="3079"/>
        <v>-2.3060930604196983</v>
      </c>
      <c r="IT22" s="202">
        <f t="shared" si="3079"/>
        <v>1.0578211334204752</v>
      </c>
      <c r="IU22" s="202">
        <f t="shared" si="3079"/>
        <v>-2.6873098413107073</v>
      </c>
      <c r="IV22" s="202">
        <f t="shared" si="3079"/>
        <v>-13.771566731259554</v>
      </c>
      <c r="IW22" s="202">
        <f t="shared" si="3079"/>
        <v>8.0892647133496212</v>
      </c>
      <c r="IX22" s="202">
        <f t="shared" si="3079"/>
        <v>3.0382016554704023</v>
      </c>
      <c r="IY22" s="202">
        <f t="shared" si="3079"/>
        <v>4.6232470252398343</v>
      </c>
      <c r="IZ22" s="202">
        <f t="shared" si="3079"/>
        <v>-14.356300454100165</v>
      </c>
      <c r="JA22" s="202">
        <f t="shared" si="3079"/>
        <v>1.5586782574901008</v>
      </c>
      <c r="JB22" s="202">
        <f t="shared" si="3079"/>
        <v>-0.79624395559949335</v>
      </c>
      <c r="JC22" s="202">
        <f t="shared" si="3079"/>
        <v>-16.990399224230714</v>
      </c>
      <c r="JD22" s="202">
        <f t="shared" si="3079"/>
        <v>-6.6825453127694345</v>
      </c>
      <c r="JE22" s="202">
        <f t="shared" si="3079"/>
        <v>2.5654293667794263</v>
      </c>
      <c r="JF22" s="202">
        <f t="shared" si="3079"/>
        <v>3.0554004869500204</v>
      </c>
      <c r="JG22" s="202">
        <f t="shared" si="3079"/>
        <v>-4.4007571032479973</v>
      </c>
      <c r="JH22" s="202">
        <f t="shared" si="3079"/>
        <v>-2.8394678948770888</v>
      </c>
      <c r="JI22" s="202">
        <f t="shared" si="3079"/>
        <v>-7.4720430835031948</v>
      </c>
      <c r="JJ22" s="202">
        <f t="shared" si="3079"/>
        <v>-6.9858824043622008</v>
      </c>
      <c r="JK22" s="202">
        <f>JK5-JJ5</f>
        <v>-2.3320686787192244</v>
      </c>
      <c r="JL22" s="202">
        <f>JL5-JK5</f>
        <v>0.74236116621977999</v>
      </c>
      <c r="JM22" s="202">
        <f>JM5-JL5</f>
        <v>-2.2786831129596976</v>
      </c>
      <c r="JN22" s="202">
        <f>JN5-JM5</f>
        <v>-8.7453083636000883</v>
      </c>
      <c r="JO22" s="202">
        <f t="shared" ref="JO22:JY22" si="3080">JO5-JN5</f>
        <v>1.6129454760102817</v>
      </c>
      <c r="JP22" s="202">
        <f t="shared" si="3080"/>
        <v>0.24007260499001859</v>
      </c>
      <c r="JQ22" s="202">
        <f t="shared" si="3080"/>
        <v>-0.60977003401058028</v>
      </c>
      <c r="JR22" s="202">
        <f t="shared" si="3080"/>
        <v>0.35348644749046798</v>
      </c>
      <c r="JS22" s="202">
        <f t="shared" si="3080"/>
        <v>-13.17678077463006</v>
      </c>
      <c r="JT22" s="202">
        <f t="shared" si="3080"/>
        <v>3.1695567970000411</v>
      </c>
      <c r="JU22" s="202">
        <f t="shared" si="3080"/>
        <v>-2.9773779720399034</v>
      </c>
      <c r="JV22" s="202">
        <f t="shared" si="3080"/>
        <v>-2.0341519612557022</v>
      </c>
      <c r="JW22" s="202">
        <f t="shared" si="3080"/>
        <v>-1.0922222025628798</v>
      </c>
      <c r="JX22" s="202">
        <f t="shared" si="3080"/>
        <v>-11.039475235434111</v>
      </c>
      <c r="JY22" s="202">
        <f t="shared" si="3080"/>
        <v>4.0719291714149222</v>
      </c>
      <c r="JZ22" s="202">
        <f t="shared" ref="JZ22" si="3081">JZ5-JY5</f>
        <v>1.6106614188211097</v>
      </c>
      <c r="KA22" s="202">
        <f t="shared" ref="KA22" si="3082">KA5-JZ5</f>
        <v>1.3025751763098015</v>
      </c>
      <c r="KB22" s="202">
        <f>KB5-KA5</f>
        <v>-1.5513801426977807</v>
      </c>
      <c r="KC22" s="202">
        <f t="shared" ref="KC22" si="3083">KC5-KB5</f>
        <v>-11.789728384119371</v>
      </c>
      <c r="KD22" s="202">
        <f t="shared" ref="KD22" si="3084">KD5-KC5</f>
        <v>0.74925667058232648</v>
      </c>
      <c r="KE22" s="202">
        <f t="shared" ref="KE22" si="3085">KE5-KD5</f>
        <v>-0.39700212708885374</v>
      </c>
      <c r="KF22" s="202">
        <f t="shared" ref="KF22" si="3086">KF5-KE5</f>
        <v>-4.5979461812803493</v>
      </c>
      <c r="KG22" s="202">
        <f t="shared" ref="KG22" si="3087">KG5-KF5</f>
        <v>-1.516723578737583</v>
      </c>
      <c r="KH22" s="202">
        <f t="shared" ref="KH22" si="3088">KH5-KG5</f>
        <v>-9.1584280973784189</v>
      </c>
      <c r="KI22" s="202">
        <f t="shared" ref="KI22" si="3089">KI5-KH5</f>
        <v>-1.4451714639317288</v>
      </c>
      <c r="KJ22" s="202">
        <f t="shared" ref="KJ22" si="3090">KJ5-KI5</f>
        <v>0.98999873653610848</v>
      </c>
      <c r="KK22" s="202">
        <f t="shared" ref="KK22" si="3091">KK5-KJ5</f>
        <v>-0.75749483056188183</v>
      </c>
      <c r="KL22" s="202">
        <f t="shared" ref="KL22" si="3092">KL5-KK5</f>
        <v>5.2169226597616216</v>
      </c>
      <c r="KM22" s="202">
        <f t="shared" ref="KM22" si="3093">KM5-KL5</f>
        <v>-23.828384451177044</v>
      </c>
      <c r="KN22" s="202">
        <f t="shared" ref="KN22" si="3094">KN5-KM5</f>
        <v>1.1513667724693732</v>
      </c>
      <c r="KO22" s="202">
        <f t="shared" ref="KO22" si="3095">KO5-KN5</f>
        <v>-9.3999999999996362</v>
      </c>
      <c r="KP22" s="202">
        <f t="shared" ref="KP22" si="3096">KP5-KO5</f>
        <v>5.3999999999996362</v>
      </c>
      <c r="KQ22" s="202">
        <f t="shared" ref="KQ22" si="3097">KQ5-KP5</f>
        <v>-2.092938942820183</v>
      </c>
      <c r="KR22" s="202">
        <f t="shared" ref="KR22" si="3098">KR5-KQ5</f>
        <v>-19.343694269669868</v>
      </c>
      <c r="KS22" s="202">
        <f t="shared" ref="KS22" si="3099">KS5-KR5</f>
        <v>-0.63827141197998571</v>
      </c>
      <c r="KT22" s="202">
        <f t="shared" ref="KT22" si="3100">KT5-KS5</f>
        <v>1.9487484502105872</v>
      </c>
      <c r="KU22" s="202">
        <f t="shared" ref="KU22" si="3101">KU5-KT5</f>
        <v>4.2084004621592612</v>
      </c>
      <c r="KV22" s="202">
        <f t="shared" ref="KV22" si="3102">KV5-KU5</f>
        <v>-12.425339159649411</v>
      </c>
      <c r="KW22" s="202">
        <f t="shared" ref="KW22" si="3103">KW5-KV5</f>
        <v>0.25761709389007592</v>
      </c>
      <c r="KX22" s="202">
        <f t="shared" ref="KX22" si="3104">KX5-KW5</f>
        <v>-0.84240066418988135</v>
      </c>
      <c r="KY22" s="202">
        <f t="shared" ref="KY22" si="3105">KY5-KX5</f>
        <v>-2.9526871844600464</v>
      </c>
      <c r="KZ22" s="202">
        <f t="shared" ref="KZ22" si="3106">KZ5-KY5</f>
        <v>-0.48738975351079716</v>
      </c>
      <c r="LA22" s="202">
        <f t="shared" ref="LA22" si="3107">LA5-KZ5</f>
        <v>-14.994201808049183</v>
      </c>
      <c r="LB22" s="202">
        <f t="shared" ref="LB22" si="3108">LB5-LA5</f>
        <v>-4.6981717033004315</v>
      </c>
      <c r="LC22" s="202">
        <f t="shared" ref="LC22" si="3109">LC5-LB5</f>
        <v>0.62400520184019115</v>
      </c>
      <c r="LD22" s="202">
        <f t="shared" ref="LD22" si="3110">LD5-LC5</f>
        <v>-5.7995206358500582</v>
      </c>
      <c r="LE22" s="202">
        <f t="shared" ref="LE22" si="3111">LE5-LD5</f>
        <v>-2.1249422651499117</v>
      </c>
      <c r="LF22" s="202">
        <f t="shared" ref="LF22" si="3112">LF5-LE5</f>
        <v>-10.238868286190154</v>
      </c>
      <c r="LG22" s="202">
        <f t="shared" ref="LG22" si="3113">LG5-LF5</f>
        <v>1.6654573252199043</v>
      </c>
      <c r="LH22" s="202">
        <f t="shared" ref="LH22" si="3114">LH5-LG5</f>
        <v>2.7498975743601477</v>
      </c>
      <c r="LI22" s="202">
        <f t="shared" ref="LI22" si="3115">LI5-LH5</f>
        <v>-3.3176750487400568</v>
      </c>
      <c r="LJ22" s="202">
        <f t="shared" ref="LJ22" si="3116">LJ5-LI5</f>
        <v>-4.2087030269703973</v>
      </c>
      <c r="LK22" s="202">
        <f t="shared" ref="LK22" si="3117">LK5-LJ5</f>
        <v>-10.199813493249167</v>
      </c>
      <c r="LL22" s="202">
        <f t="shared" ref="LL22" si="3118">LL5-LK5</f>
        <v>-2.6484903216105522</v>
      </c>
      <c r="LM22" s="202">
        <f t="shared" ref="LM22" si="3119">LM5-LL5</f>
        <v>3.4229595420601981</v>
      </c>
      <c r="LN22" s="202">
        <f t="shared" ref="LN22" si="3120">LN5-LM5</f>
        <v>-1.3167371639601697</v>
      </c>
      <c r="LO22" s="202">
        <f t="shared" ref="LO22" si="3121">LO5-LN5</f>
        <v>-3.1352685833298892</v>
      </c>
      <c r="LP22" s="202">
        <f t="shared" ref="LP22" si="3122">LP5-LO5</f>
        <v>-10.745418003099985</v>
      </c>
      <c r="LQ22" s="202">
        <f t="shared" ref="LQ22" si="3123">LQ5-LP5</f>
        <v>-2.7379383630805023</v>
      </c>
      <c r="LR22" s="202">
        <f t="shared" ref="LR22" si="3124">LR5-LQ5</f>
        <v>-0.28816187889970024</v>
      </c>
      <c r="LS22" s="202">
        <f t="shared" ref="LS22" si="3125">LS5-LR5</f>
        <v>2.7540929258702818</v>
      </c>
      <c r="LT22" s="202">
        <f t="shared" ref="LT22" si="3126">LT5-LS5</f>
        <v>-1.9105868633905629</v>
      </c>
      <c r="LU22" s="202">
        <f t="shared" ref="LU22" si="3127">LU5-LT5</f>
        <v>-9.2538321409892887</v>
      </c>
      <c r="LV22" s="202">
        <f t="shared" ref="LV22" si="3128">LV5-LU5</f>
        <v>-2.2263283335705637</v>
      </c>
      <c r="LW22" s="202">
        <f t="shared" ref="LW22" si="3129">LW5-LV5</f>
        <v>3.0798017302204244</v>
      </c>
      <c r="LX22" s="202">
        <f t="shared" ref="LX22" si="3130">LX5-LW5</f>
        <v>-5.9580162912043306</v>
      </c>
      <c r="LY22" s="202">
        <f t="shared" ref="LY22" si="3131">LY5-LX5</f>
        <v>-2.8196865683294163</v>
      </c>
      <c r="LZ22" s="202">
        <f t="shared" ref="LZ22" si="3132">LZ5-LY5</f>
        <v>-10.168152677573744</v>
      </c>
      <c r="MA22" s="202">
        <f t="shared" ref="MA22" si="3133">MA5-LZ5</f>
        <v>-0.81941868716694444</v>
      </c>
      <c r="MB22" s="202">
        <f t="shared" ref="MB22" si="3134">MB5-MA5</f>
        <v>-5.0755815498960146</v>
      </c>
      <c r="MC22" s="202">
        <f t="shared" ref="MC22" si="3135">MC5-MB5</f>
        <v>-2.8081474783311933</v>
      </c>
      <c r="MD22" s="202">
        <f t="shared" ref="MD22" si="3136">MD5-MC5</f>
        <v>1.8354209906701726</v>
      </c>
      <c r="ME22" s="202">
        <f t="shared" ref="ME22" si="3137">ME5-MD5</f>
        <v>-16.998466662837927</v>
      </c>
      <c r="MF22" s="202">
        <f t="shared" ref="MF22" si="3138">MF5-ME5</f>
        <v>-8.5351650416723714</v>
      </c>
      <c r="MG22" s="202">
        <f t="shared" ref="MG22" si="3139">MG5-MF5</f>
        <v>-2.3664722905623421</v>
      </c>
      <c r="MH22" s="202">
        <f t="shared" ref="MH22" si="3140">MH5-MG5</f>
        <v>-4.3827856070975031</v>
      </c>
      <c r="MI22" s="202">
        <f t="shared" ref="MI22" si="3141">MI5-MH5</f>
        <v>-0.42464415280210233</v>
      </c>
      <c r="MJ22" s="202">
        <f t="shared" ref="MJ22" si="3142">MJ5-MI5</f>
        <v>-19.562724161170081</v>
      </c>
      <c r="MK22" s="202">
        <f t="shared" ref="MK22" si="3143">MK5-MJ5</f>
        <v>-4.2954737841719179</v>
      </c>
      <c r="ML22" s="202">
        <f t="shared" ref="ML22" si="3144">ML5-MK5</f>
        <v>-3.9709546735175536</v>
      </c>
      <c r="MM22" s="202">
        <f t="shared" ref="MM22" si="3145">MM5-ML5</f>
        <v>-0.8183429228811292</v>
      </c>
      <c r="MN22" s="202">
        <f t="shared" ref="MN22" si="3146">MN5-MM5</f>
        <v>-8.0890876849516644</v>
      </c>
      <c r="MO22" s="202">
        <f t="shared" ref="MO22" si="3147">MO5-MN5</f>
        <v>-3.54747357060387</v>
      </c>
      <c r="MP22" s="202">
        <f t="shared" ref="MP22" si="3148">MP5-MO5</f>
        <v>-0.24136940160042286</v>
      </c>
      <c r="MQ22" s="202">
        <f t="shared" ref="MQ22" si="3149">MQ5-MP5</f>
        <v>-4.5178547811601675</v>
      </c>
      <c r="MR22" s="202">
        <f t="shared" ref="MR22" si="3150">MR5-MQ5</f>
        <v>-7.3955174808197626</v>
      </c>
      <c r="MS22" s="202">
        <f t="shared" ref="MS22" si="3151">MS5-MR5</f>
        <v>-14.854492446919721</v>
      </c>
      <c r="MT22" s="202">
        <f t="shared" ref="MT22" si="3152">MT5-MS5</f>
        <v>-4.8719318940402445</v>
      </c>
      <c r="MU22" s="202">
        <f t="shared" ref="MU22" si="3153">MU5-MT5</f>
        <v>-4.6839893211099479</v>
      </c>
      <c r="MV22" s="202">
        <f t="shared" ref="MV22" si="3154">MV5-MU5</f>
        <v>-7.6132728603697615</v>
      </c>
      <c r="MW22" s="202">
        <f t="shared" ref="MW22" si="3155">MW5-MV5</f>
        <v>-7.8152925180902457</v>
      </c>
      <c r="MX22" s="202">
        <f t="shared" ref="MX22" si="3156">MX5-MW5</f>
        <v>-16.223386466469492</v>
      </c>
      <c r="MY22" s="202">
        <f t="shared" ref="MY22" si="3157">MY5-MX5</f>
        <v>-6.6951576489000217</v>
      </c>
      <c r="MZ22" s="202">
        <f t="shared" ref="MZ22" si="3158">MZ5-MY5</f>
        <v>-6.4309890697104493</v>
      </c>
      <c r="NA22" s="202">
        <f t="shared" ref="NA22" si="3159">NA5-MZ5</f>
        <v>-6.0956974860200717</v>
      </c>
      <c r="NB22" s="202">
        <f t="shared" ref="NB22" si="3160">NB5-NA5</f>
        <v>-9.1049554353994608</v>
      </c>
      <c r="NC22" s="202">
        <f t="shared" ref="NC22" si="3161">NC5-NB5</f>
        <v>-20.775479240380264</v>
      </c>
      <c r="ND22" s="202">
        <f t="shared" ref="ND22" si="3162">ND5-NC5</f>
        <v>-9.0265589700966302</v>
      </c>
      <c r="NE22" s="202">
        <f t="shared" ref="NE22" si="3163">NE5-ND5</f>
        <v>-8.1020200704733725</v>
      </c>
      <c r="NF22" s="202">
        <f t="shared" ref="NF22" si="3164">NF5-NE5</f>
        <v>-10.61438854258995</v>
      </c>
      <c r="NG22" s="202">
        <f t="shared" ref="NG22" si="3165">NG5-NF5</f>
        <v>-9.1891966406201391</v>
      </c>
      <c r="NH22" s="202">
        <f t="shared" ref="NH22" si="3166">NH5-NG5</f>
        <v>-17.563316645179839</v>
      </c>
      <c r="NI22" s="202">
        <f t="shared" ref="NI22" si="3167">NI5-NH5</f>
        <v>-9.4296062015300777</v>
      </c>
      <c r="NJ22" s="202">
        <f t="shared" ref="NJ22" si="3168">NJ5-NI5</f>
        <v>-5.288983202770396</v>
      </c>
      <c r="NK22" s="202">
        <f t="shared" ref="NK22" si="3169">NK5-NJ5</f>
        <v>-6.1816801284594476</v>
      </c>
      <c r="NL22" s="202">
        <f t="shared" ref="NL22" si="3170">NL5-NK5</f>
        <v>-15.966432788780367</v>
      </c>
      <c r="NM22" s="202">
        <f t="shared" ref="NM22" si="3171">NM5-NL5</f>
        <v>-26.593215280209733</v>
      </c>
      <c r="NN22" s="202">
        <f t="shared" ref="NN22" si="3172">NN5-NM5</f>
        <v>-11.491819322870015</v>
      </c>
      <c r="NO22" s="202">
        <f t="shared" ref="NO22" si="3173">NO5-NN5</f>
        <v>-4.856732620350158</v>
      </c>
      <c r="NP22" s="202">
        <f t="shared" ref="NP22" si="3174">NP5-NO5</f>
        <v>-3.1055688767200991</v>
      </c>
      <c r="NQ22" s="202">
        <f t="shared" ref="NQ22" si="3175">NQ5-NP5</f>
        <v>-3.7451389862399083</v>
      </c>
      <c r="NR22" s="202">
        <f t="shared" ref="NR22" si="3176">NR5-NQ5</f>
        <v>-16.20996662610014</v>
      </c>
      <c r="NS22" s="202">
        <f t="shared" ref="NS22" si="3177">NS5-NR5</f>
        <v>-3.722411535899937</v>
      </c>
      <c r="NT22" s="202">
        <f t="shared" ref="NT22" si="3178">NT5-NS5</f>
        <v>-0.12249558235998848</v>
      </c>
      <c r="NU22" s="202">
        <f t="shared" ref="NU22" si="3179">NU5-NT5</f>
        <v>-9.0664110725601859</v>
      </c>
      <c r="NV22" s="202">
        <f t="shared" ref="NV22" si="3180">NV5-NU5</f>
        <v>-6.9330973698097296</v>
      </c>
      <c r="NW22" s="202">
        <f t="shared" ref="NW22" si="3181">NW5-NV5</f>
        <v>-19.412384245999874</v>
      </c>
      <c r="NX22" s="202">
        <f t="shared" ref="NX22" si="3182">NX5-NW5</f>
        <v>-1.429410212950188</v>
      </c>
      <c r="NY22" s="202">
        <f t="shared" ref="NY22" si="3183">NY5-NX5</f>
        <v>-0.41863766960977955</v>
      </c>
      <c r="NZ22" s="202">
        <f t="shared" ref="NZ22" si="3184">NZ5-NY5</f>
        <v>-4.9628309034001177</v>
      </c>
      <c r="OA22" s="202">
        <f t="shared" ref="OA22" si="3185">OA5-NZ5</f>
        <v>-4.1756196316600835</v>
      </c>
      <c r="OB22" s="202">
        <f t="shared" ref="OB22" si="3186">OB5-OA5</f>
        <v>-13.072275879189874</v>
      </c>
      <c r="OC22" s="202">
        <f t="shared" ref="OC22" si="3187">OC5-OB5</f>
        <v>-3.564038568290016</v>
      </c>
      <c r="OD22" s="202">
        <f t="shared" ref="OD22" si="3188">OD5-OC5</f>
        <v>-0.45903875195017463</v>
      </c>
      <c r="OE22" s="202">
        <f t="shared" ref="OE22" si="3189">OE5-OD5</f>
        <v>-5.5268696679299865</v>
      </c>
      <c r="OF22" s="202">
        <f t="shared" ref="OF22" si="3190">OF5-OE5</f>
        <v>-1.2458016566301922</v>
      </c>
      <c r="OG22" s="202">
        <f t="shared" ref="OG22" si="3191">OG5-OF5</f>
        <v>-11.778749144459653</v>
      </c>
      <c r="OH22" s="202">
        <f t="shared" ref="OH22" si="3192">OH5-OG5</f>
        <v>-3.4376364105100947</v>
      </c>
      <c r="OI22" s="202">
        <f t="shared" ref="OI22" si="3193">OI5-OH5</f>
        <v>-4.551851130200248</v>
      </c>
      <c r="OJ22" s="202">
        <f t="shared" ref="OJ22" si="3194">OJ5-OI5</f>
        <v>-4.1137385937799991</v>
      </c>
      <c r="OK22" s="202">
        <f t="shared" ref="OK22" si="3195">OK5-OJ5</f>
        <v>0.74645461134014113</v>
      </c>
      <c r="OL22" s="202">
        <f t="shared" ref="OL22" si="3196">OL5-OK5</f>
        <v>-9.0555599925000934</v>
      </c>
      <c r="OM22" s="202">
        <f t="shared" ref="OM22" si="3197">OM5-OL5</f>
        <v>-0.12971442029993341</v>
      </c>
      <c r="ON22" s="202">
        <f t="shared" ref="ON22" si="3198">ON5-OM5</f>
        <v>-1.9659092385099939</v>
      </c>
      <c r="OO22" s="202">
        <f t="shared" ref="OO22" si="3199">OO5-ON5</f>
        <v>1.2134037621599418</v>
      </c>
      <c r="OP22" s="202">
        <f t="shared" ref="OP22" si="3200">OP5-OO5</f>
        <v>6.5829963537803451</v>
      </c>
      <c r="OQ22" s="202">
        <f t="shared" ref="OQ22" si="3201">OQ5-OP5</f>
        <v>-8.3582679295500384</v>
      </c>
      <c r="OR22" s="202">
        <f t="shared" ref="OR22" si="3202">OR5-OQ5</f>
        <v>0.68942625184990902</v>
      </c>
      <c r="OS22" s="202">
        <f t="shared" ref="OS22" si="3203">OS5-OR5</f>
        <v>0.33321424671976274</v>
      </c>
      <c r="OT22" s="202">
        <f t="shared" ref="OT22" si="3204">OT5-OS5</f>
        <v>-3.301983742469929</v>
      </c>
      <c r="OU22" s="202">
        <f t="shared" ref="OU22" si="3205">OU5-OT5</f>
        <v>0.60003144324991808</v>
      </c>
      <c r="OV22" s="202">
        <f t="shared" ref="OV22" si="3206">OV5-OU5</f>
        <v>-7.0523741135798446</v>
      </c>
      <c r="OW22" s="202">
        <f t="shared" ref="OW22" si="3207">OW5-OV5</f>
        <v>-5.7006927688398719</v>
      </c>
      <c r="OX22" s="202">
        <f t="shared" ref="OX22" si="3208">OX5-OW5</f>
        <v>-2.1392890577599246</v>
      </c>
      <c r="OY22" s="202">
        <f t="shared" ref="OY22" si="3209">OY5-OX5</f>
        <v>-4.5841757023367791</v>
      </c>
      <c r="OZ22" s="202">
        <f t="shared" ref="OZ22" si="3210">OZ5-OY5</f>
        <v>4.9100443920597172</v>
      </c>
      <c r="PA22" s="202">
        <f t="shared" ref="PA22" si="3211">PA5-OZ5</f>
        <v>-7.0260427811613226</v>
      </c>
      <c r="PB22" s="202">
        <f t="shared" ref="PB22" si="3212">PB5-PA5</f>
        <v>4.929875441956483</v>
      </c>
      <c r="PC22" s="202">
        <f t="shared" ref="PC22" si="3213">PC5-PB5</f>
        <v>1.7149600138163805</v>
      </c>
      <c r="PD22" s="202">
        <f t="shared" ref="PD22" si="3214">PD5-PC5</f>
        <v>-2.3567777935918457</v>
      </c>
      <c r="PE22" s="202">
        <f t="shared" ref="PE22" si="3215">PE5-PD5</f>
        <v>-4.6173257924851896</v>
      </c>
      <c r="PF22" s="202">
        <f t="shared" ref="PF22" si="3216">PF5-PE5</f>
        <v>-6.5809197891953772</v>
      </c>
      <c r="PG22" s="202">
        <f t="shared" ref="PG22" si="3217">PG5-PF5</f>
        <v>3.2098846501912703</v>
      </c>
      <c r="PH22" s="202">
        <f t="shared" ref="PH22" si="3218">PH5-PG5</f>
        <v>0.59233430471294923</v>
      </c>
      <c r="PI22" s="202">
        <f t="shared" ref="PI22" si="3219">PI5-PH5</f>
        <v>-0.44435578547927435</v>
      </c>
      <c r="PJ22" s="202">
        <f t="shared" ref="PJ22" si="3220">PJ5-PI5</f>
        <v>0.10574774370707019</v>
      </c>
      <c r="PK22" s="202">
        <f t="shared" ref="PK22" si="3221">PK5-PJ5</f>
        <v>-0.7764208355865776</v>
      </c>
      <c r="PL22" s="202">
        <f t="shared" ref="PL22" si="3222">PL5-PK5</f>
        <v>8.4199806521642131</v>
      </c>
      <c r="PM22" s="202">
        <f t="shared" ref="PM22" si="3223">PM5-PL5</f>
        <v>4.2856247656118285</v>
      </c>
      <c r="PN22" s="202">
        <f t="shared" ref="PN22" si="3224">PN5-PM5</f>
        <v>-2.552645853269496</v>
      </c>
      <c r="PO22" s="202">
        <f t="shared" ref="PO22" si="3225">PO5-PN5</f>
        <v>2.4870341506275508</v>
      </c>
      <c r="PP22" s="202">
        <f t="shared" ref="PP22" si="3226">PP5-PO5</f>
        <v>-6.8179783751902505</v>
      </c>
      <c r="PQ22" s="202">
        <f t="shared" ref="PQ22" si="3227">PQ5-PP5</f>
        <v>1.0921063534528912</v>
      </c>
      <c r="PR22" s="202">
        <f t="shared" ref="PR22" si="3228">PR5-PQ5</f>
        <v>6.1140843626621972</v>
      </c>
      <c r="PS22" s="202">
        <f t="shared" ref="PS22" si="3229">PS5-PR5</f>
        <v>-0.23436346052358203</v>
      </c>
      <c r="PT22" s="202">
        <f t="shared" ref="PT22" si="3230">PT5-PS5</f>
        <v>0.4171600407967162</v>
      </c>
      <c r="PU22" s="202">
        <f t="shared" ref="PU22" si="3231">PU5-PT5</f>
        <v>-1.6278795329599234</v>
      </c>
      <c r="PV22" s="202">
        <f t="shared" ref="PV22" si="3232">PV5-PU5</f>
        <v>1.0428011700009847</v>
      </c>
      <c r="PW22" s="202">
        <f t="shared" ref="PW22" si="3233">PW5-PV5</f>
        <v>2.4107044274346663</v>
      </c>
      <c r="PX22" s="202">
        <f t="shared" ref="PX22" si="3234">PX5-PW5</f>
        <v>3.4003569589544895</v>
      </c>
      <c r="PY22" s="202">
        <f t="shared" ref="PY22" si="3235">PY5-PX5</f>
        <v>-0.30849276699018446</v>
      </c>
      <c r="PZ22" s="202">
        <f t="shared" ref="PZ22" si="3236">PZ5-PY5</f>
        <v>-3.9825513480527661</v>
      </c>
      <c r="QA22" s="202">
        <f t="shared" ref="QA22" si="3237">QA5-PZ5</f>
        <v>-0.26184063079699627</v>
      </c>
      <c r="QB22" s="202">
        <f t="shared" ref="QB22" si="3238">QB5-QA5</f>
        <v>4.4809186679799495</v>
      </c>
      <c r="QC22" s="202">
        <f t="shared" ref="QC22" si="3239">QC5-QB5</f>
        <v>2.8023777551802596</v>
      </c>
      <c r="QD22" s="202">
        <f t="shared" ref="QD22" si="3240">QD5-QC5</f>
        <v>4.6918657951896421</v>
      </c>
      <c r="QE22" s="202">
        <f t="shared" ref="QE22" si="3241">QE5-QD5</f>
        <v>-4.9049510415597979</v>
      </c>
      <c r="QF22" s="202">
        <f t="shared" ref="QF22" si="3242">QF5-QE5</f>
        <v>2.6557756245197197</v>
      </c>
      <c r="QG22" s="202">
        <f t="shared" ref="QG22" si="3243">QG5-QF5</f>
        <v>2.7917205510602798</v>
      </c>
      <c r="QH22" s="202">
        <f t="shared" ref="QH22" si="3244">QH5-QG5</f>
        <v>2.4548571808900306</v>
      </c>
      <c r="QI22" s="202">
        <f t="shared" ref="QI22" si="3245">QI5-QH5</f>
        <v>-1.1915798557402013</v>
      </c>
      <c r="QJ22" s="202">
        <f t="shared" ref="QJ22" si="3246">QJ5-QI5</f>
        <v>-7.8307018676900952</v>
      </c>
      <c r="QK22" s="202">
        <f t="shared" ref="QK22" si="3247">QK5-QJ5</f>
        <v>1.9930785441902117</v>
      </c>
      <c r="QL22" s="202">
        <f t="shared" ref="QL22" si="3248">QL5-QK5</f>
        <v>3.061934623110119</v>
      </c>
      <c r="QM22" s="202">
        <f t="shared" ref="QM22" si="3249">QM5-QL5</f>
        <v>0.26782312937984898</v>
      </c>
      <c r="QN22" s="202">
        <f t="shared" ref="QN22" si="3250">QN5-QM5</f>
        <v>3.9082224748399312</v>
      </c>
      <c r="QO22" s="202">
        <f t="shared" ref="QO22" si="3251">QO5-QN5</f>
        <v>-10.040625302719945</v>
      </c>
      <c r="QP22" s="202">
        <f t="shared" ref="QP22" si="3252">QP5-QO5</f>
        <v>4.0244274259998747</v>
      </c>
      <c r="QQ22" s="202">
        <f t="shared" ref="QQ22" si="3253">QQ5-QP5</f>
        <v>3.8747130863616803</v>
      </c>
      <c r="QR22" s="202">
        <f t="shared" ref="QR22" si="3254">QR5-QQ5</f>
        <v>2.8584938192580012E-2</v>
      </c>
      <c r="QS22" s="202">
        <f t="shared" ref="QS22" si="3255">QS5-QR5</f>
        <v>4.118894391500362</v>
      </c>
      <c r="QT22" s="202">
        <f t="shared" ref="QT22" si="3256">QT5-QS5</f>
        <v>-1.5509418868828106</v>
      </c>
      <c r="QU22" s="202">
        <f t="shared" ref="QU22" si="3257">QU5-QT5</f>
        <v>1.9532967534341878</v>
      </c>
      <c r="QV22" s="202">
        <f t="shared" ref="QV22" si="3258">QV5-QU5</f>
        <v>8.1612368509813678</v>
      </c>
      <c r="QW22" s="202">
        <f t="shared" ref="QW22" si="3259">QW5-QV5</f>
        <v>-0.66618739498017021</v>
      </c>
      <c r="QX22" s="202">
        <f t="shared" ref="QX22" si="3260">QX5-QW5</f>
        <v>2.9545272447476236</v>
      </c>
      <c r="QY22" s="202">
        <f t="shared" ref="QY22" si="3261">QY5-QX5</f>
        <v>-2.2051733310117925</v>
      </c>
      <c r="QZ22" s="202">
        <f t="shared" ref="QZ22" si="3262">QZ5-QY5</f>
        <v>4.9464668030673238</v>
      </c>
      <c r="RA22" s="202">
        <f t="shared" ref="RA22" si="3263">RA5-QZ5</f>
        <v>3.0420172602898674</v>
      </c>
      <c r="RB22" s="202">
        <f t="shared" ref="RB22" si="3264">RB5-RA5</f>
        <v>1.5873648338797466</v>
      </c>
      <c r="RC22" s="202">
        <f t="shared" ref="RC22" si="3265">RC5-RB5</f>
        <v>6.1154915191400505</v>
      </c>
      <c r="RD22" s="202">
        <f t="shared" ref="RD22" si="3266">RD5-RC5</f>
        <v>-1.6264688619698973</v>
      </c>
      <c r="RE22" s="202">
        <f t="shared" ref="RE22" si="3267">RE5-RD5</f>
        <v>-1.3226916853200237</v>
      </c>
      <c r="RF22" s="202">
        <f t="shared" ref="RF22" si="3268">RF5-RE5</f>
        <v>1.2943533263501195</v>
      </c>
      <c r="RG22" s="202">
        <f t="shared" ref="RG22" si="3269">RG5-RF5</f>
        <v>-0.28308945731987478</v>
      </c>
      <c r="RH22" s="202">
        <f t="shared" ref="RH22" si="3270">RH5-RG5</f>
        <v>1.1461337147243285</v>
      </c>
      <c r="RI22" s="202">
        <f t="shared" ref="RI22" si="3271">RI5-RH5</f>
        <v>-2.6479495426688118</v>
      </c>
      <c r="RJ22" s="202">
        <f t="shared" ref="RJ22" si="3272">RJ5-RI5</f>
        <v>2.4877495141631698</v>
      </c>
      <c r="RK22" s="202">
        <f t="shared" ref="RK22" si="3273">RK5-RJ5</f>
        <v>2.0395066685800884</v>
      </c>
      <c r="RL22" s="202">
        <f t="shared" ref="RL22" si="3274">RL5-RK5</f>
        <v>5.6296124330915518</v>
      </c>
      <c r="RM22" s="202">
        <f t="shared" ref="RM22" si="3275">RM5-RL5</f>
        <v>-5.0199220267827513</v>
      </c>
      <c r="RN22" s="202">
        <f t="shared" ref="RN22" si="3276">RN5-RM5</f>
        <v>-6.0942138304530999</v>
      </c>
      <c r="RO22" s="202">
        <f t="shared" ref="RO22" si="3277">RO5-RN5</f>
        <v>-0.60679952646069069</v>
      </c>
      <c r="RP22" s="202">
        <f t="shared" ref="RP22" si="3278">RP5-RO5</f>
        <v>-3.0519181249514986</v>
      </c>
      <c r="RQ22" s="202">
        <f t="shared" ref="RQ22" si="3279">RQ5-RP5</f>
        <v>-2.7430129495023721</v>
      </c>
      <c r="RR22" s="202">
        <f t="shared" ref="RR22" si="3280">RR5-RQ5</f>
        <v>2.4826522428297721</v>
      </c>
      <c r="RS22" s="202">
        <f t="shared" ref="RS22" si="3281">RS5-RR5</f>
        <v>-3.3476049061400772</v>
      </c>
      <c r="RT22" s="202">
        <f t="shared" ref="RT22" si="3282">RT5-RS5</f>
        <v>1.2014114854900981</v>
      </c>
      <c r="RU22" s="202">
        <f t="shared" ref="RU22" si="3283">RU5-RT5</f>
        <v>1.6875379154303118</v>
      </c>
      <c r="RV22" s="202">
        <f t="shared" ref="RV22" si="3284">RV5-RU5</f>
        <v>3.7226895635999426</v>
      </c>
      <c r="RW22" s="202">
        <f t="shared" ref="RW22" si="3285">RW5-RV5</f>
        <v>-0.53532671844004653</v>
      </c>
      <c r="RX22" s="202">
        <f t="shared" ref="RX22" si="3286">RX5-RW5</f>
        <v>-2.8590194496800905</v>
      </c>
      <c r="RY22" s="202">
        <f t="shared" ref="RY22" si="3287">RY5-RX5</f>
        <v>8.1041968608901698</v>
      </c>
      <c r="RZ22" s="202">
        <f t="shared" ref="RZ22" si="3288">RZ5-RY5</f>
        <v>2.8219840275396564</v>
      </c>
      <c r="SA22" s="202">
        <f t="shared" ref="SA22" si="3289">SA5-RZ5</f>
        <v>2.2205806345700694</v>
      </c>
      <c r="SB22" s="202">
        <f t="shared" ref="SB22" si="3290">SB5-SA5</f>
        <v>2.8532233285400252</v>
      </c>
      <c r="SC22" s="202">
        <f t="shared" ref="SC22" si="3291">SC5-SB5</f>
        <v>-6.241936443780105</v>
      </c>
      <c r="SD22" s="202">
        <f t="shared" ref="SD22" si="3292">SD5-SC5</f>
        <v>3.3827455970899791</v>
      </c>
      <c r="SE22" s="202">
        <f t="shared" ref="SE22" si="3293">SE5-SD5</f>
        <v>-0.27263176034966818</v>
      </c>
      <c r="SF22" s="202">
        <f t="shared" ref="SF22" si="3294">SF5-SE5</f>
        <v>0.69918250382988845</v>
      </c>
      <c r="SG22" s="202">
        <f t="shared" ref="SG22" si="3295">SG5-SF5</f>
        <v>4.682189059330085</v>
      </c>
      <c r="SH22" s="202">
        <f t="shared" ref="SH22" si="3296">SH5-SG5</f>
        <v>-8.0292756457602081</v>
      </c>
      <c r="SI22" s="202">
        <f t="shared" ref="SI22" si="3297">SI5-SH5</f>
        <v>4.3235515888900409</v>
      </c>
      <c r="SJ22" s="202">
        <f t="shared" ref="SJ22" si="3298">SJ5-SI5</f>
        <v>2.8918687919899639</v>
      </c>
      <c r="SK22" s="202">
        <f t="shared" ref="SK22" si="3299">SK5-SJ5</f>
        <v>3.2077549190203172</v>
      </c>
      <c r="SL22" s="202">
        <f t="shared" ref="SL22" si="3300">SL5-SK5</f>
        <v>5.4636732381100046</v>
      </c>
      <c r="SM22" s="202">
        <f t="shared" ref="SM22" si="3301">SM5-SL5</f>
        <v>-4.4875323101900904</v>
      </c>
      <c r="SN22" s="202">
        <f t="shared" ref="SN22" si="3302">SN5-SM5</f>
        <v>-7.1948838452799464</v>
      </c>
      <c r="SO22" s="202">
        <f t="shared" ref="SO22" si="3303">SO5-SN5</f>
        <v>4.8599367379297291</v>
      </c>
      <c r="SP22" s="202">
        <f t="shared" ref="SP22" si="3304">SP5-SO5</f>
        <v>-1.8197414104997733</v>
      </c>
      <c r="SQ22" s="202">
        <f t="shared" ref="SQ22" si="3305">SQ5-SP5</f>
        <v>4.0995320924298539</v>
      </c>
      <c r="SR22" s="202">
        <f t="shared" ref="SR22" si="3306">SR5-SQ5</f>
        <v>-3.5476076007598749</v>
      </c>
      <c r="SS22" s="202">
        <f t="shared" ref="SS22" si="3307">SS5-SR5</f>
        <v>3.4609667473400805</v>
      </c>
      <c r="ST22" s="202">
        <f t="shared" ref="ST22" si="3308">ST5-SS5</f>
        <v>4.7272147588796543</v>
      </c>
      <c r="SU22" s="202">
        <f t="shared" ref="SU22" si="3309">SU5-ST5</f>
        <v>2.5946397960701688</v>
      </c>
      <c r="SV22" s="202">
        <f t="shared" ref="SV22" si="3310">SV5-SU5</f>
        <v>3.1492763957899115</v>
      </c>
      <c r="SW22" s="202">
        <f t="shared" ref="SW22" si="3311">SW5-SV5</f>
        <v>-4.9888151949025996</v>
      </c>
      <c r="SX22" s="202">
        <f t="shared" ref="SX22" si="3312">SX5-SW5</f>
        <v>4.5823081672178887</v>
      </c>
      <c r="SY22" s="202">
        <f t="shared" ref="SY22" si="3313">SY5-SX5</f>
        <v>4.1791666590797831</v>
      </c>
      <c r="SZ22" s="202">
        <f t="shared" ref="SZ22" si="3314">SZ5-SY5</f>
        <v>1.6643255725693962</v>
      </c>
      <c r="TA22" s="202">
        <f t="shared" ref="TA22" si="3315">TA5-SZ5</f>
        <v>-7.3706952162738162</v>
      </c>
      <c r="TB22" s="202">
        <f t="shared" ref="TB22" si="3316">TB5-TA5</f>
        <v>9.8119989558394991</v>
      </c>
      <c r="TC22" s="202">
        <f t="shared" ref="TC22" si="3317">TC5-TB5</f>
        <v>5.9486481423800797</v>
      </c>
      <c r="TD22" s="202">
        <f t="shared" ref="TD22" si="3318">TD5-TC5</f>
        <v>3.0951088833799076</v>
      </c>
      <c r="TE22" s="202">
        <f t="shared" ref="TE22" si="3319">TE5-TD5</f>
        <v>6.2550745856397043</v>
      </c>
      <c r="TF22" s="202">
        <f t="shared" ref="TF22" si="3320">TF5-TE5</f>
        <v>-3.6355060746395793</v>
      </c>
      <c r="TG22" s="202">
        <f t="shared" ref="TG22" si="3321">TG5-TF5</f>
        <v>1.6415911882399996</v>
      </c>
      <c r="TH22" s="202">
        <f t="shared" ref="TH22" si="3322">TH5-TG5</f>
        <v>3.2488665093396776</v>
      </c>
      <c r="TI22" s="202">
        <f t="shared" ref="TI22" si="3323">TI5-TH5</f>
        <v>0.35389685348991406</v>
      </c>
      <c r="TJ22" s="202">
        <f t="shared" ref="TJ22" si="3324">TJ5-TI5</f>
        <v>4.5183035362101691</v>
      </c>
      <c r="TK22" s="202">
        <f t="shared" ref="TK22" si="3325">TK5-TJ5</f>
        <v>0.35320991455000694</v>
      </c>
      <c r="TL22" s="202">
        <f t="shared" ref="TL22" si="3326">TL5-TK5</f>
        <v>-1.5860454339872376E-2</v>
      </c>
      <c r="TM22" s="202">
        <f t="shared" ref="TM22" si="3327">TM5-TL5</f>
        <v>-0.36834659407031722</v>
      </c>
      <c r="TN22" s="202">
        <f t="shared" ref="TN22" si="3328">TN5-TM5</f>
        <v>1.6866971707599987</v>
      </c>
      <c r="TO22" s="202">
        <f t="shared" ref="TO22" si="3329">TO5-TN5</f>
        <v>-1.9117288149795968</v>
      </c>
      <c r="TP22" s="202">
        <f t="shared" ref="TP22" si="3330">TP5-TO5</f>
        <v>0.2087766262598052</v>
      </c>
      <c r="TQ22" s="202">
        <f t="shared" ref="TQ22" si="3331">TQ5-TP5</f>
        <v>6.6678652111600059</v>
      </c>
      <c r="TR22" s="202">
        <f t="shared" ref="TR22" si="3332">TR5-TQ5</f>
        <v>8.0851252801098781</v>
      </c>
      <c r="TS22" s="202">
        <f t="shared" ref="TS22" si="3333">TS5-TR5</f>
        <v>5.6358387757800301</v>
      </c>
      <c r="TT22" s="202">
        <f t="shared" ref="TT22" si="3334">TT5-TS5</f>
        <v>1.1398027888099023</v>
      </c>
      <c r="TU22" s="202">
        <f t="shared" ref="TU22" si="3335">TU5-TT5</f>
        <v>5.8317885263600147</v>
      </c>
      <c r="TV22" s="202">
        <f t="shared" ref="TV22" si="3336">TV5-TU5</f>
        <v>3.6566891798001961</v>
      </c>
      <c r="TW22" s="202">
        <f t="shared" ref="TW22" si="3337">TW5-TV5</f>
        <v>3.5190931868801272</v>
      </c>
      <c r="TX22" s="202">
        <f t="shared" ref="TX22" si="3338">TX5-TW5</f>
        <v>3.4950467258499884</v>
      </c>
      <c r="TY22" s="202">
        <f t="shared" ref="TY22" si="3339">TY5-TX5</f>
        <v>2.0588215992797814</v>
      </c>
      <c r="TZ22" s="202">
        <f t="shared" ref="TZ22" si="3340">TZ5-TY5</f>
        <v>-5.1872462372798509</v>
      </c>
      <c r="UA22" s="202">
        <f t="shared" ref="UA22" si="3341">UA5-TZ5</f>
        <v>-3.0585471797298851</v>
      </c>
      <c r="UB22" s="202">
        <f t="shared" ref="UB22" si="3342">UB5-UA5</f>
        <v>5.8514421178497287</v>
      </c>
      <c r="UC22" s="202">
        <f t="shared" ref="UC22" si="3343">UC5-UB5</f>
        <v>3.3814243682600136</v>
      </c>
      <c r="UD22" s="202">
        <f t="shared" ref="UD22" si="3344">UD5-UC5</f>
        <v>0.2400807664698732</v>
      </c>
      <c r="UE22" s="202">
        <f t="shared" ref="UE22" si="3345">UE5-UD5</f>
        <v>-2.3505437273997813</v>
      </c>
      <c r="UF22" s="202">
        <f t="shared" ref="UF22" si="3346">UF5-UE5</f>
        <v>-1.667735566959891</v>
      </c>
      <c r="UG22" s="202">
        <f t="shared" ref="UG22" si="3347">UG5-UF5</f>
        <v>-10.454452426710304</v>
      </c>
      <c r="UH22" s="202">
        <f t="shared" ref="UH22" si="3348">UH5-UG5</f>
        <v>-7.8808665237897912</v>
      </c>
      <c r="UI22" s="202">
        <f t="shared" ref="UI22" si="3349">UI5-UH5</f>
        <v>-28.83303500150987</v>
      </c>
      <c r="UJ22" s="202">
        <f t="shared" ref="UJ22" si="3350">UJ5-UI5</f>
        <v>-21.444818357230361</v>
      </c>
      <c r="UK22" s="202">
        <f t="shared" ref="UK22" si="3351">UK5-UJ5</f>
        <v>-46.080031685589802</v>
      </c>
      <c r="UL22" s="202">
        <f t="shared" ref="UL22" si="3352">UL5-UK5</f>
        <v>-2.3873148811899227</v>
      </c>
      <c r="UM22" s="202">
        <f t="shared" ref="UM22" si="3353">UM5-UL5</f>
        <v>-39.654641028419974</v>
      </c>
      <c r="UN22" s="202">
        <f t="shared" ref="UN22" si="3354">UN5-UM5</f>
        <v>-25.346590171970092</v>
      </c>
      <c r="UO22" s="202">
        <f t="shared" ref="UO22" si="3355">UO5-UN5</f>
        <v>-46.959957336259777</v>
      </c>
      <c r="UP22" s="202">
        <f t="shared" ref="UP22" si="3356">UP5-UO5</f>
        <v>-25.375292023960355</v>
      </c>
      <c r="UQ22" s="202">
        <f t="shared" ref="UQ22" si="3357">UQ5-UP5</f>
        <v>-2.6508010260499759</v>
      </c>
      <c r="UR22" s="202">
        <f t="shared" ref="UR22" si="3358">UR5-UQ5</f>
        <v>-15.72361332283981</v>
      </c>
      <c r="US22" s="202">
        <f t="shared" ref="US22" si="3359">US5-UR5</f>
        <v>-21.406512406880211</v>
      </c>
      <c r="UT22" s="202">
        <f t="shared" ref="UT22" si="3360">UT5-US5</f>
        <v>-15.873753557139935</v>
      </c>
      <c r="UU22" s="202">
        <f t="shared" ref="UU22" si="3361">UU5-UT5</f>
        <v>-2.9385730226699707</v>
      </c>
      <c r="UV22" s="202">
        <f t="shared" ref="UV22" si="3362">UV5-UU5</f>
        <v>-8.9759750589801115</v>
      </c>
      <c r="UW22" s="202">
        <f t="shared" ref="UW22" si="3363">UW5-UV5</f>
        <v>-0.23598487609979202</v>
      </c>
      <c r="UX22" s="202">
        <f t="shared" ref="UX22" si="3364">UX5-UW5</f>
        <v>-13.744571500840266</v>
      </c>
      <c r="UY22" s="202">
        <f t="shared" ref="UY22" si="3365">UY5-UX5</f>
        <v>-8.2529628473898811</v>
      </c>
      <c r="UZ22" s="202">
        <f t="shared" ref="UZ22" si="3366">UZ5-UY5</f>
        <v>-4.8539688189798653</v>
      </c>
      <c r="VA22" s="202">
        <f t="shared" ref="VA22" si="3367">VA5-UZ5</f>
        <v>-2.6567716499598646</v>
      </c>
      <c r="VB22" s="202">
        <f t="shared" ref="VB22" si="3368">VB5-VA5</f>
        <v>5.2906536434697955</v>
      </c>
      <c r="VC22" s="202">
        <f t="shared" ref="VC22" si="3369">VC5-VB5</f>
        <v>-15.043779742009974</v>
      </c>
      <c r="VD22" s="202">
        <f t="shared" ref="VD22" si="3370">VD5-VC5</f>
        <v>-1.3773541024102087</v>
      </c>
      <c r="VE22" s="202">
        <f>VE5-VD5</f>
        <v>8.6971416058700015</v>
      </c>
      <c r="VF22" s="202">
        <f t="shared" ref="VF22" si="3371">VF5-VE5</f>
        <v>14.905545357038136</v>
      </c>
      <c r="VG22" s="202">
        <f t="shared" ref="VG22" si="3372">VG5-VF5</f>
        <v>-2.4974697016878054</v>
      </c>
      <c r="VH22" s="202">
        <f t="shared" ref="VH22" si="3373">VH5-VG5</f>
        <v>-9.6824088140901949</v>
      </c>
      <c r="VI22" s="202">
        <f t="shared" ref="VI22" si="3374">VI5-VH5</f>
        <v>-3.6984267548600656</v>
      </c>
      <c r="VJ22" s="202">
        <f t="shared" ref="VJ22" si="3375">VJ5-VI5</f>
        <v>-2.1251262434398086</v>
      </c>
      <c r="VK22" s="202">
        <f t="shared" ref="VK22" si="3376">VK5-VJ5</f>
        <v>-4.897170988110247</v>
      </c>
      <c r="VL22" s="202">
        <f t="shared" ref="VL22" si="3377">VL5-VK5</f>
        <v>9.3924924391903915</v>
      </c>
      <c r="VM22" s="202">
        <f t="shared" ref="VM22" si="3378">VM5-VL5</f>
        <v>-16.316304401930211</v>
      </c>
      <c r="VN22" s="202">
        <f t="shared" ref="VN22" si="3379">VN5-VM5</f>
        <v>-2.1643046017898087</v>
      </c>
      <c r="VO22" s="202">
        <f t="shared" ref="VO22" si="3380">VO5-VN5</f>
        <v>-3.3342477100100041</v>
      </c>
      <c r="VP22" s="202">
        <f t="shared" ref="VP22" si="3381">VP5-VO5</f>
        <v>-4.8331315721302417</v>
      </c>
      <c r="VQ22" s="202">
        <f t="shared" ref="VQ22" si="3382">VQ5-VP5</f>
        <v>-1.3480223699598355</v>
      </c>
      <c r="VR22" s="202">
        <f t="shared" ref="VR22" si="3383">VR5-VQ5</f>
        <v>-10.886486966870052</v>
      </c>
      <c r="VS22" s="202">
        <f t="shared" ref="VS22" si="3384">VS5-VR5</f>
        <v>-2.0151747875102046</v>
      </c>
      <c r="VT22" s="202">
        <f t="shared" ref="VT22" si="3385">VT5-VS5</f>
        <v>-3.5244086500697449</v>
      </c>
      <c r="VU22" s="202">
        <f t="shared" ref="VU22" si="3386">VU5-VT5</f>
        <v>3.0643581382801131</v>
      </c>
      <c r="VV22" s="202">
        <f t="shared" ref="VV22" si="3387">VV5-VU5</f>
        <v>8.6091812021795704</v>
      </c>
      <c r="VW22" s="202">
        <f t="shared" ref="VW22" si="3388">VW5-VV5</f>
        <v>-5.1111922200398112</v>
      </c>
      <c r="VX22" s="202">
        <f t="shared" ref="VX22" si="3389">VX5-VW5</f>
        <v>-3.0884817547098464</v>
      </c>
      <c r="VY22" s="202">
        <f t="shared" ref="VY22" si="3390">VY5-VX5</f>
        <v>-2.3578449531000842</v>
      </c>
      <c r="VZ22" s="202">
        <f t="shared" ref="VZ22" si="3391">VZ5-VY5</f>
        <v>-2.8538517482502357</v>
      </c>
      <c r="WA22" s="202">
        <f t="shared" ref="WA22" si="3392">WA5-VZ5</f>
        <v>5.290360383440202</v>
      </c>
      <c r="WB22" s="202">
        <f t="shared" ref="WB22" si="3393">WB5-WA5</f>
        <v>-15.235572919199967</v>
      </c>
      <c r="WC22" s="202">
        <f t="shared" ref="WC22" si="3394">WC5-WB5</f>
        <v>5.6683429332001651</v>
      </c>
      <c r="WD22" s="202">
        <f t="shared" ref="WD22" si="3395">WD5-WC5</f>
        <v>19.996180266039573</v>
      </c>
      <c r="WE22" s="202">
        <f t="shared" ref="WE22" si="3396">WE5-WD5</f>
        <v>-12.674058904449794</v>
      </c>
      <c r="WF22" s="202">
        <f t="shared" ref="WF22" si="3397">WF5-WE5</f>
        <v>-6.556939818380215</v>
      </c>
      <c r="WG22" s="202">
        <f t="shared" ref="WG22" si="3398">WG5-WF5</f>
        <v>1.9983642855004291</v>
      </c>
      <c r="WH22" s="202">
        <f t="shared" ref="WH22" si="3399">WH5-WG5</f>
        <v>5.9233281222000187</v>
      </c>
      <c r="WI22" s="202">
        <f t="shared" ref="WI22" si="3400">WI5-WH5</f>
        <v>5.9161753790799594</v>
      </c>
      <c r="WJ22" s="202">
        <f t="shared" ref="WJ22" si="3401">WJ5-WI5</f>
        <v>-3.4676486663001924</v>
      </c>
      <c r="WK22" s="202">
        <f t="shared" ref="WK22" si="3402">WK5-WJ5</f>
        <v>1.2693861678199028</v>
      </c>
      <c r="WL22" s="202">
        <f t="shared" ref="WL22" si="3403">WL5-WK5</f>
        <v>0.88736597736033218</v>
      </c>
      <c r="WM22" s="202">
        <f t="shared" ref="WM22" si="3404">WM5-WL5</f>
        <v>2.6282155259495994</v>
      </c>
      <c r="WN22" s="202">
        <f t="shared" ref="WN22" si="3405">WN5-WM5</f>
        <v>3.5508522444501978</v>
      </c>
      <c r="WO22" s="202">
        <f t="shared" ref="WO22" si="3406">WO5-WN5</f>
        <v>8.6208424535197992</v>
      </c>
      <c r="WP22" s="202">
        <f t="shared" ref="WP22" si="3407">WP5-WO5</f>
        <v>7.4806354586503403</v>
      </c>
      <c r="WQ22" s="202">
        <f t="shared" ref="WQ22" si="3408">WQ5-WP5</f>
        <v>6.3614718999297111</v>
      </c>
      <c r="WR22" s="202">
        <f t="shared" ref="WR22" si="3409">WR5-WQ5</f>
        <v>6.3666948383402087</v>
      </c>
      <c r="WS22" s="202">
        <f t="shared" ref="WS22" si="3410">WS5-WR5</f>
        <v>-23.004787446649971</v>
      </c>
      <c r="WT22" s="202">
        <f t="shared" ref="WT22" si="3411">WT5-WS5</f>
        <v>-16.563097366260081</v>
      </c>
      <c r="WU22" s="202">
        <f t="shared" ref="WU22" si="3412">WU5-WT5</f>
        <v>9.9808906116300022</v>
      </c>
      <c r="WV22" s="202">
        <f t="shared" ref="WV22" si="3413">WV5-WU5</f>
        <v>3.9182336170897543</v>
      </c>
      <c r="WW22" s="202">
        <f t="shared" ref="WW22" si="3414">WW5-WV5</f>
        <v>5.9813506349901218</v>
      </c>
      <c r="WX22" s="202">
        <f t="shared" ref="WX22" si="3415">WX5-WW5</f>
        <v>10.373951891359866</v>
      </c>
      <c r="WY22" s="202">
        <f t="shared" ref="WY22" si="3416">WY5-WX5</f>
        <v>1.5838900921403365</v>
      </c>
      <c r="WZ22" s="202">
        <f t="shared" ref="WZ22" si="3417">WZ5-WY5</f>
        <v>3.5984490215801088</v>
      </c>
      <c r="XA22" s="202">
        <f t="shared" ref="XA22" si="3418">XA5-WZ5</f>
        <v>2.4266930028898059</v>
      </c>
      <c r="XB22" s="202">
        <f t="shared" ref="XB22" si="3419">XB5-XA5</f>
        <v>6.0568257466297837</v>
      </c>
      <c r="XC22" s="202">
        <f t="shared" ref="XC22" si="3420">XC5-XB5</f>
        <v>9.8385941294600343</v>
      </c>
      <c r="XD22" s="202">
        <f t="shared" ref="XD22" si="3421">XD5-XC5</f>
        <v>-3.9843048328498298</v>
      </c>
      <c r="XE22" s="202">
        <f t="shared" ref="XE22" si="3422">XE5-XD5</f>
        <v>1.1700170371200329</v>
      </c>
      <c r="XF22" s="202">
        <f t="shared" ref="XF22" si="3423">XF5-XE5</f>
        <v>-1.0697210348098452</v>
      </c>
      <c r="XG22" s="202">
        <f t="shared" ref="XG22" si="3424">XG5-XF5</f>
        <v>6.4654124258800039</v>
      </c>
      <c r="XH22" s="202">
        <f t="shared" ref="XH22" si="3425">XH5-XG5</f>
        <v>1.1221876225599772</v>
      </c>
      <c r="XI22" s="202">
        <f t="shared" ref="XI22" si="3426">XI5-XH5</f>
        <v>-5.138975596090404</v>
      </c>
      <c r="XJ22" s="202">
        <f t="shared" ref="XJ22" si="3427">XJ5-XI5</f>
        <v>3.3228375116600546</v>
      </c>
      <c r="XK22" s="202">
        <f t="shared" ref="XK22" si="3428">XK5-XJ5</f>
        <v>18.228387995920002</v>
      </c>
      <c r="XL22" s="202">
        <f t="shared" ref="XL22" si="3429">XL5-XK5</f>
        <v>7.2350453197400384</v>
      </c>
      <c r="XM22" s="202">
        <f t="shared" ref="XM22" si="3430">XM5-XL5</f>
        <v>2.6857686026301053</v>
      </c>
      <c r="XN22" s="202">
        <f t="shared" ref="XN22" si="3431">XN5-XM5</f>
        <v>-5.4391849523199198</v>
      </c>
      <c r="XO22" s="202">
        <f t="shared" ref="XO22" si="3432">XO5-XN5</f>
        <v>1.5489078727500782</v>
      </c>
      <c r="XP22" s="202">
        <f t="shared" ref="XP22" si="3433">XP5-XO5</f>
        <v>0.157065285169665</v>
      </c>
      <c r="XQ22" s="202">
        <f t="shared" ref="XQ22" si="3434">XQ5-XP5</f>
        <v>21.236565634409999</v>
      </c>
      <c r="XR22" s="202">
        <f t="shared" ref="XR22" si="3435">XR5-XQ5</f>
        <v>-19.899197446459766</v>
      </c>
      <c r="XS22" s="202">
        <f t="shared" ref="XS22" si="3436">XS5-XR5</f>
        <v>-4.2745435379501941</v>
      </c>
      <c r="XT22" s="202">
        <f t="shared" ref="XT22" si="3437">XT5-XS5</f>
        <v>-11.900204657049926</v>
      </c>
      <c r="XU22" s="202">
        <f t="shared" ref="XU22" si="3438">XU5-XT5</f>
        <v>-15.795755711289985</v>
      </c>
      <c r="XV22" s="202">
        <f t="shared" ref="XV22" si="3439">XV5-XU5</f>
        <v>-25.555014264589772</v>
      </c>
      <c r="XW22" s="202">
        <f t="shared" ref="XW22" si="3440">XW5-XV5</f>
        <v>0.466535064189884</v>
      </c>
      <c r="XX22" s="202">
        <f t="shared" ref="XX22" si="3441">XX5-XW5</f>
        <v>-0.97418128325989528</v>
      </c>
      <c r="XY22" s="202">
        <f t="shared" ref="XY22" si="3442">XY5-XX5</f>
        <v>-2.0136388742803319</v>
      </c>
      <c r="XZ22" s="202">
        <f t="shared" ref="XZ22" si="3443">XZ5-XY5</f>
        <v>3.3589539276003961</v>
      </c>
      <c r="YA22" s="202">
        <f t="shared" ref="YA22" si="3444">YA5-XZ5</f>
        <v>7.3050497498898039</v>
      </c>
      <c r="YB22" s="202">
        <f t="shared" ref="YB22" si="3445">YB5-YA5</f>
        <v>5.9223657857301077</v>
      </c>
      <c r="YC22" s="202">
        <f t="shared" ref="YC22" si="3446">YC5-YB5</f>
        <v>-2.9846981605901419</v>
      </c>
      <c r="YD22" s="202">
        <f t="shared" ref="YD22" si="3447">YD5-YC5</f>
        <v>11.503287116469892</v>
      </c>
      <c r="YE22" s="202">
        <f t="shared" ref="YE22" si="3448">YE5-YD5</f>
        <v>10.440564644590268</v>
      </c>
      <c r="YF22" s="202">
        <f t="shared" ref="YF22" si="3449">YF5-YE5</f>
        <v>2.1428581525196932</v>
      </c>
      <c r="YG22" s="202">
        <f t="shared" ref="YG22" si="3450">YG5-YF5</f>
        <v>-3.1112917019299857</v>
      </c>
      <c r="YH22" s="202">
        <f t="shared" ref="YH22" si="3451">YH5-YG5</f>
        <v>-17.512235161039825</v>
      </c>
      <c r="YI22" s="202">
        <f t="shared" ref="YI22" si="3452">YI5-YH5</f>
        <v>2.4683132380000643</v>
      </c>
      <c r="YJ22" s="202">
        <f t="shared" ref="YJ22" si="3453">YJ5-YI5</f>
        <v>-3.0759058397202352</v>
      </c>
      <c r="YK22" s="202">
        <f t="shared" ref="YK22" si="3454">YK5-YJ5</f>
        <v>-8.6945727645597799</v>
      </c>
      <c r="YL22" s="202">
        <f t="shared" ref="YL22" si="3455">YL5-YK5</f>
        <v>13.694009067060051</v>
      </c>
      <c r="YM22" s="202">
        <f t="shared" ref="YM22" si="3456">YM5-YL5</f>
        <v>-8.8767482888802078</v>
      </c>
      <c r="YN22" s="202">
        <f t="shared" ref="YN22" si="3457">YN5-YM5</f>
        <v>-2.2689301191198865</v>
      </c>
      <c r="YO22" s="202">
        <f t="shared" ref="YO22" si="3458">YO5-YN5</f>
        <v>10.615538486979858</v>
      </c>
      <c r="YP22" s="202">
        <v>-3.7393170159298279</v>
      </c>
      <c r="YQ22" s="202">
        <v>1.7934208232400124</v>
      </c>
      <c r="YR22" s="202">
        <f>YR5-YQ5</f>
        <v>-3.8698993066500407</v>
      </c>
      <c r="YS22" s="202">
        <v>2.3428676137000366</v>
      </c>
      <c r="YT22" s="202">
        <v>-1.56162443805988</v>
      </c>
      <c r="YU22" s="202">
        <v>1.0457391876097972</v>
      </c>
      <c r="YV22" s="202">
        <v>4.6988374922498224</v>
      </c>
      <c r="YW22" s="202">
        <v>-9.9512486536596043</v>
      </c>
      <c r="YX22" s="202">
        <v>-3.8595914258203265</v>
      </c>
      <c r="YY22" s="202">
        <v>-2.6503519653697367</v>
      </c>
      <c r="YZ22" s="202">
        <v>3.4571607614798268</v>
      </c>
      <c r="ZA22" s="202">
        <v>3.5988562432398794</v>
      </c>
      <c r="ZB22" s="202">
        <v>-2.9806098505000591</v>
      </c>
      <c r="ZC22" s="202">
        <v>-2.6782285630397382</v>
      </c>
      <c r="ZD22" s="202">
        <v>-2.5636152351698911</v>
      </c>
      <c r="ZE22" s="202">
        <v>0.4201461083898721</v>
      </c>
      <c r="ZF22" s="202">
        <v>4.3725702465899303</v>
      </c>
      <c r="ZG22" s="202">
        <v>-0.63232322737985669</v>
      </c>
      <c r="ZH22" s="202">
        <v>4.0214417812298962</v>
      </c>
      <c r="ZI22" s="202">
        <v>10.790480485609805</v>
      </c>
      <c r="ZJ22" s="202">
        <v>0.56134446071018829</v>
      </c>
      <c r="ZK22" s="202">
        <v>3.4398465155600206</v>
      </c>
      <c r="ZL22" s="202">
        <v>-4.8555902593998326</v>
      </c>
      <c r="ZM22" s="202">
        <v>-2.9641111637101858</v>
      </c>
      <c r="ZN22" s="202">
        <v>3.2955033794000883</v>
      </c>
      <c r="ZO22" s="202">
        <f>ZO5-ZM5</f>
        <v>7.1843675240797893</v>
      </c>
      <c r="ZP22" s="202">
        <v>4.5726500184900942</v>
      </c>
      <c r="ZQ22" s="202">
        <v>-1.426060586409676</v>
      </c>
      <c r="ZR22" s="202">
        <v>5.5563224013599211</v>
      </c>
      <c r="ZS22" s="202">
        <v>1.4719110751098015</v>
      </c>
      <c r="ZT22" s="202">
        <v>-1.3116255855497911</v>
      </c>
      <c r="ZU22" s="202">
        <v>0.37635934675972749</v>
      </c>
      <c r="ZV22" s="202">
        <v>-4.4555358407396852</v>
      </c>
      <c r="ZW22" s="202">
        <v>-0.86009032623996973</v>
      </c>
      <c r="ZX22" s="202">
        <v>0.76671748410990403</v>
      </c>
      <c r="ZY22" s="202">
        <v>-8.9499859207198824</v>
      </c>
      <c r="ZZ22" s="202">
        <v>0.1825667953098673</v>
      </c>
      <c r="AAA22" s="202">
        <v>-2.5058136294901487</v>
      </c>
      <c r="AAB22" s="202">
        <v>-2.5145292765100749</v>
      </c>
      <c r="AAC22" s="202">
        <v>-1.5272639481599981</v>
      </c>
      <c r="AAD22" s="202">
        <v>-6.6402016874799301</v>
      </c>
      <c r="AAE22" s="202">
        <v>7.4220966209800281</v>
      </c>
      <c r="AAF22" s="648">
        <v>1.6318248099196353E-3</v>
      </c>
      <c r="AAG22" s="202">
        <v>-3.9717089975497402</v>
      </c>
      <c r="AAH22" s="202">
        <v>-12.691931090630078</v>
      </c>
      <c r="AAI22" s="202">
        <v>5.4108897142500609</v>
      </c>
      <c r="AAJ22" s="202">
        <v>-9.5700536784402175</v>
      </c>
      <c r="AAK22" s="202">
        <v>-15.512096544019641</v>
      </c>
      <c r="AAL22" s="202">
        <v>-7.8132875626902205</v>
      </c>
      <c r="AAM22" s="202">
        <v>-8.8860293534198718</v>
      </c>
      <c r="AAN22" s="202">
        <v>-0.21330132441016758</v>
      </c>
      <c r="AAO22" s="202">
        <v>-2.3460301650197835</v>
      </c>
      <c r="AAP22" s="202">
        <v>-1.754878482280219</v>
      </c>
      <c r="AAQ22" s="202">
        <v>-1.7077322294298938</v>
      </c>
      <c r="AAR22" s="202">
        <v>-0.94489425675010352</v>
      </c>
      <c r="AAS22" s="202">
        <v>-1.2666117492699414</v>
      </c>
      <c r="AAT22" s="202">
        <v>-3.5251920859500387</v>
      </c>
      <c r="AAU22" s="202">
        <v>-6.0352482106100069</v>
      </c>
      <c r="AAV22" s="202">
        <v>-2.174473248870072</v>
      </c>
      <c r="AAW22" s="202">
        <v>0.74479345683994325</v>
      </c>
      <c r="AAX22" s="202">
        <v>1.8845353549500032</v>
      </c>
      <c r="AAY22" s="202">
        <v>-0.14323663711002155</v>
      </c>
      <c r="AAZ22" s="202">
        <v>-1.6434698357898014</v>
      </c>
      <c r="ABA22" s="202">
        <v>-3.8179104253199512</v>
      </c>
      <c r="ABB22" s="202">
        <v>3.1899196496101467</v>
      </c>
      <c r="ABC22" s="202">
        <v>-0.82139032992017746</v>
      </c>
      <c r="ABD22" s="202">
        <v>3.9941254095997465</v>
      </c>
      <c r="ABE22" s="202">
        <v>-8.4909174138497292</v>
      </c>
      <c r="ABF22" s="202">
        <v>11.971911849209846</v>
      </c>
      <c r="ABG22" s="202">
        <v>3.944866206579718</v>
      </c>
      <c r="ABH22" s="202">
        <v>-0.41306551478010078</v>
      </c>
      <c r="ABI22" s="202">
        <v>2.8572875702298006</v>
      </c>
      <c r="ABJ22" s="202">
        <v>1.5307126130101096</v>
      </c>
      <c r="ABK22" s="202">
        <v>0.7815301409100357</v>
      </c>
      <c r="ABL22" s="202">
        <v>-1.2764983335400757</v>
      </c>
      <c r="ABM22" s="202">
        <v>-0.1488052501799757</v>
      </c>
      <c r="ABN22" s="202">
        <v>-4.3330398496100315</v>
      </c>
      <c r="ABO22" s="202">
        <v>-4.1655304864698337</v>
      </c>
      <c r="ABP22" s="202">
        <v>-1.0138751012900684</v>
      </c>
      <c r="ABQ22" s="202">
        <v>0.63810457289991973</v>
      </c>
      <c r="ABR22" s="202">
        <v>3.6105645528600689</v>
      </c>
      <c r="ABS22" s="202">
        <v>-5.0592986901001495</v>
      </c>
      <c r="ABT22" s="202">
        <v>-1.717708627709726</v>
      </c>
      <c r="ABU22" s="202">
        <v>5.771423251989745</v>
      </c>
      <c r="ABV22" s="202">
        <v>-0.55229092661011236</v>
      </c>
      <c r="ABW22" s="202">
        <v>0.80515815858007045</v>
      </c>
      <c r="ABX22" s="202">
        <v>-5.5641937030700319</v>
      </c>
      <c r="ABY22" s="202">
        <v>-1.3501674675999311</v>
      </c>
      <c r="ABZ22" s="202">
        <v>4.7737081498603402</v>
      </c>
      <c r="ACA22" s="202">
        <v>2.1592954089896921</v>
      </c>
      <c r="ACB22" s="202">
        <v>3.0045414500900733</v>
      </c>
      <c r="ACC22" s="202">
        <v>-5.071391511100046</v>
      </c>
      <c r="ACD22" s="202">
        <v>6.2324607742652915</v>
      </c>
      <c r="ACE22" s="202">
        <v>1.8854685554947537</v>
      </c>
      <c r="ACF22" s="202">
        <v>3.2683507658698545</v>
      </c>
      <c r="ACG22" s="202">
        <v>-6.8478692170897375</v>
      </c>
      <c r="ACH22" s="202">
        <v>-6.177130858610326</v>
      </c>
      <c r="ACI22" s="202">
        <v>-5.914869467419976</v>
      </c>
      <c r="ACJ22" s="202">
        <v>-15.658092665349614</v>
      </c>
      <c r="ACK22" s="202">
        <v>-3.1936889653002254</v>
      </c>
      <c r="ACL22" s="202">
        <v>-6.2431197778500973</v>
      </c>
      <c r="ACM22" s="202">
        <v>2.1496483226201235</v>
      </c>
      <c r="ACN22" s="202">
        <v>4.5466437445202246</v>
      </c>
      <c r="ACO22" s="202">
        <v>-1.0193414668101468</v>
      </c>
      <c r="ACP22" s="202">
        <v>-5.9682408033700085</v>
      </c>
      <c r="ACQ22" s="202">
        <v>5.3250652008900943</v>
      </c>
      <c r="ACR22" s="202">
        <v>-12.063612405250296</v>
      </c>
      <c r="ACS22" s="202">
        <v>3.0031039248601701</v>
      </c>
      <c r="ACT22" s="202">
        <v>0.47504251674990883</v>
      </c>
      <c r="ACU22" s="202">
        <v>-0.3260686232797525</v>
      </c>
      <c r="ACV22" s="202">
        <v>-9.5897374005103302</v>
      </c>
      <c r="ACW22" s="202">
        <v>8.6656308363599237</v>
      </c>
      <c r="ACX22" s="202">
        <v>5.9327391453803102</v>
      </c>
      <c r="ACY22" s="202">
        <v>0.82610822914011806</v>
      </c>
      <c r="ACZ22" s="202">
        <v>6.077366741719743</v>
      </c>
      <c r="ADA22" s="202">
        <v>-2.0314398396299111</v>
      </c>
      <c r="ADB22" s="202">
        <v>-5.2450371489599092</v>
      </c>
      <c r="ADC22" s="202">
        <v>6.4278425989868992E-2</v>
      </c>
      <c r="ADD22" s="202">
        <v>0.5137194197500321</v>
      </c>
      <c r="ADE22" s="202">
        <v>-4.1083092948501871</v>
      </c>
      <c r="ADF22" s="202">
        <v>-6.7390574114797346</v>
      </c>
      <c r="ADG22" s="202">
        <v>2.5544599060399378</v>
      </c>
      <c r="ADH22" s="202">
        <v>-2.1329001907201928</v>
      </c>
      <c r="ADI22" s="202">
        <v>-0.13523401210977681</v>
      </c>
      <c r="ADJ22" s="202">
        <v>-1.7962024429402845</v>
      </c>
      <c r="ADK22" s="202">
        <v>-7.0420858228899306</v>
      </c>
      <c r="ADL22" s="202">
        <v>9.799352448369973</v>
      </c>
      <c r="ADM22" s="202">
        <v>-4.6935818646197731</v>
      </c>
      <c r="ADN22" s="202">
        <v>2.241653723050149</v>
      </c>
      <c r="ADO22" s="202">
        <v>4.9367379454697584</v>
      </c>
      <c r="ADP22" s="202">
        <v>-11.583339623499796</v>
      </c>
      <c r="ADQ22" s="202">
        <v>-5.6787042514101813</v>
      </c>
      <c r="ADR22" s="202">
        <v>-3.6369392639298894</v>
      </c>
      <c r="ADS22" s="202">
        <v>0.36365869754990854</v>
      </c>
      <c r="ADT22" s="202">
        <v>-5.8611932667599831</v>
      </c>
      <c r="ADU22" s="202">
        <v>-12.471450988450215</v>
      </c>
      <c r="ADV22" s="202">
        <v>-4.0394697130595887</v>
      </c>
      <c r="ADW22" s="202">
        <v>1.6750439575798737</v>
      </c>
      <c r="ADX22" s="202">
        <v>-2.4471526913603157</v>
      </c>
      <c r="ADY22" s="202">
        <v>-4.1965341241798342</v>
      </c>
      <c r="ADZ22" s="202">
        <v>-18.014942211490052</v>
      </c>
      <c r="AEA22" s="202">
        <v>4.913000683230166</v>
      </c>
      <c r="AEB22" s="202">
        <v>-3.2982432438402611</v>
      </c>
      <c r="AEC22" s="202">
        <v>-1.2022446798996498</v>
      </c>
      <c r="AED22" s="202">
        <v>-3.8151503290000619</v>
      </c>
      <c r="AEE22" s="202">
        <v>-7.8608825881101438</v>
      </c>
      <c r="AEF22" s="202">
        <f>AEF5-AEE5</f>
        <v>0.78970959662001405</v>
      </c>
      <c r="AEG22" s="82"/>
      <c r="AEH22" s="15"/>
      <c r="AEQ22" s="753"/>
      <c r="AER22" s="754"/>
      <c r="AES22" s="756"/>
      <c r="AET22" s="753"/>
    </row>
    <row r="23" spans="1:878" x14ac:dyDescent="0.25">
      <c r="I23" s="15">
        <v>4700.4905098823301</v>
      </c>
      <c r="K23" s="278">
        <f>I23-B4</f>
        <v>-430.90949011766952</v>
      </c>
      <c r="L23" s="278">
        <f>K23/B4*100</f>
        <v>-8.3975034126684633</v>
      </c>
      <c r="CI23" s="15" t="s">
        <v>184</v>
      </c>
      <c r="EV23" s="427">
        <f>SUM(EU4:FO4)/COUNT(EU4:FO4)</f>
        <v>4810.746426591636</v>
      </c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>
        <f>GA5-B5</f>
        <v>-1266.1752433944393</v>
      </c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  <c r="IO23" s="82"/>
      <c r="IP23" s="82"/>
      <c r="IQ23" s="82"/>
      <c r="IR23" s="82"/>
      <c r="IS23" s="82"/>
      <c r="IT23" s="82"/>
      <c r="IU23" s="82"/>
      <c r="IV23" s="82"/>
      <c r="IW23" s="82"/>
      <c r="IX23" s="82"/>
      <c r="IY23" s="82"/>
      <c r="IZ23" s="82"/>
      <c r="JA23" s="82"/>
      <c r="JB23" s="82"/>
      <c r="JC23" s="82"/>
      <c r="JD23" s="82"/>
      <c r="JE23" s="82"/>
      <c r="JF23" s="82"/>
      <c r="JG23" s="82"/>
      <c r="JH23" s="82"/>
      <c r="JI23" s="82"/>
      <c r="JJ23" s="82"/>
      <c r="JK23" s="82"/>
      <c r="JL23" s="82"/>
      <c r="JM23" s="82"/>
      <c r="JN23" s="82"/>
      <c r="JO23" s="82"/>
      <c r="JP23" s="82"/>
      <c r="JQ23" s="82"/>
      <c r="JR23" s="82"/>
      <c r="JS23" s="82"/>
      <c r="JT23" s="82"/>
      <c r="JU23" s="82"/>
      <c r="JV23" s="82"/>
      <c r="JW23" s="82"/>
      <c r="JX23" s="82"/>
      <c r="JY23" s="82"/>
      <c r="JZ23" s="82"/>
      <c r="KA23" s="82"/>
      <c r="KB23" s="82"/>
      <c r="KC23" s="82"/>
      <c r="KD23" s="82"/>
      <c r="KE23" s="82"/>
      <c r="KF23" s="82"/>
      <c r="KG23" s="82"/>
      <c r="KH23" s="82"/>
      <c r="KI23" s="82"/>
      <c r="KJ23" s="82"/>
      <c r="KK23" s="82"/>
      <c r="KL23" s="82"/>
      <c r="KM23" s="82"/>
      <c r="KN23" s="82"/>
      <c r="KO23" s="82"/>
      <c r="KP23" s="82"/>
      <c r="KQ23" s="82"/>
      <c r="KR23" s="82"/>
      <c r="KS23" s="82"/>
      <c r="KT23" s="82"/>
      <c r="KU23" s="82"/>
      <c r="KV23" s="82"/>
      <c r="KW23" s="82"/>
      <c r="KX23" s="82"/>
      <c r="KY23" s="82"/>
      <c r="KZ23" s="82"/>
      <c r="LA23" s="82"/>
      <c r="LB23" s="82"/>
      <c r="LC23" s="82"/>
      <c r="LD23" s="82"/>
      <c r="LE23" s="82"/>
      <c r="LF23" s="82"/>
      <c r="LG23" s="82"/>
      <c r="LH23" s="82"/>
      <c r="LI23" s="82"/>
      <c r="LJ23" s="82"/>
      <c r="LK23" s="82"/>
      <c r="LL23" s="82"/>
      <c r="LM23" s="82"/>
      <c r="LN23" s="82"/>
      <c r="LO23" s="82"/>
      <c r="LP23" s="82"/>
      <c r="LQ23" s="82"/>
      <c r="LR23" s="82"/>
      <c r="LS23" s="82"/>
      <c r="LT23" s="82"/>
      <c r="LU23" s="82"/>
      <c r="LV23" s="82"/>
      <c r="LW23" s="82"/>
      <c r="LX23" s="82"/>
      <c r="LY23" s="82"/>
      <c r="LZ23" s="82"/>
      <c r="MA23" s="82"/>
      <c r="MB23" s="82"/>
      <c r="MC23" s="82"/>
      <c r="MD23" s="82"/>
      <c r="ME23" s="82"/>
      <c r="MF23" s="82"/>
      <c r="MG23" s="82"/>
      <c r="MH23" s="82"/>
      <c r="MI23" s="82"/>
      <c r="MJ23" s="82"/>
      <c r="MK23" s="82"/>
      <c r="ML23" s="82"/>
      <c r="MM23" s="82"/>
      <c r="MN23" s="82"/>
      <c r="MO23" s="82"/>
      <c r="MP23" s="82"/>
      <c r="MQ23" s="82"/>
      <c r="MR23" s="82"/>
      <c r="MS23" s="82"/>
      <c r="MT23" s="82"/>
      <c r="MU23" s="82"/>
      <c r="MV23" s="82"/>
      <c r="MW23" s="82"/>
      <c r="MX23" s="82"/>
      <c r="MY23" s="82"/>
      <c r="MZ23" s="82"/>
      <c r="NA23" s="82"/>
      <c r="NB23" s="82"/>
      <c r="NC23" s="82"/>
      <c r="ND23" s="82"/>
      <c r="NE23" s="82"/>
      <c r="NF23" s="82"/>
      <c r="NG23" s="82"/>
      <c r="NH23" s="82"/>
      <c r="NI23" s="82"/>
      <c r="NJ23" s="82"/>
      <c r="NK23" s="82"/>
      <c r="NL23" s="82"/>
      <c r="NM23" s="82"/>
      <c r="NN23" s="82"/>
      <c r="NO23" s="82"/>
      <c r="NP23" s="82"/>
      <c r="NQ23" s="82"/>
      <c r="NR23" s="82"/>
      <c r="NS23" s="82"/>
      <c r="NT23" s="82"/>
      <c r="NU23" s="82"/>
      <c r="NV23" s="82"/>
      <c r="NW23" s="82"/>
      <c r="NX23" s="82"/>
      <c r="NY23" s="82"/>
      <c r="NZ23" s="82"/>
      <c r="OA23" s="82"/>
      <c r="OB23" s="82"/>
      <c r="OC23" s="82"/>
      <c r="OD23" s="82"/>
      <c r="OE23" s="82"/>
      <c r="OF23" s="82"/>
      <c r="OG23" s="82"/>
      <c r="OH23" s="82"/>
      <c r="OI23" s="82"/>
      <c r="OJ23" s="82"/>
      <c r="OK23" s="82"/>
      <c r="OL23" s="82"/>
      <c r="OM23" s="82"/>
      <c r="ON23" s="82"/>
      <c r="OO23" s="82"/>
      <c r="OP23" s="82"/>
      <c r="OQ23" s="82"/>
      <c r="OR23" s="82"/>
      <c r="OS23" s="82"/>
      <c r="OT23" s="82"/>
      <c r="OU23" s="82"/>
      <c r="OV23" s="82"/>
      <c r="OW23" s="82"/>
      <c r="OX23" s="82"/>
      <c r="OY23" s="82"/>
      <c r="OZ23" s="82"/>
      <c r="PA23" s="82"/>
      <c r="PB23" s="82"/>
      <c r="PC23" s="82"/>
      <c r="PD23" s="82"/>
      <c r="PE23" s="82"/>
      <c r="PF23" s="82"/>
      <c r="PG23" s="82"/>
      <c r="PH23" s="82"/>
      <c r="PI23" s="82"/>
      <c r="PJ23" s="82"/>
      <c r="PK23" s="82"/>
      <c r="PL23" s="82"/>
      <c r="PM23" s="82"/>
      <c r="PN23" s="82"/>
      <c r="PO23" s="82"/>
      <c r="PP23" s="82"/>
      <c r="PQ23" s="82"/>
      <c r="PR23" s="82"/>
      <c r="PS23" s="82"/>
      <c r="PT23" s="82"/>
      <c r="PU23" s="82"/>
      <c r="PV23" s="82"/>
      <c r="PW23" s="82"/>
      <c r="PX23" s="82"/>
      <c r="PY23" s="82"/>
      <c r="PZ23" s="82"/>
      <c r="QA23" s="82"/>
      <c r="QB23" s="82"/>
      <c r="QC23" s="82"/>
      <c r="QD23" s="82"/>
      <c r="QE23" s="82"/>
      <c r="QF23" s="82"/>
      <c r="QG23" s="82"/>
      <c r="QH23" s="82"/>
      <c r="QI23" s="82"/>
      <c r="QJ23" s="82"/>
      <c r="QK23" s="82"/>
      <c r="QL23" s="82"/>
      <c r="QM23" s="82"/>
      <c r="QN23" s="82"/>
      <c r="QO23" s="82"/>
      <c r="QP23" s="82"/>
      <c r="QQ23" s="82"/>
      <c r="QR23" s="82"/>
      <c r="QS23" s="82"/>
      <c r="QT23" s="82"/>
      <c r="QU23" s="82"/>
      <c r="QV23" s="82"/>
      <c r="QW23" s="82"/>
      <c r="QX23" s="82"/>
      <c r="QY23" s="82"/>
      <c r="QZ23" s="82"/>
      <c r="RA23" s="82"/>
      <c r="RB23" s="82"/>
      <c r="RC23" s="82"/>
      <c r="RD23" s="82"/>
      <c r="RE23" s="82"/>
      <c r="RF23" s="82"/>
      <c r="RG23" s="82"/>
      <c r="RH23" s="82"/>
      <c r="RI23" s="82"/>
      <c r="RJ23" s="82"/>
      <c r="RK23" s="82"/>
      <c r="RL23" s="82"/>
      <c r="RM23" s="82"/>
      <c r="RN23" s="82"/>
      <c r="RO23" s="82"/>
      <c r="RP23" s="82"/>
      <c r="RQ23" s="82"/>
      <c r="RR23" s="82"/>
      <c r="RS23" s="82"/>
      <c r="RT23" s="82"/>
      <c r="RU23" s="82"/>
      <c r="RV23" s="82"/>
      <c r="RW23" s="82"/>
      <c r="RX23" s="82"/>
      <c r="RY23" s="82"/>
      <c r="RZ23" s="82"/>
      <c r="SA23" s="82"/>
      <c r="SB23" s="82"/>
      <c r="SC23" s="82"/>
      <c r="SD23" s="82"/>
      <c r="SE23" s="82"/>
      <c r="SF23" s="82"/>
      <c r="SG23" s="82"/>
      <c r="SH23" s="82"/>
      <c r="SI23" s="82"/>
      <c r="SJ23" s="82"/>
      <c r="SK23" s="82"/>
      <c r="SL23" s="82"/>
      <c r="SM23" s="82"/>
      <c r="SN23" s="82"/>
      <c r="SO23" s="82"/>
      <c r="SP23" s="82"/>
      <c r="SQ23" s="82"/>
      <c r="SR23" s="82"/>
      <c r="SS23" s="82"/>
      <c r="ST23" s="82"/>
      <c r="SU23" s="82"/>
      <c r="SV23" s="82"/>
      <c r="SW23" s="82"/>
      <c r="SX23" s="82"/>
      <c r="SY23" s="82"/>
      <c r="SZ23" s="82"/>
      <c r="TA23" s="82"/>
      <c r="TB23" s="82"/>
      <c r="TC23" s="82"/>
      <c r="TD23" s="82"/>
      <c r="TE23" s="82"/>
      <c r="TF23" s="82"/>
      <c r="TG23" s="82"/>
      <c r="TH23" s="82"/>
      <c r="TI23" s="82"/>
      <c r="TJ23" s="82"/>
      <c r="TK23" s="82"/>
      <c r="TL23" s="82"/>
      <c r="TM23" s="82"/>
      <c r="TN23" s="82"/>
      <c r="TO23" s="82"/>
      <c r="TP23" s="82"/>
      <c r="TQ23" s="82"/>
      <c r="TR23" s="82"/>
      <c r="TS23" s="82"/>
      <c r="TT23" s="82"/>
      <c r="TU23" s="82"/>
      <c r="TV23" s="82"/>
      <c r="TW23" s="82"/>
      <c r="TX23" s="82"/>
      <c r="TY23" s="82"/>
      <c r="TZ23" s="82"/>
      <c r="UA23" s="82"/>
      <c r="UB23" s="82"/>
      <c r="UC23" s="82"/>
      <c r="UD23" s="82"/>
      <c r="UE23" s="82"/>
      <c r="UF23" s="82"/>
      <c r="UG23" s="82"/>
      <c r="UH23" s="82"/>
      <c r="UI23" s="82"/>
      <c r="UJ23" s="82"/>
      <c r="UK23" s="82"/>
      <c r="UL23" s="82"/>
      <c r="UM23" s="82"/>
      <c r="UN23" s="82"/>
      <c r="UO23" s="82"/>
      <c r="UP23" s="82"/>
      <c r="UQ23" s="82"/>
      <c r="UR23" s="82"/>
      <c r="US23" s="82"/>
      <c r="UT23" s="82"/>
      <c r="UU23" s="82"/>
      <c r="UV23" s="82"/>
      <c r="UW23" s="82"/>
      <c r="UX23" s="82"/>
      <c r="UY23" s="82"/>
      <c r="UZ23" s="82"/>
      <c r="VA23" s="82"/>
      <c r="VB23" s="82"/>
      <c r="VC23" s="82"/>
      <c r="VD23" s="82"/>
      <c r="VE23" s="82"/>
      <c r="VF23" s="82"/>
      <c r="VG23" s="82"/>
      <c r="VH23" s="82"/>
      <c r="VI23" s="82"/>
      <c r="VJ23" s="82"/>
      <c r="VK23" s="82"/>
      <c r="VL23" s="82"/>
      <c r="VM23" s="82"/>
      <c r="VN23" s="82"/>
      <c r="VO23" s="82"/>
      <c r="VP23" s="82"/>
      <c r="VQ23" s="82"/>
      <c r="VR23" s="82"/>
      <c r="VS23" s="82"/>
      <c r="VT23" s="82"/>
      <c r="VU23" s="82"/>
      <c r="VV23" s="82"/>
      <c r="VW23" s="82"/>
      <c r="VX23" s="82"/>
      <c r="VY23" s="82"/>
      <c r="VZ23" s="82"/>
      <c r="WA23" s="82"/>
      <c r="WB23" s="82"/>
      <c r="WC23" s="82"/>
      <c r="WD23" s="82"/>
      <c r="WE23" s="82"/>
      <c r="WF23" s="82"/>
      <c r="WG23" s="82"/>
      <c r="WH23" s="82"/>
      <c r="WI23" s="82"/>
      <c r="WJ23" s="82"/>
      <c r="WK23" s="82"/>
      <c r="WL23" s="82"/>
      <c r="WM23" s="82"/>
      <c r="WN23" s="82"/>
      <c r="WO23" s="82"/>
      <c r="WP23" s="82"/>
      <c r="WQ23" s="82"/>
      <c r="WR23" s="82"/>
      <c r="WS23" s="82"/>
      <c r="WT23" s="82"/>
      <c r="WU23" s="82"/>
      <c r="WV23" s="82"/>
      <c r="WW23" s="82"/>
      <c r="WX23" s="82"/>
      <c r="WY23" s="82"/>
      <c r="WZ23" s="82"/>
      <c r="XA23" s="82"/>
      <c r="XB23" s="82"/>
      <c r="XC23" s="82"/>
      <c r="XD23" s="82"/>
      <c r="XE23" s="82"/>
      <c r="XF23" s="82"/>
      <c r="XG23" s="82"/>
      <c r="XH23" s="82"/>
      <c r="XI23" s="82"/>
      <c r="XJ23" s="82"/>
      <c r="XK23" s="82"/>
      <c r="XL23" s="82"/>
      <c r="XM23" s="82"/>
      <c r="XN23" s="82"/>
      <c r="XO23" s="82"/>
      <c r="XP23" s="82"/>
      <c r="XQ23" s="82"/>
      <c r="XR23" s="82"/>
      <c r="XS23" s="82"/>
      <c r="XT23" s="82"/>
      <c r="XU23" s="82"/>
      <c r="XV23" s="82"/>
      <c r="XW23" s="82"/>
      <c r="XX23" s="82"/>
      <c r="XY23" s="82"/>
      <c r="XZ23" s="82"/>
      <c r="YA23" s="82"/>
      <c r="YB23" s="82"/>
      <c r="YC23" s="82"/>
      <c r="YD23" s="82"/>
      <c r="YE23" s="82"/>
      <c r="YF23" s="82"/>
      <c r="YG23" s="82"/>
      <c r="YH23" s="82"/>
      <c r="YI23" s="82"/>
      <c r="YJ23" s="82"/>
      <c r="YK23" s="82"/>
      <c r="YL23" s="82"/>
      <c r="YM23" s="82"/>
      <c r="YN23" s="82"/>
      <c r="YO23" s="82"/>
      <c r="YP23" s="82"/>
      <c r="YQ23" s="82"/>
      <c r="YR23" s="82"/>
      <c r="YS23" s="82"/>
      <c r="YT23" s="82"/>
      <c r="YU23" s="82"/>
      <c r="YV23" s="82"/>
      <c r="YW23" s="82"/>
      <c r="YX23" s="82"/>
      <c r="YY23" s="82"/>
      <c r="YZ23" s="82"/>
      <c r="ZA23" s="82"/>
      <c r="ZB23" s="82"/>
      <c r="ZC23" s="82"/>
      <c r="ZD23" s="82"/>
      <c r="ZE23" s="82"/>
      <c r="ZF23" s="82"/>
      <c r="ZG23" s="82"/>
      <c r="ZH23" s="82"/>
      <c r="ZI23" s="82"/>
      <c r="ZJ23" s="82"/>
      <c r="ZK23" s="82"/>
      <c r="ZL23" s="82"/>
      <c r="ZM23" s="82"/>
      <c r="ZN23" s="82"/>
      <c r="ZO23" s="82"/>
      <c r="ZP23" s="82"/>
      <c r="ZQ23" s="82"/>
      <c r="ZR23" s="82"/>
      <c r="ZS23" s="82"/>
      <c r="ZT23" s="82"/>
      <c r="ZU23" s="82"/>
      <c r="ZV23" s="82"/>
      <c r="ZW23" s="82"/>
      <c r="ZX23" s="82"/>
      <c r="ZY23" s="82"/>
      <c r="ZZ23" s="82"/>
      <c r="AAA23" s="82"/>
      <c r="AAB23" s="82"/>
      <c r="AAC23" s="82"/>
      <c r="AAD23" s="82"/>
      <c r="AAE23" s="82"/>
      <c r="AAF23" s="82"/>
      <c r="AAG23" s="82"/>
      <c r="AAH23" s="82"/>
      <c r="AAI23" s="82"/>
      <c r="AAJ23" s="82"/>
      <c r="AAK23" s="82"/>
      <c r="AAL23" s="82"/>
      <c r="AAM23" s="82"/>
      <c r="AAN23" s="82"/>
      <c r="AAO23" s="82"/>
      <c r="AAP23" s="82"/>
      <c r="AAQ23" s="82"/>
      <c r="AAR23" s="82"/>
      <c r="AAS23" s="82"/>
      <c r="AAT23" s="82"/>
      <c r="AAU23" s="82"/>
      <c r="AAV23" s="82"/>
      <c r="AAW23" s="82"/>
      <c r="AAX23" s="82"/>
      <c r="AAY23" s="82"/>
      <c r="AAZ23" s="82"/>
      <c r="ABA23" s="82"/>
      <c r="ABB23" s="82"/>
      <c r="ABC23" s="82"/>
      <c r="ABD23" s="82"/>
      <c r="ABE23" s="82"/>
      <c r="ABF23" s="82"/>
      <c r="ABG23" s="82"/>
      <c r="ABH23" s="82"/>
      <c r="ABI23" s="82"/>
      <c r="ABJ23" s="82"/>
      <c r="ABK23" s="82"/>
      <c r="ABL23" s="82"/>
      <c r="ABM23" s="82"/>
      <c r="ABN23" s="82"/>
      <c r="ABO23" s="82"/>
      <c r="ABP23" s="82"/>
      <c r="ABQ23" s="82"/>
      <c r="ABR23" s="82"/>
      <c r="ABS23" s="82"/>
      <c r="ABT23" s="82"/>
      <c r="ABU23" s="82"/>
      <c r="ABV23" s="82"/>
      <c r="ABW23" s="82"/>
      <c r="ABX23" s="82"/>
      <c r="ABY23" s="82"/>
      <c r="ABZ23" s="82"/>
      <c r="ACA23" s="82"/>
      <c r="ACB23" s="82"/>
      <c r="ACC23" s="82"/>
      <c r="ACD23" s="82"/>
      <c r="ACE23" s="82"/>
      <c r="ACF23" s="82"/>
      <c r="ACG23" s="82"/>
      <c r="ACH23" s="82"/>
      <c r="ACI23" s="82"/>
      <c r="ACJ23" s="82"/>
      <c r="ACK23" s="82"/>
      <c r="ACL23" s="82"/>
      <c r="ACM23" s="82"/>
      <c r="ACN23" s="82"/>
      <c r="ACO23" s="82"/>
      <c r="ACP23" s="82"/>
      <c r="ACQ23" s="82"/>
      <c r="ACR23" s="82"/>
      <c r="ACS23" s="82"/>
      <c r="ACT23" s="82"/>
      <c r="ACU23" s="82"/>
      <c r="ACV23" s="82"/>
      <c r="ACW23" s="82"/>
      <c r="ACX23" s="82"/>
      <c r="ACY23" s="82"/>
      <c r="ACZ23" s="82"/>
      <c r="ADA23" s="82"/>
      <c r="ADB23" s="82"/>
      <c r="ADC23" s="82"/>
      <c r="ADD23" s="82"/>
      <c r="ADE23" s="82"/>
      <c r="ADF23" s="82"/>
      <c r="ADG23" s="82"/>
      <c r="ADH23" s="82"/>
      <c r="ADI23" s="82"/>
      <c r="ADJ23" s="82"/>
      <c r="ADK23" s="82"/>
      <c r="ADL23" s="82"/>
      <c r="ADM23" s="82"/>
      <c r="ADN23" s="82"/>
      <c r="ADO23" s="82"/>
      <c r="ADP23" s="82"/>
      <c r="ADQ23" s="82"/>
      <c r="ADR23" s="82"/>
      <c r="ADS23" s="82"/>
      <c r="ADT23" s="82"/>
      <c r="ADU23" s="82"/>
      <c r="ADV23" s="82"/>
      <c r="ADW23" s="82"/>
      <c r="ADX23" s="82"/>
      <c r="ADY23" s="82"/>
      <c r="ADZ23" s="82"/>
      <c r="AEA23" s="82"/>
      <c r="AEB23" s="82"/>
      <c r="AEC23" s="82"/>
      <c r="AED23" s="82"/>
      <c r="AEE23" s="82"/>
      <c r="AEF23" s="82"/>
      <c r="AEG23" s="82"/>
      <c r="AEH23" s="15"/>
      <c r="AEQ23" s="127"/>
    </row>
    <row r="24" spans="1:878" x14ac:dyDescent="0.25">
      <c r="I24" s="15">
        <v>5264.4714353505797</v>
      </c>
      <c r="K24" s="278">
        <f>I24-B5</f>
        <v>-951.92856464941997</v>
      </c>
      <c r="L24" s="278">
        <f>K24/B5*100</f>
        <v>-15.313180693800593</v>
      </c>
      <c r="EV24" s="427">
        <f>SUM(EU5:FO5)/COUNT(EU5:FO5)</f>
        <v>5415.8760296942319</v>
      </c>
      <c r="GA24" s="278">
        <f>GA4/B4*100-100</f>
        <v>-10.303699838643254</v>
      </c>
      <c r="IQ24" s="82">
        <f>IQ4-IC4</f>
        <v>-1.3795925262193123</v>
      </c>
      <c r="IR24" s="82">
        <f>IQ4/IC4*100-100</f>
        <v>-3.0421312459168348E-2</v>
      </c>
      <c r="RY24" s="278">
        <f>RY4/RC4*100-100</f>
        <v>1.566511398165531</v>
      </c>
      <c r="AEH24" s="15"/>
    </row>
    <row r="25" spans="1:878" x14ac:dyDescent="0.25">
      <c r="N25" s="15">
        <f>SUM(C4:V4)/COUNT(C4:V4)</f>
        <v>5185.1917214275718</v>
      </c>
      <c r="O25" s="278">
        <f>SUM(B4:V4)/21</f>
        <v>4194.9746448971973</v>
      </c>
      <c r="GA25" s="278">
        <f>GA5/B5*100-100</f>
        <v>-20.368303896056233</v>
      </c>
      <c r="GZ25" s="278">
        <f>GZ4-B4</f>
        <v>-592.18269999999939</v>
      </c>
      <c r="HA25" s="278">
        <f>GZ25/B4*100</f>
        <v>-11.54037299762247</v>
      </c>
      <c r="IQ25" s="82">
        <f>IQ5-IC5</f>
        <v>-20.916266057170105</v>
      </c>
      <c r="IR25" s="82">
        <f>IQ5/IC5*100-100</f>
        <v>-0.44804108141306642</v>
      </c>
      <c r="RY25" s="82">
        <f>RY5/RC5*100-100</f>
        <v>-8.6807489666114179E-3</v>
      </c>
      <c r="AEH25" s="15"/>
      <c r="AEI25" s="433"/>
      <c r="AEJ25" s="432"/>
      <c r="AEK25" s="432"/>
      <c r="AEL25" s="432"/>
      <c r="AEM25" s="432"/>
      <c r="AEN25" s="432"/>
      <c r="AEO25" s="432"/>
      <c r="AEP25" s="432"/>
      <c r="AEQ25" s="432"/>
    </row>
    <row r="26" spans="1:878" x14ac:dyDescent="0.25">
      <c r="EV26" s="82">
        <f>EV4-EU4</f>
        <v>-23.381676715410322</v>
      </c>
      <c r="EW26" s="82">
        <f t="shared" ref="EW26:FP26" si="3459">EW4-EV4</f>
        <v>-8.1739553240195164</v>
      </c>
      <c r="EX26" s="82">
        <f t="shared" si="3459"/>
        <v>-7.26235740635002</v>
      </c>
      <c r="EY26" s="82">
        <f t="shared" si="3459"/>
        <v>-7.1747433669006568</v>
      </c>
      <c r="EZ26" s="82">
        <f t="shared" si="3459"/>
        <v>-5.5640915479589239</v>
      </c>
      <c r="FA26" s="82">
        <f t="shared" si="3459"/>
        <v>-29.064466892910787</v>
      </c>
      <c r="FB26" s="82">
        <f t="shared" si="3459"/>
        <v>30.419375515090906</v>
      </c>
      <c r="FC26" s="82">
        <f t="shared" si="3459"/>
        <v>-6.1373072410406166</v>
      </c>
      <c r="FD26" s="82">
        <f t="shared" si="3459"/>
        <v>-8.1225074017502266</v>
      </c>
      <c r="FE26" s="82">
        <f t="shared" si="3459"/>
        <v>-7.8182976132402473</v>
      </c>
      <c r="FF26" s="82">
        <f t="shared" si="3459"/>
        <v>-31.660320323579981</v>
      </c>
      <c r="FG26" s="82">
        <f t="shared" si="3459"/>
        <v>-13.651489250170016</v>
      </c>
      <c r="FH26" s="82">
        <f t="shared" si="3459"/>
        <v>-21.069767195479471</v>
      </c>
      <c r="FI26" s="82">
        <f t="shared" si="3459"/>
        <v>-14.818870848849656</v>
      </c>
      <c r="FJ26" s="82">
        <f t="shared" si="3459"/>
        <v>-13.338522920920695</v>
      </c>
      <c r="FK26" s="82">
        <f t="shared" si="3459"/>
        <v>-41.136884493069374</v>
      </c>
      <c r="FL26" s="82">
        <f t="shared" si="3459"/>
        <v>-15.70460709111012</v>
      </c>
      <c r="FM26" s="82">
        <f t="shared" si="3459"/>
        <v>-14.922545474390063</v>
      </c>
      <c r="FN26" s="82">
        <f t="shared" si="3459"/>
        <v>-14.617061964910135</v>
      </c>
      <c r="FO26" s="82">
        <f t="shared" si="3459"/>
        <v>-9.1941292081301071</v>
      </c>
      <c r="FP26" s="82">
        <f t="shared" si="3459"/>
        <v>-8.4687732349002545</v>
      </c>
      <c r="GZ26" s="278">
        <f>GZ5-B5</f>
        <v>-1443.7999999999993</v>
      </c>
      <c r="HA26" s="278">
        <f>GZ26/B5*100</f>
        <v>-23.225661154365859</v>
      </c>
      <c r="HR26" s="203">
        <f>HS4-HH4</f>
        <v>3.2694782596900041</v>
      </c>
      <c r="HS26" s="203">
        <f>(HS4-HH4)/HH4*100</f>
        <v>7.1976668346170211E-2</v>
      </c>
      <c r="PZ26" s="278">
        <f>PZ4-PL4</f>
        <v>62.358690744720661</v>
      </c>
      <c r="QA26" s="278">
        <f>PZ26/PL4*100</f>
        <v>1.3237346562053629</v>
      </c>
      <c r="UL26" s="427">
        <f>SUM(UJ4:UP4)/COUNT(UJ4:UP4)</f>
        <v>5212.4208888374851</v>
      </c>
      <c r="UN26" s="15" t="s">
        <v>300</v>
      </c>
      <c r="AEH26" s="402"/>
      <c r="AEI26" s="127"/>
      <c r="AEJ26" s="127"/>
      <c r="AEK26" s="127"/>
      <c r="AEL26" s="127"/>
      <c r="AEM26" s="127"/>
      <c r="AEN26" s="127"/>
      <c r="AEO26" s="127"/>
      <c r="AEP26" s="127"/>
      <c r="AEQ26" s="127"/>
    </row>
    <row r="27" spans="1:878" x14ac:dyDescent="0.25">
      <c r="EV27" s="427">
        <f>SUM(EV26:FP26)/COUNT(EV26:FP26)</f>
        <v>-12.898238095238108</v>
      </c>
      <c r="HR27" s="203">
        <f>HS5-HH5</f>
        <v>-43.520666236509896</v>
      </c>
      <c r="HS27" s="203">
        <f>(HS5-HH5)/HH5*100</f>
        <v>-0.91805324105015063</v>
      </c>
      <c r="IS27" s="278">
        <f>IS4-B4</f>
        <v>-622.32183395595985</v>
      </c>
      <c r="IT27" s="278">
        <f>IS27/B4*100</f>
        <v>-12.127720192461314</v>
      </c>
      <c r="PZ27" s="278">
        <f>PZ5-PL5</f>
        <v>5.725960892555122</v>
      </c>
      <c r="QA27" s="278">
        <f>PZ27/PL5*100</f>
        <v>0.14701705336191689</v>
      </c>
      <c r="TY27" s="430"/>
      <c r="TZ27" s="430" t="s">
        <v>475</v>
      </c>
      <c r="UA27" s="430" t="s">
        <v>192</v>
      </c>
      <c r="AEH27" s="127"/>
      <c r="AEI27" s="127"/>
      <c r="AEJ27" s="127"/>
      <c r="AEK27" s="127"/>
      <c r="AEL27" s="127"/>
      <c r="AEM27" s="127"/>
      <c r="AEN27" s="127"/>
      <c r="AEO27" s="127"/>
      <c r="AEP27" s="127"/>
    </row>
    <row r="28" spans="1:878" x14ac:dyDescent="0.25">
      <c r="CX28" s="15">
        <v>1000</v>
      </c>
      <c r="EV28" s="82">
        <f>EV5-EU5</f>
        <v>-10.739757498719882</v>
      </c>
      <c r="EW28" s="82">
        <f t="shared" ref="EW28:FP28" si="3460">EW5-EV5</f>
        <v>-14.397205295050298</v>
      </c>
      <c r="EX28" s="82">
        <f t="shared" si="3460"/>
        <v>-4.362564913460119</v>
      </c>
      <c r="EY28" s="82">
        <f t="shared" si="3460"/>
        <v>-6.7464587138902061</v>
      </c>
      <c r="EZ28" s="82">
        <f t="shared" si="3460"/>
        <v>-7.4343709861595926</v>
      </c>
      <c r="FA28" s="82">
        <f t="shared" si="3460"/>
        <v>-21.475184211460146</v>
      </c>
      <c r="FB28" s="82">
        <f t="shared" si="3460"/>
        <v>-11.197432462349752</v>
      </c>
      <c r="FC28" s="82">
        <f t="shared" si="3460"/>
        <v>-7.0685256967099122</v>
      </c>
      <c r="FD28" s="82">
        <f t="shared" si="3460"/>
        <v>-10.733910303179982</v>
      </c>
      <c r="FE28" s="82">
        <f t="shared" si="3460"/>
        <v>-8.8770379566303745</v>
      </c>
      <c r="FF28" s="82">
        <f t="shared" si="3460"/>
        <v>-32.787421627150252</v>
      </c>
      <c r="FG28" s="82">
        <f t="shared" si="3460"/>
        <v>-18.511698511259965</v>
      </c>
      <c r="FH28" s="82">
        <f t="shared" si="3460"/>
        <v>-14.806192645889496</v>
      </c>
      <c r="FI28" s="82">
        <f t="shared" si="3460"/>
        <v>-26.80273928150018</v>
      </c>
      <c r="FJ28" s="82">
        <f t="shared" si="3460"/>
        <v>-36.473641839429547</v>
      </c>
      <c r="FK28" s="82">
        <f t="shared" si="3460"/>
        <v>-43.223817400340522</v>
      </c>
      <c r="FL28" s="82">
        <f t="shared" si="3460"/>
        <v>-22.751673132040196</v>
      </c>
      <c r="FM28" s="82">
        <f t="shared" si="3460"/>
        <v>-23.722294309249264</v>
      </c>
      <c r="FN28" s="82">
        <f t="shared" si="3460"/>
        <v>-30.635157302900552</v>
      </c>
      <c r="FO28" s="82">
        <f t="shared" si="3460"/>
        <v>-29.987807852059632</v>
      </c>
      <c r="FP28" s="82">
        <f t="shared" si="3460"/>
        <v>-33.503818483340183</v>
      </c>
      <c r="IS28" s="278">
        <f>IS5-B5</f>
        <v>-1577.0885621388597</v>
      </c>
      <c r="IT28" s="278">
        <f>IS28/B5*100</f>
        <v>-25.36980506625796</v>
      </c>
      <c r="TY28" s="431" t="s">
        <v>476</v>
      </c>
      <c r="TZ28" s="203">
        <v>-72.599999999999994</v>
      </c>
      <c r="UA28" s="203">
        <v>21.9</v>
      </c>
      <c r="UE28" s="429"/>
      <c r="AEI28" s="73"/>
    </row>
    <row r="29" spans="1:878" ht="30" customHeight="1" x14ac:dyDescent="0.25">
      <c r="EV29" s="427">
        <f>SUM(EV28:FP28)/COUNT(EV28:FP28)</f>
        <v>-19.82089097251286</v>
      </c>
      <c r="TY29" s="431" t="s">
        <v>197</v>
      </c>
      <c r="TZ29" s="203">
        <v>-160.4</v>
      </c>
      <c r="UA29" s="203">
        <v>-18</v>
      </c>
      <c r="UT29" s="430"/>
      <c r="UU29" s="441" t="s">
        <v>500</v>
      </c>
      <c r="UV29" s="441" t="s">
        <v>501</v>
      </c>
      <c r="UW29" s="441" t="s">
        <v>490</v>
      </c>
      <c r="AEI29" s="73"/>
      <c r="AEJ29" s="73"/>
      <c r="AEK29" s="73"/>
      <c r="AEL29" s="73"/>
      <c r="AEM29" s="73"/>
      <c r="AEN29" s="73"/>
      <c r="AEO29" s="73"/>
      <c r="AEP29" s="73"/>
      <c r="AEQ29" s="927" t="s">
        <v>469</v>
      </c>
      <c r="AER29" s="927"/>
      <c r="AES29" s="927"/>
      <c r="AET29" s="927" t="s">
        <v>470</v>
      </c>
      <c r="AEU29" s="927"/>
      <c r="AEV29" s="927"/>
      <c r="AEW29" s="576"/>
      <c r="AFP29" s="472"/>
    </row>
    <row r="30" spans="1:878" ht="30" x14ac:dyDescent="0.25">
      <c r="UT30" s="431" t="s">
        <v>466</v>
      </c>
      <c r="UU30" s="203">
        <v>6.7</v>
      </c>
      <c r="UV30" s="203">
        <v>4.33</v>
      </c>
      <c r="UW30" s="203" t="e">
        <f>#REF!</f>
        <v>#REF!</v>
      </c>
      <c r="AEG30" s="73"/>
      <c r="AEI30" s="278"/>
      <c r="AEQ30" s="797" t="s">
        <v>623</v>
      </c>
      <c r="AER30" s="798" t="s">
        <v>276</v>
      </c>
      <c r="AES30" s="799" t="s">
        <v>611</v>
      </c>
      <c r="AET30" s="560" t="s">
        <v>623</v>
      </c>
      <c r="AEU30" s="560" t="str">
        <f>AER30</f>
        <v xml:space="preserve"> за январь</v>
      </c>
      <c r="AEV30" s="561" t="str">
        <f>AES30</f>
        <v>за 2023 год</v>
      </c>
    </row>
    <row r="31" spans="1:878" x14ac:dyDescent="0.25">
      <c r="IY31" s="82"/>
      <c r="IZ31" s="82"/>
      <c r="UT31" s="431" t="s">
        <v>467</v>
      </c>
      <c r="UU31" s="203">
        <v>0.46</v>
      </c>
      <c r="UV31" s="203">
        <v>3.34</v>
      </c>
      <c r="UW31" s="203" t="e">
        <f>#REF!</f>
        <v>#REF!</v>
      </c>
      <c r="AAO31" s="82"/>
      <c r="ABI31" s="82"/>
      <c r="AEG31" s="73"/>
      <c r="AEI31" s="82"/>
      <c r="AEP31" t="s">
        <v>3</v>
      </c>
      <c r="AEQ31" s="809">
        <f>AEJ4</f>
        <v>1.8982375909470051</v>
      </c>
      <c r="AER31" s="809">
        <f>AEL4</f>
        <v>2.1719616558015815</v>
      </c>
      <c r="AES31" s="810">
        <f>AEN4</f>
        <v>4.1114282393599666</v>
      </c>
      <c r="AET31" s="806">
        <f>AEJ5</f>
        <v>-2.0687203698340255</v>
      </c>
      <c r="AEU31" s="811">
        <f>AEL5</f>
        <v>-0.37097372833136433</v>
      </c>
      <c r="AEV31" s="812">
        <f>AEN5</f>
        <v>-2.4320196890806614</v>
      </c>
      <c r="AEW31" t="s">
        <v>3</v>
      </c>
      <c r="AEZ31" s="434"/>
    </row>
    <row r="32" spans="1:878" ht="33.75" x14ac:dyDescent="0.5">
      <c r="EY32" s="15" t="s">
        <v>199</v>
      </c>
      <c r="EZ32" s="15" t="s">
        <v>200</v>
      </c>
      <c r="FA32" s="15" t="s">
        <v>191</v>
      </c>
      <c r="FB32" s="15" t="s">
        <v>192</v>
      </c>
      <c r="FC32" s="15" t="s">
        <v>193</v>
      </c>
      <c r="FD32" s="15" t="s">
        <v>194</v>
      </c>
      <c r="FE32" s="15" t="s">
        <v>195</v>
      </c>
      <c r="FF32" s="15" t="s">
        <v>208</v>
      </c>
      <c r="FG32" s="15" t="s">
        <v>209</v>
      </c>
      <c r="FH32" s="15" t="s">
        <v>222</v>
      </c>
      <c r="FI32" s="15" t="s">
        <v>238</v>
      </c>
      <c r="IY32" s="82"/>
      <c r="IZ32" s="82"/>
      <c r="AEI32" s="15"/>
      <c r="AEJ32" s="15"/>
      <c r="AEK32" s="15"/>
      <c r="AEL32" s="15"/>
      <c r="AEM32" s="15"/>
      <c r="AEN32" s="15"/>
      <c r="AEO32" s="15"/>
      <c r="AEP32" s="15" t="s">
        <v>471</v>
      </c>
      <c r="AEQ32" s="810">
        <f>AEI4</f>
        <v>123.65299999999934</v>
      </c>
      <c r="AER32" s="810">
        <f>AEK4</f>
        <v>138.47600000000099</v>
      </c>
      <c r="AES32" s="810">
        <f>AEM4</f>
        <v>262.12899999999991</v>
      </c>
      <c r="AET32" s="806">
        <f>AEI5</f>
        <v>-73.880024236109875</v>
      </c>
      <c r="AEU32" s="812">
        <f>AEK5</f>
        <v>-13.29788299826032</v>
      </c>
      <c r="AEV32" s="812">
        <f>AEM5</f>
        <v>-87.177907234370196</v>
      </c>
      <c r="AEW32" s="15" t="s">
        <v>471</v>
      </c>
      <c r="AEX32" s="739" t="s">
        <v>591</v>
      </c>
    </row>
    <row r="33" spans="3:819" x14ac:dyDescent="0.25">
      <c r="CK33" s="16"/>
      <c r="CL33" s="16"/>
      <c r="CM33" s="17"/>
      <c r="CN33" s="17"/>
      <c r="EX33" s="15" t="s">
        <v>196</v>
      </c>
      <c r="EY33" s="83">
        <v>2.5999999999999999E-2</v>
      </c>
      <c r="EZ33" s="83">
        <v>5.7000000000000002E-3</v>
      </c>
      <c r="FA33" s="83">
        <v>-3.5999999999999997E-2</v>
      </c>
      <c r="FB33" s="83">
        <v>-1.6E-2</v>
      </c>
      <c r="FC33" s="83">
        <v>3.0000000000000001E-3</v>
      </c>
      <c r="FD33" s="83">
        <v>-1.1000000000000001E-3</v>
      </c>
      <c r="FE33" s="83">
        <v>-2.1499999999999998E-2</v>
      </c>
      <c r="FF33" s="83">
        <v>-0.05</v>
      </c>
      <c r="FG33" s="83">
        <v>-1.7000000000000001E-2</v>
      </c>
      <c r="FH33" s="83">
        <v>-7.4000000000000003E-3</v>
      </c>
      <c r="FI33" s="83">
        <v>-4.4999999999999997E-3</v>
      </c>
      <c r="ABC33" s="82"/>
      <c r="AEH33" s="15"/>
      <c r="AEI33" s="15"/>
    </row>
    <row r="34" spans="3:819" x14ac:dyDescent="0.25">
      <c r="EX34" s="15" t="s">
        <v>197</v>
      </c>
      <c r="EY34" s="83">
        <v>-3.0000000000000001E-3</v>
      </c>
      <c r="EZ34" s="83">
        <v>-4.0000000000000001E-3</v>
      </c>
      <c r="FA34" s="83">
        <v>-2.3E-2</v>
      </c>
      <c r="FB34" s="83">
        <v>-3.2000000000000001E-2</v>
      </c>
      <c r="FC34" s="83">
        <v>-1.2E-2</v>
      </c>
      <c r="FD34" s="83">
        <v>-2.29E-2</v>
      </c>
      <c r="FE34" s="83">
        <v>-1.29E-2</v>
      </c>
      <c r="FF34" s="83">
        <v>-7.4800000000000005E-2</v>
      </c>
      <c r="FG34" s="83">
        <v>-5.8900000000000001E-2</v>
      </c>
      <c r="FH34" s="83">
        <v>-2.1299999999999999E-2</v>
      </c>
      <c r="FI34" s="83">
        <v>-1.3599999999999999E-2</v>
      </c>
      <c r="AEH34" s="15"/>
      <c r="AEI34" s="15"/>
    </row>
    <row r="35" spans="3:819" x14ac:dyDescent="0.25">
      <c r="UF35" s="73"/>
      <c r="UG35" s="73"/>
      <c r="UH35" s="73"/>
      <c r="UI35" s="73"/>
      <c r="UJ35" s="73"/>
      <c r="UK35" s="73"/>
      <c r="UL35" s="73"/>
      <c r="UM35" s="73"/>
      <c r="UN35" s="73"/>
      <c r="UO35" s="73"/>
      <c r="UP35" s="73"/>
      <c r="UQ35" s="73"/>
      <c r="UR35" s="73"/>
      <c r="US35" s="73"/>
      <c r="UT35" s="73"/>
      <c r="UU35" s="73"/>
      <c r="UV35" s="73"/>
      <c r="UW35" s="73"/>
      <c r="UX35" s="73"/>
      <c r="UY35" s="73"/>
      <c r="UZ35" s="73"/>
      <c r="VA35" s="73"/>
      <c r="VB35" s="73"/>
      <c r="VC35" s="73"/>
      <c r="VD35" s="73"/>
      <c r="VE35" s="73"/>
      <c r="VF35" s="73"/>
      <c r="VG35" s="73"/>
      <c r="VH35" s="73"/>
      <c r="VI35" s="73"/>
      <c r="VJ35" s="73"/>
      <c r="VK35" s="73"/>
      <c r="VL35" s="73"/>
      <c r="VM35" s="73"/>
      <c r="VN35" s="73"/>
      <c r="VO35" s="73"/>
      <c r="VP35" s="73"/>
      <c r="VQ35" s="73"/>
      <c r="VR35" s="73"/>
      <c r="VS35" s="73"/>
      <c r="VT35" s="73"/>
      <c r="VU35" s="73"/>
      <c r="VV35" s="73"/>
      <c r="VW35" s="73"/>
      <c r="VX35" s="73"/>
      <c r="VY35" s="73"/>
      <c r="VZ35" s="73"/>
      <c r="WA35" s="73"/>
      <c r="WB35" s="73"/>
      <c r="WC35" s="73"/>
      <c r="WD35" s="73"/>
      <c r="WE35" s="73"/>
      <c r="WF35" s="73"/>
      <c r="WG35" s="73"/>
      <c r="WH35" s="73"/>
      <c r="WI35" s="73"/>
      <c r="WJ35" s="73"/>
      <c r="WK35" s="73"/>
      <c r="WL35" s="73"/>
      <c r="WM35" s="73"/>
      <c r="WN35" s="73"/>
      <c r="WO35" s="73"/>
      <c r="WP35" s="73"/>
      <c r="WQ35" s="73"/>
      <c r="WR35" s="73"/>
      <c r="WS35" s="73"/>
      <c r="WT35" s="73"/>
      <c r="WU35" s="73"/>
      <c r="WV35" s="73"/>
      <c r="WW35" s="73"/>
      <c r="WX35" s="73"/>
      <c r="WY35" s="73"/>
      <c r="WZ35" s="73"/>
      <c r="XA35" s="73"/>
      <c r="XB35" s="73"/>
      <c r="XC35" s="73"/>
      <c r="XD35" s="73"/>
      <c r="XE35" s="73"/>
      <c r="XF35" s="73"/>
      <c r="XG35" s="73"/>
      <c r="XH35" s="73"/>
      <c r="XI35" s="73"/>
      <c r="XJ35" s="73"/>
      <c r="XK35" s="73"/>
      <c r="XL35" s="73"/>
      <c r="XM35" s="73"/>
      <c r="XN35" s="73"/>
      <c r="XO35" s="73"/>
      <c r="XP35" s="73"/>
      <c r="XQ35" s="73"/>
      <c r="XR35" s="73"/>
      <c r="XS35" s="73"/>
      <c r="XT35" s="73"/>
      <c r="XU35" s="73"/>
      <c r="XV35" s="73"/>
      <c r="XW35" s="73"/>
      <c r="XX35" s="73"/>
      <c r="XY35" s="73"/>
      <c r="XZ35" s="73"/>
      <c r="YA35" s="73"/>
      <c r="YB35" s="73"/>
      <c r="YC35" s="73"/>
      <c r="YD35" s="73"/>
      <c r="YE35" s="73"/>
      <c r="YF35" s="73"/>
      <c r="YG35" s="73"/>
      <c r="YH35" s="73"/>
      <c r="YI35" s="73"/>
      <c r="YJ35" s="73"/>
      <c r="YK35" s="73"/>
      <c r="YL35" s="73"/>
      <c r="YM35" s="73"/>
      <c r="YN35" s="73"/>
      <c r="YO35" s="73"/>
      <c r="YP35" s="73"/>
      <c r="YQ35" s="73"/>
      <c r="YR35" s="73"/>
      <c r="YS35" s="73"/>
      <c r="YT35" s="73"/>
      <c r="YU35" s="73"/>
      <c r="YV35" s="73"/>
      <c r="YW35" s="73"/>
      <c r="YX35" s="73"/>
      <c r="YY35" s="73"/>
      <c r="YZ35" s="73"/>
      <c r="ZA35" s="73"/>
      <c r="ZB35" s="73"/>
      <c r="ZC35" s="73"/>
      <c r="ZD35" s="73"/>
      <c r="ZE35" s="73"/>
      <c r="ZF35" s="73"/>
      <c r="ZG35" s="73"/>
      <c r="ZH35" s="73"/>
      <c r="ZI35" s="73"/>
      <c r="ZJ35" s="73"/>
      <c r="ZK35" s="73"/>
      <c r="ZL35" s="73"/>
      <c r="ZM35" s="73"/>
      <c r="ZN35" s="73"/>
      <c r="ZO35" s="73"/>
      <c r="ZP35" s="73"/>
      <c r="ZQ35" s="73"/>
      <c r="ZR35" s="73"/>
      <c r="ZS35" s="73"/>
      <c r="ZT35" s="73"/>
      <c r="ZU35" s="73"/>
      <c r="ZV35" s="73"/>
      <c r="ZW35" s="73"/>
      <c r="ZX35" s="73"/>
      <c r="ZY35" s="73"/>
      <c r="ZZ35" s="73"/>
      <c r="AAA35" s="73"/>
      <c r="AAB35" s="73"/>
      <c r="AAC35" s="73"/>
      <c r="AAD35" s="73"/>
      <c r="AAE35" s="73"/>
      <c r="AAF35" s="73"/>
      <c r="AAG35" s="73"/>
      <c r="AAH35" s="73"/>
      <c r="AAI35" s="73"/>
      <c r="AAJ35" s="73"/>
      <c r="AAK35" s="73"/>
      <c r="AAL35" s="73"/>
      <c r="AAM35" s="73"/>
      <c r="AAN35" s="73"/>
      <c r="AAO35" s="73"/>
      <c r="AAP35" s="73"/>
      <c r="AAQ35" s="73"/>
      <c r="AAR35" s="73"/>
      <c r="AAS35" s="73"/>
      <c r="AAT35" s="73"/>
      <c r="AAU35" s="73"/>
      <c r="AAV35" s="73"/>
      <c r="AAW35" s="73"/>
      <c r="AAX35" s="73"/>
      <c r="AAY35" s="73"/>
      <c r="AAZ35" s="73"/>
      <c r="ABA35" s="73"/>
      <c r="ABB35" s="73"/>
      <c r="ABC35" s="73"/>
      <c r="ABD35" s="73"/>
      <c r="ABE35" s="73"/>
      <c r="ABF35" s="73"/>
      <c r="ABG35" s="73"/>
      <c r="ABH35" s="73"/>
      <c r="ABI35" s="73"/>
      <c r="ABJ35" s="73"/>
      <c r="ABK35" s="73"/>
      <c r="ABL35" s="73"/>
      <c r="ABM35" s="73"/>
      <c r="ABN35" s="73"/>
      <c r="ABO35" s="73"/>
      <c r="ABP35" s="73"/>
      <c r="ABQ35" s="73"/>
      <c r="ABR35" s="73"/>
      <c r="ABS35" s="73"/>
      <c r="ABT35" s="73"/>
      <c r="ABU35" s="73"/>
      <c r="ABV35" s="73"/>
      <c r="ABW35" s="73"/>
      <c r="ABX35" s="73"/>
      <c r="ABY35" s="73"/>
      <c r="ABZ35" s="73"/>
      <c r="ACA35" s="73"/>
      <c r="ACB35" s="73"/>
      <c r="ACC35" s="73"/>
      <c r="ACD35" s="73"/>
      <c r="ACE35" s="73"/>
      <c r="ACF35" s="73"/>
      <c r="ACG35" s="73"/>
      <c r="ACH35" s="73"/>
      <c r="ACI35" s="73"/>
      <c r="ACJ35" s="73"/>
      <c r="ACK35" s="73"/>
      <c r="ACL35" s="73"/>
      <c r="ACM35" s="73"/>
      <c r="ACN35" s="73"/>
      <c r="ACO35" s="73"/>
      <c r="ACP35" s="73"/>
      <c r="ACQ35" s="73"/>
      <c r="ACR35" s="73"/>
      <c r="ACS35" s="73"/>
      <c r="ACT35" s="73"/>
      <c r="ACU35" s="73"/>
      <c r="ACV35" s="73"/>
      <c r="ACW35" s="73"/>
      <c r="ACX35" s="73"/>
      <c r="ACY35" s="73"/>
      <c r="ACZ35" s="73"/>
      <c r="ADA35" s="73"/>
      <c r="ADB35" s="73"/>
      <c r="ADC35" s="73"/>
      <c r="ADD35" s="73"/>
      <c r="ADE35" s="73"/>
      <c r="ADF35" s="73"/>
      <c r="ADG35" s="73"/>
      <c r="ADH35" s="73"/>
      <c r="ADI35" s="73"/>
      <c r="ADJ35" s="73"/>
      <c r="ADK35" s="73"/>
      <c r="ADL35" s="73"/>
      <c r="ADM35" s="73"/>
      <c r="ADN35" s="73"/>
      <c r="ADO35" s="73"/>
      <c r="ADP35" s="73"/>
      <c r="ADQ35" s="73"/>
      <c r="ADR35" s="73"/>
      <c r="ADS35" s="73"/>
      <c r="ADT35" s="73"/>
      <c r="ADU35" s="73"/>
      <c r="ADV35" s="73"/>
      <c r="ADW35" s="73"/>
      <c r="ADX35" s="73"/>
      <c r="ADY35" s="73"/>
      <c r="ADZ35" s="73"/>
      <c r="AEA35" s="73"/>
      <c r="AEB35" s="73"/>
      <c r="AEC35" s="73"/>
      <c r="AED35" s="73"/>
      <c r="AEE35" s="73"/>
      <c r="AEF35" s="73"/>
      <c r="AEG35"/>
    </row>
    <row r="36" spans="3:819" x14ac:dyDescent="0.25">
      <c r="UF36" s="73"/>
      <c r="UG36" s="73"/>
      <c r="UH36" s="73"/>
      <c r="UI36" s="73"/>
      <c r="UJ36" s="73"/>
      <c r="UK36" s="73"/>
      <c r="UL36" s="73"/>
      <c r="UM36" s="73"/>
      <c r="UN36" s="73"/>
      <c r="UO36" s="73"/>
      <c r="UP36" s="73"/>
      <c r="UQ36" s="73"/>
      <c r="UR36" s="73"/>
      <c r="US36" s="73"/>
      <c r="UT36" s="73"/>
      <c r="UU36" s="73"/>
      <c r="UV36" s="73"/>
      <c r="UW36" s="73"/>
      <c r="UX36" s="73"/>
      <c r="UY36" s="73"/>
      <c r="UZ36" s="73"/>
      <c r="VA36" s="73"/>
      <c r="VB36" s="73"/>
      <c r="VC36" s="73"/>
      <c r="VD36" s="73"/>
      <c r="VE36" s="73"/>
      <c r="VF36" s="73"/>
      <c r="VG36" s="73"/>
      <c r="VH36" s="73"/>
      <c r="VI36" s="73"/>
      <c r="VJ36" s="73"/>
      <c r="VK36" s="73"/>
      <c r="VL36" s="73"/>
      <c r="VM36" s="73"/>
      <c r="VN36" s="73"/>
      <c r="VO36" s="73"/>
      <c r="VP36" s="73"/>
      <c r="VQ36" s="73"/>
      <c r="VR36" s="73"/>
      <c r="VS36" s="73"/>
      <c r="VT36" s="73"/>
      <c r="VU36" s="73"/>
      <c r="VV36" s="73"/>
      <c r="VW36" s="73"/>
      <c r="VX36" s="73"/>
      <c r="VY36" s="73"/>
      <c r="VZ36" s="73"/>
      <c r="WA36" s="73"/>
      <c r="WB36" s="73"/>
      <c r="WC36" s="73"/>
      <c r="WD36" s="73"/>
      <c r="WE36" s="73"/>
      <c r="WF36" s="73"/>
      <c r="WG36" s="73"/>
      <c r="WH36" s="73"/>
      <c r="WI36" s="73"/>
      <c r="WJ36" s="73"/>
      <c r="WK36" s="73"/>
      <c r="WL36" s="73"/>
      <c r="WM36" s="73"/>
      <c r="WN36" s="73"/>
      <c r="WO36" s="73"/>
      <c r="WP36" s="73"/>
      <c r="WQ36" s="73"/>
      <c r="WR36" s="73"/>
      <c r="WS36" s="73"/>
      <c r="WT36" s="73"/>
      <c r="WU36" s="73"/>
      <c r="WV36" s="73"/>
      <c r="WW36" s="73"/>
      <c r="WX36" s="73"/>
      <c r="WY36" s="73"/>
      <c r="WZ36" s="73"/>
      <c r="XA36" s="73"/>
      <c r="XB36" s="73"/>
      <c r="XC36" s="73"/>
      <c r="XD36" s="73"/>
      <c r="XE36" s="73"/>
      <c r="XF36" s="73"/>
      <c r="XG36" s="73"/>
      <c r="XH36" s="73"/>
      <c r="XI36" s="73"/>
      <c r="XJ36" s="73"/>
      <c r="XK36" s="73"/>
      <c r="XL36" s="73"/>
      <c r="XM36" s="73"/>
      <c r="XN36" s="73"/>
      <c r="XO36" s="73"/>
      <c r="XP36" s="73"/>
      <c r="XQ36" s="73"/>
      <c r="XR36" s="73"/>
      <c r="XS36" s="73"/>
      <c r="XT36" s="73"/>
      <c r="XU36" s="73"/>
      <c r="XV36" s="73"/>
      <c r="XW36" s="73"/>
      <c r="XX36" s="73"/>
      <c r="XY36" s="73"/>
      <c r="XZ36" s="73"/>
      <c r="YA36" s="73"/>
      <c r="YB36" s="73"/>
      <c r="YC36" s="73"/>
      <c r="YD36" s="73"/>
      <c r="YE36" s="73"/>
      <c r="YF36" s="73"/>
      <c r="YG36" s="73"/>
      <c r="YH36" s="73"/>
      <c r="YI36" s="73"/>
      <c r="YJ36" s="73"/>
      <c r="YK36" s="73"/>
      <c r="YL36" s="73"/>
      <c r="YM36" s="73"/>
      <c r="YN36" s="73"/>
      <c r="YO36" s="73"/>
      <c r="YP36" s="73"/>
      <c r="YQ36" s="73"/>
      <c r="YR36" s="73"/>
      <c r="YS36" s="73"/>
      <c r="YT36" s="73"/>
      <c r="YU36" s="73"/>
      <c r="YV36" s="73"/>
      <c r="YW36" s="73"/>
      <c r="YX36" s="73"/>
      <c r="YY36" s="73"/>
      <c r="YZ36" s="73"/>
      <c r="ZA36" s="73"/>
      <c r="ZB36" s="73"/>
      <c r="ZC36" s="73"/>
      <c r="ZD36" s="73"/>
      <c r="ZE36" s="73"/>
      <c r="ZF36" s="73"/>
      <c r="ZG36" s="73"/>
      <c r="ZH36" s="73"/>
      <c r="ZI36" s="73"/>
      <c r="ZJ36" s="73"/>
      <c r="ZK36" s="73"/>
      <c r="ZL36" s="73"/>
      <c r="ZM36" s="73"/>
      <c r="ZN36" s="73"/>
      <c r="ZO36" s="73"/>
      <c r="ZP36" s="73"/>
      <c r="ZQ36" s="73"/>
      <c r="ZR36" s="73"/>
      <c r="ZS36" s="73"/>
      <c r="ZT36" s="73"/>
      <c r="ZU36" s="73"/>
      <c r="ZV36" s="73"/>
      <c r="ZW36" s="73"/>
      <c r="ZX36" s="73"/>
      <c r="ZY36" s="73"/>
      <c r="ZZ36" s="73"/>
      <c r="AAA36" s="73"/>
      <c r="AAB36" s="73"/>
      <c r="AAC36" s="73"/>
      <c r="AAD36" s="73"/>
      <c r="AAE36" s="73"/>
      <c r="AAF36" s="73"/>
      <c r="AAG36" s="73"/>
      <c r="AAH36" s="73"/>
      <c r="AAI36" s="73"/>
      <c r="AAJ36" s="73"/>
      <c r="AAK36" s="73"/>
      <c r="AAL36" s="73"/>
      <c r="AAM36" s="73"/>
      <c r="AAN36" s="73"/>
      <c r="AAO36" s="73"/>
      <c r="AAP36" s="73"/>
      <c r="AAQ36" s="73"/>
      <c r="AAR36" s="73"/>
      <c r="AAS36" s="73"/>
      <c r="AAT36" s="73"/>
      <c r="AAU36" s="73"/>
      <c r="AAV36" s="73"/>
      <c r="AAW36" s="73"/>
      <c r="AAX36" s="73"/>
      <c r="AAY36" s="73"/>
      <c r="AAZ36" s="73"/>
      <c r="ABA36" s="73"/>
      <c r="ABB36" s="73"/>
      <c r="ABC36" s="73"/>
      <c r="ABD36" s="73"/>
      <c r="ABE36" s="73"/>
      <c r="ABF36" s="73"/>
      <c r="ABG36" s="73"/>
      <c r="ABH36" s="73"/>
      <c r="ABI36" s="73"/>
      <c r="ABJ36" s="73"/>
      <c r="ABK36" s="73"/>
      <c r="ABL36" s="73"/>
      <c r="ABM36" s="73"/>
      <c r="ABN36" s="73"/>
      <c r="ABO36" s="73"/>
      <c r="ABP36" s="73"/>
      <c r="ABQ36" s="73"/>
      <c r="ABR36" s="73"/>
      <c r="ABS36" s="73"/>
      <c r="ABT36" s="73"/>
      <c r="ABU36" s="73"/>
      <c r="ABV36" s="73"/>
      <c r="ABW36" s="73"/>
      <c r="ABX36" s="73"/>
      <c r="ABY36" s="73"/>
      <c r="ABZ36" s="73"/>
      <c r="ACA36" s="73"/>
      <c r="ACB36" s="73"/>
      <c r="ACC36" s="73"/>
      <c r="ACD36" s="73"/>
      <c r="ACE36" s="73"/>
      <c r="ACF36" s="73"/>
      <c r="ACG36" s="73"/>
      <c r="ACH36" s="73"/>
      <c r="ACI36" s="73"/>
      <c r="ACJ36" s="73"/>
      <c r="ACK36" s="73"/>
      <c r="ACL36" s="73"/>
      <c r="ACM36" s="73"/>
      <c r="ACN36" s="73"/>
      <c r="ACO36" s="73"/>
      <c r="ACP36" s="73"/>
      <c r="ACQ36" s="73"/>
      <c r="ACR36" s="73"/>
      <c r="ACS36" s="73"/>
      <c r="ACT36" s="73"/>
      <c r="ACU36" s="73"/>
      <c r="ACV36" s="73"/>
      <c r="ACW36" s="73"/>
      <c r="ACX36" s="73"/>
      <c r="ACY36" s="73"/>
      <c r="ACZ36" s="73"/>
      <c r="ADA36" s="73"/>
      <c r="ADB36" s="73"/>
      <c r="ADC36" s="73"/>
      <c r="ADD36" s="73"/>
      <c r="ADE36" s="73"/>
      <c r="ADF36" s="73"/>
      <c r="ADG36" s="73"/>
      <c r="ADH36" s="73"/>
      <c r="ADI36" s="73"/>
      <c r="ADJ36" s="73"/>
      <c r="ADK36" s="73"/>
      <c r="ADL36" s="73"/>
      <c r="ADM36" s="73"/>
      <c r="ADN36" s="73"/>
      <c r="ADO36" s="73"/>
      <c r="ADP36" s="73"/>
      <c r="ADQ36" s="73"/>
      <c r="ADR36" s="73"/>
      <c r="ADS36" s="73"/>
      <c r="ADT36" s="73"/>
      <c r="ADU36" s="73"/>
      <c r="ADV36" s="73"/>
      <c r="ADW36" s="73"/>
      <c r="ADX36" s="73"/>
      <c r="ADY36" s="73"/>
      <c r="ADZ36" s="73"/>
      <c r="AEA36" s="73"/>
      <c r="AEB36" s="73"/>
      <c r="AEC36" s="73"/>
      <c r="AED36" s="73"/>
      <c r="AEE36" s="73"/>
      <c r="AEF36" s="73"/>
      <c r="AEG36"/>
    </row>
    <row r="37" spans="3:819" x14ac:dyDescent="0.25">
      <c r="UF37" s="73"/>
      <c r="UG37" s="73"/>
      <c r="UH37" s="73"/>
      <c r="UI37" s="73"/>
      <c r="UJ37" s="73"/>
      <c r="UK37" s="73"/>
      <c r="UL37" s="73"/>
      <c r="UM37" s="73"/>
      <c r="UN37" s="73"/>
      <c r="UO37" s="73"/>
      <c r="UP37" s="73"/>
      <c r="UQ37" s="73"/>
      <c r="UR37" s="73"/>
      <c r="US37" s="73"/>
      <c r="UT37" s="73"/>
      <c r="UU37" s="73"/>
      <c r="UV37" s="73"/>
      <c r="UW37" s="73"/>
      <c r="UX37" s="73"/>
      <c r="UY37" s="73"/>
      <c r="UZ37" s="73"/>
      <c r="VA37" s="73"/>
      <c r="VB37" s="73"/>
      <c r="VC37" s="73"/>
      <c r="VD37" s="73"/>
      <c r="VE37" s="73"/>
      <c r="VF37" s="73"/>
      <c r="VG37" s="73"/>
      <c r="VH37" s="73"/>
      <c r="VI37" s="73"/>
      <c r="VJ37" s="73"/>
      <c r="VK37" s="73"/>
      <c r="VL37" s="73"/>
      <c r="VM37" s="73"/>
      <c r="VN37" s="73"/>
      <c r="VO37" s="73"/>
      <c r="VP37" s="73"/>
      <c r="VQ37" s="73"/>
      <c r="VR37" s="73"/>
      <c r="VS37" s="73"/>
      <c r="VT37" s="73"/>
      <c r="VU37" s="73"/>
      <c r="VV37" s="73"/>
      <c r="VW37" s="73"/>
      <c r="VX37" s="73"/>
      <c r="VY37" s="73"/>
      <c r="VZ37" s="73"/>
      <c r="WA37" s="73"/>
      <c r="WB37" s="73"/>
      <c r="WC37" s="73"/>
      <c r="WD37" s="73"/>
      <c r="WE37" s="73"/>
      <c r="WF37" s="73"/>
      <c r="WG37" s="73"/>
      <c r="WH37" s="73"/>
      <c r="WI37" s="73"/>
      <c r="WJ37" s="73"/>
      <c r="WK37" s="73"/>
      <c r="WL37" s="73"/>
      <c r="WM37" s="73"/>
      <c r="WN37" s="73"/>
      <c r="WO37" s="73"/>
      <c r="WP37" s="73"/>
      <c r="WQ37" s="73"/>
      <c r="WR37" s="73"/>
      <c r="WS37" s="73"/>
      <c r="WT37" s="73"/>
      <c r="WU37" s="73"/>
      <c r="WV37" s="73"/>
      <c r="WW37" s="73"/>
      <c r="WX37" s="73"/>
      <c r="WY37" s="73"/>
      <c r="WZ37" s="73"/>
      <c r="XA37" s="73"/>
      <c r="XB37" s="73"/>
      <c r="XC37" s="73"/>
      <c r="XD37" s="73"/>
      <c r="XE37" s="73"/>
      <c r="XF37" s="73"/>
      <c r="XG37" s="73"/>
      <c r="XH37" s="73"/>
      <c r="XI37" s="73"/>
      <c r="XJ37" s="73"/>
      <c r="XK37" s="73"/>
      <c r="XL37" s="73"/>
      <c r="XM37" s="73"/>
      <c r="XN37" s="73"/>
      <c r="XO37" s="73"/>
      <c r="XP37" s="73"/>
      <c r="XQ37" s="73"/>
      <c r="XR37" s="73"/>
      <c r="XS37" s="73"/>
      <c r="XT37" s="73"/>
      <c r="XU37" s="73"/>
      <c r="XV37" s="73"/>
      <c r="XW37" s="73"/>
      <c r="XX37" s="73"/>
      <c r="XY37" s="73"/>
      <c r="XZ37" s="73"/>
      <c r="YA37" s="73"/>
      <c r="YB37" s="73"/>
      <c r="YC37" s="73"/>
      <c r="YD37" s="73"/>
      <c r="YE37" s="73"/>
      <c r="YF37" s="73"/>
      <c r="YG37" s="73"/>
      <c r="YH37" s="73"/>
      <c r="YI37" s="73"/>
      <c r="YJ37" s="73"/>
      <c r="YK37" s="73"/>
      <c r="YL37" s="73"/>
      <c r="YM37" s="73"/>
      <c r="YN37" s="73"/>
      <c r="YO37" s="73"/>
      <c r="YP37" s="73"/>
      <c r="YQ37" s="73"/>
      <c r="YR37" s="73"/>
      <c r="YS37" s="73"/>
      <c r="YT37" s="73"/>
      <c r="YU37" s="73"/>
      <c r="YV37" s="73"/>
      <c r="YW37" s="73"/>
      <c r="YX37" s="73"/>
      <c r="YY37" s="73"/>
      <c r="YZ37" s="73"/>
      <c r="ZA37" s="73"/>
      <c r="ZB37" s="73"/>
      <c r="ZC37" s="73"/>
      <c r="ZD37" s="73"/>
      <c r="ZE37" s="73"/>
      <c r="ZF37" s="73"/>
      <c r="ZG37" s="73"/>
      <c r="ZH37" s="73"/>
      <c r="ZI37" s="73"/>
      <c r="ZJ37" s="73"/>
      <c r="ZK37" s="73"/>
      <c r="ZL37" s="73"/>
      <c r="ZM37" s="73"/>
      <c r="ZN37" s="73"/>
      <c r="ZO37" s="73"/>
      <c r="ZP37" s="73"/>
      <c r="ZQ37" s="73"/>
      <c r="ZR37" s="73"/>
      <c r="ZS37" s="73"/>
      <c r="ZT37" s="73"/>
      <c r="ZU37" s="73"/>
      <c r="ZV37" s="73"/>
      <c r="ZW37" s="73"/>
      <c r="ZX37" s="73"/>
      <c r="ZY37" s="73"/>
      <c r="ZZ37" s="73"/>
      <c r="AAA37" s="73"/>
      <c r="AAB37" s="73"/>
      <c r="AAC37" s="73"/>
      <c r="AAD37" s="73"/>
      <c r="AAE37" s="73"/>
      <c r="AAF37" s="73"/>
      <c r="AAG37" s="73"/>
      <c r="AAH37" s="73"/>
      <c r="AAI37" s="73"/>
      <c r="AAJ37" s="73"/>
      <c r="AAK37" s="73"/>
      <c r="AAL37" s="73"/>
      <c r="AAM37" s="73"/>
      <c r="AAN37" s="73"/>
      <c r="AAO37" s="73"/>
      <c r="AAP37" s="73"/>
      <c r="AAQ37" s="73"/>
      <c r="AAR37" s="73"/>
      <c r="AAS37" s="73"/>
      <c r="AAT37" s="73"/>
      <c r="AAU37" s="73"/>
      <c r="AAV37" s="73"/>
      <c r="AAW37" s="73"/>
      <c r="AAX37" s="73"/>
      <c r="AAY37" s="73"/>
      <c r="AAZ37" s="73"/>
      <c r="ABA37" s="73"/>
      <c r="ABB37" s="73"/>
      <c r="ABC37" s="73"/>
      <c r="ABD37" s="73"/>
      <c r="ABE37" s="73"/>
      <c r="ABF37" s="73"/>
      <c r="ABG37" s="73"/>
      <c r="ABH37" s="73"/>
      <c r="ABI37" s="73"/>
      <c r="ABJ37" s="73"/>
      <c r="ABK37" s="73"/>
      <c r="ABL37" s="73"/>
      <c r="ABM37" s="73"/>
      <c r="ABN37" s="73"/>
      <c r="ABO37" s="73"/>
      <c r="ABP37" s="73"/>
      <c r="ABQ37" s="73"/>
      <c r="ABR37" s="73"/>
      <c r="ABS37" s="73"/>
      <c r="ABT37" s="73"/>
      <c r="ABU37" s="73"/>
      <c r="ABV37" s="73"/>
      <c r="ABW37" s="73"/>
      <c r="ABX37" s="73"/>
      <c r="ABY37" s="73"/>
      <c r="ABZ37" s="73"/>
      <c r="ACA37" s="73"/>
      <c r="ACB37" s="73"/>
      <c r="ACC37" s="73"/>
      <c r="ACD37" s="73"/>
      <c r="ACE37" s="73"/>
      <c r="ACF37" s="73"/>
      <c r="ACG37" s="73"/>
      <c r="ACH37" s="73"/>
      <c r="ACI37" s="73"/>
      <c r="ACJ37" s="73"/>
      <c r="ACK37" s="73"/>
      <c r="ACL37" s="73"/>
      <c r="ACM37" s="73"/>
      <c r="ACN37" s="73"/>
      <c r="ACO37" s="73"/>
      <c r="ACP37" s="73"/>
      <c r="ACQ37" s="73"/>
      <c r="ACR37" s="73"/>
      <c r="ACS37" s="73"/>
      <c r="ACT37" s="73"/>
      <c r="ACU37" s="73"/>
      <c r="ACV37" s="73"/>
      <c r="ACW37" s="73"/>
      <c r="ACX37" s="73"/>
      <c r="ACY37" s="73"/>
      <c r="ACZ37" s="73"/>
      <c r="ADA37" s="73"/>
      <c r="ADB37" s="73"/>
      <c r="ADC37" s="73"/>
      <c r="ADD37" s="73"/>
      <c r="ADE37" s="73"/>
      <c r="ADF37" s="73"/>
      <c r="ADG37" s="73"/>
      <c r="ADH37" s="73"/>
      <c r="ADI37" s="73"/>
      <c r="ADJ37" s="73"/>
      <c r="ADK37" s="73"/>
      <c r="ADL37" s="73"/>
      <c r="ADM37" s="73"/>
      <c r="ADN37" s="73"/>
      <c r="ADO37" s="73"/>
      <c r="ADP37" s="73"/>
      <c r="ADQ37" s="73"/>
      <c r="ADR37" s="73"/>
      <c r="ADS37" s="73"/>
      <c r="ADT37" s="73"/>
      <c r="ADU37" s="73"/>
      <c r="ADV37" s="73"/>
      <c r="ADW37" s="73"/>
      <c r="ADX37" s="73"/>
      <c r="ADY37" s="73"/>
      <c r="ADZ37" s="73"/>
      <c r="AEA37" s="73"/>
      <c r="AEB37" s="73"/>
      <c r="AEC37" s="73"/>
      <c r="AED37" s="73"/>
      <c r="AEE37" s="73"/>
      <c r="AEF37" s="73"/>
      <c r="AEG37"/>
    </row>
    <row r="38" spans="3:819" x14ac:dyDescent="0.25">
      <c r="AEH38"/>
    </row>
    <row r="39" spans="3:819" x14ac:dyDescent="0.25">
      <c r="AEH39"/>
      <c r="AEL39" t="s">
        <v>625</v>
      </c>
      <c r="AEM39" t="s">
        <v>622</v>
      </c>
    </row>
    <row r="40" spans="3:819" ht="30" x14ac:dyDescent="0.25">
      <c r="AEH40"/>
      <c r="AEK40" s="432" t="s">
        <v>615</v>
      </c>
      <c r="AEL40" s="127">
        <f>AER6</f>
        <v>2.1719616558015868</v>
      </c>
      <c r="AEM40" s="127">
        <f>AEJ4</f>
        <v>1.8982375909470051</v>
      </c>
    </row>
    <row r="41" spans="3:819" ht="30" x14ac:dyDescent="0.25">
      <c r="AEK41" s="432" t="s">
        <v>41</v>
      </c>
      <c r="AEL41" s="127">
        <f>AER7</f>
        <v>-0.37097372833136527</v>
      </c>
      <c r="AEM41" s="127">
        <f>AEJ5</f>
        <v>-2.0687203698340255</v>
      </c>
    </row>
    <row r="44" spans="3:819" x14ac:dyDescent="0.25">
      <c r="JR44" s="73"/>
      <c r="JS44" s="73"/>
      <c r="JT44" s="73"/>
      <c r="JU44" s="73"/>
      <c r="JV44" s="73"/>
      <c r="JW44" s="73"/>
      <c r="JX44" s="73"/>
      <c r="JY44" s="73"/>
      <c r="JZ44" s="73"/>
      <c r="KA44" s="73"/>
      <c r="KB44" s="73"/>
      <c r="KC44" s="73"/>
      <c r="KD44" s="73"/>
      <c r="KE44" s="73"/>
      <c r="KF44" s="73"/>
      <c r="KG44" s="73"/>
      <c r="KH44" s="73"/>
      <c r="KI44" s="73"/>
      <c r="KJ44" s="73"/>
      <c r="KK44" s="73"/>
      <c r="KL44" s="73"/>
      <c r="KM44" s="73"/>
      <c r="KN44" s="73"/>
      <c r="KO44" s="73"/>
      <c r="KP44" s="73"/>
      <c r="KQ44" s="73"/>
      <c r="KR44" s="73"/>
      <c r="KS44" s="73"/>
      <c r="KT44" s="73"/>
      <c r="KU44" s="73"/>
      <c r="KV44" s="73"/>
      <c r="KW44" s="73"/>
      <c r="KX44" s="73"/>
      <c r="KY44" s="73"/>
      <c r="KZ44" s="73"/>
      <c r="LA44" s="73"/>
      <c r="LB44" s="73"/>
      <c r="LC44" s="73"/>
      <c r="LD44" s="73"/>
      <c r="LE44" s="73"/>
      <c r="LF44" s="73"/>
      <c r="LG44" s="73"/>
      <c r="LH44" s="73"/>
      <c r="LI44" s="73"/>
      <c r="LJ44" s="73"/>
      <c r="LK44" s="73"/>
      <c r="LL44" s="73"/>
      <c r="LM44" s="73"/>
      <c r="LN44" s="73"/>
      <c r="LO44" s="73"/>
      <c r="LP44" s="73"/>
      <c r="LQ44" s="73"/>
      <c r="LR44" s="73"/>
      <c r="LS44" s="73"/>
      <c r="LT44" s="73"/>
      <c r="LU44" s="73"/>
      <c r="LV44" s="73"/>
      <c r="LW44" s="73"/>
      <c r="LX44" s="73"/>
      <c r="LY44" s="73"/>
      <c r="LZ44" s="73"/>
      <c r="MA44" s="73"/>
      <c r="MB44" s="73"/>
      <c r="MC44" s="73"/>
      <c r="MD44" s="73"/>
      <c r="ME44" s="73"/>
      <c r="MF44" s="73"/>
      <c r="MG44" s="73"/>
      <c r="MH44" s="73"/>
      <c r="MI44" s="73"/>
      <c r="MJ44" s="73"/>
      <c r="MK44" s="73"/>
      <c r="ML44" s="73"/>
      <c r="MM44" s="73"/>
      <c r="MN44" s="73"/>
      <c r="MO44" s="73"/>
      <c r="MP44" s="73"/>
      <c r="MQ44" s="73"/>
      <c r="MR44" s="73"/>
      <c r="MS44" s="73"/>
      <c r="MT44" s="73"/>
      <c r="MU44" s="73"/>
      <c r="MV44" s="73"/>
      <c r="MW44" s="73"/>
      <c r="MX44" s="73"/>
      <c r="MY44" s="73"/>
      <c r="MZ44" s="73"/>
      <c r="NA44" s="73"/>
      <c r="NB44" s="73"/>
      <c r="NC44" s="73"/>
      <c r="ND44" s="73"/>
      <c r="NE44" s="73"/>
      <c r="NF44" s="73"/>
      <c r="NG44" s="73"/>
      <c r="NH44" s="73"/>
      <c r="NI44" s="73"/>
      <c r="NJ44" s="73"/>
      <c r="NK44" s="73"/>
      <c r="NL44" s="73"/>
      <c r="NM44" s="73"/>
      <c r="NN44" s="73"/>
      <c r="NO44" s="73"/>
      <c r="NP44" s="73"/>
      <c r="NQ44" s="73"/>
      <c r="NR44" s="73"/>
      <c r="NS44" s="73"/>
      <c r="NT44" s="73"/>
      <c r="NU44" s="73"/>
      <c r="NV44" s="73"/>
      <c r="NW44" s="73"/>
      <c r="NX44" s="73"/>
      <c r="NY44" s="73"/>
      <c r="NZ44" s="73"/>
      <c r="OA44" s="73"/>
      <c r="OB44" s="73"/>
      <c r="OC44" s="73"/>
      <c r="OD44" s="73"/>
      <c r="OE44" s="73"/>
      <c r="OF44" s="73"/>
      <c r="OG44" s="73"/>
      <c r="OH44" s="73"/>
      <c r="OI44" s="73"/>
      <c r="OJ44" s="73"/>
      <c r="OK44" s="73"/>
      <c r="OL44" s="73"/>
      <c r="OM44" s="73"/>
      <c r="ON44" s="73"/>
      <c r="OO44" s="73"/>
      <c r="OP44" s="73"/>
      <c r="OQ44" s="73"/>
      <c r="OR44" s="73"/>
      <c r="OS44" s="73"/>
      <c r="OT44" s="73"/>
      <c r="OU44" s="73"/>
      <c r="OV44" s="73"/>
      <c r="OW44" s="73"/>
      <c r="OX44" s="73"/>
      <c r="OY44" s="73"/>
      <c r="OZ44" s="73"/>
      <c r="PA44" s="73"/>
      <c r="PB44" s="73"/>
      <c r="PC44" s="73"/>
      <c r="PD44" s="73"/>
      <c r="PE44" s="73"/>
      <c r="PF44" s="73"/>
      <c r="PG44" s="73"/>
      <c r="PH44" s="73"/>
      <c r="PI44" s="73"/>
      <c r="PJ44" s="73"/>
      <c r="PK44" s="73"/>
      <c r="PL44" s="73"/>
      <c r="PM44" s="73"/>
      <c r="PN44" s="73"/>
      <c r="PO44" s="73"/>
      <c r="PP44" s="73"/>
      <c r="PQ44" s="73"/>
      <c r="PR44" s="73"/>
      <c r="PS44" s="73"/>
      <c r="PT44" s="73"/>
      <c r="PU44" s="73"/>
      <c r="PV44" s="73"/>
      <c r="PW44" s="73"/>
      <c r="PX44" s="73"/>
      <c r="PY44" s="73"/>
      <c r="PZ44" s="73"/>
      <c r="QA44" s="73"/>
      <c r="QB44" s="73"/>
      <c r="QC44" s="73"/>
      <c r="QD44" s="73"/>
      <c r="QE44" s="73"/>
      <c r="QF44" s="73"/>
      <c r="QG44" s="73"/>
      <c r="QH44" s="73"/>
      <c r="QI44" s="73"/>
      <c r="QJ44" s="73"/>
      <c r="QK44" s="73"/>
      <c r="QL44" s="73"/>
      <c r="QM44" s="73"/>
      <c r="QN44" s="73"/>
      <c r="QO44" s="73"/>
      <c r="QP44" s="73"/>
      <c r="QQ44" s="73"/>
      <c r="QR44" s="73"/>
      <c r="QS44" s="73"/>
      <c r="QT44" s="73"/>
      <c r="QU44" s="73"/>
      <c r="QV44" s="73"/>
      <c r="QW44" s="73"/>
      <c r="QX44" s="73"/>
      <c r="QY44" s="73"/>
      <c r="QZ44" s="73"/>
      <c r="RA44" s="73"/>
      <c r="RB44" s="73"/>
      <c r="RC44" s="73"/>
      <c r="RD44" s="73"/>
      <c r="RE44" s="73"/>
      <c r="RF44" s="73"/>
      <c r="RG44" s="73"/>
      <c r="RH44" s="73"/>
      <c r="RI44" s="73"/>
      <c r="RJ44" s="73"/>
      <c r="RK44" s="73"/>
      <c r="RL44" s="73"/>
      <c r="RM44" s="73"/>
      <c r="RN44" s="73"/>
      <c r="RO44" s="73"/>
      <c r="RP44" s="73"/>
      <c r="RQ44" s="73"/>
      <c r="RR44" s="73"/>
      <c r="RS44" s="73"/>
      <c r="RT44" s="73"/>
      <c r="RU44" s="73"/>
      <c r="RV44" s="73"/>
      <c r="RW44" s="73"/>
      <c r="RX44" s="73"/>
      <c r="RY44" s="73"/>
      <c r="RZ44" s="73"/>
      <c r="SA44" s="73"/>
      <c r="SB44" s="73"/>
      <c r="SC44" s="73"/>
      <c r="SD44" s="73"/>
      <c r="SE44" s="73"/>
      <c r="SF44" s="73"/>
      <c r="SG44" s="73"/>
      <c r="SH44" s="73"/>
      <c r="SI44" s="73"/>
      <c r="SJ44" s="73"/>
      <c r="SK44" s="73"/>
      <c r="SL44" s="73"/>
      <c r="SM44" s="73"/>
      <c r="SN44" s="73"/>
      <c r="SO44" s="73"/>
      <c r="SP44" s="73"/>
      <c r="SQ44" s="73"/>
      <c r="SR44" s="73"/>
      <c r="SS44" s="73"/>
      <c r="ST44" s="73"/>
      <c r="SU44" s="73"/>
      <c r="SV44" s="73"/>
      <c r="SW44" s="73"/>
      <c r="SX44" s="73"/>
      <c r="SY44" s="73"/>
      <c r="SZ44" s="73"/>
      <c r="TA44" s="73"/>
      <c r="TB44" s="73"/>
      <c r="TC44" s="73"/>
      <c r="TD44" s="73"/>
      <c r="TE44" s="73"/>
      <c r="TF44" s="73"/>
      <c r="TG44" s="73"/>
      <c r="TH44" s="73"/>
      <c r="TI44" s="73"/>
      <c r="TJ44" s="73"/>
      <c r="TK44" s="73"/>
      <c r="TL44" s="73"/>
      <c r="TM44" s="73"/>
      <c r="TN44" s="73"/>
      <c r="TO44" s="73"/>
      <c r="TP44" s="73"/>
      <c r="TQ44" s="73"/>
      <c r="TR44" s="73"/>
      <c r="TS44" s="73"/>
      <c r="TT44" s="73"/>
      <c r="TU44" s="73"/>
      <c r="TV44" s="73"/>
      <c r="TW44" s="73"/>
      <c r="TX44" s="73"/>
      <c r="TY44" s="73"/>
      <c r="TZ44" s="73"/>
      <c r="UA44" s="73"/>
      <c r="UB44" s="73"/>
      <c r="UC44" s="73"/>
      <c r="UD44" s="73"/>
      <c r="UE44" s="73"/>
      <c r="AEH44"/>
    </row>
    <row r="45" spans="3:819" x14ac:dyDescent="0.25"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AG45" s="145"/>
      <c r="AH45" s="145"/>
      <c r="AI45" s="145"/>
      <c r="AJ45" s="145"/>
      <c r="AK45" s="145"/>
      <c r="AL45" s="145"/>
      <c r="AM45" s="145"/>
      <c r="AN45" s="145"/>
      <c r="AO45" s="145"/>
      <c r="AP45" s="145"/>
      <c r="AQ45" s="145"/>
      <c r="JR45" s="73"/>
      <c r="JS45" s="73"/>
      <c r="JT45" s="73"/>
      <c r="JU45" s="73"/>
      <c r="JV45" s="73"/>
      <c r="JW45" s="73"/>
      <c r="JX45" s="73"/>
      <c r="JY45" s="73"/>
      <c r="JZ45" s="73"/>
      <c r="KA45" s="73"/>
      <c r="KB45" s="73"/>
      <c r="KC45" s="73"/>
      <c r="KD45" s="73"/>
      <c r="KE45" s="73"/>
      <c r="KF45" s="73"/>
      <c r="KG45" s="73"/>
      <c r="KH45" s="73"/>
      <c r="KI45" s="73"/>
      <c r="KJ45" s="73"/>
      <c r="KK45" s="73"/>
      <c r="KL45" s="73"/>
      <c r="KM45" s="73"/>
      <c r="KN45" s="73"/>
      <c r="KO45" s="73"/>
      <c r="KP45" s="73"/>
      <c r="KQ45" s="73"/>
      <c r="KR45" s="73"/>
      <c r="KS45" s="73"/>
      <c r="KT45" s="73"/>
      <c r="KU45" s="73"/>
      <c r="KV45" s="73"/>
      <c r="KW45" s="73"/>
      <c r="KX45" s="73"/>
      <c r="KY45" s="73"/>
      <c r="KZ45" s="73"/>
      <c r="LA45" s="73"/>
      <c r="LB45" s="73"/>
      <c r="LC45" s="73"/>
      <c r="LD45" s="73"/>
      <c r="LE45" s="73"/>
      <c r="LF45" s="73"/>
      <c r="LG45" s="73"/>
      <c r="LH45" s="73"/>
      <c r="LI45" s="73"/>
      <c r="LJ45" s="73"/>
      <c r="LK45" s="73"/>
      <c r="LL45" s="73"/>
      <c r="LM45" s="73"/>
      <c r="LN45" s="73"/>
      <c r="LO45" s="73"/>
      <c r="LP45" s="73"/>
      <c r="LQ45" s="73"/>
      <c r="LR45" s="73"/>
      <c r="LS45" s="73"/>
      <c r="LT45" s="73"/>
      <c r="LU45" s="73"/>
      <c r="LV45" s="73"/>
      <c r="LW45" s="73"/>
      <c r="LX45" s="73"/>
      <c r="LY45" s="73"/>
      <c r="LZ45" s="73"/>
      <c r="MA45" s="73"/>
      <c r="MB45" s="73"/>
      <c r="MC45" s="73"/>
      <c r="MD45" s="73"/>
      <c r="ME45" s="73"/>
      <c r="MF45" s="73"/>
      <c r="MG45" s="73"/>
      <c r="MH45" s="73"/>
      <c r="MI45" s="73"/>
      <c r="MJ45" s="73"/>
      <c r="MK45" s="73"/>
      <c r="ML45" s="73"/>
      <c r="MM45" s="73"/>
      <c r="MN45" s="73"/>
      <c r="MO45" s="73"/>
      <c r="MP45" s="73"/>
      <c r="MQ45" s="73"/>
      <c r="MR45" s="73"/>
      <c r="MS45" s="73"/>
      <c r="MT45" s="73"/>
      <c r="MU45" s="73"/>
      <c r="MV45" s="73"/>
      <c r="MW45" s="73"/>
      <c r="MX45" s="73"/>
      <c r="MY45" s="73"/>
      <c r="MZ45" s="73"/>
      <c r="NA45" s="73"/>
      <c r="NB45" s="73"/>
      <c r="NC45" s="73"/>
      <c r="ND45" s="73"/>
      <c r="NE45" s="73"/>
      <c r="NF45" s="73"/>
      <c r="NG45" s="73"/>
      <c r="NH45" s="73"/>
      <c r="NI45" s="73"/>
      <c r="NJ45" s="73"/>
      <c r="NK45" s="73"/>
      <c r="NL45" s="73"/>
      <c r="NM45" s="73"/>
      <c r="NN45" s="73"/>
      <c r="NO45" s="73"/>
      <c r="NP45" s="73"/>
      <c r="NQ45" s="73"/>
      <c r="NR45" s="73"/>
      <c r="NS45" s="73"/>
      <c r="NT45" s="73"/>
      <c r="NU45" s="73"/>
      <c r="NV45" s="73"/>
      <c r="NW45" s="73"/>
      <c r="NX45" s="73"/>
      <c r="NY45" s="73"/>
      <c r="NZ45" s="73"/>
      <c r="OA45" s="73"/>
      <c r="OB45" s="73"/>
      <c r="OC45" s="73"/>
      <c r="OD45" s="73"/>
      <c r="OE45" s="73"/>
      <c r="OF45" s="73"/>
      <c r="OG45" s="73"/>
      <c r="OH45" s="73"/>
      <c r="OI45" s="73"/>
      <c r="OJ45" s="73"/>
      <c r="OK45" s="73"/>
      <c r="OL45" s="73"/>
      <c r="OM45" s="73"/>
      <c r="ON45" s="73"/>
      <c r="OO45" s="73"/>
      <c r="OP45" s="73"/>
      <c r="OQ45" s="73"/>
      <c r="OR45" s="73"/>
      <c r="OS45" s="73"/>
      <c r="OT45" s="73"/>
      <c r="OU45" s="73"/>
      <c r="OV45" s="73"/>
      <c r="OW45" s="73"/>
      <c r="OX45" s="73"/>
      <c r="OY45" s="73"/>
      <c r="OZ45" s="73"/>
      <c r="PA45" s="73"/>
      <c r="PB45" s="73"/>
      <c r="PC45" s="73"/>
      <c r="PD45" s="73"/>
      <c r="PE45" s="73"/>
      <c r="PF45" s="73"/>
      <c r="PG45" s="73"/>
      <c r="PH45" s="73"/>
      <c r="PI45" s="73"/>
      <c r="PJ45" s="73"/>
      <c r="PK45" s="73"/>
      <c r="PL45" s="73"/>
      <c r="PM45" s="73"/>
      <c r="PN45" s="73"/>
      <c r="PO45" s="73"/>
      <c r="PP45" s="73"/>
      <c r="PQ45" s="73"/>
      <c r="PR45" s="73"/>
      <c r="PS45" s="73"/>
      <c r="PT45" s="73"/>
      <c r="PU45" s="73"/>
      <c r="PV45" s="73"/>
      <c r="PW45" s="73"/>
      <c r="PX45" s="73"/>
      <c r="PY45" s="73"/>
      <c r="PZ45" s="73"/>
      <c r="QA45" s="73"/>
      <c r="QB45" s="73"/>
      <c r="QC45" s="73"/>
      <c r="QD45" s="73"/>
      <c r="QE45" s="73"/>
      <c r="QF45" s="73"/>
      <c r="QG45" s="73"/>
      <c r="QH45" s="73"/>
      <c r="QI45" s="73"/>
      <c r="QJ45" s="73"/>
      <c r="QK45" s="73"/>
      <c r="QL45" s="73"/>
      <c r="QM45" s="73"/>
      <c r="QN45" s="73"/>
      <c r="QO45" s="73"/>
      <c r="QP45" s="73"/>
      <c r="QQ45" s="73"/>
      <c r="QR45" s="73"/>
      <c r="QS45" s="73"/>
      <c r="QT45" s="73"/>
      <c r="QU45" s="73"/>
      <c r="QV45" s="73"/>
      <c r="QW45" s="73"/>
      <c r="QX45" s="73"/>
      <c r="QY45" s="73"/>
      <c r="QZ45" s="73"/>
      <c r="RA45" s="73"/>
      <c r="RB45" s="73"/>
      <c r="RC45" s="73"/>
      <c r="RD45" s="73"/>
      <c r="RE45" s="73"/>
      <c r="RF45" s="73"/>
      <c r="RG45" s="73"/>
      <c r="RH45" s="73"/>
      <c r="RI45" s="73"/>
      <c r="RJ45" s="73"/>
      <c r="RK45" s="73"/>
      <c r="RL45" s="73"/>
      <c r="RM45" s="73"/>
      <c r="RN45" s="73"/>
      <c r="RO45" s="73"/>
      <c r="RP45" s="73"/>
      <c r="RQ45" s="73"/>
      <c r="RR45" s="73"/>
      <c r="RS45" s="73"/>
      <c r="RT45" s="73"/>
      <c r="RU45" s="73"/>
      <c r="RV45" s="73"/>
      <c r="RW45" s="73"/>
      <c r="RX45" s="73"/>
      <c r="RY45" s="73"/>
      <c r="RZ45" s="73"/>
      <c r="SA45" s="73"/>
      <c r="SB45" s="73"/>
      <c r="SC45" s="73"/>
      <c r="SD45" s="73"/>
      <c r="SE45" s="73"/>
      <c r="SF45" s="73"/>
      <c r="SG45" s="73"/>
      <c r="SH45" s="73"/>
      <c r="SI45" s="73"/>
      <c r="SJ45" s="73"/>
      <c r="SK45" s="73"/>
      <c r="SL45" s="73"/>
      <c r="SM45" s="73"/>
      <c r="SN45" s="73"/>
      <c r="SO45" s="73"/>
      <c r="SP45" s="73"/>
      <c r="SQ45" s="73"/>
      <c r="SR45" s="73"/>
      <c r="SS45" s="73"/>
      <c r="ST45" s="73"/>
      <c r="SU45" s="73"/>
      <c r="SV45" s="73"/>
      <c r="SW45" s="73"/>
      <c r="SX45" s="73"/>
      <c r="SY45" s="73"/>
      <c r="SZ45" s="73"/>
      <c r="TA45" s="73"/>
      <c r="TB45" s="73"/>
      <c r="TC45" s="73"/>
      <c r="TD45" s="73"/>
      <c r="TE45" s="73"/>
      <c r="TF45" s="73"/>
      <c r="TG45" s="73"/>
      <c r="TH45" s="73"/>
      <c r="TI45" s="73"/>
      <c r="TJ45" s="73"/>
      <c r="TK45" s="73"/>
      <c r="TL45" s="73"/>
      <c r="TM45" s="73"/>
      <c r="TN45" s="73"/>
      <c r="TO45" s="73"/>
      <c r="TP45" s="73"/>
      <c r="TQ45" s="73"/>
      <c r="TR45" s="73"/>
      <c r="TS45" s="73"/>
      <c r="TT45" s="73"/>
      <c r="TU45" s="73"/>
      <c r="TV45" s="73"/>
      <c r="TW45" s="73"/>
      <c r="TX45" s="73"/>
      <c r="TY45" s="73"/>
      <c r="TZ45" s="73"/>
      <c r="UA45" s="73"/>
      <c r="UB45" s="73"/>
      <c r="UC45" s="73"/>
      <c r="UD45" s="73"/>
      <c r="UE45" s="73"/>
      <c r="AEH45"/>
    </row>
    <row r="46" spans="3:819" x14ac:dyDescent="0.25"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  <c r="AG46" s="145"/>
      <c r="AH46" s="145"/>
      <c r="AI46" s="145"/>
      <c r="AJ46" s="145"/>
      <c r="AK46" s="145"/>
      <c r="AL46" s="145"/>
      <c r="AM46" s="145"/>
      <c r="AN46" s="145"/>
      <c r="AO46" s="145"/>
      <c r="AP46" s="145"/>
      <c r="AQ46" s="145"/>
      <c r="JR46" s="73"/>
      <c r="JS46" s="73"/>
      <c r="JT46" s="73"/>
      <c r="JU46" s="73"/>
      <c r="JV46" s="73"/>
      <c r="JW46" s="73"/>
      <c r="JX46" s="73"/>
      <c r="JY46" s="73"/>
      <c r="JZ46" s="73"/>
      <c r="KA46" s="73"/>
      <c r="KB46" s="73"/>
      <c r="KC46" s="73"/>
      <c r="KD46" s="73"/>
      <c r="KE46" s="73"/>
      <c r="KF46" s="73"/>
      <c r="KG46" s="73"/>
      <c r="KH46" s="73"/>
      <c r="KI46" s="73"/>
      <c r="KJ46" s="73"/>
      <c r="KK46" s="73"/>
      <c r="KL46" s="73"/>
      <c r="KM46" s="73"/>
      <c r="KN46" s="73"/>
      <c r="KO46" s="73"/>
      <c r="KP46" s="73"/>
      <c r="KQ46" s="73"/>
      <c r="KR46" s="73"/>
      <c r="KS46" s="73"/>
      <c r="KT46" s="73"/>
      <c r="KU46" s="73"/>
      <c r="KV46" s="73"/>
      <c r="KW46" s="73"/>
      <c r="KX46" s="73"/>
      <c r="KY46" s="73"/>
      <c r="KZ46" s="73"/>
      <c r="LA46" s="73"/>
      <c r="LB46" s="73"/>
      <c r="LC46" s="73"/>
      <c r="LD46" s="73"/>
      <c r="LE46" s="73"/>
      <c r="LF46" s="73"/>
      <c r="LG46" s="73"/>
      <c r="LH46" s="73"/>
      <c r="LI46" s="73"/>
      <c r="LJ46" s="73"/>
      <c r="LK46" s="73"/>
      <c r="LL46" s="73"/>
      <c r="LM46" s="73"/>
      <c r="LN46" s="73"/>
      <c r="LO46" s="73"/>
      <c r="LP46" s="73"/>
      <c r="LQ46" s="73"/>
      <c r="LR46" s="73"/>
      <c r="LS46" s="73"/>
      <c r="LT46" s="73"/>
      <c r="LU46" s="73"/>
      <c r="LV46" s="73"/>
      <c r="LW46" s="73"/>
      <c r="LX46" s="73"/>
      <c r="LY46" s="73"/>
      <c r="LZ46" s="73"/>
      <c r="MA46" s="73"/>
      <c r="MB46" s="73"/>
      <c r="MC46" s="73"/>
      <c r="MD46" s="73"/>
      <c r="ME46" s="73"/>
      <c r="MF46" s="73"/>
      <c r="MG46" s="73"/>
      <c r="MH46" s="73"/>
      <c r="MI46" s="73"/>
      <c r="MJ46" s="73"/>
      <c r="MK46" s="73"/>
      <c r="ML46" s="73"/>
      <c r="MM46" s="73"/>
      <c r="MN46" s="73"/>
      <c r="MO46" s="73"/>
      <c r="MP46" s="73"/>
      <c r="MQ46" s="73"/>
      <c r="MR46" s="73"/>
      <c r="MS46" s="73"/>
      <c r="MT46" s="73"/>
      <c r="MU46" s="73"/>
      <c r="MV46" s="73"/>
      <c r="MW46" s="73"/>
      <c r="MX46" s="73"/>
      <c r="MY46" s="73"/>
      <c r="MZ46" s="73"/>
      <c r="NA46" s="73"/>
      <c r="NB46" s="73"/>
      <c r="NC46" s="73"/>
      <c r="ND46" s="73"/>
      <c r="NE46" s="73"/>
      <c r="NF46" s="73"/>
      <c r="NG46" s="73"/>
      <c r="NH46" s="73"/>
      <c r="NI46" s="73"/>
      <c r="NJ46" s="73"/>
      <c r="NK46" s="73"/>
      <c r="NL46" s="73"/>
      <c r="NM46" s="73"/>
      <c r="NN46" s="73"/>
      <c r="NO46" s="73"/>
      <c r="NP46" s="73"/>
      <c r="NQ46" s="73"/>
      <c r="NR46" s="73"/>
      <c r="NS46" s="73"/>
      <c r="NT46" s="73"/>
      <c r="NU46" s="73"/>
      <c r="NV46" s="73"/>
      <c r="NW46" s="73"/>
      <c r="NX46" s="73"/>
      <c r="NY46" s="73"/>
      <c r="NZ46" s="73"/>
      <c r="OA46" s="73"/>
      <c r="OB46" s="73"/>
      <c r="OC46" s="73"/>
      <c r="OD46" s="73"/>
      <c r="OE46" s="73"/>
      <c r="OF46" s="73"/>
      <c r="OG46" s="73"/>
      <c r="OH46" s="73"/>
      <c r="OI46" s="73"/>
      <c r="OJ46" s="73"/>
      <c r="OK46" s="73"/>
      <c r="OL46" s="73"/>
      <c r="OM46" s="73"/>
      <c r="ON46" s="73"/>
      <c r="OO46" s="73"/>
      <c r="OP46" s="73"/>
      <c r="OQ46" s="73"/>
      <c r="OR46" s="73"/>
      <c r="OS46" s="73"/>
      <c r="OT46" s="73"/>
      <c r="OU46" s="73"/>
      <c r="OV46" s="73"/>
      <c r="OW46" s="73"/>
      <c r="OX46" s="73"/>
      <c r="OY46" s="73"/>
      <c r="OZ46" s="73"/>
      <c r="PA46" s="73"/>
      <c r="PB46" s="73"/>
      <c r="PC46" s="73"/>
      <c r="PD46" s="73"/>
      <c r="PE46" s="73"/>
      <c r="PF46" s="73"/>
      <c r="PG46" s="73"/>
      <c r="PH46" s="73"/>
      <c r="PI46" s="73"/>
      <c r="PJ46" s="73"/>
      <c r="PK46" s="73"/>
      <c r="PL46" s="73"/>
      <c r="PM46" s="73"/>
      <c r="PN46" s="73"/>
      <c r="PO46" s="73"/>
      <c r="PP46" s="73"/>
      <c r="PQ46" s="73"/>
      <c r="PR46" s="73"/>
      <c r="PS46" s="73"/>
      <c r="PT46" s="73"/>
      <c r="PU46" s="73"/>
      <c r="PV46" s="73"/>
      <c r="PW46" s="73"/>
      <c r="PX46" s="73"/>
      <c r="PY46" s="73"/>
      <c r="PZ46" s="73"/>
      <c r="QA46" s="73"/>
      <c r="QB46" s="73"/>
      <c r="QC46" s="73"/>
      <c r="QD46" s="73"/>
      <c r="QE46" s="73"/>
      <c r="QF46" s="73"/>
      <c r="QG46" s="73"/>
      <c r="QH46" s="73"/>
      <c r="QI46" s="73"/>
      <c r="QJ46" s="73"/>
      <c r="QK46" s="73"/>
      <c r="QL46" s="73"/>
      <c r="QM46" s="73"/>
      <c r="QN46" s="73"/>
      <c r="QO46" s="73"/>
      <c r="QP46" s="73"/>
      <c r="QQ46" s="73"/>
      <c r="QR46" s="73"/>
      <c r="QS46" s="73"/>
      <c r="QT46" s="73"/>
      <c r="QU46" s="73"/>
      <c r="QV46" s="73"/>
      <c r="QW46" s="73"/>
      <c r="QX46" s="73"/>
      <c r="QY46" s="73"/>
      <c r="QZ46" s="73"/>
      <c r="RA46" s="73"/>
      <c r="RB46" s="73"/>
      <c r="RC46" s="73"/>
      <c r="RD46" s="73"/>
      <c r="RE46" s="73"/>
      <c r="RF46" s="73"/>
      <c r="RG46" s="73"/>
      <c r="RH46" s="73"/>
      <c r="RI46" s="73"/>
      <c r="RJ46" s="73"/>
      <c r="RK46" s="73"/>
      <c r="RL46" s="73"/>
      <c r="RM46" s="73"/>
      <c r="RN46" s="73"/>
      <c r="RO46" s="73"/>
      <c r="RP46" s="73"/>
      <c r="RQ46" s="73"/>
      <c r="RR46" s="73"/>
      <c r="RS46" s="73"/>
      <c r="RT46" s="73"/>
      <c r="RU46" s="73"/>
      <c r="RV46" s="73"/>
      <c r="RW46" s="73"/>
      <c r="RX46" s="73"/>
      <c r="RY46" s="73"/>
      <c r="RZ46" s="73"/>
      <c r="SA46" s="73"/>
      <c r="SB46" s="73"/>
      <c r="SC46" s="73"/>
      <c r="SD46" s="73"/>
      <c r="SE46" s="73"/>
      <c r="SF46" s="73"/>
      <c r="SG46" s="73"/>
      <c r="SH46" s="73"/>
      <c r="SI46" s="73"/>
      <c r="SJ46" s="73"/>
      <c r="SK46" s="73"/>
      <c r="SL46" s="73"/>
      <c r="SM46" s="73"/>
      <c r="SN46" s="73"/>
      <c r="SO46" s="73"/>
      <c r="SP46" s="73"/>
      <c r="SQ46" s="73"/>
      <c r="SR46" s="73"/>
      <c r="SS46" s="73"/>
      <c r="ST46" s="73"/>
      <c r="SU46" s="73"/>
      <c r="SV46" s="73"/>
      <c r="SW46" s="73"/>
      <c r="SX46" s="73"/>
      <c r="SY46" s="73"/>
      <c r="SZ46" s="73"/>
      <c r="TA46" s="73"/>
      <c r="TB46" s="73"/>
      <c r="TC46" s="73"/>
      <c r="TD46" s="73"/>
      <c r="TE46" s="73"/>
      <c r="TF46" s="73"/>
      <c r="TG46" s="73"/>
      <c r="TH46" s="73"/>
      <c r="TI46" s="73"/>
      <c r="TJ46" s="73"/>
      <c r="TK46" s="73"/>
      <c r="TL46" s="73"/>
      <c r="TM46" s="73"/>
      <c r="TN46" s="73"/>
      <c r="TO46" s="73"/>
      <c r="TP46" s="73"/>
      <c r="TQ46" s="73"/>
      <c r="TR46" s="73"/>
      <c r="TS46" s="73"/>
      <c r="TT46" s="73"/>
      <c r="TU46" s="73"/>
      <c r="TV46" s="73"/>
      <c r="TW46" s="73"/>
      <c r="TX46" s="73"/>
      <c r="TY46" s="73"/>
      <c r="TZ46" s="73"/>
      <c r="UA46" s="73"/>
      <c r="UB46" s="73"/>
      <c r="UC46" s="73"/>
      <c r="UD46" s="73"/>
      <c r="UE46" s="73"/>
      <c r="AEH46"/>
    </row>
  </sheetData>
  <mergeCells count="53">
    <mergeCell ref="AEQ17:AER17"/>
    <mergeCell ref="AES17:AET17"/>
    <mergeCell ref="AEQ21:AET21"/>
    <mergeCell ref="AEQ29:AES29"/>
    <mergeCell ref="AET29:AEV29"/>
    <mergeCell ref="AGX2:AGY2"/>
    <mergeCell ref="AEY2:AEZ2"/>
    <mergeCell ref="AFA2:AFB2"/>
    <mergeCell ref="AFC2:AFD2"/>
    <mergeCell ref="AGL2:AGM2"/>
    <mergeCell ref="AGH2:AGI2"/>
    <mergeCell ref="AGF2:AGG2"/>
    <mergeCell ref="AGN2:AGO2"/>
    <mergeCell ref="AFE2:AFF2"/>
    <mergeCell ref="AGJ2:AGK2"/>
    <mergeCell ref="AGP2:AGQ2"/>
    <mergeCell ref="AGR2:AGS2"/>
    <mergeCell ref="AGT2:AGU2"/>
    <mergeCell ref="AGV2:AGW2"/>
    <mergeCell ref="AGD2:AGE2"/>
    <mergeCell ref="AHL2:AHM2"/>
    <mergeCell ref="AHN2:AHO2"/>
    <mergeCell ref="AGZ2:AHA2"/>
    <mergeCell ref="AHB2:AHC2"/>
    <mergeCell ref="AHD2:AHE2"/>
    <mergeCell ref="AHF2:AHG2"/>
    <mergeCell ref="AHH2:AHI2"/>
    <mergeCell ref="AHJ2:AHK2"/>
    <mergeCell ref="AER1:AFV1"/>
    <mergeCell ref="AGB2:AGC2"/>
    <mergeCell ref="AFZ2:AGA2"/>
    <mergeCell ref="AFS2:AFT2"/>
    <mergeCell ref="AFQ2:AFR2"/>
    <mergeCell ref="AFK2:AFL2"/>
    <mergeCell ref="AFO2:AFP2"/>
    <mergeCell ref="AFU2:AFV2"/>
    <mergeCell ref="AFW2:AFY2"/>
    <mergeCell ref="AFM2:AFN2"/>
    <mergeCell ref="AFG2:AFH2"/>
    <mergeCell ref="AEU2:AEV2"/>
    <mergeCell ref="AES2:AET2"/>
    <mergeCell ref="AFI2:AFJ2"/>
    <mergeCell ref="AFI13:AFT13"/>
    <mergeCell ref="AEW13:AFH13"/>
    <mergeCell ref="AES12:AET12"/>
    <mergeCell ref="AEQ12:AER12"/>
    <mergeCell ref="AEI2:AEJ2"/>
    <mergeCell ref="AEQ9:AER9"/>
    <mergeCell ref="AEW2:AEX2"/>
    <mergeCell ref="AEQ2:AER2"/>
    <mergeCell ref="AEO2:AEP2"/>
    <mergeCell ref="AEM2:AEN2"/>
    <mergeCell ref="AEK2:AEL2"/>
  </mergeCells>
  <phoneticPr fontId="46" type="noConversion"/>
  <pageMargins left="0.7" right="0.7" top="0.75" bottom="0.75" header="0.3" footer="0.3"/>
  <pageSetup paperSize="9" scale="10" orientation="landscape" verticalDpi="300" r:id="rId1"/>
  <colBreaks count="5" manualBreakCount="5">
    <brk id="592" max="33" man="1"/>
    <brk id="697" max="33" man="1"/>
    <brk id="818" max="33" man="1"/>
    <brk id="822" max="33" man="1"/>
    <brk id="829" max="33" man="1"/>
  </colBreaks>
  <ignoredErrors>
    <ignoredError sqref="FI32" twoDigitTextYear="1"/>
    <ignoredError sqref="EV23:EV24 N25:O25 UL26" formulaRange="1"/>
    <ignoredError sqref="EV28" formula="1"/>
    <ignoredError sqref="UW30:UW31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19</vt:i4>
      </vt:variant>
      <vt:variant>
        <vt:lpstr>Именованные диапазоны</vt:lpstr>
      </vt:variant>
      <vt:variant>
        <vt:i4>8</vt:i4>
      </vt:variant>
    </vt:vector>
  </HeadingPairs>
  <TitlesOfParts>
    <vt:vector size="27" baseType="lpstr">
      <vt:lpstr>Главная</vt:lpstr>
      <vt:lpstr>Вклады ФЛ</vt:lpstr>
      <vt:lpstr>Вклады ЮЛ</vt:lpstr>
      <vt:lpstr>ФЛ ИВ в USD без курса</vt:lpstr>
      <vt:lpstr>изменение в номинале</vt:lpstr>
      <vt:lpstr>Остатки ЮЛ</vt:lpstr>
      <vt:lpstr>Сорт-НВ</vt:lpstr>
      <vt:lpstr>Сорт-СКВ</vt:lpstr>
      <vt:lpstr>Таблица</vt:lpstr>
      <vt:lpstr>Сорт.НВ</vt:lpstr>
      <vt:lpstr>Сорт.ИВ</vt:lpstr>
      <vt:lpstr>По банкам </vt:lpstr>
      <vt:lpstr>По видам валют</vt:lpstr>
      <vt:lpstr>Размещение НОВЫХ</vt:lpstr>
      <vt:lpstr>сем.капитал</vt:lpstr>
      <vt:lpstr>0091</vt:lpstr>
      <vt:lpstr>0092</vt:lpstr>
      <vt:lpstr>1688</vt:lpstr>
      <vt:lpstr>Движ СК</vt:lpstr>
      <vt:lpstr>'Вклады ФЛ'!Область_печати</vt:lpstr>
      <vt:lpstr>'Вклады ЮЛ'!Область_печати</vt:lpstr>
      <vt:lpstr>Главная!Область_печати</vt:lpstr>
      <vt:lpstr>'По банкам '!Область_печати</vt:lpstr>
      <vt:lpstr>'По видам валют'!Область_печати</vt:lpstr>
      <vt:lpstr>'Размещение НОВЫХ'!Область_печати</vt:lpstr>
      <vt:lpstr>Таблица!Область_печати</vt:lpstr>
      <vt:lpstr>'ФЛ ИВ в USD без курса'!Область_печати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2023-03-02T12:40:41Z</dcterms:modified>
</cp:coreProperties>
</file>