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Волгоградский 32 кор" sheetId="1" state="visible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ItogoDemobiliz">#REF!</definedName>
    <definedName name="ItogoDemobiliz3">#REF!</definedName>
    <definedName name="ItogoMobiliz">#REF!</definedName>
    <definedName name="ItogoMobiliz3">#REF!</definedName>
    <definedName name="А238">#REF!</definedName>
    <definedName name="ИТОГ">#REF!</definedName>
    <definedName name="К1">#REF!</definedName>
    <definedName name="К11">'[1]Вар 2'!#REF!</definedName>
    <definedName name="К111">'[1]Вар 2'!#REF!</definedName>
    <definedName name="К11111">'[1]Вар 2'!#REF!</definedName>
    <definedName name="К2">#REF!</definedName>
    <definedName name="К3">#REF!</definedName>
    <definedName name="К31">'[1]Вар 2'!#REF!</definedName>
    <definedName name="К4">'[1]Вар 2'!#REF!</definedName>
    <definedName name="К5">'[1]Вар 2'!#REF!</definedName>
    <definedName name="Роботта">OFFSET(#REF!,MATCH('[2]Лист 1'!$B1,#REF!,0)-1,1,COUNTIF(#REF!,'[2]Лист 1'!$B1),1)</definedName>
    <definedName name="СУММА">#REF!</definedName>
    <definedName name="СУММА_АДУ">#REF!</definedName>
    <definedName name="СУММА_АПС">#REF!</definedName>
    <definedName name="СУММА_ВНС">[3]ВНС!$L$127</definedName>
    <definedName name="СУММА_ИТП">[3]ИТП!$L$256</definedName>
    <definedName name="СУММА_ОДС">#REF!</definedName>
    <definedName name="СУММА1">#REF!</definedName>
    <definedName name="СУММА2">#REF!</definedName>
    <definedName name="СУММА21">#REF!</definedName>
    <definedName name="СУММА211">'[4]Хол вода Вар 2'!$I$101</definedName>
    <definedName name="СУММА22">#REF!</definedName>
    <definedName name="СУММА222">#REF!</definedName>
    <definedName name="СУММА23">#REF!</definedName>
    <definedName name="СУММА3">#REF!</definedName>
    <definedName name="СУММАЭОМ">'[3]п. 4.6. ЭОМ'!$M$250</definedName>
    <definedName name="ывфыв53">[5]Сравнительная!#REF!</definedName>
    <definedName name="_xlnm.Print_Titles" localSheetId="0">'Волгоградский 32 кор'!$9:$11</definedName>
    <definedName name="_xlnm.Print_Area" localSheetId="0">'Волгоградский 32 кор'!$I$1:$AJ$65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11">
    <numFmt numFmtId="164" formatCode="#,##0.00_ ;[Red]\-#,##0.00\ "/>
    <numFmt numFmtId="165" formatCode="_-* #,##0.00\ &quot;₽&quot;_-;\-* #,##0.00\ &quot;₽&quot;_-;_-* &quot;-&quot;??\ &quot;₽&quot;_-;_-@_-"/>
    <numFmt numFmtId="166" formatCode="_-* #,##0.00_р_._-;\-* #,##0.00_р_._-;_-* &quot;-&quot;??_р_._-;_-@_-"/>
    <numFmt numFmtId="167" formatCode="#,##0.0"/>
    <numFmt numFmtId="168" formatCode="_-* #,##0.00\ &quot;€&quot;_-;\-* #,##0.00\ &quot;€&quot;_-;_-* &quot;-&quot;??\ &quot;€&quot;_-;_-@_-"/>
    <numFmt numFmtId="169" formatCode="_-* #,##0.00_р_._-;\-* #,##0.00_р_._-;_-* \-??_р_._-;_-@_-"/>
    <numFmt numFmtId="170" formatCode="[$-419]General"/>
    <numFmt numFmtId="171" formatCode="#,##0.00&quot; &quot;[$руб.-419];[Red]&quot;-&quot;#,##0.00&quot; &quot;[$руб.-419]"/>
    <numFmt numFmtId="172" formatCode="_-* #,##0.00&quot;р.&quot;_-;\-* #,##0.00&quot;р.&quot;_-;_-* &quot;-&quot;??&quot;р.&quot;_-;_-@_-"/>
    <numFmt numFmtId="173" formatCode="_-* #,##0.00\ _₽_-;\-* #,##0.00\ _₽_-;_-* &quot;-&quot;??\ _₽_-;_-@_-"/>
    <numFmt numFmtId="174" formatCode="_-* #,##0.00\ _р_._-;\-* #,##0.00\ _р_._-;_-* &quot;-&quot;??\ _р_._-;_-@_-"/>
  </numFmts>
  <fonts count="7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b val="1"/>
      <sz val="14"/>
    </font>
    <font>
      <name val="Calibri"/>
      <charset val="204"/>
      <family val="2"/>
      <sz val="11"/>
      <scheme val="minor"/>
    </font>
    <font>
      <name val="Calibri"/>
      <charset val="204"/>
      <family val="2"/>
      <color theme="10"/>
      <sz val="11"/>
      <u val="single"/>
    </font>
    <font>
      <name val="Calibri"/>
      <charset val="204"/>
      <family val="2"/>
      <color indexed="9"/>
      <sz val="11"/>
    </font>
    <font>
      <name val="Arial"/>
      <charset val="204"/>
      <family val="2"/>
      <sz val="10"/>
    </font>
    <font>
      <name val="Lucida Sans"/>
      <family val="2"/>
      <sz val="9"/>
    </font>
    <font>
      <name val="Calibri"/>
      <charset val="204"/>
      <family val="2"/>
      <color indexed="8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sz val="11"/>
    </font>
    <font>
      <name val="Arial"/>
      <charset val="204"/>
      <family val="2"/>
      <b val="1"/>
      <i val="1"/>
      <color theme="1"/>
      <sz val="16"/>
    </font>
    <font>
      <name val="Arial"/>
      <charset val="162"/>
      <family val="2"/>
      <sz val="10"/>
    </font>
    <font>
      <name val="Arial"/>
      <charset val="204"/>
      <family val="2"/>
      <b val="1"/>
      <i val="1"/>
      <color theme="1"/>
      <sz val="11"/>
      <u val="single"/>
    </font>
    <font>
      <name val="Arial"/>
      <charset val="204"/>
      <family val="2"/>
      <color indexed="8"/>
      <sz val="10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Times New Roman"/>
      <charset val="204"/>
      <family val="1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.9"/>
      <u val="single"/>
    </font>
    <font>
      <name val="Calibri"/>
      <family val="2"/>
      <color theme="10"/>
      <sz val="8.800000000000001"/>
      <u val="single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sz val="10"/>
    </font>
    <font>
      <name val="Courier New"/>
      <charset val="204"/>
      <family val="3"/>
      <color indexed="8"/>
      <sz val="8"/>
    </font>
    <font>
      <name val="Courier New"/>
      <charset val="204"/>
      <family val="3"/>
      <color indexed="64"/>
      <sz val="8"/>
    </font>
    <font>
      <name val="Arial"/>
      <charset val="204"/>
      <family val="2"/>
      <sz val="8"/>
    </font>
    <font>
      <name val="Arial Cyr"/>
      <charset val="204"/>
      <family val="2"/>
      <sz val="10"/>
    </font>
    <font>
      <name val="Arial"/>
      <charset val="204"/>
      <family val="2"/>
      <color indexed="64"/>
      <sz val="8"/>
    </font>
    <font>
      <name val="Arial"/>
      <family val="2"/>
      <sz val="8"/>
    </font>
    <font>
      <name val="Tahoma"/>
      <charset val="204"/>
      <family val="2"/>
      <sz val="10"/>
    </font>
    <font>
      <name val="Times New Roman"/>
      <charset val="204"/>
      <family val="1"/>
      <sz val="10"/>
    </font>
    <font>
      <name val="Arial"/>
      <charset val="204"/>
      <family val="2"/>
      <sz val="11"/>
    </font>
    <font>
      <name val="Arial"/>
      <charset val="204"/>
      <family val="2"/>
      <color rgb="FF000000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rgb="FF000000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Helv"/>
      <sz val="10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b val="1"/>
      <color indexed="8"/>
      <sz val="8"/>
    </font>
    <font>
      <name val="Times New Roman"/>
      <charset val="204"/>
      <family val="1"/>
      <b val="1"/>
      <color indexed="8"/>
      <sz val="11"/>
    </font>
    <font>
      <name val="Times New Roman"/>
      <charset val="204"/>
      <family val="1"/>
      <b val="1"/>
      <color theme="1"/>
      <sz val="14"/>
    </font>
    <font>
      <name val="Calibri"/>
      <charset val="204"/>
      <family val="2"/>
      <color rgb="FFFF0000"/>
      <sz val="14"/>
      <scheme val="minor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color theme="1"/>
      <sz val="16"/>
      <u val="single"/>
    </font>
    <font>
      <name val="Calibri"/>
      <charset val="204"/>
      <family val="2"/>
      <b val="1"/>
      <color theme="1"/>
      <sz val="10"/>
      <scheme val="minor"/>
    </font>
    <font>
      <name val="Times New Roman"/>
      <charset val="204"/>
      <family val="1"/>
      <b val="1"/>
      <color indexed="8"/>
      <sz val="16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sz val="14"/>
      <scheme val="minor"/>
    </font>
    <font>
      <name val="Times New Roman"/>
      <charset val="204"/>
      <family val="1"/>
      <b val="1"/>
      <color theme="1"/>
      <sz val="18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indexed="8"/>
      <sz val="11"/>
      <scheme val="minor"/>
    </font>
    <font>
      <name val="Calibri"/>
      <charset val="204"/>
      <family val="2"/>
      <b val="1"/>
      <color indexed="8"/>
      <sz val="10"/>
      <scheme val="minor"/>
    </font>
    <font>
      <name val="Calibri"/>
      <charset val="204"/>
      <family val="2"/>
      <b val="1"/>
      <sz val="10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b val="1"/>
      <sz val="14"/>
      <scheme val="minor"/>
    </font>
    <font>
      <name val="Calibri"/>
      <charset val="204"/>
      <family val="2"/>
      <color rgb="FF00B050"/>
      <sz val="11"/>
      <scheme val="minor"/>
    </font>
    <font>
      <name val="Calibri"/>
      <charset val="204"/>
      <family val="2"/>
      <color rgb="FF00B0F0"/>
      <sz val="11"/>
      <scheme val="minor"/>
    </font>
    <font>
      <name val="Calibri"/>
      <charset val="204"/>
      <family val="2"/>
      <color theme="9" tint="-0.249977111117893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FF"/>
        <bgColor rgb="FF33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33CCFF"/>
      </patternFill>
    </fill>
    <fill>
      <patternFill patternType="solid">
        <fgColor rgb="FFFFFF00"/>
        <bgColor rgb="FFFFFFFF"/>
      </patternFill>
    </fill>
    <fill>
      <patternFill patternType="solid">
        <fgColor rgb="0033CCFF"/>
        <bgColor rgb="0033CCFF"/>
      </patternFill>
    </fill>
    <fill>
      <patternFill patternType="solid">
        <fgColor rgb="00FFFFFF"/>
        <bgColor rgb="00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82">
    <xf numFmtId="0" fontId="5" fillId="0" borderId="0"/>
    <xf numFmtId="0" fontId="2" fillId="0" borderId="0"/>
    <xf numFmtId="166" fontId="5" fillId="0" borderId="0"/>
    <xf numFmtId="0" fontId="6" fillId="0" borderId="0"/>
    <xf numFmtId="0" fontId="11" fillId="0" borderId="0" applyAlignment="1" applyProtection="1">
      <alignment vertical="top"/>
      <protection locked="0" hidden="0"/>
    </xf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6" borderId="0"/>
    <xf numFmtId="0" fontId="6" fillId="9" borderId="0"/>
    <xf numFmtId="0" fontId="6" fillId="12" borderId="0"/>
    <xf numFmtId="0" fontId="12" fillId="13" borderId="0"/>
    <xf numFmtId="0" fontId="12" fillId="10" borderId="0"/>
    <xf numFmtId="0" fontId="12" fillId="11" borderId="0"/>
    <xf numFmtId="0" fontId="12" fillId="14" borderId="0"/>
    <xf numFmtId="0" fontId="12" fillId="15" borderId="0"/>
    <xf numFmtId="0" fontId="12" fillId="16" borderId="0"/>
    <xf numFmtId="167" fontId="13" fillId="0" borderId="0"/>
    <xf numFmtId="168" fontId="14" fillId="0" borderId="0"/>
    <xf numFmtId="169" fontId="15" fillId="0" borderId="0"/>
    <xf numFmtId="170" fontId="16" fillId="0" borderId="0"/>
    <xf numFmtId="170" fontId="16" fillId="0" borderId="0"/>
    <xf numFmtId="0" fontId="6" fillId="0" borderId="0"/>
    <xf numFmtId="0" fontId="6" fillId="0" borderId="0"/>
    <xf numFmtId="0" fontId="17" fillId="0" borderId="0"/>
    <xf numFmtId="0" fontId="18" fillId="0" borderId="0" applyAlignment="1">
      <alignment horizontal="center"/>
    </xf>
    <xf numFmtId="0" fontId="18" fillId="0" borderId="0" applyAlignment="1">
      <alignment horizontal="center" textRotation="90"/>
    </xf>
    <xf numFmtId="0" fontId="13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2" fillId="0" borderId="0"/>
    <xf numFmtId="0" fontId="13" fillId="0" borderId="0"/>
    <xf numFmtId="0" fontId="20" fillId="0" borderId="0"/>
    <xf numFmtId="171" fontId="20" fillId="0" borderId="0"/>
    <xf numFmtId="0" fontId="21" fillId="0" borderId="0" applyAlignment="1">
      <alignment horizontal="left" vertical="top"/>
    </xf>
    <xf numFmtId="0" fontId="21" fillId="0" borderId="0" applyAlignment="1">
      <alignment horizontal="right" vertical="top"/>
    </xf>
    <xf numFmtId="0" fontId="21" fillId="0" borderId="0" applyAlignment="1">
      <alignment horizontal="center" vertical="top"/>
    </xf>
    <xf numFmtId="0" fontId="6" fillId="0" borderId="0"/>
    <xf numFmtId="0" fontId="12" fillId="17" borderId="0"/>
    <xf numFmtId="0" fontId="12" fillId="18" borderId="0"/>
    <xf numFmtId="0" fontId="12" fillId="19" borderId="0"/>
    <xf numFmtId="0" fontId="12" fillId="14" borderId="0"/>
    <xf numFmtId="0" fontId="12" fillId="15" borderId="0"/>
    <xf numFmtId="0" fontId="12" fillId="20" borderId="0"/>
    <xf numFmtId="0" fontId="22" fillId="8" borderId="3"/>
    <xf numFmtId="0" fontId="23" fillId="21" borderId="4"/>
    <xf numFmtId="0" fontId="24" fillId="21" borderId="3"/>
    <xf numFmtId="0" fontId="25" fillId="0" borderId="0"/>
    <xf numFmtId="0" fontId="8" fillId="0" borderId="0"/>
    <xf numFmtId="0" fontId="26" fillId="0" borderId="0"/>
    <xf numFmtId="0" fontId="27" fillId="0" borderId="0" applyAlignment="1" applyProtection="1">
      <alignment vertical="top"/>
      <protection locked="0" hidden="0"/>
    </xf>
    <xf numFmtId="0" fontId="28" fillId="0" borderId="0" applyAlignment="1" applyProtection="1">
      <alignment vertical="top"/>
      <protection locked="0" hidden="0"/>
    </xf>
    <xf numFmtId="172" fontId="5" fillId="0" borderId="0"/>
    <xf numFmtId="172" fontId="5" fillId="0" borderId="0"/>
    <xf numFmtId="172" fontId="5" fillId="0" borderId="0"/>
    <xf numFmtId="0" fontId="29" fillId="0" borderId="5"/>
    <xf numFmtId="0" fontId="30" fillId="0" borderId="6"/>
    <xf numFmtId="0" fontId="31" fillId="0" borderId="7"/>
    <xf numFmtId="0" fontId="31" fillId="0" borderId="0"/>
    <xf numFmtId="0" fontId="32" fillId="0" borderId="8"/>
    <xf numFmtId="0" fontId="33" fillId="22" borderId="9"/>
    <xf numFmtId="0" fontId="34" fillId="0" borderId="0"/>
    <xf numFmtId="0" fontId="35" fillId="23" borderId="0"/>
    <xf numFmtId="0" fontId="5" fillId="0" borderId="0"/>
    <xf numFmtId="0" fontId="36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38" fillId="0" borderId="0"/>
    <xf numFmtId="0" fontId="5" fillId="0" borderId="0"/>
    <xf numFmtId="0" fontId="13" fillId="0" borderId="0"/>
    <xf numFmtId="0" fontId="2" fillId="0" borderId="0"/>
    <xf numFmtId="0" fontId="5" fillId="0" borderId="0"/>
    <xf numFmtId="0" fontId="13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13" fillId="0" borderId="0"/>
    <xf numFmtId="0" fontId="13" fillId="0" borderId="0"/>
    <xf numFmtId="0" fontId="36" fillId="0" borderId="0"/>
    <xf numFmtId="0" fontId="17" fillId="0" borderId="0"/>
    <xf numFmtId="0" fontId="36" fillId="0" borderId="0"/>
    <xf numFmtId="0" fontId="13" fillId="0" borderId="0"/>
    <xf numFmtId="0" fontId="5" fillId="0" borderId="0"/>
    <xf numFmtId="0" fontId="1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3" fillId="0" borderId="0"/>
    <xf numFmtId="0" fontId="39" fillId="0" borderId="0" applyAlignment="1">
      <alignment horizontal="left"/>
    </xf>
    <xf numFmtId="0" fontId="39" fillId="0" borderId="0" applyAlignment="1">
      <alignment horizontal="left"/>
    </xf>
    <xf numFmtId="0" fontId="39" fillId="0" borderId="0" applyAlignment="1">
      <alignment horizontal="left"/>
    </xf>
    <xf numFmtId="0" fontId="39" fillId="0" borderId="0" applyAlignment="1">
      <alignment horizontal="left"/>
    </xf>
    <xf numFmtId="0" fontId="39" fillId="0" borderId="0" applyAlignment="1">
      <alignment horizontal="left"/>
    </xf>
    <xf numFmtId="0" fontId="5" fillId="0" borderId="0"/>
    <xf numFmtId="0" fontId="5" fillId="0" borderId="0"/>
    <xf numFmtId="0" fontId="3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3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40" fillId="0" borderId="0"/>
    <xf numFmtId="0" fontId="36" fillId="0" borderId="0"/>
    <xf numFmtId="0" fontId="36" fillId="0" borderId="0"/>
    <xf numFmtId="0" fontId="6" fillId="0" borderId="0"/>
    <xf numFmtId="0" fontId="36" fillId="0" borderId="0"/>
    <xf numFmtId="0" fontId="6" fillId="0" borderId="0"/>
    <xf numFmtId="0" fontId="3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13" fillId="0" borderId="0"/>
    <xf numFmtId="0" fontId="3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6" fillId="0" borderId="0"/>
    <xf numFmtId="0" fontId="13" fillId="0" borderId="0"/>
    <xf numFmtId="0" fontId="5" fillId="0" borderId="0"/>
    <xf numFmtId="0" fontId="5" fillId="0" borderId="0"/>
    <xf numFmtId="0" fontId="6" fillId="0" borderId="0"/>
    <xf numFmtId="0" fontId="13" fillId="0" borderId="0"/>
    <xf numFmtId="0" fontId="36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17" fillId="0" borderId="0"/>
    <xf numFmtId="0" fontId="6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40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38" fillId="0" borderId="0"/>
    <xf numFmtId="0" fontId="7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5" fillId="0" borderId="0"/>
    <xf numFmtId="0" fontId="5" fillId="0" borderId="0"/>
    <xf numFmtId="0" fontId="43" fillId="0" borderId="0"/>
    <xf numFmtId="0" fontId="4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7" fillId="0" borderId="0"/>
    <xf numFmtId="0" fontId="45" fillId="0" borderId="0"/>
    <xf numFmtId="0" fontId="5" fillId="0" borderId="0"/>
    <xf numFmtId="0" fontId="2" fillId="0" borderId="0"/>
    <xf numFmtId="0" fontId="6" fillId="0" borderId="0"/>
    <xf numFmtId="0" fontId="13" fillId="0" borderId="0"/>
    <xf numFmtId="0" fontId="17" fillId="0" borderId="0"/>
    <xf numFmtId="0" fontId="17" fillId="0" borderId="0"/>
    <xf numFmtId="0" fontId="46" fillId="0" borderId="0"/>
    <xf numFmtId="0" fontId="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0"/>
    <xf numFmtId="0" fontId="47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4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17" fillId="0" borderId="0"/>
    <xf numFmtId="0" fontId="5" fillId="0" borderId="0"/>
    <xf numFmtId="0" fontId="45" fillId="0" borderId="0"/>
    <xf numFmtId="0" fontId="46" fillId="0" borderId="0"/>
    <xf numFmtId="0" fontId="36" fillId="0" borderId="0"/>
    <xf numFmtId="0" fontId="36" fillId="0" borderId="0"/>
    <xf numFmtId="0" fontId="1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13" fillId="0" borderId="0"/>
    <xf numFmtId="0" fontId="36" fillId="0" borderId="0"/>
    <xf numFmtId="0" fontId="5" fillId="0" borderId="0"/>
    <xf numFmtId="0" fontId="5" fillId="0" borderId="0"/>
    <xf numFmtId="0" fontId="36" fillId="0" borderId="0"/>
    <xf numFmtId="0" fontId="36" fillId="0" borderId="0"/>
    <xf numFmtId="0" fontId="5" fillId="0" borderId="0"/>
    <xf numFmtId="0" fontId="13" fillId="0" borderId="0"/>
    <xf numFmtId="0" fontId="46" fillId="0" borderId="0"/>
    <xf numFmtId="0" fontId="5" fillId="0" borderId="0"/>
    <xf numFmtId="0" fontId="36" fillId="0" borderId="0"/>
    <xf numFmtId="0" fontId="36" fillId="0" borderId="0"/>
    <xf numFmtId="0" fontId="5" fillId="0" borderId="0"/>
    <xf numFmtId="0" fontId="49" fillId="4" borderId="0"/>
    <xf numFmtId="0" fontId="50" fillId="0" borderId="0"/>
    <xf numFmtId="0" fontId="6" fillId="24" borderId="10"/>
    <xf numFmtId="9" fontId="36" fillId="0" borderId="0"/>
    <xf numFmtId="9" fontId="5" fillId="0" borderId="0"/>
    <xf numFmtId="9" fontId="17" fillId="0" borderId="0"/>
    <xf numFmtId="0" fontId="51" fillId="0" borderId="11"/>
    <xf numFmtId="0" fontId="13" fillId="0" borderId="0"/>
    <xf numFmtId="0" fontId="52" fillId="0" borderId="0"/>
    <xf numFmtId="0" fontId="53" fillId="0" borderId="0"/>
    <xf numFmtId="0" fontId="44" fillId="0" borderId="0" applyAlignment="1">
      <alignment horizont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17" fillId="0" borderId="0"/>
    <xf numFmtId="173" fontId="5" fillId="0" borderId="0"/>
    <xf numFmtId="174" fontId="6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43" fontId="13" fillId="0" borderId="0"/>
    <xf numFmtId="166" fontId="5" fillId="0" borderId="0"/>
    <xf numFmtId="166" fontId="6" fillId="0" borderId="0"/>
    <xf numFmtId="166" fontId="6" fillId="0" borderId="0"/>
    <xf numFmtId="166" fontId="6" fillId="0" borderId="0"/>
    <xf numFmtId="166" fontId="17" fillId="0" borderId="0"/>
    <xf numFmtId="166" fontId="17" fillId="0" borderId="0"/>
    <xf numFmtId="166" fontId="2" fillId="0" borderId="0"/>
    <xf numFmtId="169" fontId="6" fillId="0" borderId="0"/>
    <xf numFmtId="166" fontId="6" fillId="0" borderId="0"/>
    <xf numFmtId="169" fontId="17" fillId="0" borderId="0"/>
    <xf numFmtId="166" fontId="6" fillId="0" borderId="0"/>
    <xf numFmtId="174" fontId="5" fillId="0" borderId="0"/>
    <xf numFmtId="166" fontId="36" fillId="0" borderId="0"/>
    <xf numFmtId="166" fontId="5" fillId="0" borderId="0"/>
    <xf numFmtId="166" fontId="6" fillId="0" borderId="0"/>
    <xf numFmtId="166" fontId="6" fillId="0" borderId="0"/>
    <xf numFmtId="166" fontId="5" fillId="0" borderId="0"/>
    <xf numFmtId="166" fontId="2" fillId="0" borderId="0"/>
    <xf numFmtId="174" fontId="6" fillId="0" borderId="0"/>
    <xf numFmtId="166" fontId="5" fillId="0" borderId="0"/>
    <xf numFmtId="166" fontId="6" fillId="0" borderId="0"/>
    <xf numFmtId="166" fontId="5" fillId="0" borderId="0"/>
    <xf numFmtId="166" fontId="6" fillId="0" borderId="0"/>
    <xf numFmtId="166" fontId="6" fillId="0" borderId="0"/>
    <xf numFmtId="166" fontId="36" fillId="0" borderId="0"/>
    <xf numFmtId="166" fontId="6" fillId="0" borderId="0"/>
    <xf numFmtId="166" fontId="17" fillId="0" borderId="0"/>
    <xf numFmtId="166" fontId="5" fillId="0" borderId="0"/>
    <xf numFmtId="166" fontId="6" fillId="0" borderId="0"/>
    <xf numFmtId="166" fontId="17" fillId="0" borderId="0"/>
    <xf numFmtId="174" fontId="5" fillId="0" borderId="0"/>
    <xf numFmtId="166" fontId="5" fillId="0" borderId="0"/>
    <xf numFmtId="174" fontId="5" fillId="0" borderId="0"/>
    <xf numFmtId="166" fontId="6" fillId="0" borderId="0"/>
    <xf numFmtId="166" fontId="6" fillId="0" borderId="0"/>
    <xf numFmtId="166" fontId="44" fillId="0" borderId="0"/>
    <xf numFmtId="174" fontId="5" fillId="0" borderId="0"/>
    <xf numFmtId="166" fontId="6" fillId="0" borderId="0"/>
    <xf numFmtId="166" fontId="6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43" fontId="2" fillId="0" borderId="0"/>
    <xf numFmtId="43" fontId="13" fillId="0" borderId="0"/>
    <xf numFmtId="43" fontId="2" fillId="0" borderId="0"/>
  </cellStyleXfs>
  <cellXfs count="154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49" fontId="61" fillId="0" borderId="13" applyAlignment="1" pivotButton="0" quotePrefix="0" xfId="0">
      <alignment horizontal="center" vertical="center" wrapText="1"/>
    </xf>
    <xf numFmtId="0" fontId="61" fillId="0" borderId="14" applyAlignment="1" pivotButton="0" quotePrefix="0" xfId="0">
      <alignment vertical="center" wrapText="1"/>
    </xf>
    <xf numFmtId="0" fontId="61" fillId="0" borderId="15" applyAlignment="1" pivotButton="0" quotePrefix="0" xfId="0">
      <alignment vertical="center" wrapText="1"/>
    </xf>
    <xf numFmtId="0" fontId="0" fillId="26" borderId="0" applyAlignment="1" pivotButton="0" quotePrefix="0" xfId="0">
      <alignment vertical="top"/>
    </xf>
    <xf numFmtId="0" fontId="9" fillId="0" borderId="0" pivotButton="0" quotePrefix="0" xfId="0"/>
    <xf numFmtId="0" fontId="59" fillId="0" borderId="0" pivotButton="0" quotePrefix="0" xfId="0"/>
    <xf numFmtId="0" fontId="9" fillId="0" borderId="0" applyAlignment="1" pivotButton="0" quotePrefix="0" xfId="0">
      <alignment horizontal="left" vertical="top" wrapText="1"/>
    </xf>
    <xf numFmtId="49" fontId="61" fillId="0" borderId="0" applyAlignment="1" pivotButton="0" quotePrefix="0" xfId="0">
      <alignment horizontal="center" vertical="center" wrapText="1"/>
    </xf>
    <xf numFmtId="0" fontId="63" fillId="0" borderId="0" applyAlignment="1" pivotButton="0" quotePrefix="0" xfId="0">
      <alignment vertical="top"/>
    </xf>
    <xf numFmtId="17" fontId="64" fillId="0" borderId="22" applyAlignment="1" pivotButton="0" quotePrefix="0" xfId="0">
      <alignment horizontal="center" vertical="center"/>
    </xf>
    <xf numFmtId="17" fontId="64" fillId="0" borderId="23" applyAlignment="1" pivotButton="0" quotePrefix="0" xfId="0">
      <alignment horizontal="center" vertical="center"/>
    </xf>
    <xf numFmtId="0" fontId="65" fillId="0" borderId="0" applyAlignment="1" pivotButton="0" quotePrefix="0" xfId="0">
      <alignment vertical="top"/>
    </xf>
    <xf numFmtId="0" fontId="61" fillId="0" borderId="0" applyAlignment="1" pivotButton="0" quotePrefix="0" xfId="0">
      <alignment vertical="center" wrapText="1"/>
    </xf>
    <xf numFmtId="0" fontId="63" fillId="0" borderId="0" applyAlignment="1" pivotButton="0" quotePrefix="0" xfId="0">
      <alignment horizontal="right" vertical="top"/>
    </xf>
    <xf numFmtId="49" fontId="61" fillId="0" borderId="24" applyAlignment="1" pivotButton="0" quotePrefix="0" xfId="0">
      <alignment horizontal="center" vertical="center" wrapText="1"/>
    </xf>
    <xf numFmtId="0" fontId="61" fillId="0" borderId="25" applyAlignment="1" pivotButton="0" quotePrefix="0" xfId="0">
      <alignment vertical="center" wrapText="1"/>
    </xf>
    <xf numFmtId="0" fontId="61" fillId="0" borderId="1" applyAlignment="1" pivotButton="0" quotePrefix="0" xfId="0">
      <alignment vertical="center" wrapText="1"/>
    </xf>
    <xf numFmtId="0" fontId="61" fillId="0" borderId="0" applyAlignment="1" pivotButton="0" quotePrefix="0" xfId="0">
      <alignment horizontal="right" vertical="center" wrapText="1"/>
    </xf>
    <xf numFmtId="2" fontId="61" fillId="0" borderId="0" applyAlignment="1" pivotButton="0" quotePrefix="0" xfId="0">
      <alignment horizontal="center" vertical="center" wrapText="1"/>
    </xf>
    <xf numFmtId="2" fontId="61" fillId="0" borderId="0" applyAlignment="1" pivotButton="0" quotePrefix="0" xfId="0">
      <alignment vertical="center" wrapText="1"/>
    </xf>
    <xf numFmtId="1" fontId="58" fillId="0" borderId="0" applyAlignment="1" pivotButton="0" quotePrefix="0" xfId="0">
      <alignment horizontal="center" vertical="center"/>
    </xf>
    <xf numFmtId="164" fontId="61" fillId="0" borderId="15" applyAlignment="1" pivotButton="0" quotePrefix="0" xfId="0">
      <alignment horizontal="left" vertical="center" wrapText="1"/>
    </xf>
    <xf numFmtId="0" fontId="56" fillId="0" borderId="0" applyAlignment="1" pivotButton="0" quotePrefix="0" xfId="0">
      <alignment horizontal="center" vertical="center" wrapText="1"/>
    </xf>
    <xf numFmtId="17" fontId="64" fillId="0" borderId="0" applyAlignment="1" pivotButton="0" quotePrefix="0" xfId="0">
      <alignment horizontal="center" vertical="center"/>
    </xf>
    <xf numFmtId="17" fontId="58" fillId="0" borderId="0" applyAlignment="1" pivotButton="0" quotePrefix="0" xfId="0">
      <alignment horizontal="center" vertical="center"/>
    </xf>
    <xf numFmtId="17" fontId="5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/>
    </xf>
    <xf numFmtId="2" fontId="3" fillId="0" borderId="0" applyAlignment="1" pivotButton="0" quotePrefix="0" xfId="0">
      <alignment horizontal="center" vertical="top"/>
    </xf>
    <xf numFmtId="2" fontId="7" fillId="0" borderId="0" applyAlignment="1" pivotButton="0" quotePrefix="0" xfId="0">
      <alignment vertical="top" wrapText="1"/>
    </xf>
    <xf numFmtId="0" fontId="59" fillId="0" borderId="0" applyAlignment="1" pivotButton="0" quotePrefix="0" xfId="0">
      <alignment vertical="top"/>
    </xf>
    <xf numFmtId="14" fontId="68" fillId="0" borderId="0" applyAlignment="1" pivotButton="0" quotePrefix="0" xfId="0">
      <alignment vertical="top"/>
    </xf>
    <xf numFmtId="14" fontId="66" fillId="0" borderId="0" applyAlignment="1" pivotButton="0" quotePrefix="0" xfId="0">
      <alignment vertical="top"/>
    </xf>
    <xf numFmtId="14" fontId="68" fillId="0" borderId="0" applyAlignment="1" pivotButton="0" quotePrefix="0" xfId="0">
      <alignment vertical="center"/>
    </xf>
    <xf numFmtId="14" fontId="68" fillId="0" borderId="0" applyAlignment="1" pivotButton="0" quotePrefix="0" xfId="0">
      <alignment vertical="top" wrapText="1"/>
    </xf>
    <xf numFmtId="2" fontId="68" fillId="0" borderId="0" applyAlignment="1" pivotButton="0" quotePrefix="0" xfId="0">
      <alignment vertical="top" wrapText="1"/>
    </xf>
    <xf numFmtId="14" fontId="59" fillId="0" borderId="0" applyAlignment="1" pivotButton="0" quotePrefix="0" xfId="0">
      <alignment vertical="top"/>
    </xf>
    <xf numFmtId="14" fontId="68" fillId="0" borderId="0" applyAlignment="1" pivotButton="0" quotePrefix="0" xfId="0">
      <alignment horizontal="center" vertical="top"/>
    </xf>
    <xf numFmtId="2" fontId="68" fillId="0" borderId="0" applyAlignment="1" pivotButton="0" quotePrefix="0" xfId="0">
      <alignment horizontal="center" vertical="top"/>
    </xf>
    <xf numFmtId="2" fontId="66" fillId="0" borderId="0" applyAlignment="1" pivotButton="0" quotePrefix="0" xfId="0">
      <alignment horizontal="center" vertical="top"/>
    </xf>
    <xf numFmtId="2" fontId="68" fillId="0" borderId="0" applyAlignment="1" pivotButton="0" quotePrefix="0" xfId="0">
      <alignment horizontal="center" vertical="center"/>
    </xf>
    <xf numFmtId="2" fontId="68" fillId="0" borderId="0" applyAlignment="1" pivotButton="0" quotePrefix="0" xfId="0">
      <alignment horizontal="center" vertical="top" wrapText="1"/>
    </xf>
    <xf numFmtId="2" fontId="59" fillId="0" borderId="0" applyAlignment="1" pivotButton="0" quotePrefix="0" xfId="0">
      <alignment horizontal="center" vertical="top"/>
    </xf>
    <xf numFmtId="14" fontId="66" fillId="0" borderId="0" applyAlignment="1" pivotButton="0" quotePrefix="0" xfId="0">
      <alignment horizontal="center" vertical="top"/>
    </xf>
    <xf numFmtId="14" fontId="68" fillId="0" borderId="0" applyAlignment="1" pivotButton="0" quotePrefix="0" xfId="0">
      <alignment horizontal="center" vertical="center"/>
    </xf>
    <xf numFmtId="14" fontId="68" fillId="0" borderId="0" applyAlignment="1" pivotButton="0" quotePrefix="0" xfId="0">
      <alignment horizontal="center" vertical="top" wrapText="1"/>
    </xf>
    <xf numFmtId="14" fontId="59" fillId="0" borderId="0" applyAlignment="1" pivotButton="0" quotePrefix="0" xfId="0">
      <alignment horizontal="center" vertical="top"/>
    </xf>
    <xf numFmtId="14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top"/>
    </xf>
    <xf numFmtId="2" fontId="0" fillId="0" borderId="0" applyAlignment="1" pivotButton="0" quotePrefix="0" xfId="0">
      <alignment horizontal="center" vertical="top"/>
    </xf>
    <xf numFmtId="14" fontId="0" fillId="0" borderId="0" applyAlignment="1" pivotButton="0" quotePrefix="0" xfId="0">
      <alignment horizontal="center" vertical="top" wrapText="1"/>
    </xf>
    <xf numFmtId="2" fontId="0" fillId="0" borderId="0" applyAlignment="1" pivotButton="0" quotePrefix="0" xfId="0">
      <alignment horizontal="center" vertical="top" wrapText="1"/>
    </xf>
    <xf numFmtId="0" fontId="9" fillId="0" borderId="30" applyAlignment="1" pivotButton="0" quotePrefix="0" xfId="0">
      <alignment horizontal="center" vertical="center" wrapText="1"/>
    </xf>
    <xf numFmtId="0" fontId="61" fillId="0" borderId="2" applyAlignment="1" pivotButton="0" quotePrefix="0" xfId="0">
      <alignment vertical="center" wrapText="1"/>
    </xf>
    <xf numFmtId="0" fontId="0" fillId="0" borderId="31" pivotButton="0" quotePrefix="0" xfId="0"/>
    <xf numFmtId="164" fontId="61" fillId="0" borderId="1" applyAlignment="1" pivotButton="0" quotePrefix="0" xfId="0">
      <alignment horizontal="left" vertical="center" wrapText="1"/>
    </xf>
    <xf numFmtId="0" fontId="74" fillId="0" borderId="0" applyAlignment="1" pivotButton="0" quotePrefix="0" xfId="0">
      <alignment horizontal="center" vertical="center" wrapText="1"/>
    </xf>
    <xf numFmtId="0" fontId="66" fillId="0" borderId="0" applyAlignment="1" pivotButton="0" quotePrefix="0" xfId="0">
      <alignment horizontal="center" vertical="top"/>
    </xf>
    <xf numFmtId="0" fontId="74" fillId="0" borderId="0" applyAlignment="1" pivotButton="0" quotePrefix="0" xfId="0">
      <alignment horizontal="center"/>
    </xf>
    <xf numFmtId="0" fontId="68" fillId="0" borderId="0" applyAlignment="1" pivotButton="0" quotePrefix="0" xfId="0">
      <alignment horizontal="center" vertical="top"/>
    </xf>
    <xf numFmtId="2" fontId="10" fillId="0" borderId="0" applyAlignment="1" pivotButton="0" quotePrefix="0" xfId="0">
      <alignment vertical="top"/>
    </xf>
    <xf numFmtId="2" fontId="75" fillId="0" borderId="0" applyAlignment="1" pivotButton="0" quotePrefix="0" xfId="0">
      <alignment vertical="top"/>
    </xf>
    <xf numFmtId="0" fontId="75" fillId="0" borderId="0" applyAlignment="1" pivotButton="0" quotePrefix="0" xfId="0">
      <alignment vertical="top"/>
    </xf>
    <xf numFmtId="10" fontId="76" fillId="0" borderId="0" applyAlignment="1" pivotButton="0" quotePrefix="0" xfId="0">
      <alignment vertical="top"/>
    </xf>
    <xf numFmtId="2" fontId="77" fillId="0" borderId="0" applyAlignment="1" pivotButton="0" quotePrefix="0" xfId="0">
      <alignment vertical="top"/>
    </xf>
    <xf numFmtId="0" fontId="77" fillId="0" borderId="0" applyAlignment="1" pivotButton="0" quotePrefix="0" xfId="0">
      <alignment vertical="top"/>
    </xf>
    <xf numFmtId="0" fontId="55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66" fillId="0" borderId="0" applyAlignment="1" pivotButton="0" quotePrefix="0" xfId="0">
      <alignment vertical="top"/>
    </xf>
    <xf numFmtId="0" fontId="1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165" fontId="68" fillId="0" borderId="0" applyAlignment="1" pivotButton="0" quotePrefix="0" xfId="0">
      <alignment vertical="top"/>
    </xf>
    <xf numFmtId="165" fontId="66" fillId="0" borderId="0" applyAlignment="1" pivotButton="0" quotePrefix="0" xfId="0">
      <alignment vertical="top"/>
    </xf>
    <xf numFmtId="165" fontId="68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top"/>
    </xf>
    <xf numFmtId="165" fontId="69" fillId="27" borderId="12" applyAlignment="1" pivotButton="0" quotePrefix="0" xfId="0">
      <alignment horizontal="center" vertical="center"/>
    </xf>
    <xf numFmtId="165" fontId="69" fillId="28" borderId="12" applyAlignment="1" pivotButton="0" quotePrefix="0" xfId="0">
      <alignment horizontal="center" vertical="center"/>
    </xf>
    <xf numFmtId="165" fontId="69" fillId="28" borderId="16" applyAlignment="1" pivotButton="0" quotePrefix="0" xfId="0">
      <alignment horizontal="center" vertical="center"/>
    </xf>
    <xf numFmtId="165" fontId="69" fillId="28" borderId="1" applyAlignment="1" pivotButton="0" quotePrefix="0" xfId="0">
      <alignment horizontal="center" vertical="center"/>
    </xf>
    <xf numFmtId="165" fontId="69" fillId="27" borderId="1" applyAlignment="1" pivotButton="0" quotePrefix="0" xfId="0">
      <alignment horizontal="center" vertical="center"/>
    </xf>
    <xf numFmtId="165" fontId="69" fillId="28" borderId="2" applyAlignment="1" pivotButton="0" quotePrefix="0" xfId="0">
      <alignment horizontal="center" vertical="center"/>
    </xf>
    <xf numFmtId="165" fontId="69" fillId="27" borderId="2" applyAlignment="1" pivotButton="0" quotePrefix="0" xfId="0">
      <alignment horizontal="center" vertical="center"/>
    </xf>
    <xf numFmtId="165" fontId="73" fillId="28" borderId="1" applyAlignment="1" pivotButton="0" quotePrefix="0" xfId="0">
      <alignment horizontal="center" vertical="center"/>
    </xf>
    <xf numFmtId="166" fontId="3" fillId="0" borderId="0" applyAlignment="1" pivotButton="0" quotePrefix="0" xfId="2">
      <alignment horizontal="center" vertical="top"/>
    </xf>
    <xf numFmtId="165" fontId="0" fillId="0" borderId="0" applyAlignment="1" pivotButton="0" quotePrefix="0" xfId="0">
      <alignment vertical="top" wrapText="1"/>
    </xf>
    <xf numFmtId="165" fontId="68" fillId="0" borderId="0" applyAlignment="1" pivotButton="0" quotePrefix="0" xfId="0">
      <alignment vertical="top" wrapText="1"/>
    </xf>
    <xf numFmtId="165" fontId="58" fillId="0" borderId="1" applyAlignment="1" pivotButton="0" quotePrefix="0" xfId="0">
      <alignment horizontal="center" vertical="center"/>
    </xf>
    <xf numFmtId="165" fontId="58" fillId="2" borderId="1" applyAlignment="1" pivotButton="0" quotePrefix="0" xfId="0">
      <alignment horizontal="center" vertical="center"/>
    </xf>
    <xf numFmtId="165" fontId="58" fillId="25" borderId="2" applyAlignment="1" pivotButton="0" quotePrefix="0" xfId="0">
      <alignment horizontal="center" vertical="center"/>
    </xf>
    <xf numFmtId="165" fontId="10" fillId="0" borderId="0" applyAlignment="1" pivotButton="0" quotePrefix="0" xfId="0">
      <alignment horizontal="center" vertical="center"/>
    </xf>
    <xf numFmtId="165" fontId="72" fillId="0" borderId="0" applyAlignment="1" pivotButton="0" quotePrefix="0" xfId="0">
      <alignment horizontal="center" vertical="center"/>
    </xf>
    <xf numFmtId="165" fontId="10" fillId="0" borderId="0" pivotButton="0" quotePrefix="0" xfId="0"/>
    <xf numFmtId="165" fontId="72" fillId="0" borderId="0" applyAlignment="1" pivotButton="0" quotePrefix="0" xfId="0">
      <alignment vertical="top"/>
    </xf>
    <xf numFmtId="165" fontId="10" fillId="0" borderId="0" applyAlignment="1" pivotButton="0" quotePrefix="0" xfId="0">
      <alignment vertical="top"/>
    </xf>
    <xf numFmtId="165" fontId="10" fillId="0" borderId="0" applyAlignment="1" pivotButton="0" quotePrefix="0" xfId="0">
      <alignment horizontal="left" vertical="top" wrapText="1"/>
    </xf>
    <xf numFmtId="165" fontId="71" fillId="0" borderId="0" applyAlignment="1" pivotButton="0" quotePrefix="0" xfId="0">
      <alignment horizontal="center" vertical="center"/>
    </xf>
    <xf numFmtId="165" fontId="70" fillId="0" borderId="0" applyAlignment="1" pivotButton="0" quotePrefix="0" xfId="0">
      <alignment horizontal="center" vertical="center"/>
    </xf>
    <xf numFmtId="165" fontId="59" fillId="0" borderId="0" applyAlignment="1" pivotButton="0" quotePrefix="0" xfId="0">
      <alignment vertical="top"/>
    </xf>
    <xf numFmtId="165" fontId="55" fillId="0" borderId="0" applyAlignment="1" pivotButton="0" quotePrefix="0" xfId="0">
      <alignment vertical="top"/>
    </xf>
    <xf numFmtId="0" fontId="60" fillId="2" borderId="0" applyAlignment="1" pivotButton="0" quotePrefix="0" xfId="0">
      <alignment horizontal="right" vertical="center" wrapText="1"/>
    </xf>
    <xf numFmtId="0" fontId="55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56" fillId="0" borderId="29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67" fillId="0" borderId="0" applyAlignment="1" pivotButton="0" quotePrefix="0" xfId="0">
      <alignment horizontal="center" vertical="center" wrapText="1"/>
    </xf>
    <xf numFmtId="0" fontId="66" fillId="0" borderId="0" applyAlignment="1" pivotButton="0" quotePrefix="0" xfId="0">
      <alignment vertical="top"/>
    </xf>
    <xf numFmtId="0" fontId="1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6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top"/>
    </xf>
    <xf numFmtId="0" fontId="59" fillId="0" borderId="0" applyAlignment="1" pivotButton="0" quotePrefix="0" xfId="0">
      <alignment horizontal="right" vertical="top"/>
    </xf>
    <xf numFmtId="49" fontId="1" fillId="0" borderId="26" applyAlignment="1" pivotButton="0" quotePrefix="0" xfId="0">
      <alignment horizontal="center" vertical="center" wrapText="1"/>
    </xf>
    <xf numFmtId="0" fontId="0" fillId="0" borderId="20" pivotButton="0" quotePrefix="0" xfId="0"/>
    <xf numFmtId="0" fontId="9" fillId="0" borderId="27" applyAlignment="1" pivotButton="0" quotePrefix="0" xfId="0">
      <alignment horizontal="center" vertical="center" wrapText="1"/>
    </xf>
    <xf numFmtId="0" fontId="0" fillId="0" borderId="21" pivotButton="0" quotePrefix="0" xfId="0"/>
    <xf numFmtId="0" fontId="56" fillId="0" borderId="28" applyAlignment="1" pivotButton="0" quotePrefix="0" xfId="0">
      <alignment horizontal="center" vertical="center" wrapText="1"/>
    </xf>
    <xf numFmtId="0" fontId="0" fillId="0" borderId="18" pivotButton="0" quotePrefix="0" xfId="0"/>
    <xf numFmtId="165" fontId="69" fillId="29" borderId="12" applyAlignment="1" pivotButton="0" quotePrefix="0" xfId="0">
      <alignment horizontal="center" vertical="center"/>
    </xf>
    <xf numFmtId="165" fontId="69" fillId="30" borderId="1" applyAlignment="1" pivotButton="0" quotePrefix="0" xfId="0">
      <alignment horizontal="center" vertical="center"/>
    </xf>
    <xf numFmtId="165" fontId="69" fillId="29" borderId="1" applyAlignment="1" pivotButton="0" quotePrefix="0" xfId="0">
      <alignment horizontal="center" vertical="center"/>
    </xf>
    <xf numFmtId="165" fontId="68" fillId="0" borderId="0" applyAlignment="1" pivotButton="0" quotePrefix="0" xfId="0">
      <alignment vertical="top"/>
    </xf>
    <xf numFmtId="165" fontId="66" fillId="0" borderId="0" applyAlignment="1" pivotButton="0" quotePrefix="0" xfId="0">
      <alignment vertical="top"/>
    </xf>
    <xf numFmtId="165" fontId="68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top"/>
    </xf>
    <xf numFmtId="165" fontId="69" fillId="31" borderId="12" applyAlignment="1" pivotButton="0" quotePrefix="0" xfId="0">
      <alignment horizontal="center" vertical="center"/>
    </xf>
    <xf numFmtId="165" fontId="69" fillId="32" borderId="12" applyAlignment="1" pivotButton="0" quotePrefix="0" xfId="0">
      <alignment horizontal="center" vertical="center"/>
    </xf>
    <xf numFmtId="165" fontId="69" fillId="32" borderId="16" applyAlignment="1" pivotButton="0" quotePrefix="0" xfId="0">
      <alignment horizontal="center" vertical="center"/>
    </xf>
    <xf numFmtId="165" fontId="69" fillId="32" borderId="1" applyAlignment="1" pivotButton="0" quotePrefix="0" xfId="0">
      <alignment horizontal="center" vertical="center"/>
    </xf>
    <xf numFmtId="165" fontId="69" fillId="31" borderId="1" applyAlignment="1" pivotButton="0" quotePrefix="0" xfId="0">
      <alignment horizontal="center" vertical="center"/>
    </xf>
    <xf numFmtId="165" fontId="69" fillId="32" borderId="2" applyAlignment="1" pivotButton="0" quotePrefix="0" xfId="0">
      <alignment horizontal="center" vertical="center"/>
    </xf>
    <xf numFmtId="165" fontId="69" fillId="31" borderId="2" applyAlignment="1" pivotButton="0" quotePrefix="0" xfId="0">
      <alignment horizontal="center" vertical="center"/>
    </xf>
    <xf numFmtId="165" fontId="73" fillId="32" borderId="1" applyAlignment="1" pivotButton="0" quotePrefix="0" xfId="0">
      <alignment horizontal="center" vertical="center"/>
    </xf>
    <xf numFmtId="166" fontId="3" fillId="0" borderId="0" applyAlignment="1" pivotButton="0" quotePrefix="0" xfId="2">
      <alignment horizontal="center" vertical="top"/>
    </xf>
    <xf numFmtId="165" fontId="0" fillId="0" borderId="0" applyAlignment="1" pivotButton="0" quotePrefix="0" xfId="0">
      <alignment vertical="top" wrapText="1"/>
    </xf>
    <xf numFmtId="165" fontId="68" fillId="0" borderId="0" applyAlignment="1" pivotButton="0" quotePrefix="0" xfId="0">
      <alignment vertical="top" wrapText="1"/>
    </xf>
    <xf numFmtId="165" fontId="58" fillId="0" borderId="1" applyAlignment="1" pivotButton="0" quotePrefix="0" xfId="0">
      <alignment horizontal="center" vertical="center"/>
    </xf>
    <xf numFmtId="165" fontId="58" fillId="2" borderId="1" applyAlignment="1" pivotButton="0" quotePrefix="0" xfId="0">
      <alignment horizontal="center" vertical="center"/>
    </xf>
    <xf numFmtId="165" fontId="58" fillId="25" borderId="2" applyAlignment="1" pivotButton="0" quotePrefix="0" xfId="0">
      <alignment horizontal="center" vertical="center"/>
    </xf>
    <xf numFmtId="165" fontId="10" fillId="0" borderId="0" applyAlignment="1" pivotButton="0" quotePrefix="0" xfId="0">
      <alignment horizontal="center" vertical="center"/>
    </xf>
    <xf numFmtId="165" fontId="72" fillId="0" borderId="0" applyAlignment="1" pivotButton="0" quotePrefix="0" xfId="0">
      <alignment horizontal="center" vertical="center"/>
    </xf>
    <xf numFmtId="165" fontId="10" fillId="0" borderId="0" pivotButton="0" quotePrefix="0" xfId="0"/>
    <xf numFmtId="165" fontId="72" fillId="0" borderId="0" applyAlignment="1" pivotButton="0" quotePrefix="0" xfId="0">
      <alignment vertical="top"/>
    </xf>
    <xf numFmtId="165" fontId="10" fillId="0" borderId="0" applyAlignment="1" pivotButton="0" quotePrefix="0" xfId="0">
      <alignment vertical="top"/>
    </xf>
    <xf numFmtId="165" fontId="10" fillId="0" borderId="0" applyAlignment="1" pivotButton="0" quotePrefix="0" xfId="0">
      <alignment horizontal="left" vertical="top" wrapText="1"/>
    </xf>
    <xf numFmtId="165" fontId="71" fillId="0" borderId="0" applyAlignment="1" pivotButton="0" quotePrefix="0" xfId="0">
      <alignment horizontal="center" vertical="center"/>
    </xf>
    <xf numFmtId="165" fontId="70" fillId="0" borderId="0" applyAlignment="1" pivotButton="0" quotePrefix="0" xfId="0">
      <alignment horizontal="center" vertical="center"/>
    </xf>
    <xf numFmtId="165" fontId="59" fillId="0" borderId="0" applyAlignment="1" pivotButton="0" quotePrefix="0" xfId="0">
      <alignment vertical="top"/>
    </xf>
    <xf numFmtId="165" fontId="55" fillId="0" borderId="0" applyAlignment="1" pivotButton="0" quotePrefix="0" xfId="0">
      <alignment vertical="top"/>
    </xf>
  </cellXfs>
  <cellStyles count="482">
    <cellStyle name="Обычный" xfId="0" builtinId="0"/>
    <cellStyle name="Обычный 2" xfId="1"/>
    <cellStyle name="Финансовый 2" xfId="2"/>
    <cellStyle name="Excel Built-in Normal" xfId="3"/>
    <cellStyle name="Гиперссылка 2" xfId="4"/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Comma" xfId="23"/>
    <cellStyle name="Euro" xfId="24"/>
    <cellStyle name="Excel Built-in Comma" xfId="25"/>
    <cellStyle name="Excel Built-in Normal 1" xfId="26"/>
    <cellStyle name="Excel Built-in Normal 2" xfId="27"/>
    <cellStyle name="Excel Built-in Normal 4" xfId="28"/>
    <cellStyle name="Excel Built-in Обычный 3" xfId="29"/>
    <cellStyle name="Excel Built-in Обычный 4" xfId="30"/>
    <cellStyle name="Heading" xfId="31"/>
    <cellStyle name="Heading1" xfId="32"/>
    <cellStyle name="normal" xfId="33"/>
    <cellStyle name="Normal 14 2" xfId="34"/>
    <cellStyle name="Normal 2 2" xfId="35"/>
    <cellStyle name="Normal 2 3" xfId="36"/>
    <cellStyle name="Normal 4" xfId="37"/>
    <cellStyle name="Normal 46" xfId="38"/>
    <cellStyle name="Normal_B7087BudgetRev1A10(2).02.00" xfId="39"/>
    <cellStyle name="Result" xfId="40"/>
    <cellStyle name="Result2" xfId="41"/>
    <cellStyle name="S11" xfId="42"/>
    <cellStyle name="S13" xfId="43"/>
    <cellStyle name="S14" xfId="44"/>
    <cellStyle name="TableStyleLight1" xfId="45"/>
    <cellStyle name="Акцент1 2" xfId="46"/>
    <cellStyle name="Акцент2 2" xfId="47"/>
    <cellStyle name="Акцент3 2" xfId="48"/>
    <cellStyle name="Акцент4 2" xfId="49"/>
    <cellStyle name="Акцент5 2" xfId="50"/>
    <cellStyle name="Акцент6 2" xfId="51"/>
    <cellStyle name="Ввод  2" xfId="52"/>
    <cellStyle name="Вывод 2" xfId="53"/>
    <cellStyle name="Вычисление 2" xfId="54"/>
    <cellStyle name="Гиперссылка 3" xfId="55"/>
    <cellStyle name="Гиперссылка 3 2" xfId="56"/>
    <cellStyle name="Гиперссылка 4" xfId="57"/>
    <cellStyle name="Гиперссылка 5" xfId="58"/>
    <cellStyle name="Гиперссылка 6" xfId="59"/>
    <cellStyle name="Денежный 2" xfId="60"/>
    <cellStyle name="Денежный 2 2" xfId="61"/>
    <cellStyle name="Денежный 3" xfId="62"/>
    <cellStyle name="Заголовок 1 2" xfId="63"/>
    <cellStyle name="Заголовок 2 2" xfId="64"/>
    <cellStyle name="Заголовок 3 2" xfId="65"/>
    <cellStyle name="Заголовок 4 2" xfId="66"/>
    <cellStyle name="Итог 2" xfId="67"/>
    <cellStyle name="Контрольная ячейка 2" xfId="68"/>
    <cellStyle name="Название 2" xfId="69"/>
    <cellStyle name="Нейтральный 2" xfId="70"/>
    <cellStyle name="Обычный 10" xfId="71"/>
    <cellStyle name="Обычный 10 2" xfId="72"/>
    <cellStyle name="Обычный 10 2 2" xfId="73"/>
    <cellStyle name="Обычный 10 2 3" xfId="74"/>
    <cellStyle name="Обычный 10 3" xfId="75"/>
    <cellStyle name="Обычный 10 4" xfId="76"/>
    <cellStyle name="Обычный 10 5" xfId="77"/>
    <cellStyle name="Обычный 11" xfId="78"/>
    <cellStyle name="Обычный 11 2" xfId="79"/>
    <cellStyle name="Обычный 11 2 2" xfId="80"/>
    <cellStyle name="Обычный 11 2 3" xfId="81"/>
    <cellStyle name="Обычный 11 3" xfId="82"/>
    <cellStyle name="Обычный 11 4" xfId="83"/>
    <cellStyle name="Обычный 11 5" xfId="84"/>
    <cellStyle name="Обычный 12" xfId="85"/>
    <cellStyle name="Обычный 12 2" xfId="86"/>
    <cellStyle name="Обычный 12 2 2" xfId="87"/>
    <cellStyle name="Обычный 12 3" xfId="88"/>
    <cellStyle name="Обычный 13" xfId="89"/>
    <cellStyle name="Обычный 13 2" xfId="90"/>
    <cellStyle name="Обычный 13 2 2" xfId="91"/>
    <cellStyle name="Обычный 13 3" xfId="92"/>
    <cellStyle name="Обычный 14" xfId="93"/>
    <cellStyle name="Обычный 14 2" xfId="94"/>
    <cellStyle name="Обычный 14 3" xfId="95"/>
    <cellStyle name="Обычный 15" xfId="96"/>
    <cellStyle name="Обычный 15 2" xfId="97"/>
    <cellStyle name="Обычный 15 2 2" xfId="98"/>
    <cellStyle name="Обычный 15 3" xfId="99"/>
    <cellStyle name="Обычный 15 4" xfId="100"/>
    <cellStyle name="Обычный 16" xfId="101"/>
    <cellStyle name="Обычный 16 2" xfId="102"/>
    <cellStyle name="Обычный 16 2 2" xfId="103"/>
    <cellStyle name="Обычный 16 3" xfId="104"/>
    <cellStyle name="Обычный 16 4" xfId="105"/>
    <cellStyle name="Обычный 17" xfId="106"/>
    <cellStyle name="Обычный 17 2" xfId="107"/>
    <cellStyle name="Обычный 18" xfId="108"/>
    <cellStyle name="Обычный 18 2" xfId="109"/>
    <cellStyle name="Обычный 18 3" xfId="110"/>
    <cellStyle name="Обычный 19" xfId="111"/>
    <cellStyle name="Обычный 19 2" xfId="112"/>
    <cellStyle name="Обычный 19 3" xfId="113"/>
    <cellStyle name="Обычный 2 10" xfId="114"/>
    <cellStyle name="Обычный 2 11" xfId="115"/>
    <cellStyle name="Обычный 2 12" xfId="116"/>
    <cellStyle name="Обычный 2 13" xfId="117"/>
    <cellStyle name="Обычный 2 14" xfId="118"/>
    <cellStyle name="Обычный 2 15" xfId="119"/>
    <cellStyle name="Обычный 2 16" xfId="120"/>
    <cellStyle name="Обычный 2 17" xfId="121"/>
    <cellStyle name="Обычный 2 18" xfId="122"/>
    <cellStyle name="Обычный 2 19" xfId="123"/>
    <cellStyle name="Обычный 2 2" xfId="124"/>
    <cellStyle name="Обычный 2 2 2" xfId="125"/>
    <cellStyle name="Обычный 2 2 2 2" xfId="126"/>
    <cellStyle name="Обычный 2 2 2 3" xfId="127"/>
    <cellStyle name="Обычный 2 2 2 4" xfId="128"/>
    <cellStyle name="Обычный 2 2 3" xfId="129"/>
    <cellStyle name="Обычный 2 2 4" xfId="130"/>
    <cellStyle name="Обычный 2 2 5" xfId="131"/>
    <cellStyle name="Обычный 2 2_Лист1" xfId="132"/>
    <cellStyle name="Обычный 2 20" xfId="133"/>
    <cellStyle name="Обычный 2 21" xfId="134"/>
    <cellStyle name="Обычный 2 22" xfId="135"/>
    <cellStyle name="Обычный 2 23" xfId="136"/>
    <cellStyle name="Обычный 2 24" xfId="137"/>
    <cellStyle name="Обычный 2 25" xfId="138"/>
    <cellStyle name="Обычный 2 26" xfId="139"/>
    <cellStyle name="Обычный 2 27" xfId="140"/>
    <cellStyle name="Обычный 2 28" xfId="141"/>
    <cellStyle name="Обычный 2 29" xfId="142"/>
    <cellStyle name="Обычный 2 3" xfId="143"/>
    <cellStyle name="Обычный 2 3 2" xfId="144"/>
    <cellStyle name="Обычный 2 3 3" xfId="145"/>
    <cellStyle name="Обычный 2 3 4" xfId="146"/>
    <cellStyle name="Обычный 2 3_!!Дорога объездная 10.12.2012" xfId="147"/>
    <cellStyle name="Обычный 2 30" xfId="148"/>
    <cellStyle name="Обычный 2 31" xfId="149"/>
    <cellStyle name="Обычный 2 32" xfId="150"/>
    <cellStyle name="Обычный 2 33" xfId="151"/>
    <cellStyle name="Обычный 2 34" xfId="152"/>
    <cellStyle name="Обычный 2 35" xfId="153"/>
    <cellStyle name="Обычный 2 36" xfId="154"/>
    <cellStyle name="Обычный 2 37" xfId="155"/>
    <cellStyle name="Обычный 2 38" xfId="156"/>
    <cellStyle name="Обычный 2 39" xfId="157"/>
    <cellStyle name="Обычный 2 4" xfId="158"/>
    <cellStyle name="Обычный 2 4 2" xfId="159"/>
    <cellStyle name="Обычный 2 4 3" xfId="160"/>
    <cellStyle name="Обычный 2 4_!!Дорога объездная 10.12.2012" xfId="161"/>
    <cellStyle name="Обычный 2 40" xfId="162"/>
    <cellStyle name="Обычный 2 41" xfId="163"/>
    <cellStyle name="Обычный 2 42" xfId="164"/>
    <cellStyle name="Обычный 2 43" xfId="165"/>
    <cellStyle name="Обычный 2 44" xfId="166"/>
    <cellStyle name="Обычный 2 45" xfId="167"/>
    <cellStyle name="Обычный 2 46" xfId="168"/>
    <cellStyle name="Обычный 2 47" xfId="169"/>
    <cellStyle name="Обычный 2 48" xfId="170"/>
    <cellStyle name="Обычный 2 49" xfId="171"/>
    <cellStyle name="Обычный 2 5" xfId="172"/>
    <cellStyle name="Обычный 2 50" xfId="173"/>
    <cellStyle name="Обычный 2 51" xfId="174"/>
    <cellStyle name="Обычный 2 6" xfId="175"/>
    <cellStyle name="Обычный 2 7" xfId="176"/>
    <cellStyle name="Обычный 2 7 2" xfId="177"/>
    <cellStyle name="Обычный 2 8" xfId="178"/>
    <cellStyle name="Обычный 2 8 2" xfId="179"/>
    <cellStyle name="Обычный 2 9" xfId="180"/>
    <cellStyle name="Обычный 2_!!Дорога объездная 10.12.2012" xfId="181"/>
    <cellStyle name="Обычный 20" xfId="182"/>
    <cellStyle name="Обычный 20 2" xfId="183"/>
    <cellStyle name="Обычный 20 3" xfId="184"/>
    <cellStyle name="Обычный 21" xfId="185"/>
    <cellStyle name="Обычный 21 2" xfId="186"/>
    <cellStyle name="Обычный 21 2 2" xfId="187"/>
    <cellStyle name="Обычный 21 3" xfId="188"/>
    <cellStyle name="Обычный 21 3 2" xfId="189"/>
    <cellStyle name="Обычный 21 4" xfId="190"/>
    <cellStyle name="Обычный 21 4 2" xfId="191"/>
    <cellStyle name="Обычный 21 5" xfId="192"/>
    <cellStyle name="Обычный 21 6" xfId="193"/>
    <cellStyle name="Обычный 22" xfId="194"/>
    <cellStyle name="Обычный 22 2" xfId="195"/>
    <cellStyle name="Обычный 22 2 2" xfId="196"/>
    <cellStyle name="Обычный 22 3" xfId="197"/>
    <cellStyle name="Обычный 22 3 2" xfId="198"/>
    <cellStyle name="Обычный 22 4" xfId="199"/>
    <cellStyle name="Обычный 22 4 2" xfId="200"/>
    <cellStyle name="Обычный 22 5" xfId="201"/>
    <cellStyle name="Обычный 23" xfId="202"/>
    <cellStyle name="Обычный 23 2" xfId="203"/>
    <cellStyle name="Обычный 24" xfId="204"/>
    <cellStyle name="Обычный 24 2" xfId="205"/>
    <cellStyle name="Обычный 24 3" xfId="206"/>
    <cellStyle name="Обычный 25" xfId="207"/>
    <cellStyle name="Обычный 25 2" xfId="208"/>
    <cellStyle name="Обычный 26" xfId="209"/>
    <cellStyle name="Обычный 26 2" xfId="210"/>
    <cellStyle name="Обычный 26 2 2" xfId="211"/>
    <cellStyle name="Обычный 26 3" xfId="212"/>
    <cellStyle name="Обычный 27" xfId="213"/>
    <cellStyle name="Обычный 27 2" xfId="214"/>
    <cellStyle name="Обычный 28" xfId="215"/>
    <cellStyle name="Обычный 28 2" xfId="216"/>
    <cellStyle name="Обычный 28 2 2" xfId="217"/>
    <cellStyle name="Обычный 28 3" xfId="218"/>
    <cellStyle name="Обычный 29" xfId="219"/>
    <cellStyle name="Обычный 29 2" xfId="220"/>
    <cellStyle name="Обычный 3" xfId="221"/>
    <cellStyle name="Обычный 3 10" xfId="222"/>
    <cellStyle name="Обычный 3 11" xfId="223"/>
    <cellStyle name="Обычный 3 12" xfId="224"/>
    <cellStyle name="Обычный 3 2" xfId="225"/>
    <cellStyle name="Обычный 3 2 2" xfId="226"/>
    <cellStyle name="Обычный 3 2 2 2" xfId="227"/>
    <cellStyle name="Обычный 3 2 3" xfId="228"/>
    <cellStyle name="Обычный 3 2 4" xfId="229"/>
    <cellStyle name="Обычный 3 2 5" xfId="230"/>
    <cellStyle name="Обычный 3 3" xfId="231"/>
    <cellStyle name="Обычный 3 3 2" xfId="232"/>
    <cellStyle name="Обычный 3 3 2 2" xfId="233"/>
    <cellStyle name="Обычный 3 3 3" xfId="234"/>
    <cellStyle name="Обычный 3 3 3 2" xfId="235"/>
    <cellStyle name="Обычный 3 3 3 3" xfId="236"/>
    <cellStyle name="Обычный 3 3 4" xfId="237"/>
    <cellStyle name="Обычный 3 4" xfId="238"/>
    <cellStyle name="Обычный 3 4 2" xfId="239"/>
    <cellStyle name="Обычный 3 5" xfId="240"/>
    <cellStyle name="Обычный 3 5 2" xfId="241"/>
    <cellStyle name="Обычный 3 6" xfId="242"/>
    <cellStyle name="Обычный 3 7" xfId="243"/>
    <cellStyle name="Обычный 3 8" xfId="244"/>
    <cellStyle name="Обычный 3 9" xfId="245"/>
    <cellStyle name="Обычный 3_!!ПЕРЕДЕЛКА СМЕТЫ _смета конечн_!! Укрупненный расчет_цена фикс_Приложение № 1+накопительная.xls" xfId="246"/>
    <cellStyle name="Обычный 30" xfId="247"/>
    <cellStyle name="Обычный 30 2" xfId="248"/>
    <cellStyle name="Обычный 30 2 2" xfId="249"/>
    <cellStyle name="Обычный 30 3" xfId="250"/>
    <cellStyle name="Обычный 31" xfId="251"/>
    <cellStyle name="Обычный 31 2" xfId="252"/>
    <cellStyle name="Обычный 31 2 2" xfId="253"/>
    <cellStyle name="Обычный 32" xfId="254"/>
    <cellStyle name="Обычный 32 2" xfId="255"/>
    <cellStyle name="Обычный 33" xfId="256"/>
    <cellStyle name="Обычный 33 2" xfId="257"/>
    <cellStyle name="Обычный 33 2 2" xfId="258"/>
    <cellStyle name="Обычный 34" xfId="259"/>
    <cellStyle name="Обычный 34 2" xfId="260"/>
    <cellStyle name="Обычный 34 2 2" xfId="261"/>
    <cellStyle name="Обычный 34 3" xfId="262"/>
    <cellStyle name="Обычный 34 3 2" xfId="263"/>
    <cellStyle name="Обычный 34 4" xfId="264"/>
    <cellStyle name="Обычный 35" xfId="265"/>
    <cellStyle name="Обычный 35 2" xfId="266"/>
    <cellStyle name="Обычный 35 2 2" xfId="267"/>
    <cellStyle name="Обычный 35 3" xfId="268"/>
    <cellStyle name="Обычный 36" xfId="269"/>
    <cellStyle name="Обычный 37" xfId="270"/>
    <cellStyle name="Обычный 37 2" xfId="271"/>
    <cellStyle name="Обычный 37 2 2" xfId="272"/>
    <cellStyle name="Обычный 37 3" xfId="273"/>
    <cellStyle name="Обычный 38" xfId="274"/>
    <cellStyle name="Обычный 38 2" xfId="275"/>
    <cellStyle name="Обычный 38 2 2" xfId="276"/>
    <cellStyle name="Обычный 38 3" xfId="277"/>
    <cellStyle name="Обычный 39" xfId="278"/>
    <cellStyle name="Обычный 39 2" xfId="279"/>
    <cellStyle name="Обычный 39 2 2" xfId="280"/>
    <cellStyle name="Обычный 39 3" xfId="281"/>
    <cellStyle name="Обычный 39 4" xfId="282"/>
    <cellStyle name="Обычный 4" xfId="283"/>
    <cellStyle name="Обычный 4 10" xfId="284"/>
    <cellStyle name="Обычный 4 11" xfId="285"/>
    <cellStyle name="Обычный 4 12" xfId="286"/>
    <cellStyle name="Обычный 4 13" xfId="287"/>
    <cellStyle name="Обычный 4 14" xfId="288"/>
    <cellStyle name="Обычный 4 15" xfId="289"/>
    <cellStyle name="Обычный 4 16" xfId="290"/>
    <cellStyle name="Обычный 4 17" xfId="291"/>
    <cellStyle name="Обычный 4 18" xfId="292"/>
    <cellStyle name="Обычный 4 19" xfId="293"/>
    <cellStyle name="Обычный 4 2" xfId="294"/>
    <cellStyle name="Обычный 4 2 2" xfId="295"/>
    <cellStyle name="Обычный 4 20" xfId="296"/>
    <cellStyle name="Обычный 4 3" xfId="297"/>
    <cellStyle name="Обычный 4 3 2" xfId="298"/>
    <cellStyle name="Обычный 4 4" xfId="299"/>
    <cellStyle name="Обычный 4 5" xfId="300"/>
    <cellStyle name="Обычный 4 6" xfId="301"/>
    <cellStyle name="Обычный 4 7" xfId="302"/>
    <cellStyle name="Обычный 4 8" xfId="303"/>
    <cellStyle name="Обычный 4 9" xfId="304"/>
    <cellStyle name="Обычный 4_!!Дорога объездная 10.12.2012" xfId="305"/>
    <cellStyle name="Обычный 40" xfId="306"/>
    <cellStyle name="Обычный 40 2" xfId="307"/>
    <cellStyle name="Обычный 40 2 2" xfId="308"/>
    <cellStyle name="Обычный 41" xfId="309"/>
    <cellStyle name="Обычный 41 2" xfId="310"/>
    <cellStyle name="Обычный 41 2 2" xfId="311"/>
    <cellStyle name="Обычный 41 3" xfId="312"/>
    <cellStyle name="Обычный 42" xfId="313"/>
    <cellStyle name="Обычный 42 2" xfId="314"/>
    <cellStyle name="Обычный 42 2 2" xfId="315"/>
    <cellStyle name="Обычный 43" xfId="316"/>
    <cellStyle name="Обычный 43 2" xfId="317"/>
    <cellStyle name="Обычный 43 2 2" xfId="318"/>
    <cellStyle name="Обычный 44" xfId="319"/>
    <cellStyle name="Обычный 44 2" xfId="320"/>
    <cellStyle name="Обычный 44 2 2" xfId="321"/>
    <cellStyle name="Обычный 45" xfId="322"/>
    <cellStyle name="Обычный 45 2" xfId="323"/>
    <cellStyle name="Обычный 45 2 2" xfId="324"/>
    <cellStyle name="Обычный 46" xfId="325"/>
    <cellStyle name="Обычный 46 2" xfId="326"/>
    <cellStyle name="Обычный 46 2 2" xfId="327"/>
    <cellStyle name="Обычный 47" xfId="328"/>
    <cellStyle name="Обычный 47 2" xfId="329"/>
    <cellStyle name="Обычный 47 2 2" xfId="330"/>
    <cellStyle name="Обычный 48 2" xfId="331"/>
    <cellStyle name="Обычный 48 2 2" xfId="332"/>
    <cellStyle name="Обычный 49 2" xfId="333"/>
    <cellStyle name="Обычный 49 2 2" xfId="334"/>
    <cellStyle name="Обычный 5" xfId="335"/>
    <cellStyle name="Обычный 5 10" xfId="336"/>
    <cellStyle name="Обычный 5 11" xfId="337"/>
    <cellStyle name="Обычный 5 12" xfId="338"/>
    <cellStyle name="Обычный 5 13" xfId="339"/>
    <cellStyle name="Обычный 5 14" xfId="340"/>
    <cellStyle name="Обычный 5 15" xfId="341"/>
    <cellStyle name="Обычный 5 16" xfId="342"/>
    <cellStyle name="Обычный 5 17" xfId="343"/>
    <cellStyle name="Обычный 5 18" xfId="344"/>
    <cellStyle name="Обычный 5 19" xfId="345"/>
    <cellStyle name="Обычный 5 2" xfId="346"/>
    <cellStyle name="Обычный 5 20" xfId="347"/>
    <cellStyle name="Обычный 5 21" xfId="348"/>
    <cellStyle name="Обычный 5 22" xfId="349"/>
    <cellStyle name="Обычный 5 23" xfId="350"/>
    <cellStyle name="Обычный 5 24" xfId="351"/>
    <cellStyle name="Обычный 5 25" xfId="352"/>
    <cellStyle name="Обычный 5 3" xfId="353"/>
    <cellStyle name="Обычный 5 4" xfId="354"/>
    <cellStyle name="Обычный 5 4 2" xfId="355"/>
    <cellStyle name="Обычный 5 5" xfId="356"/>
    <cellStyle name="Обычный 5 6" xfId="357"/>
    <cellStyle name="Обычный 5 7" xfId="358"/>
    <cellStyle name="Обычный 5 8" xfId="359"/>
    <cellStyle name="Обычный 5 9" xfId="360"/>
    <cellStyle name="Обычный 50 2" xfId="361"/>
    <cellStyle name="Обычный 50 2 2" xfId="362"/>
    <cellStyle name="Обычный 51 2" xfId="363"/>
    <cellStyle name="Обычный 51 2 2" xfId="364"/>
    <cellStyle name="Обычный 54 2" xfId="365"/>
    <cellStyle name="Обычный 54 2 2" xfId="366"/>
    <cellStyle name="Обычный 55 2" xfId="367"/>
    <cellStyle name="Обычный 55 2 2" xfId="368"/>
    <cellStyle name="Обычный 57 2" xfId="369"/>
    <cellStyle name="Обычный 57 2 2" xfId="370"/>
    <cellStyle name="Обычный 58 2" xfId="371"/>
    <cellStyle name="Обычный 58 2 2" xfId="372"/>
    <cellStyle name="Обычный 59 2" xfId="373"/>
    <cellStyle name="Обычный 59 2 2" xfId="374"/>
    <cellStyle name="Обычный 6" xfId="375"/>
    <cellStyle name="Обычный 6 2" xfId="376"/>
    <cellStyle name="Обычный 6 3" xfId="377"/>
    <cellStyle name="Обычный 6 3 2" xfId="378"/>
    <cellStyle name="Обычный 6 4" xfId="379"/>
    <cellStyle name="Обычный 6 5" xfId="380"/>
    <cellStyle name="Обычный 60 2" xfId="381"/>
    <cellStyle name="Обычный 60 2 2" xfId="382"/>
    <cellStyle name="Обычный 62 2" xfId="383"/>
    <cellStyle name="Обычный 62 2 2" xfId="384"/>
    <cellStyle name="Обычный 63 2" xfId="385"/>
    <cellStyle name="Обычный 63 2 2" xfId="386"/>
    <cellStyle name="Обычный 64 2" xfId="387"/>
    <cellStyle name="Обычный 64 2 2" xfId="388"/>
    <cellStyle name="Обычный 7" xfId="389"/>
    <cellStyle name="Обычный 7 2" xfId="390"/>
    <cellStyle name="Обычный 7 3" xfId="391"/>
    <cellStyle name="Обычный 7 3 2" xfId="392"/>
    <cellStyle name="Обычный 7 4" xfId="393"/>
    <cellStyle name="Обычный 7 5" xfId="394"/>
    <cellStyle name="Обычный 8" xfId="395"/>
    <cellStyle name="Обычный 8 2" xfId="396"/>
    <cellStyle name="Обычный 8 3" xfId="397"/>
    <cellStyle name="Обычный 8 4" xfId="398"/>
    <cellStyle name="Обычный 8 4 2" xfId="399"/>
    <cellStyle name="Обычный 8 5" xfId="400"/>
    <cellStyle name="Обычный 9" xfId="401"/>
    <cellStyle name="Обычный 9 2" xfId="402"/>
    <cellStyle name="Обычный 9 3" xfId="403"/>
    <cellStyle name="Обычный 9 4" xfId="404"/>
    <cellStyle name="Плохой 2" xfId="405"/>
    <cellStyle name="Пояснение 2" xfId="406"/>
    <cellStyle name="Примечание 2" xfId="407"/>
    <cellStyle name="Процентный 2" xfId="408"/>
    <cellStyle name="Процентный 2 2" xfId="409"/>
    <cellStyle name="Процентный 3" xfId="410"/>
    <cellStyle name="Связанная ячейка 2" xfId="411"/>
    <cellStyle name="Стиль 1" xfId="412"/>
    <cellStyle name="Стиль 1 2" xfId="413"/>
    <cellStyle name="Текст предупреждения 2" xfId="414"/>
    <cellStyle name="Титул" xfId="415"/>
    <cellStyle name="Финансовый 10" xfId="416"/>
    <cellStyle name="Финансовый 10 2" xfId="417"/>
    <cellStyle name="Финансовый 11" xfId="418"/>
    <cellStyle name="Финансовый 12" xfId="419"/>
    <cellStyle name="Финансовый 13" xfId="420"/>
    <cellStyle name="Финансовый 14" xfId="421"/>
    <cellStyle name="Финансовый 15" xfId="422"/>
    <cellStyle name="Финансовый 16" xfId="423"/>
    <cellStyle name="Финансовый 2 10" xfId="424"/>
    <cellStyle name="Финансовый 2 2" xfId="425"/>
    <cellStyle name="Финансовый 2 2 2" xfId="426"/>
    <cellStyle name="Финансовый 2 2 2 2" xfId="427"/>
    <cellStyle name="Финансовый 2 2 3" xfId="428"/>
    <cellStyle name="Финансовый 2 2 4" xfId="429"/>
    <cellStyle name="Финансовый 2 3" xfId="430"/>
    <cellStyle name="Финансовый 2 3 2" xfId="431"/>
    <cellStyle name="Финансовый 2 4" xfId="432"/>
    <cellStyle name="Финансовый 2 4 2" xfId="433"/>
    <cellStyle name="Финансовый 2 5" xfId="434"/>
    <cellStyle name="Финансовый 2 5 2" xfId="435"/>
    <cellStyle name="Финансовый 2 6" xfId="436"/>
    <cellStyle name="Финансовый 2 7" xfId="437"/>
    <cellStyle name="Финансовый 2 8" xfId="438"/>
    <cellStyle name="Финансовый 2 9" xfId="439"/>
    <cellStyle name="Финансовый 3" xfId="440"/>
    <cellStyle name="Финансовый 3 2" xfId="441"/>
    <cellStyle name="Финансовый 3 2 2" xfId="442"/>
    <cellStyle name="Финансовый 3 2 3" xfId="443"/>
    <cellStyle name="Финансовый 3 3" xfId="444"/>
    <cellStyle name="Финансовый 3 3 2" xfId="445"/>
    <cellStyle name="Финансовый 3 4" xfId="446"/>
    <cellStyle name="Финансовый 3 5" xfId="447"/>
    <cellStyle name="Финансовый 4" xfId="448"/>
    <cellStyle name="Финансовый 4 2" xfId="449"/>
    <cellStyle name="Финансовый 4 2 2" xfId="450"/>
    <cellStyle name="Финансовый 4 2 3" xfId="451"/>
    <cellStyle name="Финансовый 4 3" xfId="452"/>
    <cellStyle name="Финансовый 4 3 2" xfId="453"/>
    <cellStyle name="Финансовый 4 4" xfId="454"/>
    <cellStyle name="Финансовый 4 5" xfId="455"/>
    <cellStyle name="Финансовый 5" xfId="456"/>
    <cellStyle name="Финансовый 5 2" xfId="457"/>
    <cellStyle name="Финансовый 5 2 2" xfId="458"/>
    <cellStyle name="Финансовый 5 3" xfId="459"/>
    <cellStyle name="Финансовый 6" xfId="460"/>
    <cellStyle name="Финансовый 6 2" xfId="461"/>
    <cellStyle name="Финансовый 6 3" xfId="462"/>
    <cellStyle name="Финансовый 7" xfId="463"/>
    <cellStyle name="Финансовый 7 2" xfId="464"/>
    <cellStyle name="Финансовый 7 3" xfId="465"/>
    <cellStyle name="Финансовый 7 4" xfId="466"/>
    <cellStyle name="Финансовый 8" xfId="467"/>
    <cellStyle name="Финансовый 9" xfId="468"/>
    <cellStyle name="Хороший 2" xfId="469"/>
    <cellStyle name="Хороший 2 2" xfId="470"/>
    <cellStyle name="Хороший 3" xfId="471"/>
    <cellStyle name="Хороший 4" xfId="472"/>
    <cellStyle name="Обычный 10 6" xfId="473"/>
    <cellStyle name="Обычный 10 7" xfId="474"/>
    <cellStyle name="Обычный 10 8" xfId="475"/>
    <cellStyle name="Обычный 3 2 2 3" xfId="476"/>
    <cellStyle name="Обычный 3 2 2 4" xfId="477"/>
    <cellStyle name="Процентный 4" xfId="478"/>
    <cellStyle name="Финансовый 17" xfId="479"/>
    <cellStyle name="Финансовый 2 2 4 2" xfId="480"/>
    <cellStyle name="Финансовый 17 2" xfId="48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2"/>
          <order val="0"/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val>
            <numRef>
              <f>'Волгоградский 32 кор'!$L$84:$AB$84</f>
              <numCache>
                <formatCode>0.00%</formatCode>
                <ptCount val="17"/>
                <pt idx="0">
                  <v>0.0019</v>
                </pt>
                <pt idx="1">
                  <v>0.0102</v>
                </pt>
                <pt idx="2">
                  <v>0.0185</v>
                </pt>
                <pt idx="3">
                  <v>0.0268</v>
                </pt>
                <pt idx="4">
                  <v>0.0562</v>
                </pt>
                <pt idx="5">
                  <v>0.1078</v>
                </pt>
                <pt idx="6">
                  <v>0.1594</v>
                </pt>
                <pt idx="7">
                  <v>0.2118</v>
                </pt>
                <pt idx="8">
                  <v>0.256</v>
                </pt>
                <pt idx="9">
                  <v>0.287</v>
                </pt>
                <pt idx="10">
                  <v>0.3163</v>
                </pt>
                <pt idx="11">
                  <v>0.3574</v>
                </pt>
                <pt idx="12">
                  <v>0.3987</v>
                </pt>
                <pt idx="13">
                  <v>0.442</v>
                </pt>
                <pt idx="14">
                  <v>0.4984</v>
                </pt>
                <pt idx="15">
                  <v>0.5548</v>
                </pt>
                <pt idx="16">
                  <v>0.5957</v>
                </pt>
              </numCache>
            </numRef>
          </val>
          <smooth val="0"/>
        </ser>
        <ser>
          <idx val="3"/>
          <order val="1"/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val>
            <numRef>
              <f>'Волгоградский 32 кор'!$L$81:$AB$81</f>
              <numCache>
                <formatCode>0.00%</formatCode>
                <ptCount val="17"/>
                <pt idx="0">
                  <v>0.0014</v>
                </pt>
                <pt idx="1">
                  <v>0.0043</v>
                </pt>
                <pt idx="2">
                  <v>0.0086</v>
                </pt>
                <pt idx="3">
                  <v>0.0183</v>
                </pt>
                <pt idx="4">
                  <v>0.0438</v>
                </pt>
                <pt idx="5">
                  <v>0.0704</v>
                </pt>
                <pt idx="6">
                  <v>0.0901</v>
                </pt>
                <pt idx="7">
                  <v>0.1061</v>
                </pt>
                <pt idx="8">
                  <v>0.13</v>
                </pt>
                <pt idx="9">
                  <v>0.1544</v>
                </pt>
                <pt idx="10">
                  <v>0.1722</v>
                </pt>
                <pt idx="11">
                  <v>0.1941</v>
                </pt>
                <pt idx="12">
                  <v>0.224</v>
                </pt>
                <pt idx="13">
                  <v>0.272</v>
                </pt>
                <pt idx="14">
                  <v>0.3151</v>
                </pt>
                <pt idx="15">
                  <v>0.3583</v>
                </pt>
                <pt idx="16">
                  <v>0.3886</v>
                </pt>
              </numCache>
            </numRef>
          </val>
          <smooth val="0"/>
        </ser>
        <ser>
          <idx val="4"/>
          <order val="2"/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val>
            <numRef>
              <f>'Волгоградский 32 кор'!$L$76:$AB$76</f>
              <numCache>
                <formatCode>0.00%</formatCode>
                <ptCount val="17"/>
                <pt idx="0">
                  <v>0.0124</v>
                </pt>
                <pt idx="1">
                  <v>0.0249</v>
                </pt>
                <pt idx="2">
                  <v>0.0373</v>
                </pt>
                <pt idx="3">
                  <v>0.0466</v>
                </pt>
                <pt idx="4">
                  <v>0.0795</v>
                </pt>
                <pt idx="5">
                  <v>0.0973</v>
                </pt>
                <pt idx="6">
                  <v>0.1105</v>
                </pt>
                <pt idx="7">
                  <v>0.1523</v>
                </pt>
                <pt idx="8">
                  <v>0.1815</v>
                </pt>
                <pt idx="9">
                  <v>0.2104</v>
                </pt>
                <pt idx="10">
                  <v>0.2504</v>
                </pt>
                <pt idx="11">
                  <v>0.2651</v>
                </pt>
                <pt idx="12">
                  <v>0.3411</v>
                </pt>
                <pt idx="13">
                  <v>0.4197</v>
                </pt>
                <pt idx="14">
                  <v>0.4544</v>
                </pt>
                <pt idx="15">
                  <v>0.487</v>
                </pt>
                <pt idx="16">
                  <v>0.5506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854304"/>
        <axId val="898584528"/>
      </lineChart>
      <catAx>
        <axId val="64185430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898584528"/>
        <crosses val="autoZero"/>
        <auto val="1"/>
        <lblAlgn val="ctr"/>
        <lblOffset val="100"/>
        <noMultiLvlLbl val="0"/>
      </catAx>
      <valAx>
        <axId val="89858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6418543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val>
            <numRef>
              <f>'Волгоградский 32 кор'!$L$72:$AB$72</f>
              <numCache>
                <formatCode>0.00</formatCode>
                <ptCount val="17"/>
                <pt idx="0">
                  <v>0.12</v>
                </pt>
                <pt idx="1">
                  <v>0.17</v>
                </pt>
                <pt idx="2">
                  <v>0.23</v>
                </pt>
                <pt idx="3">
                  <v>0.39</v>
                </pt>
                <pt idx="4">
                  <v>0.55</v>
                </pt>
                <pt idx="5">
                  <v>0.72</v>
                </pt>
                <pt idx="6">
                  <v>0.82</v>
                </pt>
                <pt idx="7">
                  <v>0.7</v>
                </pt>
                <pt idx="8">
                  <v>0.72</v>
                </pt>
                <pt idx="9">
                  <v>0.73</v>
                </pt>
                <pt idx="10">
                  <v>0.6899999999999999</v>
                </pt>
                <pt idx="11">
                  <v>0.73</v>
                </pt>
                <pt idx="12">
                  <v>0.66</v>
                </pt>
                <pt idx="13">
                  <v>0.65</v>
                </pt>
                <pt idx="14">
                  <v>0.6899999999999999</v>
                </pt>
                <pt idx="15">
                  <v>0.74</v>
                </pt>
                <pt idx="16">
                  <v>0.71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val>
            <numRef>
              <f>'Волгоградский 32 кор'!$L$79:$AB$79</f>
              <numCache>
                <formatCode>0.00</formatCode>
                <ptCount val="17"/>
                <pt idx="0">
                  <v>0.74</v>
                </pt>
                <pt idx="1">
                  <v>0.42</v>
                </pt>
                <pt idx="2">
                  <v>0.46</v>
                </pt>
                <pt idx="3">
                  <v>0.68</v>
                </pt>
                <pt idx="4">
                  <v>0.78</v>
                </pt>
                <pt idx="5">
                  <v>0.65</v>
                </pt>
                <pt idx="6">
                  <v>0.57</v>
                </pt>
                <pt idx="7">
                  <v>0.5</v>
                </pt>
                <pt idx="8">
                  <v>0.51</v>
                </pt>
                <pt idx="9">
                  <v>0.54</v>
                </pt>
                <pt idx="10">
                  <v>0.54</v>
                </pt>
                <pt idx="11">
                  <v>0.54</v>
                </pt>
                <pt idx="12">
                  <v>0.5600000000000001</v>
                </pt>
                <pt idx="13">
                  <v>0.62</v>
                </pt>
                <pt idx="14">
                  <v>0.63</v>
                </pt>
                <pt idx="15">
                  <v>0.65</v>
                </pt>
                <pt idx="16">
                  <v>0.65</v>
                </pt>
              </numCache>
            </numRef>
          </val>
          <smooth val="0"/>
        </ser>
        <ser>
          <idx val="2"/>
          <order val="2"/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val>
            <numRef>
              <f>'Волгоградский 32 кор'!$L$85:$AB$85</f>
              <numCache>
                <formatCode>General</formatCode>
                <ptCount val="17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854304"/>
        <axId val="898584528"/>
      </lineChart>
      <catAx>
        <axId val="64185430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898584528"/>
        <crosses val="autoZero"/>
        <auto val="1"/>
        <lblAlgn val="ctr"/>
        <lblOffset val="100"/>
        <noMultiLvlLbl val="0"/>
      </catAx>
      <valAx>
        <axId val="89858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6418543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val>
            <numRef>
              <f>'Волгоградский 32 кор'!$L$86:$AB$86</f>
              <numCache>
                <formatCode>General</formatCode>
                <ptCount val="17"/>
                <pt idx="0">
                  <v>25</v>
                </pt>
                <pt idx="1">
                  <v>25</v>
                </pt>
                <pt idx="2">
                  <v>25</v>
                </pt>
                <pt idx="3">
                  <v>25</v>
                </pt>
                <pt idx="4">
                  <v>25</v>
                </pt>
                <pt idx="5">
                  <v>25</v>
                </pt>
                <pt idx="6">
                  <v>25</v>
                </pt>
                <pt idx="7">
                  <v>25</v>
                </pt>
                <pt idx="8">
                  <v>25</v>
                </pt>
                <pt idx="9">
                  <v>25</v>
                </pt>
                <pt idx="10">
                  <v>25</v>
                </pt>
                <pt idx="11">
                  <v>25</v>
                </pt>
                <pt idx="12">
                  <v>25</v>
                </pt>
                <pt idx="13">
                  <v>25</v>
                </pt>
                <pt idx="14">
                  <v>25</v>
                </pt>
                <pt idx="15">
                  <v>25</v>
                </pt>
                <pt idx="16">
                  <v>25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val>
            <numRef>
              <f>'Волгоградский 32 кор'!$L$82:$AB$82</f>
              <numCache>
                <formatCode>0.00</formatCode>
                <ptCount val="17"/>
                <pt idx="0">
                  <v>33.78</v>
                </pt>
                <pt idx="1">
                  <v>59.52</v>
                </pt>
                <pt idx="2">
                  <v>54.35</v>
                </pt>
                <pt idx="3">
                  <v>36.76</v>
                </pt>
                <pt idx="4">
                  <v>32.05</v>
                </pt>
                <pt idx="5">
                  <v>38.46</v>
                </pt>
                <pt idx="6">
                  <v>43.86</v>
                </pt>
                <pt idx="7">
                  <v>50</v>
                </pt>
                <pt idx="8">
                  <v>49.02</v>
                </pt>
                <pt idx="9">
                  <v>46.3</v>
                </pt>
                <pt idx="10">
                  <v>46.3</v>
                </pt>
                <pt idx="11">
                  <v>46.3</v>
                </pt>
                <pt idx="12">
                  <v>44.64</v>
                </pt>
                <pt idx="13">
                  <v>40.32</v>
                </pt>
                <pt idx="14">
                  <v>39.68</v>
                </pt>
                <pt idx="15">
                  <v>38.46</v>
                </pt>
                <pt idx="16">
                  <v>38.46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854304"/>
        <axId val="898584528"/>
      </lineChart>
      <catAx>
        <axId val="64185430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898584528"/>
        <crosses val="autoZero"/>
        <auto val="1"/>
        <lblAlgn val="ctr"/>
        <lblOffset val="100"/>
        <noMultiLvlLbl val="0"/>
      </catAx>
      <valAx>
        <axId val="89858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6418543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title>
    <plotArea>
      <layout/>
      <lineChart>
        <grouping val="standard"/>
        <varyColors val="0"/>
        <ser>
          <idx val="1"/>
          <order val="0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val>
            <numRef>
              <f>'Волгоградский 32 кор'!$L$56:$AC$56</f>
              <numCache>
                <formatCode>_("₽"* #,##0.00_);_("₽"* \(#,##0.00\);_("₽"* "-"??_);_(@_)</formatCode>
                <ptCount val="18"/>
                <pt idx="0">
                  <v>5445635.53</v>
                </pt>
                <pt idx="1">
                  <v>8168453.29</v>
                </pt>
                <pt idx="2">
                  <v>10891271.05</v>
                </pt>
                <pt idx="3">
                  <v>17381409.82</v>
                </pt>
                <pt idx="4">
                  <v>33253699.84</v>
                </pt>
                <pt idx="5">
                  <v>44581803.08</v>
                </pt>
                <pt idx="6">
                  <v>48914895.87</v>
                </pt>
                <pt idx="7">
                  <v>50388352.45</v>
                </pt>
                <pt idx="8">
                  <v>54892786.18</v>
                </pt>
                <pt idx="9">
                  <v>58672362.01</v>
                </pt>
                <pt idx="10">
                  <v>59475232.9</v>
                </pt>
                <pt idx="11">
                  <v>61475387.15</v>
                </pt>
                <pt idx="12">
                  <v>65463522.82</v>
                </pt>
                <pt idx="13">
                  <v>73837977.59</v>
                </pt>
                <pt idx="14">
                  <v>79812966.58</v>
                </pt>
                <pt idx="15">
                  <v>85106394.84</v>
                </pt>
                <pt idx="16">
                  <v>86868330.73999999</v>
                </pt>
              </numCache>
            </numRef>
          </val>
          <smooth val="0"/>
        </ser>
        <ser>
          <idx val="2"/>
          <order val="1"/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val>
            <numRef>
              <f>'Волгоградский 32 кор'!$L$53:$AC$53</f>
              <numCache>
                <formatCode>_("₽"* #,##0.00_);_("₽"* \(#,##0.00\);_("₽"* "-"??_);_(@_)</formatCode>
                <ptCount val="18"/>
                <pt idx="0">
                  <v>7312524.3</v>
                </pt>
                <pt idx="1">
                  <v>19404367.5</v>
                </pt>
                <pt idx="2">
                  <v>23434981.9</v>
                </pt>
                <pt idx="3">
                  <v>25450289.1</v>
                </pt>
                <pt idx="4">
                  <v>42724075.92</v>
                </pt>
                <pt idx="5">
                  <v>68283067.76000001</v>
                </pt>
                <pt idx="6">
                  <v>86539490.5</v>
                </pt>
                <pt idx="7">
                  <v>100626096.12</v>
                </pt>
                <pt idx="8">
                  <v>108082765.97</v>
                </pt>
                <pt idx="9">
                  <v>109043704.59</v>
                </pt>
                <pt idx="10">
                  <v>109255617</v>
                </pt>
                <pt idx="11">
                  <v>113190965.96</v>
                </pt>
                <pt idx="12">
                  <v>116529941.96</v>
                </pt>
                <pt idx="13">
                  <v>119960969.28</v>
                </pt>
                <pt idx="14">
                  <v>126254222.32</v>
                </pt>
                <pt idx="15">
                  <v>131760818.73</v>
                </pt>
                <pt idx="16">
                  <v>133150034.45</v>
                </pt>
                <pt idx="17">
                  <v>137753566.7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1627727"/>
        <axId val="101642287"/>
      </lineChart>
      <catAx>
        <axId val="101627727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01642287"/>
        <crosses val="autoZero"/>
        <auto val="1"/>
        <lblAlgn val="ctr"/>
        <lblOffset val="100"/>
        <noMultiLvlLbl val="0"/>
      </catAx>
      <valAx>
        <axId val="1016422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&quot;₽&quot;* #,##0.00_);_(&quot;₽&quot;* \(#,##0.00\);_(&quot;₽&quot;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01627727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17</col>
      <colOff>1211034</colOff>
      <row>88</row>
      <rowOff>159203</rowOff>
    </from>
    <to>
      <col>26</col>
      <colOff>625928</colOff>
      <row>112</row>
      <rowOff>163286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10</col>
      <colOff>27216</colOff>
      <row>89</row>
      <rowOff>0</rowOff>
    </from>
    <to>
      <col>17</col>
      <colOff>938894</colOff>
      <row>113</row>
      <rowOff>13607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26</col>
      <colOff>744681</colOff>
      <row>88</row>
      <rowOff>225136</rowOff>
    </from>
    <to>
      <col>35</col>
      <colOff>95252</colOff>
      <row>112</row>
      <rowOff>229219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18</col>
      <colOff>0</colOff>
      <row>113</row>
      <rowOff>23091</rowOff>
    </from>
    <to>
      <col>26</col>
      <colOff>611908</colOff>
      <row>138</row>
      <rowOff>46181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!&#1057;&#1084;&#1077;&#1090;&#1085;&#1099;&#1081;%20&#1086;&#1090;&#1076;&#1077;&#1083;/1%20&#1058;&#1045;&#1053;&#1044;&#1045;&#1056;&#1067;/&#1071;&#1084;&#1086;&#1085;&#1090;&#1086;&#1074;&#1086;/&#1057;&#1052;&#1056;/&#1043;&#1055;/&#1082;&#1086;&#1088;&#1087;.%201,2,3/&#1050;&#1086;&#1088;&#1087;&#1091;&#1089;%203%20-%20&#1047;&#1072;&#1084;&#1077;&#1085;&#1072;%20&#1087;&#1086;&#1076;&#1088;&#1103;&#1076;&#1095;&#1080;&#1082;&#1072;%202020/&#1088;&#1072;&#1089;&#1096;&#1080;&#1092;&#1088;&#1086;&#1074;&#1082;&#1080;/&#1050;3-&#1069;&#1054;&#1052;%20&#1076;&#1083;&#1103;%20&#1047;&#1072;&#1082;&#1072;&#1079;&#1095;&#1080;&#1082;&#1072;%20&#1053;&#1086;&#1074;%20&#1087;&#1088;&#1086;&#1077;&#1082;&#1090;+&#1055;&#1057;&#1058;&#1044;&#1062;+&#1052;&#1086;&#1083;&#1085;&#1080;&#1103;%20(&#1086;&#1082;)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&#1060;&#1069;&#1057;/6)%20&#1056;&#1103;&#1089;&#1085;&#1099;&#1081;%20&#1040;.&#1040;/174_&#1057;&#1072;&#1084;&#1086;&#1083;&#1077;&#1090;%20&#1076;&#1077;&#1074;&#1077;&#1083;._&#1064;&#1082;.750&#1084;%20&#1084;&#1086;&#1085;&#1086;&#1083;&#1080;&#1090;_&#1054;&#1089;&#1090;&#1072;&#1092;&#1100;&#1077;&#1074;&#1086;/&#1054;&#1089;&#1090;&#1072;&#1092;&#1100;&#1077;&#1074;&#1086;%20&#1084;&#1086;&#1085;&#1086;&#1083;&#1080;&#1090;/&#1050;&#1086;&#1087;&#1080;&#1103;%20&#1050;&#1055;%20&#1096;&#1082;&#1086;&#1083;&#1072;%20&#1084;&#1086;&#1085;&#1086;&#1083;&#1080;&#1090;%20&#1089;%20&#1080;&#1079;&#1084;1%20(&#1085;&#1086;&#1088;&#1084;&#1072;%20&#1088;&#1072;&#1089;&#1093;&#1086;&#1076;&#1072;)-2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!&#1057;&#1084;&#1077;&#1090;&#1085;&#1099;&#1081;%20&#1086;&#1090;&#1076;&#1077;&#1083;/1%20&#1058;&#1045;&#1053;&#1044;&#1045;&#1056;&#1067;/&#1071;&#1084;&#1086;&#1085;&#1090;&#1086;&#1074;&#1086;/&#1057;&#1052;&#1056;/&#1043;&#1055;/&#1082;&#1086;&#1088;&#1087;.%201,2,3/&#1050;&#1086;&#1088;&#1087;&#1091;&#1089;%203%20-%20&#1055;&#1077;&#1088;&#1077;&#1089;&#1084;&#1086;&#1090;&#1088;%20&#1094;&#1077;&#1085;%202019/1%20&#1047;&#1072;&#1082;&#1083;&#1102;&#1095;&#1077;&#1085;&#1080;&#1077;%20&#8470;1%20&#1086;&#1090;%2026.07.2019/&#1057;&#1088;&#1072;&#1074;&#1085;&#1080;&#1090;&#1077;&#1083;&#1100;&#1085;&#1099;&#1081;%20&#1072;&#1085;&#1072;&#1083;&#1080;&#1079;%20&#1094;&#1077;&#1085;%2030.07.2019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Users/a.vasilev/Downloads/&#1050;1-&#1042;&#1050;%20&#1076;&#1083;&#1103;%20&#1047;&#1072;&#1082;&#1072;&#1079;&#1095;&#1080;&#1082;&#1072;+&#1087;&#1091;&#1089;&#1082;&#1086;&#1085;&#1072;&#1083;&#1072;&#1076;&#1082;&#1072;%20(9).xlsx" TargetMode="External" Id="rId1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&#1042;&#1086;&#1089;&#1089;&#1090;&#1072;&#1085;&#1086;&#1074;&#1083;&#1077;&#1085;&#1085;&#1072;&#1103;_&#1074;&#1085;&#1077;&#1096;&#1085;&#1103;&#1103;_&#1089;&#1089;&#1099;&#1083;&#1082;&#1072;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ЭОМ"/>
      <sheetName val="Вар 2"/>
    </sheetNames>
    <sheetDataSet>
      <sheetData sheetId="0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Оферта"/>
      <sheetName val="Лист 1"/>
      <sheetName val="Бюджет"/>
      <sheetName val="ВОР Общестр."/>
      <sheetName val="ВОР ПЗУ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ПСТДЦ"/>
      <sheetName val="п. 2.3.6. Буровые сваи"/>
      <sheetName val="п. 3.1.4. Подпорные стены"/>
      <sheetName val="п. 3.6. Кровля"/>
      <sheetName val="п. 3.8.1 Входа"/>
      <sheetName val="п. 3.8.2. Террасы"/>
      <sheetName val="п. 4.1. ХВС"/>
      <sheetName val="п. 4.2. ГВС"/>
      <sheetName val="п. 4.3. Канализация"/>
      <sheetName val="п.4.4. Отопление"/>
      <sheetName val="п. 4.6. ЭОМ"/>
      <sheetName val="п.4.5. Вентиляция"/>
      <sheetName val="п. 3.4. Фасад"/>
      <sheetName val="ВНС"/>
      <sheetName val="ИТ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27">
          <cell r="L127">
            <v>2684616.64</v>
          </cell>
        </row>
      </sheetData>
      <sheetData sheetId="14">
        <row r="256">
          <cell r="L256">
            <v>6435503.6100000003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Хол вода"/>
      <sheetName val="Гор вода"/>
      <sheetName val="Канализ"/>
      <sheetName val="Хол вода Вар 2"/>
      <sheetName val="Гор вода Вар 2"/>
      <sheetName val="Канализация Вар 2"/>
    </sheetNames>
    <sheetDataSet>
      <sheetData sheetId="0">
        <row r="173">
          <cell r="H173">
            <v>4100025.0232040007</v>
          </cell>
        </row>
      </sheetData>
      <sheetData sheetId="1">
        <row r="125">
          <cell r="H125">
            <v>4100015.6538143996</v>
          </cell>
        </row>
      </sheetData>
      <sheetData sheetId="2">
        <row r="140">
          <cell r="H140">
            <v>2300002.7558320002</v>
          </cell>
        </row>
      </sheetData>
      <sheetData sheetId="3">
        <row r="101">
          <cell r="I101">
            <v>7085694.7335364977</v>
          </cell>
        </row>
      </sheetData>
      <sheetData sheetId="4"/>
      <sheetData sheetId="5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Сравнительная"/>
      <sheetName val="Приточ.установки"/>
      <sheetName val="Фламекс"/>
      <sheetName val="ИнгисВент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0" summaryRight="0"/>
    <pageSetUpPr fitToPage="1"/>
  </sheetPr>
  <dimension ref="A1:CU86"/>
  <sheetViews>
    <sheetView tabSelected="1" zoomScale="49" zoomScaleNormal="55" zoomScaleSheetLayoutView="40" workbookViewId="0">
      <pane xSplit="9" ySplit="11" topLeftCell="J12" activePane="bottomRight" state="frozen"/>
      <selection pane="topRight" activeCell="I1" sqref="I1"/>
      <selection pane="bottomLeft" activeCell="A12" sqref="A12"/>
      <selection pane="bottomRight" activeCell="M18" sqref="M18"/>
    </sheetView>
  </sheetViews>
  <sheetFormatPr baseColWidth="8" defaultColWidth="9.1796875" defaultRowHeight="18.5" outlineLevelRow="1"/>
  <cols>
    <col outlineLevel="1" width="10.26953125" customWidth="1" style="40" min="1" max="1"/>
    <col outlineLevel="1" width="11" customWidth="1" style="40" min="2" max="2"/>
    <col outlineLevel="1" width="5.7265625" customWidth="1" style="41" min="3" max="3"/>
    <col outlineLevel="1" width="18.1796875" customWidth="1" style="34" min="4" max="4"/>
    <col outlineLevel="1" collapsed="1" width="18.1796875" customWidth="1" style="34" min="5" max="5"/>
    <col outlineLevel="1" width="19.54296875" customWidth="1" style="34" min="6" max="6"/>
    <col outlineLevel="1" width="20.81640625" customWidth="1" style="34" min="7" max="7"/>
    <col outlineLevel="1" width="19.1796875" customWidth="1" style="126" min="8" max="8"/>
    <col width="9.54296875" customWidth="1" style="106" min="9" max="9"/>
    <col width="90.81640625" customWidth="1" style="111" min="10" max="10"/>
    <col width="11.81640625" customWidth="1" style="111" min="11" max="11"/>
    <col width="19.54296875" bestFit="1" customWidth="1" style="106" min="12" max="14"/>
    <col width="18.54296875" bestFit="1" customWidth="1" style="106" min="15" max="19"/>
    <col width="18.54296875" customWidth="1" style="106" min="20" max="20"/>
    <col width="18.81640625" bestFit="1" customWidth="1" style="106" min="21" max="21"/>
    <col width="18.81640625" customWidth="1" style="106" min="22" max="22"/>
    <col width="18.81640625" bestFit="1" customWidth="1" style="106" min="23" max="36"/>
    <col width="9.1796875" customWidth="1" style="106" min="37" max="43"/>
    <col hidden="1" width="9.1796875" customWidth="1" style="106" min="44" max="44"/>
    <col width="9.1796875" customWidth="1" style="106" min="45" max="64"/>
    <col width="9.1796875" customWidth="1" style="106" min="65" max="16384"/>
  </cols>
  <sheetData>
    <row r="1" hidden="1" outlineLevel="1" collapsed="1" ht="27.75" customFormat="1" customHeight="1" s="105">
      <c r="A1" s="40" t="n"/>
      <c r="B1" s="40" t="n"/>
      <c r="C1" s="41" t="n"/>
      <c r="D1" s="34" t="n"/>
      <c r="E1" s="34" t="n"/>
      <c r="F1" s="34" t="n"/>
      <c r="G1" s="34" t="n"/>
      <c r="H1" s="126" t="n"/>
      <c r="I1" s="106" t="n"/>
      <c r="J1" s="112" t="n"/>
      <c r="K1" s="112" t="n"/>
      <c r="AG1" s="10" t="n"/>
      <c r="AH1" s="115" t="inlineStr">
        <is>
          <t xml:space="preserve">Приложение № 1 </t>
        </is>
      </c>
      <c r="AK1" s="106" t="n"/>
      <c r="AL1" s="106" t="n"/>
      <c r="AM1" s="106" t="n"/>
      <c r="AN1" s="106" t="n"/>
      <c r="AO1" s="106" t="n"/>
      <c r="AP1" s="106" t="n"/>
      <c r="AQ1" s="106" t="n"/>
      <c r="AR1" s="106" t="n"/>
    </row>
    <row r="2" hidden="1" outlineLevel="1" ht="30" customFormat="1" customHeight="1" s="105">
      <c r="A2" s="40" t="n"/>
      <c r="B2" s="40" t="n"/>
      <c r="C2" s="41" t="n"/>
      <c r="D2" s="34" t="n"/>
      <c r="E2" s="34" t="n"/>
      <c r="F2" s="34" t="n"/>
      <c r="G2" s="34" t="n"/>
      <c r="H2" s="126" t="n"/>
      <c r="I2" s="106" t="n"/>
      <c r="J2" s="112" t="n"/>
      <c r="K2" s="112" t="n"/>
      <c r="AG2" s="116" t="inlineStr">
        <is>
          <t xml:space="preserve">к Договору субподряда № МСК-ВЛГ-СКГ-ЭК-МК </t>
        </is>
      </c>
      <c r="AK2" s="106" t="n"/>
      <c r="AL2" s="106" t="n"/>
      <c r="AM2" s="106" t="n"/>
      <c r="AN2" s="106" t="n"/>
      <c r="AO2" s="106" t="n"/>
      <c r="AP2" s="106" t="n"/>
      <c r="AQ2" s="106" t="n"/>
      <c r="AR2" s="106" t="n"/>
    </row>
    <row r="3" hidden="1" outlineLevel="1" ht="31.5" customFormat="1" customHeight="1" s="105">
      <c r="A3" s="40" t="n"/>
      <c r="B3" s="40" t="n"/>
      <c r="C3" s="41" t="n"/>
      <c r="D3" s="34" t="n"/>
      <c r="E3" s="34" t="n"/>
      <c r="F3" s="34" t="n"/>
      <c r="G3" s="34" t="n"/>
      <c r="H3" s="126" t="n"/>
      <c r="I3" s="106" t="n"/>
      <c r="J3" s="112" t="n"/>
      <c r="K3" s="112" t="n"/>
      <c r="AG3" s="15" t="n"/>
      <c r="AH3" s="116" t="inlineStr">
        <is>
          <t>от 23.06.2021г</t>
        </is>
      </c>
      <c r="AK3" s="106" t="n"/>
      <c r="AL3" s="106" t="n"/>
      <c r="AM3" s="106" t="n"/>
      <c r="AN3" s="106" t="n"/>
      <c r="AO3" s="106" t="n"/>
      <c r="AP3" s="106" t="n"/>
      <c r="AQ3" s="106" t="n"/>
      <c r="AR3" s="106" t="n"/>
    </row>
    <row r="4" hidden="1" outlineLevel="1" ht="33.75" customFormat="1" customHeight="1" s="105">
      <c r="A4" s="40" t="n"/>
      <c r="B4" s="40" t="n"/>
      <c r="C4" s="41" t="n"/>
      <c r="D4" s="34" t="n"/>
      <c r="E4" s="34" t="n"/>
      <c r="F4" s="34" t="n"/>
      <c r="G4" s="34" t="n"/>
      <c r="H4" s="126" t="n"/>
      <c r="I4" s="114" t="inlineStr">
        <is>
          <t>ГРАФИК ПРОИЗВОДСТВА РАБОТ</t>
        </is>
      </c>
    </row>
    <row r="5" hidden="1" outlineLevel="1" ht="43.5" customFormat="1" customHeight="1" s="105">
      <c r="A5" s="40" t="n"/>
      <c r="B5" s="40" t="n"/>
      <c r="C5" s="41" t="n"/>
      <c r="D5" s="34" t="n"/>
      <c r="E5" s="34" t="n"/>
      <c r="F5" s="34" t="n"/>
      <c r="G5" s="34" t="n"/>
      <c r="H5" s="126" t="n"/>
      <c r="I5" s="110" t="inlineStr">
        <is>
          <t>на выполнение комплекса работ на строительство Объекта:</t>
        </is>
      </c>
    </row>
    <row r="6" hidden="1" outlineLevel="1" ht="21.75" customFormat="1" customHeight="1" s="105">
      <c r="A6" s="40" t="n"/>
      <c r="B6" s="40" t="n"/>
      <c r="C6" s="41" t="n"/>
      <c r="D6" s="34" t="n"/>
      <c r="E6" s="34" t="n"/>
      <c r="F6" s="34" t="n"/>
      <c r="G6" s="34" t="n"/>
      <c r="H6" s="126" t="n"/>
      <c r="I6" s="110" t="inlineStr">
        <is>
          <t xml:space="preserve"> "Многофункциональный комплекс с апартаментами, объектами физкультурно-оздоровительных и досуговых центров" по адресу: г. Москва, Волгоградский проспект", строящийся на земельном участке с кадастровым номером 77:04:0001018:12697</t>
        </is>
      </c>
      <c r="AK6" s="106" t="n"/>
      <c r="AL6" s="106" t="n"/>
      <c r="AM6" s="106" t="n"/>
      <c r="AN6" s="106" t="n"/>
      <c r="AO6" s="106" t="n"/>
      <c r="AP6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 hidden="1" outlineLevel="1" ht="15" customHeight="1"/>
    <row r="8" hidden="1" outlineLevel="1" ht="15" customFormat="1" customHeight="1" s="112">
      <c r="A8" s="46" t="n"/>
      <c r="B8" s="46" t="n"/>
      <c r="C8" s="42" t="n"/>
      <c r="D8" s="35" t="n"/>
      <c r="E8" s="35" t="n"/>
      <c r="F8" s="35" t="n"/>
      <c r="G8" s="35" t="n"/>
      <c r="H8" s="127" t="n"/>
      <c r="AK8" s="106" t="n"/>
      <c r="AL8" s="106" t="n"/>
      <c r="AM8" s="106" t="n"/>
      <c r="AN8" s="106" t="n"/>
      <c r="AO8" s="106" t="n"/>
      <c r="AP8" s="106" t="n"/>
      <c r="AQ8" s="106" t="n"/>
      <c r="AR8" s="106" t="n"/>
    </row>
    <row r="9" hidden="1" outlineLevel="1" ht="21.75" customFormat="1" customHeight="1" s="113" thickBot="1">
      <c r="A9" s="47" t="n"/>
      <c r="B9" s="47" t="n"/>
      <c r="C9" s="43" t="n"/>
      <c r="D9" s="36" t="n"/>
      <c r="E9" s="36" t="n"/>
      <c r="F9" s="36" t="n"/>
      <c r="G9" s="36" t="n"/>
      <c r="H9" s="128" t="n"/>
      <c r="AK9" s="106" t="n"/>
      <c r="AL9" s="106" t="n"/>
      <c r="AM9" s="106" t="n"/>
      <c r="AN9" s="106" t="n"/>
      <c r="AO9" s="106" t="n"/>
      <c r="AP9" s="106" t="n"/>
      <c r="AQ9" s="106" t="n"/>
      <c r="AR9" s="106" t="n"/>
    </row>
    <row r="10" ht="44.25" customFormat="1" customHeight="1" s="113" thickBot="1">
      <c r="A10" s="50" t="n"/>
      <c r="B10" s="50" t="n"/>
      <c r="C10" s="51" t="n"/>
      <c r="D10" s="52" t="n"/>
      <c r="E10" s="52" t="n"/>
      <c r="F10" s="36" t="n"/>
      <c r="G10" s="36" t="n"/>
      <c r="H10" s="128" t="n"/>
      <c r="I10" s="117" t="inlineStr">
        <is>
          <t>1</t>
        </is>
      </c>
      <c r="J10" s="119" t="n">
        <v>2</v>
      </c>
      <c r="K10" s="57" t="n"/>
      <c r="L10" s="121" t="n">
        <v>2021</v>
      </c>
      <c r="M10" s="108" t="n"/>
      <c r="N10" s="108" t="n"/>
      <c r="O10" s="108" t="n"/>
      <c r="P10" s="108" t="n"/>
      <c r="Q10" s="108" t="n"/>
      <c r="R10" s="122" t="n"/>
      <c r="S10" s="121" t="n">
        <v>2022</v>
      </c>
      <c r="T10" s="108" t="n"/>
      <c r="U10" s="108" t="n"/>
      <c r="V10" s="108" t="n"/>
      <c r="W10" s="108" t="n"/>
      <c r="X10" s="108" t="n"/>
      <c r="Y10" s="108" t="n"/>
      <c r="Z10" s="108" t="n"/>
      <c r="AA10" s="108" t="n"/>
      <c r="AB10" s="108" t="n"/>
      <c r="AC10" s="108" t="n"/>
      <c r="AD10" s="122" t="n"/>
      <c r="AE10" s="107" t="n">
        <v>2023</v>
      </c>
      <c r="AF10" s="108" t="n"/>
      <c r="AG10" s="108" t="n"/>
      <c r="AH10" s="108" t="n"/>
      <c r="AI10" s="108" t="n"/>
      <c r="AJ10" s="109" t="n"/>
      <c r="AK10" s="24" t="n"/>
      <c r="AL10" s="24" t="n"/>
      <c r="AM10" s="24" t="n"/>
      <c r="AN10" s="24" t="n"/>
      <c r="AO10" s="24" t="n"/>
      <c r="AP10" s="24" t="n"/>
      <c r="AQ10" s="24" t="n"/>
    </row>
    <row r="11" ht="21.65" customFormat="1" customHeight="1" s="13" thickBot="1">
      <c r="A11" s="53" t="inlineStr">
        <is>
          <t>Дата нач.</t>
        </is>
      </c>
      <c r="B11" s="53" t="inlineStr">
        <is>
          <t>Дата окон.</t>
        </is>
      </c>
      <c r="C11" s="54" t="inlineStr">
        <is>
          <t>мес.</t>
        </is>
      </c>
      <c r="D11" s="53" t="inlineStr">
        <is>
          <t>Сумма без НДС</t>
        </is>
      </c>
      <c r="E11" s="53" t="inlineStr">
        <is>
          <t>Сумма с НДС</t>
        </is>
      </c>
      <c r="F11" s="34" t="n"/>
      <c r="G11" s="34" t="n"/>
      <c r="H11" s="126" t="n"/>
      <c r="I11" s="118" t="n"/>
      <c r="J11" s="120" t="n"/>
      <c r="K11" s="59" t="n"/>
      <c r="L11" s="11" t="inlineStr">
        <is>
          <t>июнь</t>
        </is>
      </c>
      <c r="M11" s="11" t="inlineStr">
        <is>
          <t>июль</t>
        </is>
      </c>
      <c r="N11" s="11" t="inlineStr">
        <is>
          <t>август</t>
        </is>
      </c>
      <c r="O11" s="11" t="inlineStr">
        <is>
          <t>сентябрь</t>
        </is>
      </c>
      <c r="P11" s="11" t="inlineStr">
        <is>
          <t>октябрь</t>
        </is>
      </c>
      <c r="Q11" s="11" t="inlineStr">
        <is>
          <t>ноябрь</t>
        </is>
      </c>
      <c r="R11" s="11" t="inlineStr">
        <is>
          <t>декабрь</t>
        </is>
      </c>
      <c r="S11" s="11" t="inlineStr">
        <is>
          <t>январь</t>
        </is>
      </c>
      <c r="T11" s="11" t="inlineStr">
        <is>
          <t>февраль</t>
        </is>
      </c>
      <c r="U11" s="11" t="inlineStr">
        <is>
          <t>март</t>
        </is>
      </c>
      <c r="V11" s="11" t="inlineStr">
        <is>
          <t>апрель</t>
        </is>
      </c>
      <c r="W11" s="11" t="inlineStr">
        <is>
          <t>май</t>
        </is>
      </c>
      <c r="X11" s="11" t="inlineStr">
        <is>
          <t>июнь</t>
        </is>
      </c>
      <c r="Y11" s="11" t="inlineStr">
        <is>
          <t>июль</t>
        </is>
      </c>
      <c r="Z11" s="11" t="inlineStr">
        <is>
          <t>август</t>
        </is>
      </c>
      <c r="AA11" s="11" t="inlineStr">
        <is>
          <t>сентябрь</t>
        </is>
      </c>
      <c r="AB11" s="11" t="inlineStr">
        <is>
          <t>октябрь</t>
        </is>
      </c>
      <c r="AC11" s="11" t="inlineStr">
        <is>
          <t>ноябрь</t>
        </is>
      </c>
      <c r="AD11" s="11" t="inlineStr">
        <is>
          <t>декабрь</t>
        </is>
      </c>
      <c r="AE11" s="11" t="inlineStr">
        <is>
          <t>январь</t>
        </is>
      </c>
      <c r="AF11" s="11" t="inlineStr">
        <is>
          <t>февраль</t>
        </is>
      </c>
      <c r="AG11" s="11" t="inlineStr">
        <is>
          <t>март</t>
        </is>
      </c>
      <c r="AH11" s="11" t="inlineStr">
        <is>
          <t>апрель</t>
        </is>
      </c>
      <c r="AI11" s="11" t="inlineStr">
        <is>
          <t>май</t>
        </is>
      </c>
      <c r="AJ11" s="12" t="inlineStr">
        <is>
          <t>июнь</t>
        </is>
      </c>
      <c r="AK11" s="25" t="n"/>
      <c r="AL11" s="25" t="n"/>
      <c r="AM11" s="25" t="n"/>
      <c r="AN11" s="25" t="n"/>
      <c r="AO11" s="25" t="n"/>
      <c r="AP11" s="25" t="n"/>
      <c r="AQ11" s="25" t="n"/>
      <c r="AR11" s="25" t="n"/>
      <c r="AS11" s="25" t="n"/>
      <c r="AT11" s="25" t="n"/>
      <c r="AU11" s="25" t="n"/>
      <c r="AV11" s="25" t="n"/>
      <c r="AW11" s="25" t="n"/>
      <c r="AX11" s="25" t="n"/>
    </row>
    <row r="12" ht="25" customHeight="1">
      <c r="A12" s="53" t="n">
        <v>44348</v>
      </c>
      <c r="B12" s="53" t="n">
        <v>44592</v>
      </c>
      <c r="C12" s="54">
        <f>MONTH(B12-A12)</f>
        <v/>
      </c>
      <c r="D12" s="129" t="n">
        <v>48750162</v>
      </c>
      <c r="E12" s="129" t="n">
        <v>58500194.4</v>
      </c>
      <c r="F12" s="126">
        <f>D12/C12</f>
        <v/>
      </c>
      <c r="G12" s="126">
        <f>SUM(L12:AJ12)</f>
        <v/>
      </c>
      <c r="H12" s="126">
        <f>E12-G12</f>
        <v/>
      </c>
      <c r="I12" s="2" t="inlineStr">
        <is>
          <t>1</t>
        </is>
      </c>
      <c r="J12" s="3" t="inlineStr">
        <is>
          <t>Подготовительный работы</t>
        </is>
      </c>
      <c r="K12" s="18" t="n"/>
      <c r="L12" s="130" t="n">
        <v>7312524.3</v>
      </c>
      <c r="M12" s="130" t="n">
        <v>7312524.3</v>
      </c>
      <c r="N12" s="130" t="n">
        <v>7312524.3</v>
      </c>
      <c r="O12" s="130" t="n">
        <v>7312524.3</v>
      </c>
      <c r="P12" s="130" t="n">
        <v>7312524.3</v>
      </c>
      <c r="Q12" s="130" t="n">
        <v>7312524.3</v>
      </c>
      <c r="R12" s="130" t="n">
        <v>7312524.3</v>
      </c>
      <c r="S12" s="130" t="n">
        <v>7312524.3</v>
      </c>
      <c r="T12" s="131" t="inlineStr"/>
      <c r="U12" s="131" t="inlineStr"/>
      <c r="V12" s="131" t="inlineStr"/>
      <c r="W12" s="131" t="inlineStr"/>
      <c r="X12" s="131" t="inlineStr"/>
      <c r="Y12" s="131" t="inlineStr"/>
      <c r="Z12" s="131" t="inlineStr"/>
      <c r="AA12" s="131" t="inlineStr"/>
      <c r="AB12" s="131" t="inlineStr"/>
      <c r="AC12" s="131" t="inlineStr"/>
      <c r="AD12" s="131" t="inlineStr"/>
      <c r="AE12" s="131" t="inlineStr"/>
      <c r="AF12" s="131" t="inlineStr"/>
      <c r="AG12" s="131" t="inlineStr"/>
      <c r="AH12" s="131" t="inlineStr"/>
      <c r="AI12" s="132" t="inlineStr"/>
      <c r="AJ12" s="132" t="inlineStr"/>
      <c r="AK12" s="26" t="n"/>
      <c r="AL12" s="26" t="n"/>
      <c r="AM12" s="26" t="n"/>
      <c r="AN12" s="26" t="n"/>
      <c r="AO12" s="26" t="n"/>
      <c r="AP12" s="26" t="n"/>
      <c r="AQ12" s="26" t="n"/>
      <c r="AR12" s="27" t="n"/>
      <c r="AS12" s="27" t="n"/>
      <c r="AT12" s="27" t="n"/>
      <c r="AU12" s="27" t="n"/>
      <c r="AV12" s="27" t="n"/>
      <c r="AW12" s="27" t="n"/>
      <c r="AX12" s="27" t="n"/>
    </row>
    <row r="13" ht="25" customHeight="1">
      <c r="A13" s="53" t="n">
        <v>44378</v>
      </c>
      <c r="B13" s="53" t="n">
        <v>44592</v>
      </c>
      <c r="C13" s="54">
        <f>MONTH(B13-A13)</f>
        <v/>
      </c>
      <c r="D13" s="129" t="n">
        <v>141071504</v>
      </c>
      <c r="E13" s="129" t="n">
        <v>169285804.8</v>
      </c>
      <c r="F13" s="126">
        <f>D13/C13</f>
        <v/>
      </c>
      <c r="G13" s="126">
        <f>SUM(L13:AJ13)</f>
        <v/>
      </c>
      <c r="H13" s="126">
        <f>E13-G13</f>
        <v/>
      </c>
      <c r="I13" s="2" t="inlineStr">
        <is>
          <t>2</t>
        </is>
      </c>
      <c r="J13" s="4" t="inlineStr">
        <is>
          <t>Землянные работы</t>
        </is>
      </c>
      <c r="K13" s="18" t="n"/>
      <c r="L13" s="133" t="inlineStr"/>
      <c r="M13" s="134" t="n">
        <v>24183686.4</v>
      </c>
      <c r="N13" s="134" t="n">
        <v>24183686.4</v>
      </c>
      <c r="O13" s="134" t="n">
        <v>24183686.4</v>
      </c>
      <c r="P13" s="134" t="n">
        <v>24183686.4</v>
      </c>
      <c r="Q13" s="134" t="n">
        <v>24183686.4</v>
      </c>
      <c r="R13" s="134" t="n">
        <v>24183686.4</v>
      </c>
      <c r="S13" s="134" t="n">
        <v>24183686.4</v>
      </c>
      <c r="T13" s="133" t="inlineStr"/>
      <c r="U13" s="133" t="inlineStr"/>
      <c r="V13" s="133" t="inlineStr"/>
      <c r="W13" s="133" t="inlineStr"/>
      <c r="X13" s="133" t="inlineStr"/>
      <c r="Y13" s="133" t="inlineStr"/>
      <c r="Z13" s="133" t="inlineStr"/>
      <c r="AA13" s="133" t="inlineStr"/>
      <c r="AB13" s="133" t="inlineStr"/>
      <c r="AC13" s="133" t="inlineStr"/>
      <c r="AD13" s="133" t="inlineStr"/>
      <c r="AE13" s="133" t="inlineStr"/>
      <c r="AF13" s="133" t="inlineStr"/>
      <c r="AG13" s="133" t="inlineStr"/>
      <c r="AH13" s="133" t="inlineStr"/>
      <c r="AI13" s="135" t="inlineStr"/>
      <c r="AJ13" s="135" t="inlineStr"/>
      <c r="AK13" s="26" t="n"/>
      <c r="AL13" s="26" t="n"/>
      <c r="AM13" s="26" t="n"/>
      <c r="AN13" s="26" t="n"/>
      <c r="AO13" s="26" t="n"/>
      <c r="AP13" s="26" t="n"/>
      <c r="AQ13" s="26" t="n"/>
      <c r="AR13" s="27" t="n"/>
      <c r="AS13" s="27" t="n"/>
      <c r="AT13" s="27" t="n"/>
      <c r="AU13" s="27" t="n"/>
      <c r="AV13" s="27" t="n"/>
      <c r="AW13" s="27" t="n"/>
      <c r="AX13" s="27" t="n"/>
    </row>
    <row r="14" ht="25" customHeight="1">
      <c r="A14" s="53" t="n">
        <v>44470</v>
      </c>
      <c r="B14" s="53" t="n">
        <v>44620</v>
      </c>
      <c r="C14" s="54">
        <f>MONTH(B14-A14)+2</f>
        <v/>
      </c>
      <c r="D14" s="129" t="n">
        <v>223503712</v>
      </c>
      <c r="E14" s="129" t="n">
        <v>268204454.4</v>
      </c>
      <c r="F14" s="126">
        <f>D14/C14</f>
        <v/>
      </c>
      <c r="G14" s="126">
        <f>SUM(L14:AJ14)</f>
        <v/>
      </c>
      <c r="H14" s="126">
        <f>E14-G14</f>
        <v/>
      </c>
      <c r="I14" s="2" t="inlineStr">
        <is>
          <t>3</t>
        </is>
      </c>
      <c r="J14" s="4" t="inlineStr">
        <is>
          <t>Устройство фундаментных плит</t>
        </is>
      </c>
      <c r="K14" s="18" t="n"/>
      <c r="L14" s="133" t="inlineStr"/>
      <c r="M14" s="133" t="inlineStr"/>
      <c r="N14" s="133" t="inlineStr"/>
      <c r="O14" s="133" t="inlineStr"/>
      <c r="P14" s="134" t="n">
        <v>53640890.88</v>
      </c>
      <c r="Q14" s="134" t="n">
        <v>53640890.88</v>
      </c>
      <c r="R14" s="134" t="n">
        <v>53640890.88</v>
      </c>
      <c r="S14" s="134" t="n">
        <v>53640890.88</v>
      </c>
      <c r="T14" s="134" t="n">
        <v>53640890.88</v>
      </c>
      <c r="U14" s="133" t="inlineStr"/>
      <c r="V14" s="133" t="inlineStr"/>
      <c r="W14" s="133" t="inlineStr"/>
      <c r="X14" s="133" t="inlineStr"/>
      <c r="Y14" s="133" t="inlineStr"/>
      <c r="Z14" s="133" t="inlineStr"/>
      <c r="AA14" s="133" t="inlineStr"/>
      <c r="AB14" s="133" t="inlineStr"/>
      <c r="AC14" s="133" t="inlineStr"/>
      <c r="AD14" s="133" t="inlineStr"/>
      <c r="AE14" s="133" t="inlineStr"/>
      <c r="AF14" s="133" t="inlineStr"/>
      <c r="AG14" s="133" t="inlineStr"/>
      <c r="AH14" s="133" t="inlineStr"/>
      <c r="AI14" s="135" t="inlineStr"/>
      <c r="AJ14" s="135" t="inlineStr"/>
      <c r="AK14" s="26" t="n"/>
      <c r="AL14" s="26" t="n"/>
      <c r="AM14" s="26" t="n"/>
      <c r="AN14" s="26" t="n"/>
      <c r="AO14" s="26" t="n"/>
      <c r="AP14" s="26" t="n"/>
      <c r="AQ14" s="26" t="n"/>
      <c r="AR14" s="27" t="n"/>
      <c r="AS14" s="27" t="n"/>
      <c r="AT14" s="27" t="n"/>
      <c r="AU14" s="27" t="n"/>
      <c r="AV14" s="27" t="n"/>
      <c r="AW14" s="27" t="n"/>
      <c r="AX14" s="27" t="n"/>
    </row>
    <row r="15" ht="24.75" customHeight="1">
      <c r="A15" s="53" t="n">
        <v>44470</v>
      </c>
      <c r="B15" s="53" t="n">
        <v>44650</v>
      </c>
      <c r="C15" s="54">
        <f>MONTH(B15-A15)</f>
        <v/>
      </c>
      <c r="D15" s="129" t="n">
        <v>133410608</v>
      </c>
      <c r="E15" s="129" t="n">
        <v>160092729.6</v>
      </c>
      <c r="F15" s="126">
        <f>D15/C15</f>
        <v/>
      </c>
      <c r="G15" s="126">
        <f>SUM(L15:AJ15)</f>
        <v/>
      </c>
      <c r="H15" s="126">
        <f>E15-G15</f>
        <v/>
      </c>
      <c r="I15" s="2" t="inlineStr">
        <is>
          <t>4</t>
        </is>
      </c>
      <c r="J15" s="4" t="inlineStr">
        <is>
          <t>Устройство монолитных ж/б конструкций подземной части</t>
        </is>
      </c>
      <c r="K15" s="18" t="n"/>
      <c r="L15" s="133" t="inlineStr"/>
      <c r="M15" s="133" t="inlineStr"/>
      <c r="N15" s="133" t="inlineStr"/>
      <c r="O15" s="133" t="inlineStr"/>
      <c r="P15" s="134" t="n">
        <v>26682121.6</v>
      </c>
      <c r="Q15" s="134" t="n">
        <v>26682121.6</v>
      </c>
      <c r="R15" s="134" t="n">
        <v>26682121.6</v>
      </c>
      <c r="S15" s="134" t="n">
        <v>26682121.6</v>
      </c>
      <c r="T15" s="134" t="n">
        <v>26682121.6</v>
      </c>
      <c r="U15" s="134" t="n">
        <v>26682121.6</v>
      </c>
      <c r="V15" s="133" t="inlineStr"/>
      <c r="W15" s="133" t="inlineStr"/>
      <c r="X15" s="133" t="inlineStr"/>
      <c r="Y15" s="133" t="inlineStr"/>
      <c r="Z15" s="133" t="inlineStr"/>
      <c r="AA15" s="133" t="inlineStr"/>
      <c r="AB15" s="133" t="inlineStr"/>
      <c r="AC15" s="133" t="inlineStr"/>
      <c r="AD15" s="133" t="inlineStr"/>
      <c r="AE15" s="133" t="inlineStr"/>
      <c r="AF15" s="133" t="inlineStr"/>
      <c r="AG15" s="133" t="inlineStr"/>
      <c r="AH15" s="133" t="inlineStr"/>
      <c r="AI15" s="135" t="inlineStr"/>
      <c r="AJ15" s="135" t="inlineStr"/>
      <c r="AK15" s="26" t="n"/>
      <c r="AL15" s="26" t="n"/>
      <c r="AM15" s="26" t="n"/>
      <c r="AN15" s="26" t="n"/>
      <c r="AO15" s="26" t="n"/>
      <c r="AP15" s="26" t="n"/>
      <c r="AQ15" s="26" t="n"/>
      <c r="AR15" s="27" t="n"/>
      <c r="AS15" s="27" t="n"/>
      <c r="AT15" s="27" t="n"/>
      <c r="AU15" s="27" t="n"/>
      <c r="AV15" s="27" t="n"/>
      <c r="AW15" s="27" t="n"/>
      <c r="AX15" s="27" t="n"/>
    </row>
    <row r="16" ht="48" customHeight="1">
      <c r="A16" s="53" t="n">
        <v>44501</v>
      </c>
      <c r="B16" s="53" t="n">
        <v>44834</v>
      </c>
      <c r="C16" s="54">
        <f>MONTH(B16-A16)</f>
        <v/>
      </c>
      <c r="D16" s="129" t="n">
        <v>772372368</v>
      </c>
      <c r="E16" s="129" t="n">
        <v>926846841.6</v>
      </c>
      <c r="F16" s="126">
        <f>D16/C16</f>
        <v/>
      </c>
      <c r="G16" s="126">
        <f>SUM(L16:AJ16)</f>
        <v/>
      </c>
      <c r="H16" s="126">
        <f>E16-G16</f>
        <v/>
      </c>
      <c r="I16" s="2" t="inlineStr">
        <is>
          <t>5</t>
        </is>
      </c>
      <c r="J16" s="4" t="inlineStr">
        <is>
          <t>Устройство монолитных и сборных ж/б конструкций надземной части</t>
        </is>
      </c>
      <c r="K16" s="18" t="n"/>
      <c r="L16" s="133" t="inlineStr"/>
      <c r="M16" s="133" t="inlineStr"/>
      <c r="N16" s="133" t="inlineStr"/>
      <c r="O16" s="133" t="inlineStr"/>
      <c r="P16" s="133" t="inlineStr"/>
      <c r="Q16" s="134" t="n">
        <v>84258803.78181818</v>
      </c>
      <c r="R16" s="134" t="n">
        <v>84258803.78181818</v>
      </c>
      <c r="S16" s="134" t="n">
        <v>84258803.78181818</v>
      </c>
      <c r="T16" s="134" t="n">
        <v>84258803.78181818</v>
      </c>
      <c r="U16" s="134" t="n">
        <v>84258803.78181818</v>
      </c>
      <c r="V16" s="134" t="n">
        <v>84258803.78181818</v>
      </c>
      <c r="W16" s="134" t="n">
        <v>84258803.78181818</v>
      </c>
      <c r="X16" s="134" t="n">
        <v>84258803.78181818</v>
      </c>
      <c r="Y16" s="134" t="n">
        <v>84258803.78181818</v>
      </c>
      <c r="Z16" s="134" t="n">
        <v>84258803.78181818</v>
      </c>
      <c r="AA16" s="134" t="n">
        <v>84258803.78181818</v>
      </c>
      <c r="AB16" s="133" t="inlineStr"/>
      <c r="AC16" s="133" t="inlineStr"/>
      <c r="AD16" s="133" t="inlineStr"/>
      <c r="AE16" s="133" t="inlineStr"/>
      <c r="AF16" s="133" t="inlineStr"/>
      <c r="AG16" s="133" t="inlineStr"/>
      <c r="AH16" s="133" t="inlineStr"/>
      <c r="AI16" s="135" t="inlineStr"/>
      <c r="AJ16" s="135" t="inlineStr"/>
      <c r="AK16" s="26" t="n"/>
      <c r="AL16" s="26" t="n"/>
      <c r="AM16" s="26" t="n"/>
      <c r="AN16" s="26" t="n"/>
      <c r="AO16" s="26" t="n"/>
      <c r="AP16" s="26" t="n"/>
      <c r="AQ16" s="26" t="n"/>
      <c r="AR16" s="27" t="n"/>
      <c r="AS16" s="27" t="n"/>
      <c r="AT16" s="27" t="n"/>
      <c r="AU16" s="27" t="n"/>
      <c r="AV16" s="27" t="n"/>
      <c r="AW16" s="27" t="n"/>
      <c r="AX16" s="27" t="n"/>
    </row>
    <row r="17" ht="29.25" customHeight="1">
      <c r="A17" s="53" t="n">
        <v>44562</v>
      </c>
      <c r="B17" s="53" t="n">
        <v>44864</v>
      </c>
      <c r="C17" s="54">
        <f>MONTH(B17-A17)</f>
        <v/>
      </c>
      <c r="D17" s="129" t="n">
        <v>26285904</v>
      </c>
      <c r="E17" s="129" t="n">
        <v>31543084.8</v>
      </c>
      <c r="F17" s="126">
        <f>D17/C17</f>
        <v/>
      </c>
      <c r="G17" s="126">
        <f>SUM(L17:AJ17)</f>
        <v/>
      </c>
      <c r="H17" s="126">
        <f>E17-G17</f>
        <v/>
      </c>
      <c r="I17" s="2" t="inlineStr">
        <is>
          <t>6</t>
        </is>
      </c>
      <c r="J17" s="4" t="inlineStr">
        <is>
          <t>Устройство наружных стен (включая на кровле)</t>
        </is>
      </c>
      <c r="K17" s="18" t="n"/>
      <c r="L17" s="133" t="inlineStr"/>
      <c r="M17" s="133" t="inlineStr"/>
      <c r="N17" s="133" t="inlineStr"/>
      <c r="O17" s="133" t="inlineStr"/>
      <c r="P17" s="133" t="inlineStr"/>
      <c r="Q17" s="133" t="inlineStr"/>
      <c r="R17" s="133" t="inlineStr"/>
      <c r="S17" s="134" t="n">
        <v>3154308.48</v>
      </c>
      <c r="T17" s="134" t="n">
        <v>3154308.48</v>
      </c>
      <c r="U17" s="134" t="n">
        <v>3154308.48</v>
      </c>
      <c r="V17" s="134" t="n">
        <v>3154308.48</v>
      </c>
      <c r="W17" s="134" t="n">
        <v>3154308.48</v>
      </c>
      <c r="X17" s="134" t="n">
        <v>3154308.48</v>
      </c>
      <c r="Y17" s="134" t="n">
        <v>3154308.48</v>
      </c>
      <c r="Z17" s="134" t="n">
        <v>3154308.48</v>
      </c>
      <c r="AA17" s="134" t="n">
        <v>3154308.48</v>
      </c>
      <c r="AB17" s="134" t="n">
        <v>3154308.48</v>
      </c>
      <c r="AC17" s="135" t="inlineStr"/>
      <c r="AD17" s="135" t="inlineStr"/>
      <c r="AE17" s="135" t="inlineStr"/>
      <c r="AF17" s="135" t="inlineStr"/>
      <c r="AG17" s="135" t="inlineStr"/>
      <c r="AH17" s="135" t="inlineStr"/>
      <c r="AI17" s="135" t="inlineStr"/>
      <c r="AJ17" s="135" t="inlineStr"/>
      <c r="AK17" s="26" t="n"/>
      <c r="AL17" s="26" t="n"/>
      <c r="AM17" s="26" t="n"/>
      <c r="AN17" s="26" t="n"/>
      <c r="AO17" s="26" t="n"/>
      <c r="AP17" s="26" t="n"/>
      <c r="AQ17" s="26" t="n"/>
      <c r="AR17" s="27" t="n"/>
      <c r="AS17" s="27" t="n"/>
      <c r="AT17" s="27" t="n"/>
      <c r="AU17" s="27" t="n"/>
      <c r="AV17" s="27" t="n"/>
      <c r="AW17" s="27" t="n"/>
      <c r="AX17" s="27" t="n"/>
    </row>
    <row r="18" ht="50.25" customHeight="1">
      <c r="A18" s="53" t="n">
        <v>44652</v>
      </c>
      <c r="B18" s="53" t="n">
        <v>44926</v>
      </c>
      <c r="C18" s="54">
        <f>MONTH(B18-A18)</f>
        <v/>
      </c>
      <c r="D18" s="129" t="n">
        <v>152735328</v>
      </c>
      <c r="E18" s="129" t="n">
        <v>183282393.6</v>
      </c>
      <c r="F18" s="126">
        <f>D18/C18</f>
        <v/>
      </c>
      <c r="G18" s="126">
        <f>SUM(L18:AJ18)</f>
        <v/>
      </c>
      <c r="H18" s="126">
        <f>E18-G18</f>
        <v/>
      </c>
      <c r="I18" s="2" t="inlineStr">
        <is>
          <t>7</t>
        </is>
      </c>
      <c r="J18" s="4" t="inlineStr">
        <is>
          <t>Устройство внутренних стен и перегородок (кроме внутриквартирной кладки)</t>
        </is>
      </c>
      <c r="K18" s="18" t="n"/>
      <c r="L18" s="133" t="inlineStr"/>
      <c r="M18" s="133" t="inlineStr"/>
      <c r="N18" s="133" t="inlineStr"/>
      <c r="O18" s="133" t="inlineStr"/>
      <c r="P18" s="133" t="inlineStr"/>
      <c r="Q18" s="133" t="inlineStr"/>
      <c r="R18" s="133" t="inlineStr"/>
      <c r="S18" s="133" t="inlineStr"/>
      <c r="T18" s="133" t="inlineStr"/>
      <c r="U18" s="133" t="inlineStr"/>
      <c r="V18" s="134" t="n">
        <v>20364710.4</v>
      </c>
      <c r="W18" s="134" t="n">
        <v>20364710.4</v>
      </c>
      <c r="X18" s="134" t="n">
        <v>20364710.4</v>
      </c>
      <c r="Y18" s="134" t="n">
        <v>20364710.4</v>
      </c>
      <c r="Z18" s="134" t="n">
        <v>20364710.4</v>
      </c>
      <c r="AA18" s="134" t="n">
        <v>20364710.4</v>
      </c>
      <c r="AB18" s="134" t="n">
        <v>20364710.4</v>
      </c>
      <c r="AC18" s="134" t="n">
        <v>20364710.4</v>
      </c>
      <c r="AD18" s="134" t="n">
        <v>20364710.4</v>
      </c>
      <c r="AE18" s="133" t="inlineStr"/>
      <c r="AF18" s="133" t="inlineStr"/>
      <c r="AG18" s="133" t="inlineStr"/>
      <c r="AH18" s="133" t="inlineStr"/>
      <c r="AI18" s="135" t="inlineStr"/>
      <c r="AJ18" s="135" t="inlineStr"/>
      <c r="AK18" s="26" t="n"/>
      <c r="AL18" s="26" t="n"/>
      <c r="AM18" s="26" t="n"/>
      <c r="AN18" s="26" t="n"/>
      <c r="AO18" s="26" t="n"/>
      <c r="AP18" s="26" t="n"/>
      <c r="AQ18" s="26" t="n"/>
      <c r="AR18" s="27" t="n"/>
      <c r="AS18" s="27" t="n"/>
      <c r="AT18" s="27" t="n"/>
      <c r="AU18" s="27" t="n"/>
      <c r="AV18" s="27" t="n"/>
      <c r="AW18" s="27" t="n"/>
      <c r="AX18" s="27" t="n"/>
    </row>
    <row r="19" ht="35.25" customHeight="1">
      <c r="A19" s="53" t="n">
        <v>44621</v>
      </c>
      <c r="B19" s="53" t="n">
        <v>44926</v>
      </c>
      <c r="C19" s="54">
        <f>MONTH(B19-A19)</f>
        <v/>
      </c>
      <c r="D19" s="129" t="n">
        <v>29974320</v>
      </c>
      <c r="E19" s="129" t="n">
        <v>35969184</v>
      </c>
      <c r="F19" s="126">
        <f>D19/C19</f>
        <v/>
      </c>
      <c r="G19" s="126">
        <f>SUM(L19:AJ19)</f>
        <v/>
      </c>
      <c r="H19" s="126">
        <f>E19-G19</f>
        <v/>
      </c>
      <c r="I19" s="2" t="inlineStr">
        <is>
          <t>8</t>
        </is>
      </c>
      <c r="J19" s="4" t="inlineStr">
        <is>
          <t>Устройство металлоконструкций</t>
        </is>
      </c>
      <c r="K19" s="18" t="n"/>
      <c r="L19" s="133" t="inlineStr"/>
      <c r="M19" s="133" t="inlineStr"/>
      <c r="N19" s="133" t="inlineStr"/>
      <c r="O19" s="133" t="inlineStr"/>
      <c r="P19" s="133" t="inlineStr"/>
      <c r="Q19" s="133" t="inlineStr"/>
      <c r="R19" s="133" t="inlineStr"/>
      <c r="S19" s="133" t="inlineStr"/>
      <c r="T19" s="133" t="inlineStr"/>
      <c r="U19" s="134" t="n">
        <v>3596918.4</v>
      </c>
      <c r="V19" s="134" t="n">
        <v>3596918.4</v>
      </c>
      <c r="W19" s="134" t="n">
        <v>3596918.4</v>
      </c>
      <c r="X19" s="134" t="n">
        <v>3596918.4</v>
      </c>
      <c r="Y19" s="134" t="n">
        <v>3596918.4</v>
      </c>
      <c r="Z19" s="134" t="n">
        <v>3596918.4</v>
      </c>
      <c r="AA19" s="134" t="n">
        <v>3596918.4</v>
      </c>
      <c r="AB19" s="134" t="n">
        <v>3596918.4</v>
      </c>
      <c r="AC19" s="134" t="n">
        <v>3596918.4</v>
      </c>
      <c r="AD19" s="134" t="n">
        <v>3596918.4</v>
      </c>
      <c r="AE19" s="135" t="inlineStr"/>
      <c r="AF19" s="135" t="inlineStr"/>
      <c r="AG19" s="135" t="inlineStr"/>
      <c r="AH19" s="135" t="inlineStr"/>
      <c r="AI19" s="135" t="inlineStr"/>
      <c r="AJ19" s="135" t="inlineStr"/>
      <c r="AK19" s="26" t="n"/>
      <c r="AL19" s="26" t="n"/>
      <c r="AM19" s="26" t="n"/>
      <c r="AN19" s="26" t="n"/>
      <c r="AO19" s="26" t="n"/>
      <c r="AP19" s="26" t="n"/>
      <c r="AQ19" s="26" t="n"/>
      <c r="AR19" s="27" t="n"/>
      <c r="AS19" s="27" t="n"/>
      <c r="AT19" s="27" t="n"/>
      <c r="AU19" s="27" t="n"/>
      <c r="AV19" s="27" t="n"/>
      <c r="AW19" s="27" t="n"/>
      <c r="AX19" s="27" t="n"/>
    </row>
    <row r="20" ht="26.25" customHeight="1">
      <c r="A20" s="53" t="n">
        <v>44682</v>
      </c>
      <c r="B20" s="53" t="n">
        <v>45016</v>
      </c>
      <c r="C20" s="54">
        <f>MONTH(B20-A20)</f>
        <v/>
      </c>
      <c r="D20" s="129" t="n">
        <v>169372528</v>
      </c>
      <c r="E20" s="129" t="n">
        <v>203247033.6</v>
      </c>
      <c r="F20" s="126">
        <f>D20/C20</f>
        <v/>
      </c>
      <c r="G20" s="126">
        <f>SUM(L20:AJ20)</f>
        <v/>
      </c>
      <c r="H20" s="126">
        <f>E20-G20</f>
        <v/>
      </c>
      <c r="I20" s="2" t="inlineStr">
        <is>
          <t>9</t>
        </is>
      </c>
      <c r="J20" s="4" t="inlineStr">
        <is>
          <t>Устройство фасадов</t>
        </is>
      </c>
      <c r="K20" s="18" t="n"/>
      <c r="L20" s="133" t="inlineStr"/>
      <c r="M20" s="133" t="inlineStr"/>
      <c r="N20" s="133" t="inlineStr"/>
      <c r="O20" s="133" t="inlineStr"/>
      <c r="P20" s="133" t="inlineStr"/>
      <c r="Q20" s="133" t="inlineStr"/>
      <c r="R20" s="133" t="inlineStr"/>
      <c r="S20" s="133" t="inlineStr"/>
      <c r="T20" s="133" t="inlineStr"/>
      <c r="U20" s="133" t="inlineStr"/>
      <c r="V20" s="133" t="inlineStr"/>
      <c r="W20" s="134" t="n">
        <v>18477003.05454545</v>
      </c>
      <c r="X20" s="134" t="n">
        <v>18477003.05454545</v>
      </c>
      <c r="Y20" s="134" t="n">
        <v>18477003.05454545</v>
      </c>
      <c r="Z20" s="134" t="n">
        <v>18477003.05454545</v>
      </c>
      <c r="AA20" s="134" t="n">
        <v>18477003.05454545</v>
      </c>
      <c r="AB20" s="134" t="n">
        <v>18477003.05454545</v>
      </c>
      <c r="AC20" s="134" t="n">
        <v>18477003.05454545</v>
      </c>
      <c r="AD20" s="134" t="n">
        <v>18477003.05454545</v>
      </c>
      <c r="AE20" s="134" t="n">
        <v>18477003.05454545</v>
      </c>
      <c r="AF20" s="134" t="n">
        <v>18477003.05454545</v>
      </c>
      <c r="AG20" s="134" t="n">
        <v>18477003.05454545</v>
      </c>
      <c r="AH20" s="135" t="inlineStr"/>
      <c r="AI20" s="135" t="inlineStr"/>
      <c r="AJ20" s="135" t="inlineStr"/>
      <c r="AK20" s="26" t="n"/>
      <c r="AL20" s="26" t="n"/>
      <c r="AM20" s="26" t="n"/>
      <c r="AN20" s="26" t="n"/>
      <c r="AO20" s="26" t="n"/>
      <c r="AP20" s="26" t="n"/>
      <c r="AQ20" s="26" t="n"/>
      <c r="AR20" s="27" t="n"/>
      <c r="AS20" s="27" t="n"/>
      <c r="AT20" s="27" t="n"/>
      <c r="AU20" s="27" t="n"/>
      <c r="AV20" s="27" t="n"/>
      <c r="AW20" s="27" t="n"/>
      <c r="AX20" s="27" t="n"/>
    </row>
    <row r="21" ht="38.25" customHeight="1">
      <c r="A21" s="53" t="n">
        <v>44682</v>
      </c>
      <c r="B21" s="53" t="n">
        <v>44895</v>
      </c>
      <c r="C21" s="54">
        <f>MONTH(B21-A21)</f>
        <v/>
      </c>
      <c r="D21" s="129" t="n">
        <v>154991232</v>
      </c>
      <c r="E21" s="129" t="n">
        <v>185989478.4</v>
      </c>
      <c r="F21" s="126">
        <f>D21/C21</f>
        <v/>
      </c>
      <c r="G21" s="126">
        <f>SUM(L21:AJ21)</f>
        <v/>
      </c>
      <c r="H21" s="126">
        <f>E21-G21</f>
        <v/>
      </c>
      <c r="I21" s="2" t="inlineStr">
        <is>
          <t>10</t>
        </is>
      </c>
      <c r="J21" s="4" t="inlineStr">
        <is>
          <t xml:space="preserve">Заполнение проемов светопрозрачными конструкциями </t>
        </is>
      </c>
      <c r="K21" s="18" t="n"/>
      <c r="L21" s="133" t="inlineStr"/>
      <c r="M21" s="133" t="inlineStr"/>
      <c r="N21" s="133" t="inlineStr"/>
      <c r="O21" s="133" t="inlineStr"/>
      <c r="P21" s="133" t="inlineStr"/>
      <c r="Q21" s="133" t="inlineStr"/>
      <c r="R21" s="133" t="inlineStr"/>
      <c r="S21" s="133" t="inlineStr"/>
      <c r="T21" s="133" t="inlineStr"/>
      <c r="U21" s="133" t="inlineStr"/>
      <c r="V21" s="133" t="inlineStr"/>
      <c r="W21" s="134" t="n">
        <v>26569925.48571429</v>
      </c>
      <c r="X21" s="134" t="n">
        <v>26569925.48571429</v>
      </c>
      <c r="Y21" s="134" t="n">
        <v>26569925.48571429</v>
      </c>
      <c r="Z21" s="134" t="n">
        <v>26569925.48571429</v>
      </c>
      <c r="AA21" s="134" t="n">
        <v>26569925.48571429</v>
      </c>
      <c r="AB21" s="134" t="n">
        <v>26569925.48571429</v>
      </c>
      <c r="AC21" s="134" t="n">
        <v>26569925.48571429</v>
      </c>
      <c r="AD21" s="133" t="inlineStr"/>
      <c r="AE21" s="133" t="inlineStr"/>
      <c r="AF21" s="133" t="inlineStr"/>
      <c r="AG21" s="133" t="inlineStr"/>
      <c r="AH21" s="133" t="inlineStr"/>
      <c r="AI21" s="135" t="inlineStr"/>
      <c r="AJ21" s="135" t="inlineStr"/>
      <c r="AK21" s="26" t="n"/>
      <c r="AL21" s="26" t="n"/>
      <c r="AM21" s="26" t="n"/>
      <c r="AN21" s="26" t="n"/>
      <c r="AO21" s="26" t="n"/>
      <c r="AP21" s="26" t="n"/>
      <c r="AQ21" s="26" t="n"/>
      <c r="AR21" s="27" t="n"/>
      <c r="AS21" s="27" t="n"/>
      <c r="AT21" s="27" t="n"/>
      <c r="AU21" s="27" t="n"/>
      <c r="AV21" s="27" t="n"/>
      <c r="AW21" s="27" t="n"/>
      <c r="AX21" s="27" t="n"/>
    </row>
    <row r="22" ht="25" customHeight="1">
      <c r="A22" s="53" t="n">
        <v>44682</v>
      </c>
      <c r="B22" s="53" t="n">
        <v>44895</v>
      </c>
      <c r="C22" s="54">
        <f>MONTH(B22-A22)</f>
        <v/>
      </c>
      <c r="D22" s="129" t="n">
        <v>339120</v>
      </c>
      <c r="E22" s="129" t="n">
        <v>406944</v>
      </c>
      <c r="F22" s="126">
        <f>D22/C22</f>
        <v/>
      </c>
      <c r="G22" s="126">
        <f>SUM(L22:AJ22)</f>
        <v/>
      </c>
      <c r="H22" s="126">
        <f>E22-G22</f>
        <v/>
      </c>
      <c r="I22" s="2" t="inlineStr">
        <is>
          <t>11</t>
        </is>
      </c>
      <c r="J22" s="4" t="inlineStr">
        <is>
          <t>Монтаж дверных блоков наружных</t>
        </is>
      </c>
      <c r="K22" s="18" t="n"/>
      <c r="L22" s="133" t="inlineStr"/>
      <c r="M22" s="133" t="inlineStr"/>
      <c r="N22" s="133" t="inlineStr"/>
      <c r="O22" s="133" t="inlineStr"/>
      <c r="P22" s="133" t="inlineStr"/>
      <c r="Q22" s="133" t="inlineStr"/>
      <c r="R22" s="133" t="inlineStr"/>
      <c r="S22" s="133" t="inlineStr"/>
      <c r="T22" s="133" t="inlineStr"/>
      <c r="U22" s="133" t="inlineStr"/>
      <c r="V22" s="133" t="inlineStr"/>
      <c r="W22" s="134" t="n">
        <v>58134.85714285714</v>
      </c>
      <c r="X22" s="134" t="n">
        <v>58134.85714285714</v>
      </c>
      <c r="Y22" s="134" t="n">
        <v>58134.85714285714</v>
      </c>
      <c r="Z22" s="134" t="n">
        <v>58134.85714285714</v>
      </c>
      <c r="AA22" s="134" t="n">
        <v>58134.85714285714</v>
      </c>
      <c r="AB22" s="134" t="n">
        <v>58134.85714285714</v>
      </c>
      <c r="AC22" s="134" t="n">
        <v>58134.85714285714</v>
      </c>
      <c r="AD22" s="133" t="inlineStr"/>
      <c r="AE22" s="133" t="inlineStr"/>
      <c r="AF22" s="133" t="inlineStr"/>
      <c r="AG22" s="133" t="inlineStr"/>
      <c r="AH22" s="133" t="inlineStr"/>
      <c r="AI22" s="135" t="inlineStr"/>
      <c r="AJ22" s="135" t="inlineStr"/>
      <c r="AK22" s="26" t="n"/>
      <c r="AL22" s="26" t="n"/>
      <c r="AM22" s="26" t="n"/>
      <c r="AN22" s="26" t="n"/>
      <c r="AO22" s="26" t="n"/>
      <c r="AP22" s="26" t="n"/>
      <c r="AQ22" s="26" t="n"/>
      <c r="AR22" s="27" t="n"/>
      <c r="AS22" s="27" t="n"/>
      <c r="AT22" s="27" t="n"/>
      <c r="AU22" s="27" t="n"/>
      <c r="AV22" s="27" t="n"/>
      <c r="AW22" s="27" t="n"/>
      <c r="AX22" s="27" t="n"/>
    </row>
    <row r="23" ht="25" customHeight="1">
      <c r="A23" s="53" t="n">
        <v>44713</v>
      </c>
      <c r="B23" s="53" t="n">
        <v>44895</v>
      </c>
      <c r="C23" s="54">
        <f>MONTH(B23-A23)</f>
        <v/>
      </c>
      <c r="D23" s="129" t="n">
        <v>589248</v>
      </c>
      <c r="E23" s="129" t="n">
        <v>707097.6</v>
      </c>
      <c r="F23" s="126">
        <f>D23/C23</f>
        <v/>
      </c>
      <c r="G23" s="126">
        <f>SUM(L23:AJ23)</f>
        <v/>
      </c>
      <c r="H23" s="126">
        <f>E23-G23</f>
        <v/>
      </c>
      <c r="I23" s="2" t="inlineStr">
        <is>
          <t>12</t>
        </is>
      </c>
      <c r="J23" s="4" t="inlineStr">
        <is>
          <t xml:space="preserve">Монтаж ворот въездных </t>
        </is>
      </c>
      <c r="K23" s="18" t="n"/>
      <c r="L23" s="133" t="inlineStr"/>
      <c r="M23" s="133" t="inlineStr"/>
      <c r="N23" s="133" t="inlineStr"/>
      <c r="O23" s="133" t="inlineStr"/>
      <c r="P23" s="133" t="inlineStr"/>
      <c r="Q23" s="133" t="inlineStr"/>
      <c r="R23" s="133" t="inlineStr"/>
      <c r="S23" s="133" t="inlineStr"/>
      <c r="T23" s="133" t="inlineStr"/>
      <c r="U23" s="133" t="inlineStr"/>
      <c r="V23" s="133" t="inlineStr"/>
      <c r="W23" s="133" t="inlineStr"/>
      <c r="X23" s="134" t="n">
        <v>117849.6</v>
      </c>
      <c r="Y23" s="134" t="n">
        <v>117849.6</v>
      </c>
      <c r="Z23" s="134" t="n">
        <v>117849.6</v>
      </c>
      <c r="AA23" s="134" t="n">
        <v>117849.6</v>
      </c>
      <c r="AB23" s="134" t="n">
        <v>117849.6</v>
      </c>
      <c r="AC23" s="134" t="n">
        <v>117849.6</v>
      </c>
      <c r="AD23" s="133" t="inlineStr"/>
      <c r="AE23" s="133" t="inlineStr"/>
      <c r="AF23" s="133" t="inlineStr"/>
      <c r="AG23" s="133" t="inlineStr"/>
      <c r="AH23" s="133" t="inlineStr"/>
      <c r="AI23" s="135" t="inlineStr"/>
      <c r="AJ23" s="135" t="inlineStr"/>
      <c r="AK23" s="26" t="n"/>
      <c r="AL23" s="26" t="n"/>
      <c r="AM23" s="26" t="n"/>
      <c r="AN23" s="26" t="n"/>
      <c r="AO23" s="26" t="n"/>
      <c r="AP23" s="26" t="n"/>
      <c r="AQ23" s="26" t="n"/>
      <c r="AR23" s="27" t="n"/>
      <c r="AS23" s="27" t="n"/>
      <c r="AT23" s="27" t="n"/>
      <c r="AU23" s="27" t="n"/>
      <c r="AV23" s="27" t="n"/>
      <c r="AW23" s="27" t="n"/>
      <c r="AX23" s="27" t="n"/>
    </row>
    <row r="24" ht="31.5" customHeight="1">
      <c r="A24" s="53" t="n">
        <v>44743</v>
      </c>
      <c r="B24" s="53" t="n">
        <v>44985</v>
      </c>
      <c r="C24" s="54">
        <f>MONTH(B24-A24)</f>
        <v/>
      </c>
      <c r="D24" s="129" t="n">
        <v>53111136</v>
      </c>
      <c r="E24" s="129" t="n">
        <v>63733363.2</v>
      </c>
      <c r="F24" s="126">
        <f>D24/C24</f>
        <v/>
      </c>
      <c r="G24" s="126">
        <f>SUM(L24:AJ24)</f>
        <v/>
      </c>
      <c r="H24" s="126">
        <f>E24-G24</f>
        <v/>
      </c>
      <c r="I24" s="2" t="inlineStr">
        <is>
          <t>13</t>
        </is>
      </c>
      <c r="J24" s="4" t="inlineStr">
        <is>
          <t>Устройство кровли</t>
        </is>
      </c>
      <c r="K24" s="18" t="n"/>
      <c r="L24" s="133" t="inlineStr"/>
      <c r="M24" s="133" t="inlineStr"/>
      <c r="N24" s="133" t="inlineStr"/>
      <c r="O24" s="133" t="inlineStr"/>
      <c r="P24" s="133" t="inlineStr"/>
      <c r="Q24" s="133" t="inlineStr"/>
      <c r="R24" s="133" t="inlineStr"/>
      <c r="S24" s="133" t="inlineStr"/>
      <c r="T24" s="133" t="inlineStr"/>
      <c r="U24" s="133" t="inlineStr"/>
      <c r="V24" s="133" t="inlineStr"/>
      <c r="W24" s="133" t="inlineStr"/>
      <c r="X24" s="133" t="inlineStr"/>
      <c r="Y24" s="134" t="n">
        <v>7966670.4</v>
      </c>
      <c r="Z24" s="134" t="n">
        <v>7966670.4</v>
      </c>
      <c r="AA24" s="134" t="n">
        <v>7966670.4</v>
      </c>
      <c r="AB24" s="134" t="n">
        <v>7966670.4</v>
      </c>
      <c r="AC24" s="134" t="n">
        <v>7966670.4</v>
      </c>
      <c r="AD24" s="134" t="n">
        <v>7966670.4</v>
      </c>
      <c r="AE24" s="134" t="n">
        <v>7966670.4</v>
      </c>
      <c r="AF24" s="134" t="n">
        <v>7966670.4</v>
      </c>
      <c r="AG24" s="133" t="inlineStr"/>
      <c r="AH24" s="133" t="inlineStr"/>
      <c r="AI24" s="135" t="inlineStr"/>
      <c r="AJ24" s="135" t="inlineStr"/>
      <c r="AK24" s="26" t="n"/>
      <c r="AL24" s="26" t="n"/>
      <c r="AM24" s="26" t="n"/>
      <c r="AN24" s="26" t="n"/>
      <c r="AO24" s="26" t="n"/>
      <c r="AP24" s="26" t="n"/>
      <c r="AQ24" s="26" t="n"/>
      <c r="AR24" s="27" t="n"/>
      <c r="AS24" s="27" t="n"/>
      <c r="AT24" s="27" t="n"/>
      <c r="AU24" s="27" t="n"/>
      <c r="AV24" s="27" t="n"/>
      <c r="AW24" s="27" t="n"/>
      <c r="AX24" s="27" t="n"/>
    </row>
    <row r="25" ht="31.5" customHeight="1">
      <c r="A25" s="53" t="n">
        <v>44774</v>
      </c>
      <c r="B25" s="53" t="n">
        <v>44985</v>
      </c>
      <c r="C25" s="54">
        <f>MONTH(B25-A25)</f>
        <v/>
      </c>
      <c r="D25" s="129" t="n">
        <v>102970736</v>
      </c>
      <c r="E25" s="129" t="n">
        <v>123564883.2</v>
      </c>
      <c r="F25" s="126">
        <f>D25/C25</f>
        <v/>
      </c>
      <c r="G25" s="126">
        <f>SUM(L25:AJ25)</f>
        <v/>
      </c>
      <c r="H25" s="126">
        <f>E25-G25</f>
        <v/>
      </c>
      <c r="I25" s="2" t="inlineStr">
        <is>
          <t>14</t>
        </is>
      </c>
      <c r="J25" s="4" t="inlineStr">
        <is>
          <t>Внутренние отделочные работы</t>
        </is>
      </c>
      <c r="K25" s="18" t="n"/>
      <c r="L25" s="133" t="inlineStr"/>
      <c r="M25" s="133" t="inlineStr"/>
      <c r="N25" s="133" t="inlineStr"/>
      <c r="O25" s="133" t="inlineStr"/>
      <c r="P25" s="133" t="inlineStr"/>
      <c r="Q25" s="133" t="inlineStr"/>
      <c r="R25" s="133" t="inlineStr"/>
      <c r="S25" s="133" t="inlineStr"/>
      <c r="T25" s="133" t="inlineStr"/>
      <c r="U25" s="133" t="inlineStr"/>
      <c r="V25" s="133" t="inlineStr"/>
      <c r="W25" s="133" t="inlineStr"/>
      <c r="X25" s="133" t="inlineStr"/>
      <c r="Y25" s="133" t="inlineStr"/>
      <c r="Z25" s="134" t="n">
        <v>17652126.17142857</v>
      </c>
      <c r="AA25" s="134" t="n">
        <v>17652126.17142857</v>
      </c>
      <c r="AB25" s="134" t="n">
        <v>17652126.17142857</v>
      </c>
      <c r="AC25" s="134" t="n">
        <v>17652126.17142857</v>
      </c>
      <c r="AD25" s="134" t="n">
        <v>17652126.17142857</v>
      </c>
      <c r="AE25" s="134" t="n">
        <v>17652126.17142857</v>
      </c>
      <c r="AF25" s="134" t="n">
        <v>17652126.17142857</v>
      </c>
      <c r="AG25" s="133" t="inlineStr"/>
      <c r="AH25" s="133" t="inlineStr"/>
      <c r="AI25" s="135" t="inlineStr"/>
      <c r="AJ25" s="135" t="inlineStr"/>
      <c r="AK25" s="26" t="n"/>
      <c r="AL25" s="26" t="n"/>
      <c r="AM25" s="26" t="n"/>
      <c r="AN25" s="26" t="n"/>
      <c r="AO25" s="26" t="n"/>
      <c r="AP25" s="26" t="n"/>
      <c r="AQ25" s="26" t="n"/>
      <c r="AR25" s="27" t="n"/>
      <c r="AS25" s="27" t="n"/>
      <c r="AT25" s="27" t="n"/>
      <c r="AU25" s="27" t="n"/>
      <c r="AV25" s="27" t="n"/>
      <c r="AW25" s="27" t="n"/>
      <c r="AX25" s="27" t="n"/>
    </row>
    <row r="26" ht="34.5" customHeight="1">
      <c r="A26" s="53" t="n">
        <v>44835</v>
      </c>
      <c r="B26" s="53" t="n">
        <v>44926</v>
      </c>
      <c r="C26" s="54">
        <f>MONTH(B26-A26)</f>
        <v/>
      </c>
      <c r="D26" s="129" t="n">
        <v>63191312</v>
      </c>
      <c r="E26" s="129" t="n">
        <v>75829574.40000001</v>
      </c>
      <c r="F26" s="126">
        <f>D26/C26</f>
        <v/>
      </c>
      <c r="G26" s="126">
        <f>SUM(L26:AJ26)</f>
        <v/>
      </c>
      <c r="H26" s="126">
        <f>E26-G26</f>
        <v/>
      </c>
      <c r="I26" s="2" t="inlineStr">
        <is>
          <t>15</t>
        </is>
      </c>
      <c r="J26" s="4" t="inlineStr">
        <is>
          <t>Монтаж дверей внутренних не по дизайн-проекту</t>
        </is>
      </c>
      <c r="K26" s="18" t="n"/>
      <c r="L26" s="133" t="inlineStr"/>
      <c r="M26" s="133" t="inlineStr"/>
      <c r="N26" s="133" t="inlineStr"/>
      <c r="O26" s="133" t="inlineStr"/>
      <c r="P26" s="133" t="inlineStr"/>
      <c r="Q26" s="133" t="inlineStr"/>
      <c r="R26" s="133" t="inlineStr"/>
      <c r="S26" s="133" t="inlineStr"/>
      <c r="T26" s="133" t="inlineStr"/>
      <c r="U26" s="133" t="inlineStr"/>
      <c r="V26" s="133" t="inlineStr"/>
      <c r="W26" s="133" t="inlineStr"/>
      <c r="X26" s="133" t="inlineStr"/>
      <c r="Y26" s="133" t="inlineStr"/>
      <c r="Z26" s="133" t="inlineStr"/>
      <c r="AA26" s="133" t="inlineStr"/>
      <c r="AB26" s="134" t="n">
        <v>25276524.8</v>
      </c>
      <c r="AC26" s="134" t="n">
        <v>25276524.8</v>
      </c>
      <c r="AD26" s="134" t="n">
        <v>25276524.8</v>
      </c>
      <c r="AE26" s="133" t="inlineStr"/>
      <c r="AF26" s="133" t="inlineStr"/>
      <c r="AG26" s="133" t="inlineStr"/>
      <c r="AH26" s="133" t="inlineStr"/>
      <c r="AI26" s="135" t="inlineStr"/>
      <c r="AJ26" s="135" t="inlineStr"/>
      <c r="AK26" s="26" t="n"/>
      <c r="AL26" s="26" t="n"/>
      <c r="AM26" s="26" t="n"/>
      <c r="AN26" s="26" t="n"/>
      <c r="AO26" s="26" t="n"/>
      <c r="AP26" s="26" t="n"/>
      <c r="AQ26" s="26" t="n"/>
      <c r="AR26" s="27" t="n"/>
      <c r="AS26" s="27" t="n"/>
      <c r="AT26" s="27" t="n"/>
      <c r="AU26" s="27" t="n"/>
      <c r="AV26" s="27" t="n"/>
      <c r="AW26" s="27" t="n"/>
      <c r="AX26" s="27" t="n"/>
    </row>
    <row r="27" ht="49.5" customHeight="1">
      <c r="A27" s="53" t="n">
        <v>44927</v>
      </c>
      <c r="B27" s="53" t="n">
        <v>44985</v>
      </c>
      <c r="C27" s="54">
        <f>MONTH(B27-A27)</f>
        <v/>
      </c>
      <c r="D27" s="129" t="n">
        <v>4939712</v>
      </c>
      <c r="E27" s="129" t="n">
        <v>5927654.4</v>
      </c>
      <c r="F27" s="126">
        <f>D27/C27</f>
        <v/>
      </c>
      <c r="G27" s="126">
        <f>SUM(L27:AJ27)</f>
        <v/>
      </c>
      <c r="H27" s="126">
        <f>E27-G27</f>
        <v/>
      </c>
      <c r="I27" s="2" t="inlineStr">
        <is>
          <t>16</t>
        </is>
      </c>
      <c r="J27" s="4" t="inlineStr">
        <is>
          <t xml:space="preserve">Установка почтовых ящиков, нумерация  квартир, подъездов, дома, световые и графические  указатели </t>
        </is>
      </c>
      <c r="K27" s="18" t="n"/>
      <c r="L27" s="133" t="inlineStr"/>
      <c r="M27" s="133" t="inlineStr"/>
      <c r="N27" s="133" t="inlineStr"/>
      <c r="O27" s="133" t="inlineStr"/>
      <c r="P27" s="133" t="inlineStr"/>
      <c r="Q27" s="133" t="inlineStr"/>
      <c r="R27" s="133" t="inlineStr"/>
      <c r="S27" s="133" t="inlineStr"/>
      <c r="T27" s="133" t="inlineStr"/>
      <c r="U27" s="133" t="inlineStr"/>
      <c r="V27" s="133" t="inlineStr"/>
      <c r="W27" s="133" t="inlineStr"/>
      <c r="X27" s="133" t="inlineStr"/>
      <c r="Y27" s="133" t="inlineStr"/>
      <c r="Z27" s="133" t="inlineStr"/>
      <c r="AA27" s="133" t="inlineStr"/>
      <c r="AB27" s="133" t="inlineStr"/>
      <c r="AC27" s="133" t="inlineStr"/>
      <c r="AD27" s="133" t="inlineStr"/>
      <c r="AE27" s="134" t="n">
        <v>2963827.2</v>
      </c>
      <c r="AF27" s="134" t="n">
        <v>2963827.2</v>
      </c>
      <c r="AG27" s="133" t="inlineStr"/>
      <c r="AH27" s="133" t="inlineStr"/>
      <c r="AI27" s="135" t="inlineStr"/>
      <c r="AJ27" s="135" t="inlineStr"/>
      <c r="AK27" s="26" t="n"/>
      <c r="AL27" s="26" t="n"/>
      <c r="AM27" s="26" t="n"/>
      <c r="AN27" s="26" t="n"/>
      <c r="AO27" s="26" t="n"/>
      <c r="AP27" s="26" t="n"/>
      <c r="AQ27" s="26" t="n"/>
      <c r="AR27" s="27" t="n"/>
      <c r="AS27" s="27" t="n"/>
      <c r="AT27" s="27" t="n"/>
      <c r="AU27" s="27" t="n"/>
      <c r="AV27" s="27" t="n"/>
      <c r="AW27" s="27" t="n"/>
      <c r="AX27" s="27" t="n"/>
    </row>
    <row r="28" ht="29.25" customHeight="1">
      <c r="A28" s="53" t="n">
        <v>44896</v>
      </c>
      <c r="B28" s="53" t="n">
        <v>44957</v>
      </c>
      <c r="C28" s="54">
        <f>MONTH(B28-A28)</f>
        <v/>
      </c>
      <c r="D28" s="129" t="n">
        <v>1100784</v>
      </c>
      <c r="E28" s="129" t="n">
        <v>1320940.8</v>
      </c>
      <c r="F28" s="126">
        <f>D28/C28</f>
        <v/>
      </c>
      <c r="G28" s="126">
        <f>SUM(L28:AJ28)</f>
        <v/>
      </c>
      <c r="H28" s="126">
        <f>E28-G28</f>
        <v/>
      </c>
      <c r="I28" s="2" t="inlineStr">
        <is>
          <t>17</t>
        </is>
      </c>
      <c r="J28" s="4" t="inlineStr">
        <is>
          <t>Установка технологического оборудования автостоянки</t>
        </is>
      </c>
      <c r="K28" s="18" t="n"/>
      <c r="L28" s="133" t="inlineStr"/>
      <c r="M28" s="133" t="inlineStr"/>
      <c r="N28" s="133" t="inlineStr"/>
      <c r="O28" s="133" t="inlineStr"/>
      <c r="P28" s="133" t="inlineStr"/>
      <c r="Q28" s="133" t="inlineStr"/>
      <c r="R28" s="133" t="inlineStr"/>
      <c r="S28" s="133" t="inlineStr"/>
      <c r="T28" s="133" t="inlineStr"/>
      <c r="U28" s="133" t="inlineStr"/>
      <c r="V28" s="133" t="inlineStr"/>
      <c r="W28" s="133" t="inlineStr"/>
      <c r="X28" s="133" t="inlineStr"/>
      <c r="Y28" s="133" t="inlineStr"/>
      <c r="Z28" s="133" t="inlineStr"/>
      <c r="AA28" s="133" t="inlineStr"/>
      <c r="AB28" s="133" t="inlineStr"/>
      <c r="AC28" s="133" t="inlineStr"/>
      <c r="AD28" s="134" t="n">
        <v>660470.4</v>
      </c>
      <c r="AE28" s="134" t="n">
        <v>660470.4</v>
      </c>
      <c r="AF28" s="133" t="inlineStr"/>
      <c r="AG28" s="133" t="inlineStr"/>
      <c r="AH28" s="133" t="inlineStr"/>
      <c r="AI28" s="135" t="inlineStr"/>
      <c r="AJ28" s="135" t="inlineStr"/>
      <c r="AK28" s="26" t="n"/>
      <c r="AL28" s="26" t="n"/>
      <c r="AM28" s="26" t="n"/>
      <c r="AN28" s="26" t="n"/>
      <c r="AO28" s="26" t="n"/>
      <c r="AP28" s="26" t="n"/>
      <c r="AQ28" s="26" t="n"/>
      <c r="AR28" s="27" t="n"/>
      <c r="AS28" s="27" t="n"/>
      <c r="AT28" s="27" t="n"/>
      <c r="AU28" s="27" t="n"/>
      <c r="AV28" s="27" t="n"/>
      <c r="AW28" s="27" t="n"/>
      <c r="AX28" s="27" t="n"/>
    </row>
    <row r="29" ht="44.25" customFormat="1" customHeight="1" s="5">
      <c r="A29" s="53" t="n">
        <v>44868</v>
      </c>
      <c r="B29" s="53" t="n">
        <v>45046</v>
      </c>
      <c r="C29" s="54">
        <f>MONTH(B29-A29)</f>
        <v/>
      </c>
      <c r="D29" s="129" t="n">
        <v>113122224</v>
      </c>
      <c r="E29" s="129" t="n">
        <v>135746668.8</v>
      </c>
      <c r="F29" s="126">
        <f>D29/C29</f>
        <v/>
      </c>
      <c r="G29" s="126">
        <f>SUM(L29:AJ29)</f>
        <v/>
      </c>
      <c r="H29" s="126">
        <f>E29-G29</f>
        <v/>
      </c>
      <c r="I29" s="2" t="inlineStr">
        <is>
          <t>18</t>
        </is>
      </c>
      <c r="J29" s="4" t="inlineStr">
        <is>
          <t>Устройство внутренней системы водоснабжения, ВНС, ПНС</t>
        </is>
      </c>
      <c r="K29" s="18" t="n"/>
      <c r="L29" s="133" t="inlineStr"/>
      <c r="M29" s="133" t="inlineStr"/>
      <c r="N29" s="133" t="inlineStr"/>
      <c r="O29" s="133" t="inlineStr"/>
      <c r="P29" s="133" t="inlineStr"/>
      <c r="Q29" s="133" t="inlineStr"/>
      <c r="R29" s="133" t="inlineStr"/>
      <c r="S29" s="133" t="inlineStr"/>
      <c r="T29" s="133" t="inlineStr"/>
      <c r="U29" s="133" t="inlineStr"/>
      <c r="V29" s="133" t="inlineStr"/>
      <c r="W29" s="133" t="inlineStr"/>
      <c r="X29" s="133" t="inlineStr"/>
      <c r="Y29" s="133" t="inlineStr"/>
      <c r="Z29" s="133" t="inlineStr"/>
      <c r="AA29" s="133" t="inlineStr"/>
      <c r="AB29" s="133" t="inlineStr"/>
      <c r="AC29" s="134" t="n">
        <v>22624444.8</v>
      </c>
      <c r="AD29" s="134" t="n">
        <v>22624444.8</v>
      </c>
      <c r="AE29" s="134" t="n">
        <v>22624444.8</v>
      </c>
      <c r="AF29" s="134" t="n">
        <v>22624444.8</v>
      </c>
      <c r="AG29" s="134" t="n">
        <v>22624444.8</v>
      </c>
      <c r="AH29" s="136" t="n">
        <v>22624444.8</v>
      </c>
      <c r="AI29" s="135" t="inlineStr"/>
      <c r="AJ29" s="135" t="inlineStr"/>
      <c r="AK29" s="26" t="n"/>
      <c r="AL29" s="26" t="n"/>
      <c r="AM29" s="26" t="n"/>
      <c r="AN29" s="26" t="n"/>
      <c r="AO29" s="26" t="n"/>
      <c r="AP29" s="26" t="n"/>
      <c r="AQ29" s="26" t="n"/>
      <c r="AR29" s="27" t="n"/>
      <c r="AS29" s="27" t="n"/>
      <c r="AT29" s="27" t="n"/>
      <c r="AU29" s="27" t="n"/>
      <c r="AV29" s="27" t="n"/>
      <c r="AW29" s="27" t="n"/>
      <c r="AX29" s="27" t="n"/>
      <c r="AY29" s="106" t="n"/>
      <c r="AZ29" s="106" t="n"/>
      <c r="BA29" s="106" t="n"/>
      <c r="BB29" s="106" t="n"/>
      <c r="BC29" s="106" t="n"/>
      <c r="BD29" s="106" t="n"/>
      <c r="BE29" s="106" t="n"/>
      <c r="BF29" s="106" t="n"/>
      <c r="BG29" s="106" t="n"/>
      <c r="BH29" s="106" t="n"/>
      <c r="BI29" s="106" t="n"/>
      <c r="BJ29" s="106" t="n"/>
      <c r="BK29" s="106" t="n"/>
      <c r="BL29" s="106" t="n"/>
      <c r="BM29" s="106" t="n"/>
      <c r="BN29" s="106" t="n"/>
      <c r="BO29" s="106" t="n"/>
      <c r="BP29" s="106" t="n"/>
      <c r="BQ29" s="106" t="n"/>
      <c r="BR29" s="106" t="n"/>
      <c r="BS29" s="106" t="n"/>
      <c r="BT29" s="106" t="n"/>
      <c r="BU29" s="106" t="n"/>
      <c r="BV29" s="106" t="n"/>
      <c r="BW29" s="106" t="n"/>
      <c r="BX29" s="106" t="n"/>
      <c r="BY29" s="106" t="n"/>
      <c r="BZ29" s="106" t="n"/>
      <c r="CA29" s="106" t="n"/>
      <c r="CB29" s="106" t="n"/>
      <c r="CC29" s="106" t="n"/>
      <c r="CD29" s="106" t="n"/>
      <c r="CE29" s="106" t="n"/>
      <c r="CF29" s="106" t="n"/>
      <c r="CG29" s="106" t="n"/>
      <c r="CH29" s="106" t="n"/>
      <c r="CI29" s="106" t="n"/>
      <c r="CJ29" s="106" t="n"/>
      <c r="CK29" s="106" t="n"/>
      <c r="CL29" s="106" t="n"/>
      <c r="CM29" s="106" t="n"/>
      <c r="CN29" s="106" t="n"/>
      <c r="CO29" s="106" t="n"/>
      <c r="CP29" s="106" t="n"/>
      <c r="CQ29" s="106" t="n"/>
      <c r="CR29" s="106" t="n"/>
      <c r="CS29" s="106" t="n"/>
      <c r="CT29" s="106" t="n"/>
      <c r="CU29" s="106" t="n"/>
    </row>
    <row r="30" ht="42.75" customHeight="1">
      <c r="A30" s="53" t="n">
        <v>44972</v>
      </c>
      <c r="B30" s="53" t="n">
        <v>45107</v>
      </c>
      <c r="C30" s="54">
        <f>MONTH(B30-A30)</f>
        <v/>
      </c>
      <c r="D30" s="129" t="n">
        <v>2734992</v>
      </c>
      <c r="E30" s="129" t="n">
        <v>3281990.4</v>
      </c>
      <c r="F30" s="126">
        <f>D30/C30</f>
        <v/>
      </c>
      <c r="G30" s="126">
        <f>SUM(L30:AJ30)</f>
        <v/>
      </c>
      <c r="H30" s="126">
        <f>E30-G30</f>
        <v/>
      </c>
      <c r="I30" s="2" t="inlineStr">
        <is>
          <t>19</t>
        </is>
      </c>
      <c r="J30" s="4" t="inlineStr">
        <is>
          <t xml:space="preserve">Устройство  автоматики систем водоснабжения </t>
        </is>
      </c>
      <c r="K30" s="18" t="n"/>
      <c r="L30" s="133" t="inlineStr"/>
      <c r="M30" s="133" t="inlineStr"/>
      <c r="N30" s="133" t="inlineStr"/>
      <c r="O30" s="133" t="inlineStr"/>
      <c r="P30" s="133" t="inlineStr"/>
      <c r="Q30" s="133" t="inlineStr"/>
      <c r="R30" s="133" t="inlineStr"/>
      <c r="S30" s="133" t="inlineStr"/>
      <c r="T30" s="133" t="inlineStr"/>
      <c r="U30" s="133" t="inlineStr"/>
      <c r="V30" s="133" t="inlineStr"/>
      <c r="W30" s="133" t="inlineStr"/>
      <c r="X30" s="133" t="inlineStr"/>
      <c r="Y30" s="133" t="inlineStr"/>
      <c r="Z30" s="133" t="inlineStr"/>
      <c r="AA30" s="133" t="inlineStr"/>
      <c r="AB30" s="133" t="inlineStr"/>
      <c r="AC30" s="133" t="inlineStr"/>
      <c r="AD30" s="133" t="inlineStr"/>
      <c r="AE30" s="133" t="inlineStr"/>
      <c r="AF30" s="134" t="n">
        <v>656398.08</v>
      </c>
      <c r="AG30" s="134" t="n">
        <v>656398.08</v>
      </c>
      <c r="AH30" s="136" t="n">
        <v>656398.08</v>
      </c>
      <c r="AI30" s="136" t="n">
        <v>656398.08</v>
      </c>
      <c r="AJ30" s="136" t="n">
        <v>656398.08</v>
      </c>
      <c r="AK30" s="26" t="n"/>
      <c r="AL30" s="26" t="n"/>
      <c r="AM30" s="26" t="n"/>
      <c r="AN30" s="26" t="n"/>
      <c r="AO30" s="26" t="n"/>
      <c r="AP30" s="26" t="n"/>
      <c r="AQ30" s="26" t="n"/>
      <c r="AR30" s="27" t="n"/>
      <c r="AS30" s="27" t="n"/>
      <c r="AT30" s="27" t="n"/>
      <c r="AU30" s="27" t="n"/>
      <c r="AV30" s="27" t="n"/>
      <c r="AW30" s="27" t="n"/>
      <c r="AX30" s="27" t="n"/>
    </row>
    <row r="31" ht="39.75" customHeight="1">
      <c r="A31" s="53" t="n">
        <v>44868</v>
      </c>
      <c r="B31" s="53" t="n">
        <v>45046</v>
      </c>
      <c r="C31" s="54">
        <f>MONTH(B31-A31)</f>
        <v/>
      </c>
      <c r="D31" s="129" t="n">
        <v>40176864</v>
      </c>
      <c r="E31" s="129" t="n">
        <v>48212236.8</v>
      </c>
      <c r="F31" s="126">
        <f>D31/C31</f>
        <v/>
      </c>
      <c r="G31" s="126">
        <f>SUM(L31:AJ31)</f>
        <v/>
      </c>
      <c r="H31" s="126">
        <f>E31-G31</f>
        <v/>
      </c>
      <c r="I31" s="2" t="inlineStr">
        <is>
          <t>20</t>
        </is>
      </c>
      <c r="J31" s="4" t="inlineStr">
        <is>
          <t>Устройство внутренней системы канализации и водоотведения</t>
        </is>
      </c>
      <c r="K31" s="18" t="n"/>
      <c r="L31" s="133" t="inlineStr"/>
      <c r="M31" s="133" t="inlineStr"/>
      <c r="N31" s="133" t="inlineStr"/>
      <c r="O31" s="133" t="inlineStr"/>
      <c r="P31" s="133" t="inlineStr"/>
      <c r="Q31" s="133" t="inlineStr"/>
      <c r="R31" s="133" t="inlineStr"/>
      <c r="S31" s="133" t="inlineStr"/>
      <c r="T31" s="133" t="inlineStr"/>
      <c r="U31" s="133" t="inlineStr"/>
      <c r="V31" s="133" t="inlineStr"/>
      <c r="W31" s="133" t="inlineStr"/>
      <c r="X31" s="133" t="inlineStr"/>
      <c r="Y31" s="133" t="inlineStr"/>
      <c r="Z31" s="133" t="inlineStr"/>
      <c r="AA31" s="133" t="inlineStr"/>
      <c r="AB31" s="133" t="inlineStr"/>
      <c r="AC31" s="134" t="n">
        <v>8035372.8</v>
      </c>
      <c r="AD31" s="134" t="n">
        <v>8035372.8</v>
      </c>
      <c r="AE31" s="134" t="n">
        <v>8035372.8</v>
      </c>
      <c r="AF31" s="134" t="n">
        <v>8035372.8</v>
      </c>
      <c r="AG31" s="134" t="n">
        <v>8035372.8</v>
      </c>
      <c r="AH31" s="136" t="n">
        <v>8035372.8</v>
      </c>
      <c r="AI31" s="135" t="inlineStr"/>
      <c r="AJ31" s="135" t="inlineStr"/>
      <c r="AK31" s="26" t="n"/>
      <c r="AL31" s="26" t="n"/>
      <c r="AM31" s="26" t="n"/>
      <c r="AN31" s="26" t="n"/>
      <c r="AO31" s="26" t="n"/>
      <c r="AP31" s="26" t="n"/>
      <c r="AQ31" s="26" t="n"/>
      <c r="AR31" s="27" t="n"/>
      <c r="AS31" s="27" t="n"/>
      <c r="AT31" s="27" t="n"/>
      <c r="AU31" s="27" t="n"/>
      <c r="AV31" s="27" t="n"/>
      <c r="AW31" s="27" t="n"/>
      <c r="AX31" s="27" t="n"/>
    </row>
    <row r="32" ht="43.5" customFormat="1" customHeight="1" s="29">
      <c r="A32" s="55" t="n">
        <v>44972</v>
      </c>
      <c r="B32" s="53" t="n">
        <v>45107</v>
      </c>
      <c r="C32" s="54">
        <f>MONTH(B32-A32)</f>
        <v/>
      </c>
      <c r="D32" s="129" t="n">
        <v>1545696</v>
      </c>
      <c r="E32" s="129" t="n">
        <v>1854835.2</v>
      </c>
      <c r="F32" s="126">
        <f>D32/C32</f>
        <v/>
      </c>
      <c r="G32" s="126">
        <f>SUM(L32:AJ32)</f>
        <v/>
      </c>
      <c r="H32" s="126">
        <f>E32-G32</f>
        <v/>
      </c>
      <c r="I32" s="2" t="inlineStr">
        <is>
          <t>21</t>
        </is>
      </c>
      <c r="J32" s="4" t="inlineStr">
        <is>
          <t>Устройство автоматики систем канализации</t>
        </is>
      </c>
      <c r="K32" s="18" t="n"/>
      <c r="L32" s="133" t="inlineStr"/>
      <c r="M32" s="133" t="inlineStr"/>
      <c r="N32" s="133" t="inlineStr"/>
      <c r="O32" s="133" t="inlineStr"/>
      <c r="P32" s="133" t="inlineStr"/>
      <c r="Q32" s="133" t="inlineStr"/>
      <c r="R32" s="133" t="inlineStr"/>
      <c r="S32" s="137" t="inlineStr"/>
      <c r="T32" s="137" t="inlineStr"/>
      <c r="U32" s="137" t="inlineStr"/>
      <c r="V32" s="137" t="inlineStr"/>
      <c r="W32" s="133" t="inlineStr"/>
      <c r="X32" s="133" t="inlineStr"/>
      <c r="Y32" s="133" t="inlineStr"/>
      <c r="Z32" s="133" t="inlineStr"/>
      <c r="AA32" s="133" t="inlineStr"/>
      <c r="AB32" s="133" t="inlineStr"/>
      <c r="AC32" s="133" t="inlineStr"/>
      <c r="AD32" s="133" t="inlineStr"/>
      <c r="AE32" s="133" t="inlineStr"/>
      <c r="AF32" s="134" t="n">
        <v>370967.04</v>
      </c>
      <c r="AG32" s="134" t="n">
        <v>370967.04</v>
      </c>
      <c r="AH32" s="134" t="n">
        <v>370967.04</v>
      </c>
      <c r="AI32" s="136" t="n">
        <v>370967.04</v>
      </c>
      <c r="AJ32" s="136" t="n">
        <v>370967.04</v>
      </c>
      <c r="AK32" s="28" t="n"/>
      <c r="AL32" s="28" t="n"/>
      <c r="AM32" s="28" t="n"/>
      <c r="AN32" s="28" t="n"/>
      <c r="AO32" s="28" t="n"/>
      <c r="AP32" s="28" t="n"/>
      <c r="AQ32" s="28" t="n"/>
      <c r="AR32" s="29" t="n">
        <v>0</v>
      </c>
    </row>
    <row r="33" ht="58.5" customFormat="1" customHeight="1" s="29">
      <c r="A33" s="53" t="n">
        <v>44774</v>
      </c>
      <c r="B33" s="55" t="n">
        <v>45077</v>
      </c>
      <c r="C33" s="54">
        <f>MONTH(B33-A33)</f>
        <v/>
      </c>
      <c r="D33" s="129" t="n">
        <v>267860952</v>
      </c>
      <c r="E33" s="129" t="n">
        <v>321433142.4</v>
      </c>
      <c r="F33" s="126">
        <f>D33/C33</f>
        <v/>
      </c>
      <c r="G33" s="126">
        <f>SUM(L33:AJ33)</f>
        <v/>
      </c>
      <c r="H33" s="126">
        <f>E33-G33</f>
        <v/>
      </c>
      <c r="I33" s="2" t="inlineStr">
        <is>
          <t>22</t>
        </is>
      </c>
      <c r="J33" s="23" t="inlineStr">
        <is>
          <t>Устройство систем отопления, вентиляции, кондиционирования, ИТП</t>
        </is>
      </c>
      <c r="K33" s="60" t="n"/>
      <c r="L33" s="133" t="inlineStr"/>
      <c r="M33" s="133" t="inlineStr"/>
      <c r="N33" s="133" t="inlineStr"/>
      <c r="O33" s="133" t="inlineStr"/>
      <c r="P33" s="133" t="inlineStr"/>
      <c r="Q33" s="133" t="inlineStr"/>
      <c r="R33" s="133" t="inlineStr"/>
      <c r="S33" s="133" t="inlineStr"/>
      <c r="T33" s="133" t="inlineStr"/>
      <c r="U33" s="133" t="inlineStr"/>
      <c r="V33" s="133" t="inlineStr"/>
      <c r="W33" s="133" t="inlineStr"/>
      <c r="X33" s="133" t="inlineStr"/>
      <c r="Y33" s="133" t="inlineStr"/>
      <c r="Z33" s="134" t="n">
        <v>32143314.24</v>
      </c>
      <c r="AA33" s="134" t="n">
        <v>32143314.24</v>
      </c>
      <c r="AB33" s="134" t="n">
        <v>32143314.24</v>
      </c>
      <c r="AC33" s="134" t="n">
        <v>32143314.24</v>
      </c>
      <c r="AD33" s="134" t="n">
        <v>32143314.24</v>
      </c>
      <c r="AE33" s="134" t="n">
        <v>32143314.24</v>
      </c>
      <c r="AF33" s="134" t="n">
        <v>32143314.24</v>
      </c>
      <c r="AG33" s="134" t="n">
        <v>32143314.24</v>
      </c>
      <c r="AH33" s="134" t="n">
        <v>32143314.24</v>
      </c>
      <c r="AI33" s="134" t="n">
        <v>32143314.24</v>
      </c>
      <c r="AJ33" s="135" t="inlineStr"/>
      <c r="AK33" s="30" t="n"/>
      <c r="AL33" s="30" t="n"/>
      <c r="AM33" s="30" t="n"/>
      <c r="AN33" s="30" t="n"/>
      <c r="AO33" s="30" t="n"/>
      <c r="AP33" s="30" t="n"/>
      <c r="AQ33" s="30" t="n"/>
    </row>
    <row r="34" ht="30" customFormat="1" customHeight="1" s="29">
      <c r="A34" s="53" t="n">
        <v>44972</v>
      </c>
      <c r="B34" s="53" t="n">
        <v>45107</v>
      </c>
      <c r="C34" s="54">
        <f>MONTH(B34-A34)</f>
        <v/>
      </c>
      <c r="D34" s="129" t="n">
        <v>3041712</v>
      </c>
      <c r="E34" s="129" t="n">
        <v>3650054.4</v>
      </c>
      <c r="F34" s="126">
        <f>D34/C34</f>
        <v/>
      </c>
      <c r="G34" s="126">
        <f>SUM(L34:AJ34)</f>
        <v/>
      </c>
      <c r="H34" s="126">
        <f>E34-G34</f>
        <v/>
      </c>
      <c r="I34" s="2" t="inlineStr">
        <is>
          <t>23</t>
        </is>
      </c>
      <c r="J34" s="4" t="inlineStr">
        <is>
          <t>Устройство  автоматики систем вентиляции, отопление, ИТП</t>
        </is>
      </c>
      <c r="K34" s="18" t="n"/>
      <c r="L34" s="133" t="inlineStr"/>
      <c r="M34" s="133" t="inlineStr"/>
      <c r="N34" s="133" t="inlineStr"/>
      <c r="O34" s="133" t="inlineStr"/>
      <c r="P34" s="133" t="inlineStr"/>
      <c r="Q34" s="133" t="inlineStr"/>
      <c r="R34" s="133" t="inlineStr"/>
      <c r="S34" s="133" t="inlineStr"/>
      <c r="T34" s="133" t="inlineStr"/>
      <c r="U34" s="133" t="inlineStr"/>
      <c r="V34" s="133" t="inlineStr"/>
      <c r="W34" s="133" t="inlineStr"/>
      <c r="X34" s="133" t="inlineStr"/>
      <c r="Y34" s="133" t="inlineStr"/>
      <c r="Z34" s="133" t="inlineStr"/>
      <c r="AA34" s="133" t="inlineStr"/>
      <c r="AB34" s="133" t="inlineStr"/>
      <c r="AC34" s="133" t="inlineStr"/>
      <c r="AD34" s="133" t="inlineStr"/>
      <c r="AE34" s="133" t="inlineStr"/>
      <c r="AF34" s="134" t="n">
        <v>730010.88</v>
      </c>
      <c r="AG34" s="134" t="n">
        <v>730010.88</v>
      </c>
      <c r="AH34" s="134" t="n">
        <v>730010.88</v>
      </c>
      <c r="AI34" s="134" t="n">
        <v>730010.88</v>
      </c>
      <c r="AJ34" s="136" t="n">
        <v>730010.88</v>
      </c>
      <c r="AK34" s="30" t="n"/>
      <c r="AL34" s="30" t="n"/>
      <c r="AM34" s="30" t="n"/>
      <c r="AN34" s="30" t="n"/>
      <c r="AO34" s="30" t="n"/>
      <c r="AP34" s="30" t="n"/>
      <c r="AQ34" s="30" t="n"/>
    </row>
    <row r="35" ht="30" customFormat="1" customHeight="1" s="29">
      <c r="A35" s="53" t="n">
        <v>44868</v>
      </c>
      <c r="B35" s="55" t="n">
        <v>45107</v>
      </c>
      <c r="C35" s="54">
        <f>MONTH(B35-A35)</f>
        <v/>
      </c>
      <c r="D35" s="129" t="n">
        <v>220870800</v>
      </c>
      <c r="E35" s="129" t="n">
        <v>265044960</v>
      </c>
      <c r="F35" s="126">
        <f>D35/C35</f>
        <v/>
      </c>
      <c r="G35" s="126">
        <f>SUM(L35:AJ35)</f>
        <v/>
      </c>
      <c r="H35" s="126">
        <f>E35-G35</f>
        <v/>
      </c>
      <c r="I35" s="2" t="inlineStr">
        <is>
          <t>24</t>
        </is>
      </c>
      <c r="J35" s="4" t="inlineStr">
        <is>
          <t>Внутренние электротехнические работы</t>
        </is>
      </c>
      <c r="K35" s="18" t="n"/>
      <c r="L35" s="133" t="inlineStr"/>
      <c r="M35" s="133" t="inlineStr"/>
      <c r="N35" s="133" t="inlineStr"/>
      <c r="O35" s="133" t="inlineStr"/>
      <c r="P35" s="133" t="inlineStr"/>
      <c r="Q35" s="133" t="inlineStr"/>
      <c r="R35" s="133" t="inlineStr"/>
      <c r="S35" s="133" t="inlineStr"/>
      <c r="T35" s="133" t="inlineStr"/>
      <c r="U35" s="133" t="inlineStr"/>
      <c r="V35" s="133" t="inlineStr"/>
      <c r="W35" s="133" t="inlineStr"/>
      <c r="X35" s="133" t="inlineStr"/>
      <c r="Y35" s="133" t="inlineStr"/>
      <c r="Z35" s="133" t="inlineStr"/>
      <c r="AA35" s="133" t="inlineStr"/>
      <c r="AB35" s="133" t="inlineStr"/>
      <c r="AC35" s="134" t="n">
        <v>33130620</v>
      </c>
      <c r="AD35" s="134" t="n">
        <v>33130620</v>
      </c>
      <c r="AE35" s="134" t="n">
        <v>33130620</v>
      </c>
      <c r="AF35" s="134" t="n">
        <v>33130620</v>
      </c>
      <c r="AG35" s="134" t="n">
        <v>33130620</v>
      </c>
      <c r="AH35" s="134" t="n">
        <v>33130620</v>
      </c>
      <c r="AI35" s="134" t="n">
        <v>33130620</v>
      </c>
      <c r="AJ35" s="134" t="n">
        <v>33130620</v>
      </c>
      <c r="AK35" s="30" t="n"/>
      <c r="AL35" s="30" t="n"/>
      <c r="AM35" s="30" t="n"/>
      <c r="AN35" s="30" t="n"/>
      <c r="AO35" s="30" t="n"/>
      <c r="AP35" s="30" t="n"/>
      <c r="AQ35" s="30" t="n"/>
      <c r="AR35" s="29" t="e">
        <v>#REF!</v>
      </c>
    </row>
    <row r="36" ht="40" customFormat="1" customHeight="1" s="29">
      <c r="A36" s="53" t="n">
        <v>44900</v>
      </c>
      <c r="B36" s="55" t="n">
        <v>45107</v>
      </c>
      <c r="C36" s="54">
        <f>MONTH(B36-A36)</f>
        <v/>
      </c>
      <c r="D36" s="129" t="n">
        <v>52217784</v>
      </c>
      <c r="E36" s="129" t="n">
        <v>62661340.8</v>
      </c>
      <c r="F36" s="126">
        <f>D36/C36</f>
        <v/>
      </c>
      <c r="G36" s="126">
        <f>SUM(L36:AJ36)</f>
        <v/>
      </c>
      <c r="H36" s="126">
        <f>E36-G36</f>
        <v/>
      </c>
      <c r="I36" s="2" t="inlineStr">
        <is>
          <t>25</t>
        </is>
      </c>
      <c r="J36" s="4" t="inlineStr">
        <is>
          <t>Устройство  системы автоматизации и  диспетчеризации инженерных систем</t>
        </is>
      </c>
      <c r="K36" s="18" t="n"/>
      <c r="L36" s="133" t="inlineStr"/>
      <c r="M36" s="133" t="inlineStr"/>
      <c r="N36" s="133" t="inlineStr"/>
      <c r="O36" s="133" t="inlineStr"/>
      <c r="P36" s="133" t="inlineStr"/>
      <c r="Q36" s="133" t="inlineStr"/>
      <c r="R36" s="133" t="inlineStr"/>
      <c r="S36" s="133" t="inlineStr"/>
      <c r="T36" s="133" t="inlineStr"/>
      <c r="U36" s="133" t="inlineStr"/>
      <c r="V36" s="133" t="inlineStr"/>
      <c r="W36" s="133" t="inlineStr"/>
      <c r="X36" s="133" t="inlineStr"/>
      <c r="Y36" s="133" t="inlineStr"/>
      <c r="Z36" s="133" t="inlineStr"/>
      <c r="AA36" s="133" t="inlineStr"/>
      <c r="AB36" s="133" t="inlineStr"/>
      <c r="AC36" s="133" t="inlineStr"/>
      <c r="AD36" s="134" t="n">
        <v>8951620.114285713</v>
      </c>
      <c r="AE36" s="134" t="n">
        <v>8951620.114285713</v>
      </c>
      <c r="AF36" s="134" t="n">
        <v>8951620.114285713</v>
      </c>
      <c r="AG36" s="134" t="n">
        <v>8951620.114285713</v>
      </c>
      <c r="AH36" s="134" t="n">
        <v>8951620.114285713</v>
      </c>
      <c r="AI36" s="134" t="n">
        <v>8951620.114285713</v>
      </c>
      <c r="AJ36" s="136" t="n">
        <v>8951620.114285713</v>
      </c>
      <c r="AK36" s="30" t="n"/>
      <c r="AL36" s="30" t="n"/>
      <c r="AM36" s="30" t="n"/>
      <c r="AN36" s="30" t="n"/>
      <c r="AO36" s="30" t="n"/>
      <c r="AP36" s="30" t="n"/>
      <c r="AQ36" s="30" t="n"/>
    </row>
    <row r="37" ht="38.25" customFormat="1" customHeight="1" s="29">
      <c r="A37" s="55" t="n">
        <v>44972</v>
      </c>
      <c r="B37" s="55" t="n">
        <v>45107</v>
      </c>
      <c r="C37" s="54">
        <f>MONTH(B37-A37)</f>
        <v/>
      </c>
      <c r="D37" s="129" t="n">
        <v>14187960</v>
      </c>
      <c r="E37" s="129" t="n">
        <v>17025552</v>
      </c>
      <c r="F37" s="126">
        <f>D37/C37</f>
        <v/>
      </c>
      <c r="G37" s="126">
        <f>SUM(L37:AJ37)</f>
        <v/>
      </c>
      <c r="H37" s="126">
        <f>E37-G37</f>
        <v/>
      </c>
      <c r="I37" s="2" t="inlineStr">
        <is>
          <t>26</t>
        </is>
      </c>
      <c r="J37" s="4" t="inlineStr">
        <is>
          <t>Устройство городской радиотрансляционной сети</t>
        </is>
      </c>
      <c r="K37" s="18" t="n"/>
      <c r="L37" s="133" t="inlineStr"/>
      <c r="M37" s="133" t="inlineStr"/>
      <c r="N37" s="133" t="inlineStr"/>
      <c r="O37" s="133" t="inlineStr"/>
      <c r="P37" s="133" t="inlineStr"/>
      <c r="Q37" s="133" t="inlineStr"/>
      <c r="R37" s="133" t="inlineStr"/>
      <c r="S37" s="133" t="inlineStr"/>
      <c r="T37" s="133" t="inlineStr"/>
      <c r="U37" s="133" t="inlineStr"/>
      <c r="V37" s="133" t="inlineStr"/>
      <c r="W37" s="133" t="inlineStr"/>
      <c r="X37" s="133" t="inlineStr"/>
      <c r="Y37" s="133" t="inlineStr"/>
      <c r="Z37" s="133" t="inlineStr"/>
      <c r="AA37" s="133" t="inlineStr"/>
      <c r="AB37" s="133" t="inlineStr"/>
      <c r="AC37" s="133" t="inlineStr"/>
      <c r="AD37" s="133" t="inlineStr"/>
      <c r="AE37" s="133" t="inlineStr"/>
      <c r="AF37" s="134" t="n">
        <v>3405110.4</v>
      </c>
      <c r="AG37" s="134" t="n">
        <v>3405110.4</v>
      </c>
      <c r="AH37" s="134" t="n">
        <v>3405110.4</v>
      </c>
      <c r="AI37" s="134" t="n">
        <v>3405110.4</v>
      </c>
      <c r="AJ37" s="136" t="n">
        <v>3405110.4</v>
      </c>
      <c r="AK37" s="30" t="n"/>
      <c r="AL37" s="30" t="n"/>
      <c r="AM37" s="30" t="n"/>
      <c r="AN37" s="30" t="n"/>
      <c r="AO37" s="30" t="n"/>
      <c r="AP37" s="30" t="n"/>
      <c r="AQ37" s="30" t="n"/>
    </row>
    <row r="38" ht="45.75" customFormat="1" customHeight="1" s="29">
      <c r="A38" s="55" t="n">
        <v>44972</v>
      </c>
      <c r="B38" s="55" t="n">
        <v>45107</v>
      </c>
      <c r="C38" s="54">
        <f>MONTH(B38-A38)</f>
        <v/>
      </c>
      <c r="D38" s="129" t="n">
        <v>1295136</v>
      </c>
      <c r="E38" s="129" t="n">
        <v>1554163.2</v>
      </c>
      <c r="F38" s="126">
        <f>D38/C38</f>
        <v/>
      </c>
      <c r="G38" s="126">
        <f>SUM(L38:AJ38)</f>
        <v/>
      </c>
      <c r="H38" s="126">
        <f>E38-G38</f>
        <v/>
      </c>
      <c r="I38" s="2" t="inlineStr">
        <is>
          <t>27</t>
        </is>
      </c>
      <c r="J38" s="4" t="inlineStr">
        <is>
          <t>Устройство  системы телевидения, телефония, интернет</t>
        </is>
      </c>
      <c r="K38" s="18" t="n"/>
      <c r="L38" s="133" t="inlineStr"/>
      <c r="M38" s="133" t="inlineStr"/>
      <c r="N38" s="133" t="inlineStr"/>
      <c r="O38" s="133" t="inlineStr"/>
      <c r="P38" s="133" t="inlineStr"/>
      <c r="Q38" s="133" t="inlineStr"/>
      <c r="R38" s="133" t="inlineStr"/>
      <c r="S38" s="133" t="inlineStr"/>
      <c r="T38" s="133" t="inlineStr"/>
      <c r="U38" s="133" t="inlineStr"/>
      <c r="V38" s="133" t="inlineStr"/>
      <c r="W38" s="133" t="inlineStr"/>
      <c r="X38" s="133" t="inlineStr"/>
      <c r="Y38" s="133" t="inlineStr"/>
      <c r="Z38" s="133" t="inlineStr"/>
      <c r="AA38" s="133" t="inlineStr"/>
      <c r="AB38" s="133" t="inlineStr"/>
      <c r="AC38" s="133" t="inlineStr"/>
      <c r="AD38" s="133" t="inlineStr"/>
      <c r="AE38" s="133" t="inlineStr"/>
      <c r="AF38" s="134" t="n">
        <v>310832.64</v>
      </c>
      <c r="AG38" s="134" t="n">
        <v>310832.64</v>
      </c>
      <c r="AH38" s="134" t="n">
        <v>310832.64</v>
      </c>
      <c r="AI38" s="134" t="n">
        <v>310832.64</v>
      </c>
      <c r="AJ38" s="136" t="n">
        <v>310832.64</v>
      </c>
      <c r="AK38" s="30" t="n"/>
      <c r="AL38" s="30" t="n"/>
      <c r="AM38" s="30" t="n"/>
      <c r="AN38" s="30" t="n"/>
      <c r="AO38" s="30" t="n"/>
      <c r="AP38" s="30" t="n"/>
      <c r="AQ38" s="30" t="n"/>
    </row>
    <row r="39" ht="45.75" customFormat="1" customHeight="1" s="29">
      <c r="A39" s="55" t="n">
        <v>44972</v>
      </c>
      <c r="B39" s="55" t="n">
        <v>45107</v>
      </c>
      <c r="C39" s="54">
        <f>MONTH(B39-A39)</f>
        <v/>
      </c>
      <c r="D39" s="129" t="n">
        <v>19863360</v>
      </c>
      <c r="E39" s="129" t="n">
        <v>23836032</v>
      </c>
      <c r="F39" s="126">
        <f>D39/C39</f>
        <v/>
      </c>
      <c r="G39" s="126">
        <f>SUM(L39:AJ39)</f>
        <v/>
      </c>
      <c r="H39" s="126">
        <f>E39-G39</f>
        <v/>
      </c>
      <c r="I39" s="2" t="inlineStr">
        <is>
          <t>28</t>
        </is>
      </c>
      <c r="J39" s="4" t="inlineStr">
        <is>
          <t>Устройство  мультисервисной кабельной сети МСК</t>
        </is>
      </c>
      <c r="K39" s="18" t="n"/>
      <c r="L39" s="133" t="inlineStr"/>
      <c r="M39" s="133" t="inlineStr"/>
      <c r="N39" s="133" t="inlineStr"/>
      <c r="O39" s="133" t="inlineStr"/>
      <c r="P39" s="133" t="inlineStr"/>
      <c r="Q39" s="133" t="inlineStr"/>
      <c r="R39" s="133" t="inlineStr"/>
      <c r="S39" s="133" t="inlineStr"/>
      <c r="T39" s="133" t="inlineStr"/>
      <c r="U39" s="133" t="inlineStr"/>
      <c r="V39" s="133" t="inlineStr"/>
      <c r="W39" s="133" t="inlineStr"/>
      <c r="X39" s="133" t="inlineStr"/>
      <c r="Y39" s="133" t="inlineStr"/>
      <c r="Z39" s="133" t="inlineStr"/>
      <c r="AA39" s="133" t="inlineStr"/>
      <c r="AB39" s="133" t="inlineStr"/>
      <c r="AC39" s="133" t="inlineStr"/>
      <c r="AD39" s="133" t="inlineStr"/>
      <c r="AE39" s="133" t="inlineStr"/>
      <c r="AF39" s="134" t="n">
        <v>4767206.4</v>
      </c>
      <c r="AG39" s="134" t="n">
        <v>4767206.4</v>
      </c>
      <c r="AH39" s="134" t="n">
        <v>4767206.4</v>
      </c>
      <c r="AI39" s="134" t="n">
        <v>4767206.4</v>
      </c>
      <c r="AJ39" s="136" t="n">
        <v>4767206.4</v>
      </c>
      <c r="AK39" s="30" t="n"/>
      <c r="AL39" s="30" t="n"/>
      <c r="AM39" s="30" t="n"/>
      <c r="AN39" s="30" t="n"/>
      <c r="AO39" s="30" t="n"/>
      <c r="AP39" s="30" t="n"/>
      <c r="AQ39" s="30" t="n"/>
    </row>
    <row r="40" ht="40" customFormat="1" customHeight="1" s="29">
      <c r="A40" s="55" t="n">
        <v>44972</v>
      </c>
      <c r="B40" s="55" t="n">
        <v>45107</v>
      </c>
      <c r="C40" s="54">
        <f>MONTH(B40-A40)</f>
        <v/>
      </c>
      <c r="D40" s="129" t="n">
        <v>39973392</v>
      </c>
      <c r="E40" s="129" t="n">
        <v>47968070.4</v>
      </c>
      <c r="F40" s="126">
        <f>D40/C40</f>
        <v/>
      </c>
      <c r="G40" s="126">
        <f>SUM(L40:AJ40)</f>
        <v/>
      </c>
      <c r="H40" s="126">
        <f>E40-G40</f>
        <v/>
      </c>
      <c r="I40" s="2" t="inlineStr">
        <is>
          <t>29</t>
        </is>
      </c>
      <c r="J40" s="4" t="inlineStr">
        <is>
          <t>Устройство системы оповещения и управления эвакуацией (СОУЭ)</t>
        </is>
      </c>
      <c r="K40" s="18" t="n"/>
      <c r="L40" s="133" t="inlineStr"/>
      <c r="M40" s="133" t="inlineStr"/>
      <c r="N40" s="133" t="inlineStr"/>
      <c r="O40" s="133" t="inlineStr"/>
      <c r="P40" s="133" t="inlineStr"/>
      <c r="Q40" s="133" t="inlineStr"/>
      <c r="R40" s="133" t="inlineStr"/>
      <c r="S40" s="133" t="inlineStr"/>
      <c r="T40" s="133" t="inlineStr"/>
      <c r="U40" s="133" t="inlineStr"/>
      <c r="V40" s="133" t="inlineStr"/>
      <c r="W40" s="133" t="inlineStr"/>
      <c r="X40" s="133" t="inlineStr"/>
      <c r="Y40" s="133" t="inlineStr"/>
      <c r="Z40" s="133" t="inlineStr"/>
      <c r="AA40" s="133" t="inlineStr"/>
      <c r="AB40" s="133" t="inlineStr"/>
      <c r="AC40" s="133" t="inlineStr"/>
      <c r="AD40" s="133" t="inlineStr"/>
      <c r="AE40" s="133" t="inlineStr"/>
      <c r="AF40" s="134" t="n">
        <v>9593614.08</v>
      </c>
      <c r="AG40" s="134" t="n">
        <v>9593614.08</v>
      </c>
      <c r="AH40" s="134" t="n">
        <v>9593614.08</v>
      </c>
      <c r="AI40" s="134" t="n">
        <v>9593614.08</v>
      </c>
      <c r="AJ40" s="136" t="n">
        <v>9593614.08</v>
      </c>
      <c r="AK40" s="30" t="n"/>
      <c r="AL40" s="30" t="n"/>
      <c r="AM40" s="30" t="n"/>
      <c r="AN40" s="30" t="n"/>
      <c r="AO40" s="30" t="n"/>
      <c r="AP40" s="30" t="n"/>
      <c r="AQ40" s="30" t="n"/>
      <c r="AR40" s="29" t="e">
        <v>#REF!</v>
      </c>
    </row>
    <row r="41" ht="30" customFormat="1" customHeight="1" s="29">
      <c r="A41" s="55" t="n">
        <v>44972</v>
      </c>
      <c r="B41" s="55" t="n">
        <v>45107</v>
      </c>
      <c r="C41" s="54">
        <f>MONTH(B41-A41)</f>
        <v/>
      </c>
      <c r="D41" s="129" t="n">
        <v>23811368</v>
      </c>
      <c r="E41" s="129" t="n">
        <v>28573641.6</v>
      </c>
      <c r="F41" s="126">
        <f>D41/C41</f>
        <v/>
      </c>
      <c r="G41" s="126">
        <f>SUM(L41:AJ41)</f>
        <v/>
      </c>
      <c r="H41" s="126">
        <f>E41-G41</f>
        <v/>
      </c>
      <c r="I41" s="2" t="inlineStr">
        <is>
          <t>30</t>
        </is>
      </c>
      <c r="J41" s="4" t="inlineStr">
        <is>
          <t>Устройство  системы домофонной связи, СКУД</t>
        </is>
      </c>
      <c r="K41" s="18" t="n"/>
      <c r="L41" s="133" t="inlineStr"/>
      <c r="M41" s="133" t="inlineStr"/>
      <c r="N41" s="133" t="inlineStr"/>
      <c r="O41" s="133" t="inlineStr"/>
      <c r="P41" s="133" t="inlineStr"/>
      <c r="Q41" s="133" t="inlineStr"/>
      <c r="R41" s="133" t="inlineStr"/>
      <c r="S41" s="133" t="inlineStr"/>
      <c r="T41" s="133" t="inlineStr"/>
      <c r="U41" s="133" t="inlineStr"/>
      <c r="V41" s="133" t="inlineStr"/>
      <c r="W41" s="133" t="inlineStr"/>
      <c r="X41" s="133" t="inlineStr"/>
      <c r="Y41" s="133" t="inlineStr"/>
      <c r="Z41" s="133" t="inlineStr"/>
      <c r="AA41" s="133" t="inlineStr"/>
      <c r="AB41" s="133" t="inlineStr"/>
      <c r="AC41" s="133" t="inlineStr"/>
      <c r="AD41" s="133" t="inlineStr"/>
      <c r="AE41" s="133" t="inlineStr"/>
      <c r="AF41" s="134" t="n">
        <v>5714728.32</v>
      </c>
      <c r="AG41" s="134" t="n">
        <v>5714728.32</v>
      </c>
      <c r="AH41" s="134" t="n">
        <v>5714728.32</v>
      </c>
      <c r="AI41" s="134" t="n">
        <v>5714728.32</v>
      </c>
      <c r="AJ41" s="136" t="n">
        <v>5714728.32</v>
      </c>
      <c r="AK41" s="138" t="n"/>
      <c r="AL41" s="138" t="n"/>
      <c r="AM41" s="138" t="n"/>
      <c r="AN41" s="138" t="n"/>
      <c r="AO41" s="138" t="n"/>
      <c r="AP41" s="138" t="n"/>
      <c r="AQ41" s="138" t="n"/>
      <c r="AR41" s="29" t="n">
        <v>0</v>
      </c>
    </row>
    <row r="42" ht="30" customFormat="1" customHeight="1" s="29">
      <c r="A42" s="55" t="n">
        <v>44972</v>
      </c>
      <c r="B42" s="55" t="n">
        <v>45107</v>
      </c>
      <c r="C42" s="54">
        <f>MONTH(B42-A42)</f>
        <v/>
      </c>
      <c r="D42" s="129" t="n">
        <v>11892112</v>
      </c>
      <c r="E42" s="129" t="n">
        <v>14270534.4</v>
      </c>
      <c r="F42" s="126">
        <f>D42/C42</f>
        <v/>
      </c>
      <c r="G42" s="126">
        <f>SUM(L42:AJ42)</f>
        <v/>
      </c>
      <c r="H42" s="126">
        <f>E42-G42</f>
        <v/>
      </c>
      <c r="I42" s="2" t="inlineStr">
        <is>
          <t>31</t>
        </is>
      </c>
      <c r="J42" s="4" t="inlineStr">
        <is>
          <t>Устройство системы охранного телевидения СОТ</t>
        </is>
      </c>
      <c r="K42" s="18" t="n"/>
      <c r="L42" s="133" t="inlineStr"/>
      <c r="M42" s="133" t="inlineStr"/>
      <c r="N42" s="133" t="inlineStr"/>
      <c r="O42" s="133" t="inlineStr"/>
      <c r="P42" s="133" t="inlineStr"/>
      <c r="Q42" s="133" t="inlineStr"/>
      <c r="R42" s="133" t="inlineStr"/>
      <c r="S42" s="133" t="inlineStr"/>
      <c r="T42" s="133" t="inlineStr"/>
      <c r="U42" s="133" t="inlineStr"/>
      <c r="V42" s="133" t="inlineStr"/>
      <c r="W42" s="133" t="inlineStr"/>
      <c r="X42" s="133" t="inlineStr"/>
      <c r="Y42" s="133" t="inlineStr"/>
      <c r="Z42" s="133" t="inlineStr"/>
      <c r="AA42" s="133" t="inlineStr"/>
      <c r="AB42" s="133" t="inlineStr"/>
      <c r="AC42" s="133" t="inlineStr"/>
      <c r="AD42" s="133" t="inlineStr"/>
      <c r="AE42" s="133" t="inlineStr"/>
      <c r="AF42" s="134" t="n">
        <v>2854106.88</v>
      </c>
      <c r="AG42" s="134" t="n">
        <v>2854106.88</v>
      </c>
      <c r="AH42" s="134" t="n">
        <v>2854106.88</v>
      </c>
      <c r="AI42" s="134" t="n">
        <v>2854106.88</v>
      </c>
      <c r="AJ42" s="136" t="n">
        <v>2854106.88</v>
      </c>
      <c r="AK42" s="30" t="n"/>
      <c r="AL42" s="30" t="n"/>
      <c r="AM42" s="30" t="n"/>
      <c r="AN42" s="30" t="n"/>
      <c r="AO42" s="30" t="n"/>
      <c r="AP42" s="30" t="n"/>
      <c r="AQ42" s="30" t="n"/>
    </row>
    <row r="43" ht="40" customFormat="1" customHeight="1" s="29">
      <c r="A43" s="55" t="n">
        <v>44972</v>
      </c>
      <c r="B43" s="55" t="n">
        <v>45107</v>
      </c>
      <c r="C43" s="54">
        <f>MONTH(B43-A43)</f>
        <v/>
      </c>
      <c r="D43" s="129" t="n">
        <v>1283096</v>
      </c>
      <c r="E43" s="129" t="n">
        <v>1539715.2</v>
      </c>
      <c r="F43" s="126">
        <f>D43/C43</f>
        <v/>
      </c>
      <c r="G43" s="126">
        <f>SUM(L43:AJ43)</f>
        <v/>
      </c>
      <c r="H43" s="126">
        <f>E43-G43</f>
        <v/>
      </c>
      <c r="I43" s="2" t="inlineStr">
        <is>
          <t>32</t>
        </is>
      </c>
      <c r="J43" s="4" t="inlineStr">
        <is>
          <t>Устройство  тревожной сигнализации и двусторонней связи СУ МГН</t>
        </is>
      </c>
      <c r="K43" s="18" t="n"/>
      <c r="L43" s="133" t="inlineStr"/>
      <c r="M43" s="133" t="inlineStr"/>
      <c r="N43" s="133" t="inlineStr"/>
      <c r="O43" s="133" t="inlineStr"/>
      <c r="P43" s="133" t="inlineStr"/>
      <c r="Q43" s="133" t="inlineStr"/>
      <c r="R43" s="133" t="inlineStr"/>
      <c r="S43" s="133" t="inlineStr"/>
      <c r="T43" s="133" t="inlineStr"/>
      <c r="U43" s="133" t="inlineStr"/>
      <c r="V43" s="133" t="inlineStr"/>
      <c r="W43" s="133" t="inlineStr"/>
      <c r="X43" s="133" t="inlineStr"/>
      <c r="Y43" s="133" t="inlineStr"/>
      <c r="Z43" s="133" t="inlineStr"/>
      <c r="AA43" s="133" t="inlineStr"/>
      <c r="AB43" s="133" t="inlineStr"/>
      <c r="AC43" s="133" t="inlineStr"/>
      <c r="AD43" s="133" t="inlineStr"/>
      <c r="AE43" s="133" t="inlineStr"/>
      <c r="AF43" s="134" t="n">
        <v>307943.04</v>
      </c>
      <c r="AG43" s="134" t="n">
        <v>307943.04</v>
      </c>
      <c r="AH43" s="134" t="n">
        <v>307943.04</v>
      </c>
      <c r="AI43" s="134" t="n">
        <v>307943.04</v>
      </c>
      <c r="AJ43" s="136" t="n">
        <v>307943.04</v>
      </c>
      <c r="AK43" s="30" t="n"/>
      <c r="AL43" s="30" t="n"/>
      <c r="AM43" s="30" t="n"/>
      <c r="AN43" s="30" t="n"/>
      <c r="AO43" s="30" t="n"/>
      <c r="AP43" s="30" t="n"/>
      <c r="AQ43" s="30" t="n"/>
    </row>
    <row r="44" ht="20.15" customFormat="1" customHeight="1" s="29">
      <c r="A44" s="55" t="n">
        <v>44972</v>
      </c>
      <c r="B44" s="55" t="n">
        <v>45107</v>
      </c>
      <c r="C44" s="54">
        <f>MONTH(B44-A44)</f>
        <v/>
      </c>
      <c r="D44" s="129" t="n">
        <v>5676352</v>
      </c>
      <c r="E44" s="129" t="n">
        <v>6811622.4</v>
      </c>
      <c r="F44" s="126">
        <f>D44/C44</f>
        <v/>
      </c>
      <c r="G44" s="126">
        <f>SUM(L44:AJ44)</f>
        <v/>
      </c>
      <c r="H44" s="126">
        <f>E44-G44</f>
        <v/>
      </c>
      <c r="I44" s="2" t="inlineStr">
        <is>
          <t>33</t>
        </is>
      </c>
      <c r="J44" s="4" t="inlineStr">
        <is>
          <t>Устройство системы газового контроля  подземного паркинга</t>
        </is>
      </c>
      <c r="K44" s="18" t="n"/>
      <c r="L44" s="133" t="inlineStr"/>
      <c r="M44" s="133" t="inlineStr"/>
      <c r="N44" s="133" t="inlineStr"/>
      <c r="O44" s="133" t="inlineStr"/>
      <c r="P44" s="133" t="inlineStr"/>
      <c r="Q44" s="133" t="inlineStr"/>
      <c r="R44" s="133" t="inlineStr"/>
      <c r="S44" s="133" t="inlineStr"/>
      <c r="T44" s="133" t="inlineStr"/>
      <c r="U44" s="133" t="inlineStr"/>
      <c r="V44" s="133" t="inlineStr"/>
      <c r="W44" s="133" t="inlineStr"/>
      <c r="X44" s="133" t="inlineStr"/>
      <c r="Y44" s="133" t="inlineStr"/>
      <c r="Z44" s="133" t="inlineStr"/>
      <c r="AA44" s="133" t="inlineStr"/>
      <c r="AB44" s="133" t="inlineStr"/>
      <c r="AC44" s="133" t="inlineStr"/>
      <c r="AD44" s="133" t="inlineStr"/>
      <c r="AE44" s="133" t="inlineStr"/>
      <c r="AF44" s="134" t="n">
        <v>1362324.48</v>
      </c>
      <c r="AG44" s="134" t="n">
        <v>1362324.48</v>
      </c>
      <c r="AH44" s="134" t="n">
        <v>1362324.48</v>
      </c>
      <c r="AI44" s="134" t="n">
        <v>1362324.48</v>
      </c>
      <c r="AJ44" s="136" t="n">
        <v>1362324.48</v>
      </c>
      <c r="AK44" s="30" t="n"/>
      <c r="AL44" s="30" t="n"/>
      <c r="AM44" s="30" t="n"/>
      <c r="AN44" s="30" t="n"/>
      <c r="AO44" s="30" t="n"/>
      <c r="AP44" s="30" t="n"/>
      <c r="AQ44" s="30" t="n"/>
    </row>
    <row r="45" ht="30" customFormat="1" customHeight="1" s="29">
      <c r="A45" s="55" t="n">
        <v>44972</v>
      </c>
      <c r="B45" s="55" t="n">
        <v>45107</v>
      </c>
      <c r="C45" s="54">
        <f>MONTH(B45-A45)</f>
        <v/>
      </c>
      <c r="D45" s="129" t="n">
        <v>51975000</v>
      </c>
      <c r="E45" s="129" t="n">
        <v>62370000</v>
      </c>
      <c r="F45" s="126">
        <f>D45/C45</f>
        <v/>
      </c>
      <c r="G45" s="126">
        <f>SUM(L45:AJ45)</f>
        <v/>
      </c>
      <c r="H45" s="126">
        <f>E45-G45</f>
        <v/>
      </c>
      <c r="I45" s="2" t="inlineStr">
        <is>
          <t>34</t>
        </is>
      </c>
      <c r="J45" s="4" t="inlineStr">
        <is>
          <t>Устройство АСКУЭ</t>
        </is>
      </c>
      <c r="K45" s="18" t="n"/>
      <c r="L45" s="133" t="inlineStr"/>
      <c r="M45" s="133" t="inlineStr"/>
      <c r="N45" s="133" t="inlineStr"/>
      <c r="O45" s="133" t="inlineStr"/>
      <c r="P45" s="133" t="inlineStr"/>
      <c r="Q45" s="133" t="inlineStr"/>
      <c r="R45" s="133" t="inlineStr"/>
      <c r="S45" s="133" t="inlineStr"/>
      <c r="T45" s="133" t="inlineStr"/>
      <c r="U45" s="133" t="inlineStr"/>
      <c r="V45" s="133" t="inlineStr"/>
      <c r="W45" s="133" t="inlineStr"/>
      <c r="X45" s="133" t="inlineStr"/>
      <c r="Y45" s="133" t="inlineStr"/>
      <c r="Z45" s="133" t="inlineStr"/>
      <c r="AA45" s="133" t="inlineStr"/>
      <c r="AB45" s="133" t="inlineStr"/>
      <c r="AC45" s="133" t="inlineStr"/>
      <c r="AD45" s="133" t="inlineStr"/>
      <c r="AE45" s="133" t="inlineStr"/>
      <c r="AF45" s="134" t="n">
        <v>12474000</v>
      </c>
      <c r="AG45" s="134" t="n">
        <v>12474000</v>
      </c>
      <c r="AH45" s="134" t="n">
        <v>12474000</v>
      </c>
      <c r="AI45" s="134" t="n">
        <v>12474000</v>
      </c>
      <c r="AJ45" s="136" t="n">
        <v>12474000</v>
      </c>
      <c r="AK45" s="30" t="n"/>
      <c r="AL45" s="30" t="n"/>
      <c r="AM45" s="30" t="n"/>
      <c r="AN45" s="30" t="n"/>
      <c r="AO45" s="30" t="n"/>
      <c r="AP45" s="30" t="n"/>
      <c r="AQ45" s="30" t="n"/>
    </row>
    <row r="46" ht="30" customFormat="1" customHeight="1" s="29">
      <c r="A46" s="55" t="n">
        <v>44972</v>
      </c>
      <c r="B46" s="55" t="n">
        <v>45107</v>
      </c>
      <c r="C46" s="54">
        <f>MONTH(B46-A46)</f>
        <v/>
      </c>
      <c r="D46" s="129" t="n">
        <v>8086600</v>
      </c>
      <c r="E46" s="129" t="n">
        <v>9703920</v>
      </c>
      <c r="F46" s="126">
        <f>D46/C46</f>
        <v/>
      </c>
      <c r="G46" s="126">
        <f>SUM(L46:AJ46)</f>
        <v/>
      </c>
      <c r="H46" s="126">
        <f>E46-G46</f>
        <v/>
      </c>
      <c r="I46" s="2" t="inlineStr">
        <is>
          <t>35</t>
        </is>
      </c>
      <c r="J46" s="4" t="inlineStr">
        <is>
          <t>Устройство систем противопожарной автоматики</t>
        </is>
      </c>
      <c r="K46" s="18" t="n"/>
      <c r="L46" s="133" t="inlineStr"/>
      <c r="M46" s="133" t="inlineStr"/>
      <c r="N46" s="133" t="inlineStr"/>
      <c r="O46" s="133" t="inlineStr"/>
      <c r="P46" s="133" t="inlineStr"/>
      <c r="Q46" s="133" t="inlineStr"/>
      <c r="R46" s="133" t="inlineStr"/>
      <c r="S46" s="133" t="inlineStr"/>
      <c r="T46" s="133" t="inlineStr"/>
      <c r="U46" s="133" t="inlineStr"/>
      <c r="V46" s="133" t="inlineStr"/>
      <c r="W46" s="133" t="inlineStr"/>
      <c r="X46" s="133" t="inlineStr"/>
      <c r="Y46" s="133" t="inlineStr"/>
      <c r="Z46" s="133" t="inlineStr"/>
      <c r="AA46" s="133" t="inlineStr"/>
      <c r="AB46" s="133" t="inlineStr"/>
      <c r="AC46" s="133" t="inlineStr"/>
      <c r="AD46" s="133" t="inlineStr"/>
      <c r="AE46" s="133" t="inlineStr"/>
      <c r="AF46" s="134" t="n">
        <v>1940784</v>
      </c>
      <c r="AG46" s="134" t="n">
        <v>1940784</v>
      </c>
      <c r="AH46" s="134" t="n">
        <v>1940784</v>
      </c>
      <c r="AI46" s="134" t="n">
        <v>1940784</v>
      </c>
      <c r="AJ46" s="136" t="n">
        <v>1940784</v>
      </c>
      <c r="AK46" s="30" t="n"/>
      <c r="AL46" s="30" t="n"/>
      <c r="AM46" s="30" t="n"/>
      <c r="AN46" s="30" t="n"/>
      <c r="AO46" s="30" t="n"/>
      <c r="AP46" s="30" t="n"/>
      <c r="AQ46" s="30" t="n"/>
    </row>
    <row r="47" ht="30" customFormat="1" customHeight="1" s="29">
      <c r="A47" s="55" t="n">
        <v>44986</v>
      </c>
      <c r="B47" s="55" t="n">
        <v>45107</v>
      </c>
      <c r="C47" s="54">
        <f>MONTH(B47-A47)</f>
        <v/>
      </c>
      <c r="D47" s="129" t="n">
        <v>3159360</v>
      </c>
      <c r="E47" s="129" t="n">
        <v>3791232</v>
      </c>
      <c r="F47" s="126">
        <f>D47/C47</f>
        <v/>
      </c>
      <c r="G47" s="126">
        <f>SUM(L47:AJ47)</f>
        <v/>
      </c>
      <c r="H47" s="126">
        <f>E47-G47</f>
        <v/>
      </c>
      <c r="I47" s="2" t="inlineStr">
        <is>
          <t>36</t>
        </is>
      </c>
      <c r="J47" s="4" t="inlineStr">
        <is>
          <t>Устройство диспетчеризации лифтов</t>
        </is>
      </c>
      <c r="K47" s="18" t="n"/>
      <c r="L47" s="133" t="inlineStr"/>
      <c r="M47" s="133" t="inlineStr"/>
      <c r="N47" s="133" t="inlineStr"/>
      <c r="O47" s="133" t="inlineStr"/>
      <c r="P47" s="133" t="inlineStr"/>
      <c r="Q47" s="133" t="inlineStr"/>
      <c r="R47" s="133" t="inlineStr"/>
      <c r="S47" s="133" t="inlineStr"/>
      <c r="T47" s="133" t="inlineStr"/>
      <c r="U47" s="133" t="inlineStr"/>
      <c r="V47" s="133" t="inlineStr"/>
      <c r="W47" s="133" t="inlineStr"/>
      <c r="X47" s="133" t="inlineStr"/>
      <c r="Y47" s="133" t="inlineStr"/>
      <c r="Z47" s="133" t="inlineStr"/>
      <c r="AA47" s="133" t="inlineStr"/>
      <c r="AB47" s="133" t="inlineStr"/>
      <c r="AC47" s="133" t="inlineStr"/>
      <c r="AD47" s="133" t="inlineStr"/>
      <c r="AE47" s="133" t="inlineStr"/>
      <c r="AF47" s="133" t="inlineStr"/>
      <c r="AG47" s="134" t="n">
        <v>947808</v>
      </c>
      <c r="AH47" s="134" t="n">
        <v>947808</v>
      </c>
      <c r="AI47" s="134" t="n">
        <v>947808</v>
      </c>
      <c r="AJ47" s="134" t="n">
        <v>947808</v>
      </c>
      <c r="AK47" s="30" t="n"/>
      <c r="AL47" s="30" t="n"/>
      <c r="AM47" s="30" t="n"/>
      <c r="AN47" s="30" t="n"/>
      <c r="AO47" s="30" t="n"/>
      <c r="AP47" s="30" t="n"/>
      <c r="AQ47" s="30" t="n"/>
    </row>
    <row r="48" ht="40" customFormat="1" customHeight="1" s="29">
      <c r="A48" s="55" t="n">
        <v>44926</v>
      </c>
      <c r="B48" s="55" t="n">
        <v>45077</v>
      </c>
      <c r="C48" s="54">
        <f>MONTH(B48-A48)</f>
        <v/>
      </c>
      <c r="D48" s="129" t="n">
        <v>205182192</v>
      </c>
      <c r="E48" s="129" t="n">
        <v>246218630.4</v>
      </c>
      <c r="F48" s="126">
        <f>D48/C48</f>
        <v/>
      </c>
      <c r="G48" s="126">
        <f>SUM(L48:AJ48)</f>
        <v/>
      </c>
      <c r="H48" s="126">
        <f>E48-G48</f>
        <v/>
      </c>
      <c r="I48" s="2" t="inlineStr">
        <is>
          <t>37</t>
        </is>
      </c>
      <c r="J48" s="17" t="inlineStr">
        <is>
          <t>Монтаж вертикального транспорта, в т.ч. подъемников, экскалаторов</t>
        </is>
      </c>
      <c r="K48" s="18" t="n"/>
      <c r="L48" s="133" t="inlineStr"/>
      <c r="M48" s="133" t="inlineStr"/>
      <c r="N48" s="133" t="inlineStr"/>
      <c r="O48" s="133" t="inlineStr"/>
      <c r="P48" s="133" t="inlineStr"/>
      <c r="Q48" s="133" t="inlineStr"/>
      <c r="R48" s="133" t="inlineStr"/>
      <c r="S48" s="133" t="inlineStr"/>
      <c r="T48" s="133" t="inlineStr"/>
      <c r="U48" s="133" t="inlineStr"/>
      <c r="V48" s="133" t="inlineStr"/>
      <c r="W48" s="133" t="inlineStr"/>
      <c r="X48" s="133" t="inlineStr"/>
      <c r="Y48" s="133" t="inlineStr"/>
      <c r="Z48" s="133" t="inlineStr"/>
      <c r="AA48" s="133" t="inlineStr"/>
      <c r="AB48" s="133" t="inlineStr"/>
      <c r="AC48" s="133" t="inlineStr"/>
      <c r="AD48" s="134" t="n">
        <v>41036438.4</v>
      </c>
      <c r="AE48" s="134" t="n">
        <v>41036438.4</v>
      </c>
      <c r="AF48" s="134" t="n">
        <v>41036438.4</v>
      </c>
      <c r="AG48" s="134" t="n">
        <v>41036438.4</v>
      </c>
      <c r="AH48" s="134" t="n">
        <v>41036438.4</v>
      </c>
      <c r="AI48" s="134" t="n">
        <v>41036438.4</v>
      </c>
      <c r="AJ48" s="135" t="inlineStr"/>
      <c r="AK48" s="30" t="n"/>
      <c r="AL48" s="30" t="n"/>
      <c r="AM48" s="30" t="n"/>
      <c r="AN48" s="30" t="n"/>
      <c r="AO48" s="30" t="n"/>
      <c r="AP48" s="30" t="n"/>
      <c r="AQ48" s="30" t="n"/>
    </row>
    <row r="49" ht="20.15" customFormat="1" customHeight="1" s="29">
      <c r="A49" s="55" t="n">
        <v>45107</v>
      </c>
      <c r="B49" s="55" t="n">
        <v>45107</v>
      </c>
      <c r="C49" s="56" t="n"/>
      <c r="D49" s="139">
        <f>SUM(D12:D48)</f>
        <v/>
      </c>
      <c r="E49" s="139">
        <f>SUM(E12:E48)</f>
        <v/>
      </c>
      <c r="F49" s="37" t="n"/>
      <c r="G49" s="37" t="n"/>
      <c r="H49" s="140" t="n"/>
      <c r="I49" s="16" t="inlineStr">
        <is>
          <t>38</t>
        </is>
      </c>
      <c r="J49" s="58" t="inlineStr">
        <is>
          <t>Ввод Объекта в эксплуатацию</t>
        </is>
      </c>
      <c r="K49" s="18" t="n"/>
      <c r="L49" s="141" t="n"/>
      <c r="M49" s="141" t="n"/>
      <c r="N49" s="141" t="n"/>
      <c r="O49" s="141" t="n"/>
      <c r="P49" s="141" t="n"/>
      <c r="Q49" s="141" t="n"/>
      <c r="R49" s="141" t="n"/>
      <c r="S49" s="141" t="n"/>
      <c r="T49" s="141" t="n"/>
      <c r="U49" s="141" t="n"/>
      <c r="V49" s="141" t="n"/>
      <c r="W49" s="142" t="n"/>
      <c r="X49" s="142" t="n"/>
      <c r="Y49" s="142" t="n"/>
      <c r="Z49" s="142" t="n"/>
      <c r="AA49" s="142" t="n"/>
      <c r="AB49" s="142" t="n"/>
      <c r="AC49" s="142" t="n"/>
      <c r="AD49" s="142" t="n"/>
      <c r="AE49" s="142" t="n"/>
      <c r="AF49" s="142" t="n"/>
      <c r="AG49" s="142" t="n"/>
      <c r="AH49" s="142" t="n"/>
      <c r="AI49" s="142" t="n"/>
      <c r="AJ49" s="143" t="n"/>
      <c r="AK49" s="30" t="n"/>
      <c r="AL49" s="30" t="n"/>
      <c r="AM49" s="30" t="n"/>
      <c r="AN49" s="30" t="n"/>
      <c r="AO49" s="30" t="n"/>
      <c r="AP49" s="30" t="n"/>
      <c r="AQ49" s="30" t="n"/>
    </row>
    <row r="50" ht="20.15" customFormat="1" customHeight="1" s="32">
      <c r="A50" s="44" t="n"/>
      <c r="B50" s="44" t="n"/>
      <c r="C50" s="44" t="n"/>
      <c r="D50" s="38" t="n"/>
      <c r="E50" s="38" t="n"/>
      <c r="F50" s="38" t="n"/>
      <c r="G50" s="38" t="n"/>
      <c r="H50" s="140" t="n"/>
      <c r="I50" s="20" t="n"/>
      <c r="J50" s="21" t="n"/>
      <c r="K50" s="21" t="n"/>
      <c r="L50" s="22" t="n">
        <v>1</v>
      </c>
      <c r="M50" s="22" t="n">
        <v>2</v>
      </c>
      <c r="N50" s="22" t="n">
        <v>3</v>
      </c>
      <c r="O50" s="22" t="n">
        <v>4</v>
      </c>
      <c r="P50" s="22" t="n">
        <v>5</v>
      </c>
      <c r="Q50" s="22" t="n">
        <v>6</v>
      </c>
      <c r="R50" s="22" t="n">
        <v>7</v>
      </c>
      <c r="S50" s="22" t="n">
        <v>8</v>
      </c>
      <c r="T50" s="22" t="n">
        <v>9</v>
      </c>
      <c r="U50" s="22" t="n">
        <v>10</v>
      </c>
      <c r="V50" s="22" t="n">
        <v>11</v>
      </c>
      <c r="W50" s="22" t="n">
        <v>12</v>
      </c>
      <c r="X50" s="22" t="n">
        <v>13</v>
      </c>
      <c r="Y50" s="22" t="n">
        <v>14</v>
      </c>
      <c r="Z50" s="22" t="n">
        <v>15</v>
      </c>
      <c r="AA50" s="22" t="n">
        <v>16</v>
      </c>
      <c r="AB50" s="22" t="n">
        <v>17</v>
      </c>
      <c r="AC50" s="22" t="n">
        <v>18</v>
      </c>
      <c r="AD50" s="22" t="n">
        <v>19</v>
      </c>
      <c r="AE50" s="22" t="n">
        <v>20</v>
      </c>
      <c r="AF50" s="22" t="n">
        <v>21</v>
      </c>
      <c r="AG50" s="22" t="n">
        <v>22</v>
      </c>
      <c r="AH50" s="22" t="n">
        <v>23</v>
      </c>
      <c r="AI50" s="22" t="n">
        <v>24</v>
      </c>
      <c r="AJ50" s="22" t="n">
        <v>25</v>
      </c>
      <c r="AK50" s="31" t="n"/>
      <c r="AL50" s="31" t="n"/>
      <c r="AM50" s="31" t="n"/>
      <c r="AN50" s="31" t="n"/>
      <c r="AO50" s="31" t="n"/>
      <c r="AP50" s="31" t="n"/>
      <c r="AQ50" s="31" t="n"/>
    </row>
    <row r="51" ht="20.15" customFormat="1" customHeight="1" s="29">
      <c r="A51" s="48" t="n"/>
      <c r="B51" s="48" t="n"/>
      <c r="C51" s="44" t="n"/>
      <c r="D51" s="37" t="n"/>
      <c r="E51" s="37" t="n"/>
      <c r="F51" s="37" t="n"/>
      <c r="G51" s="37" t="n"/>
      <c r="H51" s="140" t="n"/>
      <c r="I51" s="9" t="n"/>
      <c r="J51" s="14" t="n"/>
      <c r="K51" s="14" t="n"/>
      <c r="L51" s="144" t="n">
        <v>7312524.3</v>
      </c>
      <c r="M51" s="144" t="n">
        <v>31496210.7</v>
      </c>
      <c r="N51" s="144" t="n">
        <v>31496210.7</v>
      </c>
      <c r="O51" s="144" t="n">
        <v>31496210.7</v>
      </c>
      <c r="P51" s="144" t="n">
        <v>111819223.18</v>
      </c>
      <c r="Q51" s="144" t="n">
        <v>196078026.9618182</v>
      </c>
      <c r="R51" s="144" t="n">
        <v>196078026.9618182</v>
      </c>
      <c r="S51" s="144" t="n">
        <v>199232335.4418182</v>
      </c>
      <c r="T51" s="144" t="n">
        <v>167736124.7418182</v>
      </c>
      <c r="U51" s="144" t="n">
        <v>117692152.2618182</v>
      </c>
      <c r="V51" s="144" t="n">
        <v>111374741.0618182</v>
      </c>
      <c r="W51" s="144" t="n">
        <v>156479804.4592208</v>
      </c>
      <c r="X51" s="144" t="n">
        <v>156597654.0592208</v>
      </c>
      <c r="Y51" s="144" t="n">
        <v>164564324.4592208</v>
      </c>
      <c r="Z51" s="144" t="n">
        <v>214359764.8706494</v>
      </c>
      <c r="AA51" s="144" t="n">
        <v>214359764.8706494</v>
      </c>
      <c r="AB51" s="144" t="n">
        <v>155377485.8888312</v>
      </c>
      <c r="AC51" s="144" t="n">
        <v>216013615.0088312</v>
      </c>
      <c r="AD51" s="144" t="n">
        <v>239916233.9802597</v>
      </c>
      <c r="AE51" s="144" t="n">
        <v>193641907.5802597</v>
      </c>
      <c r="AF51" s="144" t="n">
        <v>237469463.4202597</v>
      </c>
      <c r="AG51" s="144" t="n">
        <v>209834647.6488312</v>
      </c>
      <c r="AH51" s="144" t="n">
        <v>191357644.5942857</v>
      </c>
      <c r="AI51" s="144" t="n">
        <v>160697826.9942857</v>
      </c>
      <c r="AJ51" s="144" t="n">
        <v>87518074.35428572</v>
      </c>
      <c r="AK51" s="30" t="n"/>
      <c r="AL51" s="30" t="n"/>
      <c r="AM51" s="30" t="n"/>
      <c r="AN51" s="30" t="n"/>
      <c r="AO51" s="30" t="n"/>
      <c r="AP51" s="30" t="n"/>
      <c r="AQ51" s="30" t="n"/>
    </row>
    <row r="52" ht="20.15" customFormat="1" customHeight="1" s="29">
      <c r="A52" s="48" t="n"/>
      <c r="B52" s="48" t="n"/>
      <c r="C52" s="44" t="n"/>
      <c r="D52" s="37" t="n"/>
      <c r="E52" s="37" t="n"/>
      <c r="F52" s="37" t="n"/>
      <c r="G52" s="37" t="n"/>
      <c r="H52" s="140" t="n"/>
      <c r="I52" s="9" t="n"/>
      <c r="K52" s="61" t="inlineStr">
        <is>
          <t>PV</t>
        </is>
      </c>
      <c r="L52" s="145" t="n">
        <v>7312524.3</v>
      </c>
      <c r="M52" s="145" t="n">
        <v>38808735</v>
      </c>
      <c r="N52" s="145" t="n">
        <v>70304945.7</v>
      </c>
      <c r="O52" s="145" t="n">
        <v>101801156.4</v>
      </c>
      <c r="P52" s="145" t="n">
        <v>213620379.58</v>
      </c>
      <c r="Q52" s="145" t="n">
        <v>409698406.5418182</v>
      </c>
      <c r="R52" s="145" t="n">
        <v>605776433.5036364</v>
      </c>
      <c r="S52" s="145" t="n">
        <v>805008768.9454546</v>
      </c>
      <c r="T52" s="145" t="n">
        <v>972744893.6872728</v>
      </c>
      <c r="U52" s="145" t="n">
        <v>1090437045.949091</v>
      </c>
      <c r="V52" s="145" t="n">
        <v>1201811787.010909</v>
      </c>
      <c r="W52" s="145" t="n">
        <v>1358291591.47013</v>
      </c>
      <c r="X52" s="145" t="n">
        <v>1514889245.529351</v>
      </c>
      <c r="Y52" s="145" t="n">
        <v>1679453569.988572</v>
      </c>
      <c r="Z52" s="145" t="n">
        <v>1893813334.859221</v>
      </c>
      <c r="AA52" s="145" t="n">
        <v>2108173099.72987</v>
      </c>
      <c r="AB52" s="145" t="n">
        <v>2263550585.618701</v>
      </c>
      <c r="AC52" s="145" t="n">
        <v>2479564200.627532</v>
      </c>
      <c r="AD52" s="145" t="n">
        <v>2719480434.607792</v>
      </c>
      <c r="AE52" s="145" t="n">
        <v>2913122342.188052</v>
      </c>
      <c r="AF52" s="145" t="n">
        <v>3150591805.608312</v>
      </c>
      <c r="AG52" s="145" t="n">
        <v>3360426453.257143</v>
      </c>
      <c r="AH52" s="145" t="n">
        <v>3551784097.851429</v>
      </c>
      <c r="AI52" s="145" t="n">
        <v>3712481924.845715</v>
      </c>
      <c r="AJ52" s="145" t="n">
        <v>3799999999.2</v>
      </c>
      <c r="AK52" s="30" t="n"/>
      <c r="AL52" s="30" t="n"/>
      <c r="AM52" s="30" t="n"/>
      <c r="AN52" s="30" t="n"/>
      <c r="AO52" s="30" t="n"/>
      <c r="AP52" s="30" t="n"/>
      <c r="AQ52" s="30" t="n"/>
    </row>
    <row r="53" ht="20.15" customFormat="1" customHeight="1" s="29">
      <c r="A53" s="48" t="n"/>
      <c r="B53" s="48" t="n"/>
      <c r="C53" s="44" t="n"/>
      <c r="D53" s="37" t="n"/>
      <c r="E53" s="37" t="n"/>
      <c r="F53" s="37" t="n"/>
      <c r="G53" s="37" t="n"/>
      <c r="H53" s="140" t="n"/>
      <c r="I53" s="9" t="n"/>
      <c r="K53" s="61" t="inlineStr">
        <is>
          <t>PV ср</t>
        </is>
      </c>
      <c r="L53" s="145">
        <f>L52/L50</f>
        <v/>
      </c>
      <c r="M53" s="145">
        <f>M52/M50</f>
        <v/>
      </c>
      <c r="N53" s="145">
        <f>N52/N50</f>
        <v/>
      </c>
      <c r="O53" s="145">
        <f>O52/O50</f>
        <v/>
      </c>
      <c r="P53" s="145">
        <f>P52/P50</f>
        <v/>
      </c>
      <c r="Q53" s="145">
        <f>Q52/Q50</f>
        <v/>
      </c>
      <c r="R53" s="145">
        <f>R52/R50</f>
        <v/>
      </c>
      <c r="S53" s="145">
        <f>S52/S50</f>
        <v/>
      </c>
      <c r="T53" s="145">
        <f>T52/T50</f>
        <v/>
      </c>
      <c r="U53" s="145">
        <f>U52/U50</f>
        <v/>
      </c>
      <c r="V53" s="145">
        <f>V52/V50</f>
        <v/>
      </c>
      <c r="W53" s="145">
        <f>W52/W50</f>
        <v/>
      </c>
      <c r="X53" s="145">
        <f>X52/X50</f>
        <v/>
      </c>
      <c r="Y53" s="145">
        <f>Y52/Y50</f>
        <v/>
      </c>
      <c r="Z53" s="145">
        <f>Z52/Z50</f>
        <v/>
      </c>
      <c r="AA53" s="145">
        <f>AA52/AA50</f>
        <v/>
      </c>
      <c r="AB53" s="145">
        <f>AB52/AB50</f>
        <v/>
      </c>
      <c r="AC53" s="145">
        <f>AC52/AC50</f>
        <v/>
      </c>
      <c r="AD53" s="145">
        <f>AD52/AD50</f>
        <v/>
      </c>
      <c r="AE53" s="145">
        <f>AE52/AE50</f>
        <v/>
      </c>
      <c r="AF53" s="145">
        <f>AF52/AF50</f>
        <v/>
      </c>
      <c r="AG53" s="145">
        <f>AG52/AG50</f>
        <v/>
      </c>
      <c r="AH53" s="145">
        <f>AH52/AH50</f>
        <v/>
      </c>
      <c r="AI53" s="145">
        <f>AI52/AI50</f>
        <v/>
      </c>
      <c r="AJ53" s="145">
        <f>AJ52/AJ50</f>
        <v/>
      </c>
      <c r="AK53" s="30" t="n"/>
      <c r="AL53" s="30" t="n"/>
      <c r="AM53" s="30" t="n"/>
      <c r="AN53" s="30" t="n"/>
      <c r="AO53" s="30" t="n"/>
      <c r="AP53" s="30" t="n"/>
      <c r="AQ53" s="30" t="n"/>
    </row>
    <row r="54" ht="20.15" customFormat="1" customHeight="1" s="29">
      <c r="A54" s="48" t="n"/>
      <c r="B54" s="48" t="n"/>
      <c r="C54" s="44" t="n"/>
      <c r="D54" s="37" t="n"/>
      <c r="E54" s="37" t="n"/>
      <c r="F54" s="37" t="n"/>
      <c r="G54" s="37" t="n"/>
      <c r="H54" s="140" t="n"/>
      <c r="I54" s="9" t="n"/>
      <c r="K54" s="61" t="n"/>
      <c r="L54" s="146">
        <f>10891271.05/2</f>
        <v/>
      </c>
      <c r="M54" s="146" t="n">
        <v>10891271.05</v>
      </c>
      <c r="N54" s="146">
        <f>10891271.05*1.5</f>
        <v/>
      </c>
      <c r="O54" s="146" t="n">
        <v>36851826.12</v>
      </c>
      <c r="P54" s="146" t="n">
        <v>96742859.93000001</v>
      </c>
      <c r="Q54" s="146" t="n">
        <v>101222319.29</v>
      </c>
      <c r="R54" s="146" t="n">
        <v>74913452.64</v>
      </c>
      <c r="S54" s="146" t="n">
        <v>60702548.47</v>
      </c>
      <c r="T54" s="146" t="n">
        <v>90928255.98999999</v>
      </c>
      <c r="U54" s="146" t="n">
        <v>92688544.54000001</v>
      </c>
      <c r="V54" s="146" t="n">
        <v>67503941.76000001</v>
      </c>
      <c r="W54" s="146" t="n">
        <v>83477083.94</v>
      </c>
      <c r="X54" s="146" t="n">
        <v>113321150.88</v>
      </c>
      <c r="Y54" s="146" t="n">
        <v>182705889.59</v>
      </c>
      <c r="Z54" s="146" t="n">
        <v>163462812.48</v>
      </c>
      <c r="AA54" s="146" t="n">
        <v>164507818.59</v>
      </c>
      <c r="AB54" s="146" t="n">
        <v>115059305.19</v>
      </c>
      <c r="AC54" s="144" t="n"/>
      <c r="AD54" s="144" t="n"/>
      <c r="AE54" s="144" t="n"/>
      <c r="AF54" s="144" t="n"/>
      <c r="AG54" s="144" t="n"/>
      <c r="AH54" s="144" t="n"/>
      <c r="AI54" s="144" t="n"/>
      <c r="AJ54" s="144" t="n"/>
      <c r="AK54" s="30" t="n"/>
      <c r="AL54" s="30" t="n"/>
      <c r="AM54" s="30" t="n"/>
      <c r="AN54" s="30" t="n"/>
      <c r="AO54" s="30" t="n"/>
      <c r="AP54" s="30" t="n"/>
      <c r="AQ54" s="30" t="n"/>
    </row>
    <row r="55" ht="20.15" customHeight="1">
      <c r="J55" s="127" t="n"/>
      <c r="K55" s="61" t="inlineStr">
        <is>
          <t>EV</t>
        </is>
      </c>
      <c r="L55" s="145">
        <f>L54</f>
        <v/>
      </c>
      <c r="M55" s="145">
        <f>L55+M54</f>
        <v/>
      </c>
      <c r="N55" s="145">
        <f>M55+N54</f>
        <v/>
      </c>
      <c r="O55" s="145" t="n">
        <v>69525639.26000001</v>
      </c>
      <c r="P55" s="145" t="n">
        <v>166268499.19</v>
      </c>
      <c r="Q55" s="145" t="n">
        <v>267490818.48</v>
      </c>
      <c r="R55" s="145" t="n">
        <v>342404271.12</v>
      </c>
      <c r="S55" s="145" t="n">
        <v>403106819.59</v>
      </c>
      <c r="T55" s="147" t="n">
        <v>494035075.58</v>
      </c>
      <c r="U55" s="147" t="n">
        <v>586723620.12</v>
      </c>
      <c r="V55" s="147" t="n">
        <v>654227561.88</v>
      </c>
      <c r="W55" s="147" t="n">
        <v>737704645.8200001</v>
      </c>
      <c r="X55" s="147" t="n">
        <v>851025796.7</v>
      </c>
      <c r="Y55" s="147" t="n">
        <v>1033731686.29</v>
      </c>
      <c r="Z55" s="147" t="n">
        <v>1197194498.77</v>
      </c>
      <c r="AA55" s="147" t="n">
        <v>1361702317.36</v>
      </c>
      <c r="AB55" s="147" t="n">
        <v>1476761622.55</v>
      </c>
      <c r="AC55" s="148" t="n"/>
      <c r="AD55" s="148" t="n"/>
      <c r="AE55" s="148" t="n"/>
      <c r="AF55" s="149" t="n"/>
      <c r="AG55" s="149" t="n"/>
      <c r="AH55" s="149" t="n"/>
      <c r="AI55" s="149" t="n"/>
      <c r="AJ55" s="149" t="n"/>
    </row>
    <row r="56" ht="20.15" customHeight="1">
      <c r="J56" s="127" t="n"/>
      <c r="K56" s="61" t="inlineStr">
        <is>
          <t>EV ср</t>
        </is>
      </c>
      <c r="L56" s="145">
        <f>L55/L50</f>
        <v/>
      </c>
      <c r="M56" s="145">
        <f>M55/M50</f>
        <v/>
      </c>
      <c r="N56" s="145">
        <f>N55/N50</f>
        <v/>
      </c>
      <c r="O56" s="145">
        <f>O55/O50</f>
        <v/>
      </c>
      <c r="P56" s="145">
        <f>P55/P50</f>
        <v/>
      </c>
      <c r="Q56" s="145">
        <f>Q55/Q50</f>
        <v/>
      </c>
      <c r="R56" s="145">
        <f>R55/R50</f>
        <v/>
      </c>
      <c r="S56" s="145">
        <f>S55/S50</f>
        <v/>
      </c>
      <c r="T56" s="145">
        <f>T55/T50</f>
        <v/>
      </c>
      <c r="U56" s="145">
        <f>U55/U50</f>
        <v/>
      </c>
      <c r="V56" s="145">
        <f>V55/V50</f>
        <v/>
      </c>
      <c r="W56" s="145">
        <f>W55/W50</f>
        <v/>
      </c>
      <c r="X56" s="145">
        <f>X55/X50</f>
        <v/>
      </c>
      <c r="Y56" s="145">
        <f>Y55/Y50</f>
        <v/>
      </c>
      <c r="Z56" s="145">
        <f>Z55/Z50</f>
        <v/>
      </c>
      <c r="AA56" s="145">
        <f>AA55/AA50</f>
        <v/>
      </c>
      <c r="AB56" s="145">
        <f>AB55/AB50</f>
        <v/>
      </c>
      <c r="AC56" s="148" t="n"/>
      <c r="AD56" s="148" t="n"/>
      <c r="AE56" s="148" t="n"/>
      <c r="AF56" s="149" t="n"/>
      <c r="AG56" s="149" t="n"/>
      <c r="AH56" s="149" t="n"/>
      <c r="AI56" s="149" t="n"/>
      <c r="AJ56" s="149" t="n"/>
    </row>
    <row r="57">
      <c r="K57" s="62" t="n"/>
      <c r="L57" s="144" t="n">
        <v>47231199.58</v>
      </c>
      <c r="M57" s="148" t="n">
        <v>47231199.58</v>
      </c>
      <c r="N57" s="148" t="n">
        <v>47231199.58</v>
      </c>
      <c r="O57" s="144" t="n">
        <v>35261378.89</v>
      </c>
      <c r="P57" s="144" t="n">
        <v>125000000</v>
      </c>
      <c r="Q57" s="144" t="n">
        <v>67818953.92</v>
      </c>
      <c r="R57" s="144" t="n">
        <v>50192013.27</v>
      </c>
      <c r="S57" s="144" t="n">
        <v>158881472.02</v>
      </c>
      <c r="T57" s="148" t="n">
        <v>110921931.51</v>
      </c>
      <c r="U57" s="148" t="n">
        <v>109701324.84</v>
      </c>
      <c r="V57" s="148" t="n">
        <v>151888400.98</v>
      </c>
      <c r="W57" s="148" t="n">
        <v>55929646.24</v>
      </c>
      <c r="X57" s="148" t="n">
        <v>288856989.96</v>
      </c>
      <c r="Y57" s="148" t="n">
        <v>298819005.17</v>
      </c>
      <c r="Z57" s="148" t="n">
        <v>131706004.67</v>
      </c>
      <c r="AA57" s="148" t="n">
        <v>123837522.83</v>
      </c>
      <c r="AB57" s="148" t="n">
        <v>241591776.87</v>
      </c>
      <c r="AC57" s="148" t="n"/>
      <c r="AD57" s="148" t="n"/>
      <c r="AE57" s="148" t="n"/>
      <c r="AF57" s="149" t="n"/>
      <c r="AG57" s="149" t="n"/>
      <c r="AH57" s="149" t="n"/>
      <c r="AI57" s="149" t="n"/>
      <c r="AJ57" s="149" t="n"/>
    </row>
    <row r="58" ht="20.15" customHeight="1">
      <c r="K58" s="61" t="inlineStr">
        <is>
          <t>AC</t>
        </is>
      </c>
      <c r="L58" s="145" t="n">
        <v>47231199.58</v>
      </c>
      <c r="M58" s="145" t="n">
        <v>94462399.17</v>
      </c>
      <c r="N58" s="145" t="n">
        <v>141693598.75</v>
      </c>
      <c r="O58" s="145" t="n">
        <v>176954977.64</v>
      </c>
      <c r="P58" s="145" t="n">
        <v>301954977.64</v>
      </c>
      <c r="Q58" s="145" t="n">
        <v>369773931.56</v>
      </c>
      <c r="R58" s="145" t="n">
        <v>419965944.83</v>
      </c>
      <c r="S58" s="145" t="n">
        <v>578847416.85</v>
      </c>
      <c r="T58" s="147" t="n">
        <v>689769348.36</v>
      </c>
      <c r="U58" s="147" t="n">
        <v>799470673.2</v>
      </c>
      <c r="V58" s="147" t="n">
        <v>951359074.1799999</v>
      </c>
      <c r="W58" s="147" t="n">
        <v>1007288720.42</v>
      </c>
      <c r="X58" s="147" t="n">
        <v>1296145710.38</v>
      </c>
      <c r="Y58" s="147" t="n">
        <v>1594964715.55</v>
      </c>
      <c r="Z58" s="147" t="n">
        <v>1726670720.22</v>
      </c>
      <c r="AA58" s="147" t="n">
        <v>1850508243.05</v>
      </c>
      <c r="AB58" s="147" t="n">
        <v>2092100019.92</v>
      </c>
      <c r="AC58" s="148" t="n"/>
      <c r="AD58" s="148" t="n"/>
      <c r="AE58" s="148" t="n"/>
      <c r="AF58" s="149" t="n"/>
      <c r="AG58" s="149" t="n"/>
      <c r="AH58" s="149" t="n"/>
      <c r="AI58" s="149" t="n"/>
      <c r="AJ58" s="149" t="n"/>
    </row>
    <row r="59" collapsed="1" ht="20.15" customHeight="1">
      <c r="J59" s="19" t="n"/>
      <c r="K59" s="61" t="n"/>
      <c r="L59" s="150" t="n"/>
      <c r="M59" s="150" t="n"/>
      <c r="N59" s="150" t="n"/>
      <c r="O59" s="150" t="n"/>
      <c r="P59" s="150" t="n"/>
      <c r="Q59" s="150" t="n"/>
      <c r="R59" s="150" t="n"/>
      <c r="S59" s="150" t="n"/>
      <c r="T59" s="112" t="n"/>
      <c r="U59" s="112" t="n"/>
      <c r="V59" s="112" t="n"/>
      <c r="W59" s="112" t="n"/>
      <c r="X59" s="112" t="n"/>
      <c r="Y59" s="112" t="n"/>
      <c r="Z59" s="112" t="n"/>
      <c r="AA59" s="112" t="n"/>
      <c r="AB59" s="112" t="n"/>
      <c r="AC59" s="112" t="n"/>
      <c r="AD59" s="112" t="n"/>
      <c r="AE59" s="112" t="n"/>
      <c r="AF59" s="1" t="n"/>
      <c r="AG59" s="1" t="n"/>
      <c r="AH59" s="1" t="n"/>
      <c r="AI59" s="1" t="n"/>
      <c r="AJ59" s="1" t="n"/>
    </row>
    <row r="60" hidden="1" outlineLevel="1" ht="20.15" customHeight="1">
      <c r="J60" s="19" t="n"/>
      <c r="K60" s="6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AF60" s="1" t="n"/>
      <c r="AG60" s="1" t="n"/>
      <c r="AH60" s="1" t="n"/>
      <c r="AI60" s="1" t="n"/>
      <c r="AJ60" s="1" t="n"/>
    </row>
    <row r="61" hidden="1" outlineLevel="1" ht="17.5" customFormat="1" customHeight="1" s="33">
      <c r="A61" s="49" t="n"/>
      <c r="B61" s="49" t="n"/>
      <c r="C61" s="45" t="n"/>
      <c r="D61" s="39" t="n"/>
      <c r="E61" s="39" t="n"/>
      <c r="F61" s="39" t="n"/>
      <c r="G61" s="39" t="n"/>
      <c r="H61" s="152" t="n"/>
      <c r="I61" s="7" t="n"/>
      <c r="J61" s="6" t="inlineStr">
        <is>
          <t xml:space="preserve">Генподрядчик: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1" s="63" t="n"/>
      <c r="T61" s="33" t="inlineStr">
        <is>
          <t>Субподрядчик:</t>
        </is>
      </c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8" t="n"/>
      <c r="AG61" s="8" t="n"/>
      <c r="AH61" s="8" t="n"/>
      <c r="AI61" s="8" t="n"/>
      <c r="AJ61" s="8" t="n"/>
    </row>
    <row r="62" hidden="1" outlineLevel="1" ht="17.5" customFormat="1" customHeight="1" s="33">
      <c r="A62" s="49" t="n"/>
      <c r="B62" s="49" t="n"/>
      <c r="C62" s="45" t="n"/>
      <c r="D62" s="39" t="n"/>
      <c r="E62" s="39" t="n"/>
      <c r="F62" s="39" t="n"/>
      <c r="G62" s="39" t="n"/>
      <c r="H62" s="152" t="n"/>
      <c r="I62" s="7" t="n"/>
      <c r="J62" s="6" t="inlineStr">
        <is>
          <t xml:space="preserve">ООО «СтройКонсалтГрупп»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2" s="63" t="n"/>
      <c r="T62" s="33" t="inlineStr">
        <is>
          <t>ООО "ЭНКИ-КОНСТРАКШН"</t>
        </is>
      </c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8" t="n"/>
      <c r="AG62" s="8" t="n"/>
      <c r="AH62" s="8" t="n"/>
      <c r="AI62" s="8" t="n"/>
      <c r="AJ62" s="8" t="n"/>
    </row>
    <row r="63" hidden="1" outlineLevel="1" ht="17.5" customFormat="1" customHeight="1" s="33">
      <c r="A63" s="49" t="n"/>
      <c r="B63" s="49" t="n"/>
      <c r="C63" s="45" t="n"/>
      <c r="D63" s="39" t="n"/>
      <c r="E63" s="39" t="n"/>
      <c r="F63" s="39" t="n"/>
      <c r="G63" s="39" t="n"/>
      <c r="H63" s="152" t="n"/>
      <c r="I63" s="7" t="n"/>
      <c r="J63" s="6" t="inlineStr">
        <is>
          <t xml:space="preserve">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3" s="63" t="n"/>
      <c r="T63" s="33" t="inlineStr">
        <is>
          <t>Генеральный директор</t>
        </is>
      </c>
      <c r="X63" s="7" t="n"/>
      <c r="Y63" s="7" t="n"/>
      <c r="Z63" s="7" t="n"/>
      <c r="AA63" s="7" t="n"/>
      <c r="AB63" s="7" t="n"/>
      <c r="AC63" s="7" t="n"/>
      <c r="AD63" s="7" t="n"/>
      <c r="AE63" s="7" t="n"/>
      <c r="AF63" s="8" t="n"/>
      <c r="AG63" s="8" t="n"/>
      <c r="AH63" s="8" t="n"/>
      <c r="AI63" s="8" t="n"/>
      <c r="AJ63" s="8" t="n"/>
    </row>
    <row r="64" hidden="1" outlineLevel="1" ht="17.5" customFormat="1" customHeight="1" s="33">
      <c r="A64" s="49" t="n"/>
      <c r="B64" s="49" t="n"/>
      <c r="C64" s="45" t="n"/>
      <c r="D64" s="39" t="n"/>
      <c r="E64" s="39" t="n"/>
      <c r="F64" s="39" t="n"/>
      <c r="G64" s="39" t="n"/>
      <c r="H64" s="152" t="n"/>
      <c r="I64" s="7" t="n"/>
      <c r="J64" s="6" t="inlineStr">
        <is>
          <t xml:space="preserve">________________________Полин В.А.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4" s="63" t="n"/>
      <c r="T64" s="33" t="inlineStr">
        <is>
          <t>______________________Борисова Ю.Е</t>
        </is>
      </c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8" t="n"/>
      <c r="AG64" s="8" t="n"/>
      <c r="AH64" s="8" t="n"/>
      <c r="AI64" s="8" t="n"/>
      <c r="AJ64" s="8" t="n"/>
    </row>
    <row r="65">
      <c r="J65" s="112" t="n"/>
      <c r="K65" s="62" t="n"/>
    </row>
    <row r="66">
      <c r="J66" s="111" t="inlineStr">
        <is>
          <t>Общий бюджет</t>
        </is>
      </c>
      <c r="K66" s="64" t="inlineStr">
        <is>
          <t>BAC</t>
        </is>
      </c>
      <c r="L66" s="153">
        <f>$AJ$52</f>
        <v/>
      </c>
      <c r="M66" s="153">
        <f>$AJ$52</f>
        <v/>
      </c>
      <c r="N66" s="153">
        <f>$AJ$52</f>
        <v/>
      </c>
      <c r="O66" s="153">
        <f>$AJ$52</f>
        <v/>
      </c>
      <c r="P66" s="153">
        <f>$AJ$52</f>
        <v/>
      </c>
      <c r="Q66" s="153">
        <f>$AJ$52</f>
        <v/>
      </c>
      <c r="R66" s="153">
        <f>$AJ$52</f>
        <v/>
      </c>
      <c r="S66" s="153">
        <f>$AJ$52</f>
        <v/>
      </c>
      <c r="T66" s="153">
        <f>$AJ$52</f>
        <v/>
      </c>
      <c r="U66" s="153">
        <f>$AJ$52</f>
        <v/>
      </c>
      <c r="V66" s="153">
        <f>$AJ$52</f>
        <v/>
      </c>
      <c r="W66" s="153">
        <f>$AJ$52</f>
        <v/>
      </c>
      <c r="X66" s="153">
        <f>$AJ$52</f>
        <v/>
      </c>
      <c r="Y66" s="153">
        <f>$AJ$52</f>
        <v/>
      </c>
      <c r="Z66" s="153">
        <f>$AJ$52</f>
        <v/>
      </c>
      <c r="AA66" s="153">
        <f>$AJ$52</f>
        <v/>
      </c>
      <c r="AB66" s="153">
        <f>$AJ$52</f>
        <v/>
      </c>
    </row>
    <row r="67">
      <c r="J67" s="111" t="inlineStr">
        <is>
          <t>Текущие затраты на середину работ (половина от общего бюджета)</t>
        </is>
      </c>
      <c r="K67" s="64" t="inlineStr">
        <is>
          <t>PV</t>
        </is>
      </c>
      <c r="L67" s="129">
        <f>L52</f>
        <v/>
      </c>
      <c r="M67" s="129">
        <f>M52</f>
        <v/>
      </c>
      <c r="N67" s="129">
        <f>N52</f>
        <v/>
      </c>
      <c r="O67" s="129">
        <f>O52</f>
        <v/>
      </c>
      <c r="P67" s="129">
        <f>P52</f>
        <v/>
      </c>
      <c r="Q67" s="129">
        <f>Q52</f>
        <v/>
      </c>
      <c r="R67" s="129">
        <f>R52</f>
        <v/>
      </c>
      <c r="S67" s="129">
        <f>S52</f>
        <v/>
      </c>
      <c r="T67" s="129">
        <f>T52</f>
        <v/>
      </c>
      <c r="U67" s="129">
        <f>U52</f>
        <v/>
      </c>
      <c r="V67" s="129">
        <f>V52</f>
        <v/>
      </c>
      <c r="W67" s="129">
        <f>W52</f>
        <v/>
      </c>
      <c r="X67" s="129">
        <f>X52</f>
        <v/>
      </c>
      <c r="Y67" s="129">
        <f>Y52</f>
        <v/>
      </c>
      <c r="Z67" s="129">
        <f>Z52</f>
        <v/>
      </c>
      <c r="AA67" s="129">
        <f>AA52</f>
        <v/>
      </c>
      <c r="AB67" s="129">
        <f>AB52</f>
        <v/>
      </c>
    </row>
    <row r="68">
      <c r="J68" s="111" t="inlineStr">
        <is>
          <t>Фактически потрачено на середину работ</t>
        </is>
      </c>
      <c r="K68" s="64" t="inlineStr">
        <is>
          <t>AC</t>
        </is>
      </c>
      <c r="L68" s="129">
        <f>L58</f>
        <v/>
      </c>
      <c r="M68" s="129">
        <f>M58</f>
        <v/>
      </c>
      <c r="N68" s="129">
        <f>N58</f>
        <v/>
      </c>
      <c r="O68" s="129">
        <f>O58</f>
        <v/>
      </c>
      <c r="P68" s="129">
        <f>P58</f>
        <v/>
      </c>
      <c r="Q68" s="129">
        <f>Q58</f>
        <v/>
      </c>
      <c r="R68" s="129">
        <f>R58</f>
        <v/>
      </c>
      <c r="S68" s="129">
        <f>S58</f>
        <v/>
      </c>
      <c r="T68" s="129">
        <f>T58</f>
        <v/>
      </c>
      <c r="U68" s="129">
        <f>U58</f>
        <v/>
      </c>
      <c r="V68" s="129">
        <f>V58</f>
        <v/>
      </c>
      <c r="W68" s="129">
        <f>W58</f>
        <v/>
      </c>
      <c r="X68" s="129">
        <f>X58</f>
        <v/>
      </c>
      <c r="Y68" s="129">
        <f>Y58</f>
        <v/>
      </c>
      <c r="Z68" s="129">
        <f>Z58</f>
        <v/>
      </c>
      <c r="AA68" s="129">
        <f>AA58</f>
        <v/>
      </c>
      <c r="AB68" s="129">
        <f>AB58</f>
        <v/>
      </c>
    </row>
    <row r="69">
      <c r="J69" s="111" t="inlineStr">
        <is>
          <t>Фактически выполнено работ на середину работ</t>
        </is>
      </c>
      <c r="K69" s="64" t="inlineStr">
        <is>
          <t>EV</t>
        </is>
      </c>
      <c r="L69" s="129">
        <f>L55</f>
        <v/>
      </c>
      <c r="M69" s="129">
        <f>M55</f>
        <v/>
      </c>
      <c r="N69" s="129">
        <f>N55</f>
        <v/>
      </c>
      <c r="O69" s="129">
        <f>O55</f>
        <v/>
      </c>
      <c r="P69" s="129">
        <f>P55</f>
        <v/>
      </c>
      <c r="Q69" s="129">
        <f>Q55</f>
        <v/>
      </c>
      <c r="R69" s="129">
        <f>R55</f>
        <v/>
      </c>
      <c r="S69" s="129">
        <f>S55</f>
        <v/>
      </c>
      <c r="T69" s="129">
        <f>T55</f>
        <v/>
      </c>
      <c r="U69" s="129">
        <f>U55</f>
        <v/>
      </c>
      <c r="V69" s="129">
        <f>V55</f>
        <v/>
      </c>
      <c r="W69" s="129">
        <f>W55</f>
        <v/>
      </c>
      <c r="X69" s="129">
        <f>X55</f>
        <v/>
      </c>
      <c r="Y69" s="129">
        <f>Y55</f>
        <v/>
      </c>
      <c r="Z69" s="129">
        <f>Z55</f>
        <v/>
      </c>
      <c r="AA69" s="129">
        <f>AA55</f>
        <v/>
      </c>
      <c r="AB69" s="129">
        <f>AB55</f>
        <v/>
      </c>
    </row>
    <row r="70">
      <c r="K70" s="63" t="n"/>
    </row>
    <row r="71">
      <c r="J71" s="111" t="inlineStr">
        <is>
          <t>&gt;0, затраты превышают запланированные</t>
        </is>
      </c>
      <c r="K71" s="64" t="inlineStr">
        <is>
          <t>CV&gt;0</t>
        </is>
      </c>
      <c r="L71" s="129">
        <f>L69-L68</f>
        <v/>
      </c>
      <c r="M71" s="129">
        <f>M69-M68</f>
        <v/>
      </c>
      <c r="N71" s="129">
        <f>N69-N68</f>
        <v/>
      </c>
      <c r="O71" s="129">
        <f>O69-O68</f>
        <v/>
      </c>
      <c r="P71" s="129">
        <f>P69-P68</f>
        <v/>
      </c>
      <c r="Q71" s="129">
        <f>Q69-Q68</f>
        <v/>
      </c>
      <c r="R71" s="129">
        <f>R69-R68</f>
        <v/>
      </c>
      <c r="S71" s="129">
        <f>S69-S68</f>
        <v/>
      </c>
      <c r="T71" s="129">
        <f>T69-T68</f>
        <v/>
      </c>
      <c r="U71" s="129">
        <f>U69-U68</f>
        <v/>
      </c>
      <c r="V71" s="129">
        <f>V69-V68</f>
        <v/>
      </c>
      <c r="W71" s="129">
        <f>W69-W68</f>
        <v/>
      </c>
      <c r="X71" s="129">
        <f>X69-X68</f>
        <v/>
      </c>
      <c r="Y71" s="129">
        <f>Y69-Y68</f>
        <v/>
      </c>
      <c r="Z71" s="129">
        <f>Z69-Z68</f>
        <v/>
      </c>
      <c r="AA71" s="129">
        <f>AA69-AA68</f>
        <v/>
      </c>
      <c r="AB71" s="129">
        <f>AB69-AB68</f>
        <v/>
      </c>
    </row>
    <row r="72">
      <c r="J72" s="111" t="inlineStr">
        <is>
          <t>&lt;1, затраты превышают запланированные</t>
        </is>
      </c>
      <c r="K72" s="64" t="inlineStr">
        <is>
          <t>CPI&gt;1</t>
        </is>
      </c>
      <c r="L72" s="66">
        <f>L69/L68</f>
        <v/>
      </c>
      <c r="M72" s="66">
        <f>M69/M68</f>
        <v/>
      </c>
      <c r="N72" s="66">
        <f>N69/N68</f>
        <v/>
      </c>
      <c r="O72" s="66">
        <f>O69/O68</f>
        <v/>
      </c>
      <c r="P72" s="66">
        <f>P69/P68</f>
        <v/>
      </c>
      <c r="Q72" s="66">
        <f>Q69/Q68</f>
        <v/>
      </c>
      <c r="R72" s="66">
        <f>R69/R68</f>
        <v/>
      </c>
      <c r="S72" s="66">
        <f>S69/S68</f>
        <v/>
      </c>
      <c r="T72" s="66">
        <f>T69/T68</f>
        <v/>
      </c>
      <c r="U72" s="66">
        <f>U69/U68</f>
        <v/>
      </c>
      <c r="V72" s="66">
        <f>V69/V68</f>
        <v/>
      </c>
      <c r="W72" s="66">
        <f>W69/W68</f>
        <v/>
      </c>
      <c r="X72" s="66">
        <f>X69/X68</f>
        <v/>
      </c>
      <c r="Y72" s="66">
        <f>Y69/Y68</f>
        <v/>
      </c>
      <c r="Z72" s="66">
        <f>Z69/Z68</f>
        <v/>
      </c>
      <c r="AA72" s="66">
        <f>AA69/AA68</f>
        <v/>
      </c>
      <c r="AB72" s="66">
        <f>AB69/AB68</f>
        <v/>
      </c>
    </row>
    <row r="73">
      <c r="J73" s="111" t="inlineStr">
        <is>
          <t>Прогнозируемый общий бюджет, исходя из ситуации в середине работ</t>
        </is>
      </c>
      <c r="K73" s="64" t="inlineStr">
        <is>
          <t>EAC</t>
        </is>
      </c>
      <c r="L73" s="129">
        <f>L66/L72</f>
        <v/>
      </c>
      <c r="M73" s="129">
        <f>M66/M72</f>
        <v/>
      </c>
      <c r="N73" s="129">
        <f>N66/N72</f>
        <v/>
      </c>
      <c r="O73" s="129">
        <f>O66/O72</f>
        <v/>
      </c>
      <c r="P73" s="129">
        <f>P66/P72</f>
        <v/>
      </c>
      <c r="Q73" s="129">
        <f>Q66/Q72</f>
        <v/>
      </c>
      <c r="R73" s="129">
        <f>R66/R72</f>
        <v/>
      </c>
      <c r="S73" s="129">
        <f>S66/S72</f>
        <v/>
      </c>
      <c r="T73" s="129">
        <f>T66/T72</f>
        <v/>
      </c>
      <c r="U73" s="129">
        <f>U66/U72</f>
        <v/>
      </c>
      <c r="V73" s="129">
        <f>V66/V72</f>
        <v/>
      </c>
      <c r="W73" s="129">
        <f>W66/W72</f>
        <v/>
      </c>
      <c r="X73" s="129">
        <f>X66/X72</f>
        <v/>
      </c>
      <c r="Y73" s="129">
        <f>Y66/Y72</f>
        <v/>
      </c>
      <c r="Z73" s="129">
        <f>Z66/Z72</f>
        <v/>
      </c>
      <c r="AA73" s="129">
        <f>AA66/AA72</f>
        <v/>
      </c>
      <c r="AB73" s="129">
        <f>AB66/AB72</f>
        <v/>
      </c>
    </row>
    <row r="74">
      <c r="J74" s="111" t="inlineStr">
        <is>
          <t>К уже потраченным 600 р. нужно добавить 900 р., чтобы закончить работы</t>
        </is>
      </c>
      <c r="K74" s="64" t="inlineStr">
        <is>
          <t>ETC</t>
        </is>
      </c>
      <c r="L74" s="129">
        <f>L73-L68</f>
        <v/>
      </c>
      <c r="M74" s="129">
        <f>M73-M68</f>
        <v/>
      </c>
      <c r="N74" s="129">
        <f>N73-N68</f>
        <v/>
      </c>
      <c r="O74" s="129">
        <f>O73-O68</f>
        <v/>
      </c>
      <c r="P74" s="129">
        <f>P73-P68</f>
        <v/>
      </c>
      <c r="Q74" s="129">
        <f>Q73-Q68</f>
        <v/>
      </c>
      <c r="R74" s="129">
        <f>R73-R68</f>
        <v/>
      </c>
      <c r="S74" s="129">
        <f>S73-S68</f>
        <v/>
      </c>
      <c r="T74" s="129">
        <f>T73-T68</f>
        <v/>
      </c>
      <c r="U74" s="129">
        <f>U73-U68</f>
        <v/>
      </c>
      <c r="V74" s="129">
        <f>V73-V68</f>
        <v/>
      </c>
      <c r="W74" s="129">
        <f>W73-W68</f>
        <v/>
      </c>
      <c r="X74" s="129">
        <f>X73-X68</f>
        <v/>
      </c>
      <c r="Y74" s="129">
        <f>Y73-Y68</f>
        <v/>
      </c>
      <c r="Z74" s="129">
        <f>Z73-Z68</f>
        <v/>
      </c>
      <c r="AA74" s="129">
        <f>AA73-AA68</f>
        <v/>
      </c>
      <c r="AB74" s="129">
        <f>AB73-AB68</f>
        <v/>
      </c>
    </row>
    <row r="75">
      <c r="K75" s="64" t="inlineStr">
        <is>
          <t>VAC</t>
        </is>
      </c>
      <c r="L75" s="129">
        <f>L66-L73</f>
        <v/>
      </c>
      <c r="M75" s="129">
        <f>M66-M73</f>
        <v/>
      </c>
      <c r="N75" s="129">
        <f>N66-N73</f>
        <v/>
      </c>
      <c r="O75" s="129">
        <f>O66-O73</f>
        <v/>
      </c>
      <c r="P75" s="129">
        <f>P66-P73</f>
        <v/>
      </c>
      <c r="Q75" s="129">
        <f>Q66-Q73</f>
        <v/>
      </c>
      <c r="R75" s="129">
        <f>R66-R73</f>
        <v/>
      </c>
      <c r="S75" s="129">
        <f>S66-S73</f>
        <v/>
      </c>
      <c r="T75" s="129">
        <f>T66-T73</f>
        <v/>
      </c>
      <c r="U75" s="129">
        <f>U66-U73</f>
        <v/>
      </c>
      <c r="V75" s="129">
        <f>V66-V73</f>
        <v/>
      </c>
      <c r="W75" s="129">
        <f>W66-W73</f>
        <v/>
      </c>
      <c r="X75" s="129">
        <f>X66-X73</f>
        <v/>
      </c>
      <c r="Y75" s="129">
        <f>Y66-Y73</f>
        <v/>
      </c>
      <c r="Z75" s="129">
        <f>Z66-Z73</f>
        <v/>
      </c>
      <c r="AA75" s="129">
        <f>AA66-AA73</f>
        <v/>
      </c>
      <c r="AB75" s="129">
        <f>AB66-AB73</f>
        <v/>
      </c>
    </row>
    <row r="76">
      <c r="J76" s="111" t="inlineStr">
        <is>
          <t>Текущее выполнение работ по затратам в процентах</t>
        </is>
      </c>
      <c r="K76" s="64" t="inlineStr">
        <is>
          <t>PC $</t>
        </is>
      </c>
      <c r="L76" s="68">
        <f>L68/L66</f>
        <v/>
      </c>
      <c r="M76" s="68">
        <f>M68/M66</f>
        <v/>
      </c>
      <c r="N76" s="68">
        <f>N68/N66</f>
        <v/>
      </c>
      <c r="O76" s="68">
        <f>O68/O66</f>
        <v/>
      </c>
      <c r="P76" s="68">
        <f>P68/P66</f>
        <v/>
      </c>
      <c r="Q76" s="68">
        <f>Q68/Q66</f>
        <v/>
      </c>
      <c r="R76" s="68">
        <f>R68/R66</f>
        <v/>
      </c>
      <c r="S76" s="68">
        <f>S68/S66</f>
        <v/>
      </c>
      <c r="T76" s="68">
        <f>T68/T66</f>
        <v/>
      </c>
      <c r="U76" s="68">
        <f>U68/U66</f>
        <v/>
      </c>
      <c r="V76" s="68">
        <f>V68/V66</f>
        <v/>
      </c>
      <c r="W76" s="68">
        <f>W68/W66</f>
        <v/>
      </c>
      <c r="X76" s="68">
        <f>X68/X66</f>
        <v/>
      </c>
      <c r="Y76" s="68">
        <f>Y68/Y66</f>
        <v/>
      </c>
      <c r="Z76" s="68">
        <f>Z68/Z66</f>
        <v/>
      </c>
      <c r="AA76" s="68">
        <f>AA68/AA66</f>
        <v/>
      </c>
      <c r="AB76" s="68">
        <f>AB68/AB66</f>
        <v/>
      </c>
    </row>
    <row r="78">
      <c r="J78" s="111" t="inlineStr">
        <is>
          <t>&lt;0, проект развивается медленнее планируемого развития</t>
        </is>
      </c>
      <c r="K78" s="64" t="inlineStr">
        <is>
          <t>SV&gt;0</t>
        </is>
      </c>
      <c r="L78" s="129">
        <f>L69-L67</f>
        <v/>
      </c>
      <c r="M78" s="129">
        <f>M69-M67</f>
        <v/>
      </c>
      <c r="N78" s="129">
        <f>N69-N67</f>
        <v/>
      </c>
      <c r="O78" s="129">
        <f>O69-O67</f>
        <v/>
      </c>
      <c r="P78" s="129">
        <f>P69-P67</f>
        <v/>
      </c>
      <c r="Q78" s="129">
        <f>Q69-Q67</f>
        <v/>
      </c>
      <c r="R78" s="129">
        <f>R69-R67</f>
        <v/>
      </c>
      <c r="S78" s="129">
        <f>S69-S67</f>
        <v/>
      </c>
      <c r="T78" s="129">
        <f>T69-T67</f>
        <v/>
      </c>
      <c r="U78" s="129">
        <f>U69-U67</f>
        <v/>
      </c>
      <c r="V78" s="129">
        <f>V69-V67</f>
        <v/>
      </c>
      <c r="W78" s="129">
        <f>W69-W67</f>
        <v/>
      </c>
      <c r="X78" s="129">
        <f>X69-X67</f>
        <v/>
      </c>
      <c r="Y78" s="129">
        <f>Y69-Y67</f>
        <v/>
      </c>
      <c r="Z78" s="129">
        <f>Z69-Z67</f>
        <v/>
      </c>
      <c r="AA78" s="129">
        <f>AA69-AA67</f>
        <v/>
      </c>
      <c r="AB78" s="129">
        <f>AB69-AB67</f>
        <v/>
      </c>
    </row>
    <row r="79">
      <c r="J79" s="111" t="inlineStr">
        <is>
          <t>Индекс выполнения расписания или объема</t>
        </is>
      </c>
      <c r="K79" s="64" t="inlineStr">
        <is>
          <t>SPI&gt;1</t>
        </is>
      </c>
      <c r="L79" s="66">
        <f>L69/L67</f>
        <v/>
      </c>
      <c r="M79" s="66">
        <f>M69/M67</f>
        <v/>
      </c>
      <c r="N79" s="66">
        <f>N69/N67</f>
        <v/>
      </c>
      <c r="O79" s="66">
        <f>O69/O67</f>
        <v/>
      </c>
      <c r="P79" s="66">
        <f>P69/P67</f>
        <v/>
      </c>
      <c r="Q79" s="66">
        <f>Q69/Q67</f>
        <v/>
      </c>
      <c r="R79" s="66">
        <f>R69/R67</f>
        <v/>
      </c>
      <c r="S79" s="66">
        <f>S69/S67</f>
        <v/>
      </c>
      <c r="T79" s="66">
        <f>T69/T67</f>
        <v/>
      </c>
      <c r="U79" s="66">
        <f>U69/U67</f>
        <v/>
      </c>
      <c r="V79" s="66">
        <f>V69/V67</f>
        <v/>
      </c>
      <c r="W79" s="66">
        <f>W69/W67</f>
        <v/>
      </c>
      <c r="X79" s="66">
        <f>X69/X67</f>
        <v/>
      </c>
      <c r="Y79" s="66">
        <f>Y69/Y67</f>
        <v/>
      </c>
      <c r="Z79" s="66">
        <f>Z69/Z67</f>
        <v/>
      </c>
      <c r="AA79" s="66">
        <f>AA69/AA67</f>
        <v/>
      </c>
      <c r="AB79" s="66">
        <f>AB69/AB67</f>
        <v/>
      </c>
    </row>
    <row r="80">
      <c r="K80" s="64" t="inlineStr">
        <is>
          <t>TCPI</t>
        </is>
      </c>
      <c r="L80" s="65">
        <f>(L66-L69)/(L66-L68)</f>
        <v/>
      </c>
      <c r="M80" s="65">
        <f>(M66-M69)/(M66-M68)</f>
        <v/>
      </c>
      <c r="N80" s="65">
        <f>(N66-N69)/(N66-N68)</f>
        <v/>
      </c>
      <c r="O80" s="65">
        <f>(O66-O69)/(O66-O68)</f>
        <v/>
      </c>
      <c r="P80" s="65">
        <f>(P66-P69)/(P66-P68)</f>
        <v/>
      </c>
      <c r="Q80" s="65">
        <f>(Q66-Q69)/(Q66-Q68)</f>
        <v/>
      </c>
      <c r="R80" s="65">
        <f>(R66-R69)/(R66-R68)</f>
        <v/>
      </c>
      <c r="S80" s="65">
        <f>(S66-S69)/(S66-S68)</f>
        <v/>
      </c>
      <c r="T80" s="65">
        <f>(T66-T69)/(T66-T68)</f>
        <v/>
      </c>
      <c r="U80" s="65">
        <f>(U66-U69)/(U66-U68)</f>
        <v/>
      </c>
      <c r="V80" s="65">
        <f>(V66-V69)/(V66-V68)</f>
        <v/>
      </c>
      <c r="W80" s="65">
        <f>(W66-W69)/(W66-W68)</f>
        <v/>
      </c>
      <c r="X80" s="65">
        <f>(X66-X69)/(X66-X68)</f>
        <v/>
      </c>
      <c r="Y80" s="65">
        <f>(Y66-Y69)/(Y66-Y68)</f>
        <v/>
      </c>
      <c r="Z80" s="65">
        <f>(Z66-Z69)/(Z66-Z68)</f>
        <v/>
      </c>
      <c r="AA80" s="65">
        <f>(AA66-AA69)/(AA66-AA68)</f>
        <v/>
      </c>
      <c r="AB80" s="65">
        <f>(AB66-AB69)/(AB66-AB68)</f>
        <v/>
      </c>
    </row>
    <row r="81">
      <c r="J81" s="111" t="inlineStr">
        <is>
          <t>Текущее выполнение работ по объему в процентах</t>
        </is>
      </c>
      <c r="K81" s="64" t="inlineStr">
        <is>
          <t>PC W</t>
        </is>
      </c>
      <c r="L81" s="68">
        <f>L69/L66</f>
        <v/>
      </c>
      <c r="M81" s="68">
        <f>M69/M66</f>
        <v/>
      </c>
      <c r="N81" s="68">
        <f>N69/N66</f>
        <v/>
      </c>
      <c r="O81" s="68">
        <f>O69/O66</f>
        <v/>
      </c>
      <c r="P81" s="68">
        <f>P69/P66</f>
        <v/>
      </c>
      <c r="Q81" s="68">
        <f>Q69/Q66</f>
        <v/>
      </c>
      <c r="R81" s="68">
        <f>R69/R66</f>
        <v/>
      </c>
      <c r="S81" s="68">
        <f>S69/S66</f>
        <v/>
      </c>
      <c r="T81" s="68">
        <f>T69/T66</f>
        <v/>
      </c>
      <c r="U81" s="68">
        <f>U69/U66</f>
        <v/>
      </c>
      <c r="V81" s="68">
        <f>V69/V66</f>
        <v/>
      </c>
      <c r="W81" s="68">
        <f>W69/W66</f>
        <v/>
      </c>
      <c r="X81" s="68">
        <f>X69/X66</f>
        <v/>
      </c>
      <c r="Y81" s="68">
        <f>Y69/Y66</f>
        <v/>
      </c>
      <c r="Z81" s="68">
        <f>Z69/Z66</f>
        <v/>
      </c>
      <c r="AA81" s="68">
        <f>AA69/AA66</f>
        <v/>
      </c>
      <c r="AB81" s="68">
        <f>AB69/AB66</f>
        <v/>
      </c>
    </row>
    <row r="82">
      <c r="K82" s="64" t="inlineStr">
        <is>
          <t>FtW</t>
        </is>
      </c>
      <c r="L82" s="69">
        <f>$AJ$50/L79</f>
        <v/>
      </c>
      <c r="M82" s="69">
        <f>$AJ$50/M79</f>
        <v/>
      </c>
      <c r="N82" s="69">
        <f>$AJ$50/N79</f>
        <v/>
      </c>
      <c r="O82" s="69">
        <f>$AJ$50/O79</f>
        <v/>
      </c>
      <c r="P82" s="69">
        <f>$AJ$50/P79</f>
        <v/>
      </c>
      <c r="Q82" s="69">
        <f>$AJ$50/Q79</f>
        <v/>
      </c>
      <c r="R82" s="69">
        <f>$AJ$50/R79</f>
        <v/>
      </c>
      <c r="S82" s="69">
        <f>$AJ$50/S79</f>
        <v/>
      </c>
      <c r="T82" s="69">
        <f>$AJ$50/T79</f>
        <v/>
      </c>
      <c r="U82" s="69">
        <f>$AJ$50/U79</f>
        <v/>
      </c>
      <c r="V82" s="69">
        <f>$AJ$50/V79</f>
        <v/>
      </c>
      <c r="W82" s="69">
        <f>$AJ$50/W79</f>
        <v/>
      </c>
      <c r="X82" s="69">
        <f>$AJ$50/X79</f>
        <v/>
      </c>
      <c r="Y82" s="69">
        <f>$AJ$50/Y79</f>
        <v/>
      </c>
      <c r="Z82" s="69">
        <f>$AJ$50/Z79</f>
        <v/>
      </c>
      <c r="AA82" s="69">
        <f>$AJ$50/AA79</f>
        <v/>
      </c>
      <c r="AB82" s="69">
        <f>$AJ$50/AB79</f>
        <v/>
      </c>
    </row>
    <row r="84">
      <c r="L84" s="68">
        <f>L67/L66</f>
        <v/>
      </c>
      <c r="M84" s="68">
        <f>M67/M66</f>
        <v/>
      </c>
      <c r="N84" s="68">
        <f>N67/N66</f>
        <v/>
      </c>
      <c r="O84" s="68">
        <f>O67/O66</f>
        <v/>
      </c>
      <c r="P84" s="68">
        <f>P67/P66</f>
        <v/>
      </c>
      <c r="Q84" s="68">
        <f>Q67/Q66</f>
        <v/>
      </c>
      <c r="R84" s="68">
        <f>R67/R66</f>
        <v/>
      </c>
      <c r="S84" s="68">
        <f>S67/S66</f>
        <v/>
      </c>
      <c r="T84" s="68">
        <f>T67/T66</f>
        <v/>
      </c>
      <c r="U84" s="68">
        <f>U67/U66</f>
        <v/>
      </c>
      <c r="V84" s="68">
        <f>V67/V66</f>
        <v/>
      </c>
      <c r="W84" s="68">
        <f>W67/W66</f>
        <v/>
      </c>
      <c r="X84" s="68">
        <f>X67/X66</f>
        <v/>
      </c>
      <c r="Y84" s="68">
        <f>Y67/Y66</f>
        <v/>
      </c>
      <c r="Z84" s="68">
        <f>Z67/Z66</f>
        <v/>
      </c>
      <c r="AA84" s="68">
        <f>AA67/AA66</f>
        <v/>
      </c>
      <c r="AB84" s="68">
        <f>AB67/AB66</f>
        <v/>
      </c>
    </row>
    <row r="85">
      <c r="L85" s="67" t="n">
        <v>1</v>
      </c>
      <c r="M85" s="67" t="n">
        <v>1</v>
      </c>
      <c r="N85" s="67" t="n">
        <v>1</v>
      </c>
      <c r="O85" s="67" t="n">
        <v>1</v>
      </c>
      <c r="P85" s="67" t="n">
        <v>1</v>
      </c>
      <c r="Q85" s="67" t="n">
        <v>1</v>
      </c>
      <c r="R85" s="67" t="n">
        <v>1</v>
      </c>
      <c r="S85" s="67" t="n">
        <v>1</v>
      </c>
      <c r="T85" s="67" t="n">
        <v>1</v>
      </c>
      <c r="U85" s="67" t="n">
        <v>1</v>
      </c>
      <c r="V85" s="67" t="n">
        <v>1</v>
      </c>
      <c r="W85" s="67" t="n">
        <v>1</v>
      </c>
      <c r="X85" s="67" t="n">
        <v>1</v>
      </c>
      <c r="Y85" s="67" t="n">
        <v>1</v>
      </c>
      <c r="Z85" s="67" t="n">
        <v>1</v>
      </c>
      <c r="AA85" s="67" t="n">
        <v>1</v>
      </c>
      <c r="AB85" s="67" t="n">
        <v>1</v>
      </c>
    </row>
    <row r="86">
      <c r="L86" s="70" t="n">
        <v>25</v>
      </c>
      <c r="M86" s="70" t="n">
        <v>25</v>
      </c>
      <c r="N86" s="70" t="n">
        <v>25</v>
      </c>
      <c r="O86" s="70" t="n">
        <v>25</v>
      </c>
      <c r="P86" s="70" t="n">
        <v>25</v>
      </c>
      <c r="Q86" s="70" t="n">
        <v>25</v>
      </c>
      <c r="R86" s="70" t="n">
        <v>25</v>
      </c>
      <c r="S86" s="70" t="n">
        <v>25</v>
      </c>
      <c r="T86" s="70" t="n">
        <v>25</v>
      </c>
      <c r="U86" s="70" t="n">
        <v>25</v>
      </c>
      <c r="V86" s="70" t="n">
        <v>25</v>
      </c>
      <c r="W86" s="70" t="n">
        <v>25</v>
      </c>
      <c r="X86" s="70" t="n">
        <v>25</v>
      </c>
      <c r="Y86" s="70" t="n">
        <v>25</v>
      </c>
      <c r="Z86" s="70" t="n">
        <v>25</v>
      </c>
      <c r="AA86" s="70" t="n">
        <v>25</v>
      </c>
      <c r="AB86" s="70" t="n">
        <v>25</v>
      </c>
    </row>
  </sheetData>
  <mergeCells count="12">
    <mergeCell ref="AH1:AJ1"/>
    <mergeCell ref="AH3:AJ3"/>
    <mergeCell ref="AG2:AJ2"/>
    <mergeCell ref="I10:I11"/>
    <mergeCell ref="J10:J11"/>
    <mergeCell ref="L10:R10"/>
    <mergeCell ref="S10:AD10"/>
    <mergeCell ref="AP6:AV7"/>
    <mergeCell ref="AE10:AJ10"/>
    <mergeCell ref="I6:AJ9"/>
    <mergeCell ref="I4:AJ4"/>
    <mergeCell ref="I5:AJ5"/>
  </mergeCells>
  <printOptions horizontalCentered="1"/>
  <pageMargins left="0.2362204724409449" right="0.2362204724409449" top="0.7480314960629921" bottom="0.7480314960629921" header="0.3149606299212598" footer="0.3149606299212598"/>
  <pageSetup orientation="landscape" paperSize="8" scale="37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2022-11-29T08:12:29Z</dcterms:modified>
  <cp:lastModifiedBy>Пользователь</cp:lastModifiedBy>
</cp:coreProperties>
</file>