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my_pycode\exc\"/>
    </mc:Choice>
  </mc:AlternateContent>
  <xr:revisionPtr revIDLastSave="0" documentId="13_ncr:1_{8FF7D769-0238-4C89-A5B1-5FA77822B9FB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Волгоградский 32 кор" sheetId="1" r:id="rId1"/>
    <sheet name="ВЛГ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ItogoDemobiliz">#REF!</definedName>
    <definedName name="ItogoDemobiliz3">#REF!</definedName>
    <definedName name="ItogoMobiliz">#REF!</definedName>
    <definedName name="ItogoMobiliz3">#REF!</definedName>
    <definedName name="А238">#REF!</definedName>
    <definedName name="_xlnm.Print_Titles" localSheetId="1">ВЛГ!$9:$11</definedName>
    <definedName name="_xlnm.Print_Titles" localSheetId="0">'Волгоградский 32 кор'!$9:$11</definedName>
    <definedName name="ИТОГ">#REF!</definedName>
    <definedName name="К1">#REF!</definedName>
    <definedName name="К11">'[1]Вар 2'!#REF!</definedName>
    <definedName name="К111">'[1]Вар 2'!#REF!</definedName>
    <definedName name="К11111">'[1]Вар 2'!#REF!</definedName>
    <definedName name="К2">#REF!</definedName>
    <definedName name="К3">#REF!</definedName>
    <definedName name="К31">'[1]Вар 2'!#REF!</definedName>
    <definedName name="К4">'[1]Вар 2'!#REF!</definedName>
    <definedName name="К5">'[1]Вар 2'!#REF!</definedName>
    <definedName name="_xlnm.Print_Area" localSheetId="1">ВЛГ!$I$1:$AJ$150</definedName>
    <definedName name="_xlnm.Print_Area" localSheetId="0">'Волгоградский 32 кор'!$I$1:$AJ$65</definedName>
    <definedName name="Роботта">OFFSET(#REF!,MATCH('[2]Лист 1'!$B1,#REF!,0)-1,1,COUNTIF(#REF!,'[2]Лист 1'!$B1),1)</definedName>
    <definedName name="СУММА">#REF!</definedName>
    <definedName name="СУММА_АДУ">#REF!</definedName>
    <definedName name="СУММА_АПС">#REF!</definedName>
    <definedName name="СУММА_ВНС">[3]ВНС!$L$127</definedName>
    <definedName name="СУММА_ИТП">[3]ИТП!$L$256</definedName>
    <definedName name="СУММА_ОДС">#REF!</definedName>
    <definedName name="СУММА1">#REF!</definedName>
    <definedName name="СУММА2">#REF!</definedName>
    <definedName name="СУММА21">#REF!</definedName>
    <definedName name="СУММА211">'[4]Хол вода Вар 2'!$I$101</definedName>
    <definedName name="СУММА22">#REF!</definedName>
    <definedName name="СУММА222">#REF!</definedName>
    <definedName name="СУММА23">#REF!</definedName>
    <definedName name="СУММА3">#REF!</definedName>
    <definedName name="СУММАЭОМ">'[3]п. 4.6. ЭОМ'!$M$250</definedName>
    <definedName name="ывфыв53">[5]Сравнительная!#REF!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54" i="2" l="1"/>
  <c r="AA154" i="2"/>
  <c r="Z154" i="2"/>
  <c r="Y154" i="2"/>
  <c r="X154" i="2"/>
  <c r="W154" i="2"/>
  <c r="W156" i="2" s="1"/>
  <c r="V154" i="2"/>
  <c r="U154" i="2"/>
  <c r="T154" i="2"/>
  <c r="S154" i="2"/>
  <c r="R154" i="2"/>
  <c r="Q154" i="2"/>
  <c r="P154" i="2"/>
  <c r="O154" i="2"/>
  <c r="O156" i="2" s="1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AB151" i="2"/>
  <c r="AA151" i="2"/>
  <c r="Z151" i="2"/>
  <c r="Y151" i="2"/>
  <c r="X151" i="2"/>
  <c r="X165" i="2" s="1"/>
  <c r="W151" i="2"/>
  <c r="W165" i="2" s="1"/>
  <c r="V151" i="2"/>
  <c r="U151" i="2"/>
  <c r="T151" i="2"/>
  <c r="S151" i="2"/>
  <c r="R151" i="2"/>
  <c r="Q151" i="2"/>
  <c r="P151" i="2"/>
  <c r="O151" i="2"/>
  <c r="O165" i="2" s="1"/>
  <c r="N151" i="2"/>
  <c r="M151" i="2"/>
  <c r="L15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39" i="2"/>
  <c r="L139" i="2"/>
  <c r="L140" i="2" s="1"/>
  <c r="M140" i="2" s="1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E49" i="2"/>
  <c r="D49" i="2"/>
  <c r="G48" i="2"/>
  <c r="H48" i="2" s="1"/>
  <c r="C48" i="2"/>
  <c r="F48" i="2" s="1"/>
  <c r="G47" i="2"/>
  <c r="H47" i="2" s="1"/>
  <c r="C47" i="2"/>
  <c r="F47" i="2" s="1"/>
  <c r="G46" i="2"/>
  <c r="H46" i="2" s="1"/>
  <c r="C46" i="2"/>
  <c r="F46" i="2" s="1"/>
  <c r="G45" i="2"/>
  <c r="H45" i="2" s="1"/>
  <c r="C45" i="2"/>
  <c r="F45" i="2" s="1"/>
  <c r="G44" i="2"/>
  <c r="H44" i="2" s="1"/>
  <c r="C44" i="2"/>
  <c r="F44" i="2" s="1"/>
  <c r="G43" i="2"/>
  <c r="H43" i="2" s="1"/>
  <c r="C43" i="2"/>
  <c r="F43" i="2" s="1"/>
  <c r="G42" i="2"/>
  <c r="H42" i="2" s="1"/>
  <c r="C42" i="2"/>
  <c r="F42" i="2" s="1"/>
  <c r="G41" i="2"/>
  <c r="H41" i="2" s="1"/>
  <c r="C41" i="2"/>
  <c r="F41" i="2" s="1"/>
  <c r="G40" i="2"/>
  <c r="H40" i="2" s="1"/>
  <c r="C40" i="2"/>
  <c r="F40" i="2" s="1"/>
  <c r="G39" i="2"/>
  <c r="H39" i="2" s="1"/>
  <c r="C39" i="2"/>
  <c r="F39" i="2" s="1"/>
  <c r="G38" i="2"/>
  <c r="H38" i="2" s="1"/>
  <c r="C38" i="2"/>
  <c r="F38" i="2" s="1"/>
  <c r="G37" i="2"/>
  <c r="H37" i="2" s="1"/>
  <c r="C37" i="2"/>
  <c r="F37" i="2" s="1"/>
  <c r="G36" i="2"/>
  <c r="H36" i="2" s="1"/>
  <c r="C36" i="2"/>
  <c r="F36" i="2" s="1"/>
  <c r="G35" i="2"/>
  <c r="H35" i="2" s="1"/>
  <c r="C35" i="2"/>
  <c r="F35" i="2" s="1"/>
  <c r="G34" i="2"/>
  <c r="H34" i="2" s="1"/>
  <c r="C34" i="2"/>
  <c r="F34" i="2" s="1"/>
  <c r="G33" i="2"/>
  <c r="H33" i="2" s="1"/>
  <c r="C33" i="2"/>
  <c r="F33" i="2" s="1"/>
  <c r="G32" i="2"/>
  <c r="H32" i="2" s="1"/>
  <c r="C32" i="2"/>
  <c r="F32" i="2" s="1"/>
  <c r="G31" i="2"/>
  <c r="H31" i="2" s="1"/>
  <c r="C31" i="2"/>
  <c r="F31" i="2" s="1"/>
  <c r="G30" i="2"/>
  <c r="H30" i="2" s="1"/>
  <c r="C30" i="2"/>
  <c r="F30" i="2" s="1"/>
  <c r="G29" i="2"/>
  <c r="H29" i="2" s="1"/>
  <c r="C29" i="2"/>
  <c r="F29" i="2" s="1"/>
  <c r="G28" i="2"/>
  <c r="H28" i="2" s="1"/>
  <c r="C28" i="2"/>
  <c r="F28" i="2" s="1"/>
  <c r="G27" i="2"/>
  <c r="H27" i="2" s="1"/>
  <c r="C27" i="2"/>
  <c r="F27" i="2" s="1"/>
  <c r="G26" i="2"/>
  <c r="H26" i="2" s="1"/>
  <c r="C26" i="2"/>
  <c r="F26" i="2" s="1"/>
  <c r="G25" i="2"/>
  <c r="H25" i="2" s="1"/>
  <c r="C25" i="2"/>
  <c r="F25" i="2" s="1"/>
  <c r="G24" i="2"/>
  <c r="H24" i="2" s="1"/>
  <c r="C24" i="2"/>
  <c r="F24" i="2" s="1"/>
  <c r="G23" i="2"/>
  <c r="H23" i="2" s="1"/>
  <c r="C23" i="2"/>
  <c r="F23" i="2" s="1"/>
  <c r="G22" i="2"/>
  <c r="H22" i="2" s="1"/>
  <c r="C22" i="2"/>
  <c r="F22" i="2" s="1"/>
  <c r="G21" i="2"/>
  <c r="H21" i="2" s="1"/>
  <c r="C21" i="2"/>
  <c r="F21" i="2" s="1"/>
  <c r="G20" i="2"/>
  <c r="H20" i="2" s="1"/>
  <c r="C20" i="2"/>
  <c r="F20" i="2" s="1"/>
  <c r="G19" i="2"/>
  <c r="H19" i="2" s="1"/>
  <c r="C19" i="2"/>
  <c r="F19" i="2" s="1"/>
  <c r="G18" i="2"/>
  <c r="H18" i="2" s="1"/>
  <c r="C18" i="2"/>
  <c r="F18" i="2" s="1"/>
  <c r="G17" i="2"/>
  <c r="H17" i="2" s="1"/>
  <c r="C17" i="2"/>
  <c r="F17" i="2" s="1"/>
  <c r="G16" i="2"/>
  <c r="H16" i="2" s="1"/>
  <c r="C16" i="2"/>
  <c r="F16" i="2" s="1"/>
  <c r="G15" i="2"/>
  <c r="H15" i="2" s="1"/>
  <c r="C15" i="2"/>
  <c r="F15" i="2" s="1"/>
  <c r="G14" i="2"/>
  <c r="H14" i="2" s="1"/>
  <c r="C14" i="2"/>
  <c r="F14" i="2" s="1"/>
  <c r="G13" i="2"/>
  <c r="H13" i="2" s="1"/>
  <c r="C13" i="2"/>
  <c r="F13" i="2" s="1"/>
  <c r="G12" i="2"/>
  <c r="H12" i="2" s="1"/>
  <c r="C12" i="2"/>
  <c r="F12" i="2" s="1"/>
  <c r="Z84" i="1"/>
  <c r="W84" i="1"/>
  <c r="R84" i="1"/>
  <c r="O84" i="1"/>
  <c r="AB81" i="1"/>
  <c r="Y81" i="1"/>
  <c r="W81" i="1"/>
  <c r="T81" i="1"/>
  <c r="O81" i="1"/>
  <c r="Z80" i="1"/>
  <c r="U80" i="1"/>
  <c r="R80" i="1"/>
  <c r="AA79" i="1"/>
  <c r="AA82" i="1" s="1"/>
  <c r="AB78" i="1"/>
  <c r="Z78" i="1"/>
  <c r="W78" i="1"/>
  <c r="T78" i="1"/>
  <c r="R78" i="1"/>
  <c r="O78" i="1"/>
  <c r="AA76" i="1"/>
  <c r="X76" i="1"/>
  <c r="U76" i="1"/>
  <c r="S76" i="1"/>
  <c r="P76" i="1"/>
  <c r="M76" i="1"/>
  <c r="Y72" i="1"/>
  <c r="Q72" i="1"/>
  <c r="Z71" i="1"/>
  <c r="X71" i="1"/>
  <c r="U71" i="1"/>
  <c r="R71" i="1"/>
  <c r="P71" i="1"/>
  <c r="AB69" i="1"/>
  <c r="AB79" i="1" s="1"/>
  <c r="AB82" i="1" s="1"/>
  <c r="AA69" i="1"/>
  <c r="Z69" i="1"/>
  <c r="Z81" i="1" s="1"/>
  <c r="Y69" i="1"/>
  <c r="Y71" i="1" s="1"/>
  <c r="X69" i="1"/>
  <c r="X81" i="1" s="1"/>
  <c r="W69" i="1"/>
  <c r="W71" i="1" s="1"/>
  <c r="V69" i="1"/>
  <c r="U69" i="1"/>
  <c r="T69" i="1"/>
  <c r="T79" i="1" s="1"/>
  <c r="T82" i="1" s="1"/>
  <c r="S69" i="1"/>
  <c r="S79" i="1" s="1"/>
  <c r="S82" i="1" s="1"/>
  <c r="R69" i="1"/>
  <c r="R81" i="1" s="1"/>
  <c r="Q69" i="1"/>
  <c r="Q71" i="1" s="1"/>
  <c r="P69" i="1"/>
  <c r="P81" i="1" s="1"/>
  <c r="O69" i="1"/>
  <c r="O71" i="1" s="1"/>
  <c r="AB68" i="1"/>
  <c r="AA68" i="1"/>
  <c r="Z68" i="1"/>
  <c r="Z76" i="1" s="1"/>
  <c r="Y68" i="1"/>
  <c r="X68" i="1"/>
  <c r="W68" i="1"/>
  <c r="V68" i="1"/>
  <c r="U68" i="1"/>
  <c r="T68" i="1"/>
  <c r="S68" i="1"/>
  <c r="R68" i="1"/>
  <c r="R76" i="1" s="1"/>
  <c r="Q68" i="1"/>
  <c r="P68" i="1"/>
  <c r="O68" i="1"/>
  <c r="N68" i="1"/>
  <c r="M68" i="1"/>
  <c r="L68" i="1"/>
  <c r="L76" i="1" s="1"/>
  <c r="AB67" i="1"/>
  <c r="AB84" i="1" s="1"/>
  <c r="AA67" i="1"/>
  <c r="AA84" i="1" s="1"/>
  <c r="Z67" i="1"/>
  <c r="Y67" i="1"/>
  <c r="X67" i="1"/>
  <c r="W67" i="1"/>
  <c r="V67" i="1"/>
  <c r="U67" i="1"/>
  <c r="U84" i="1" s="1"/>
  <c r="T67" i="1"/>
  <c r="T84" i="1" s="1"/>
  <c r="S67" i="1"/>
  <c r="S84" i="1" s="1"/>
  <c r="R67" i="1"/>
  <c r="Q67" i="1"/>
  <c r="P67" i="1"/>
  <c r="O67" i="1"/>
  <c r="N67" i="1"/>
  <c r="M67" i="1"/>
  <c r="M84" i="1" s="1"/>
  <c r="L67" i="1"/>
  <c r="L84" i="1" s="1"/>
  <c r="AB66" i="1"/>
  <c r="AA66" i="1"/>
  <c r="AA80" i="1" s="1"/>
  <c r="Z66" i="1"/>
  <c r="Y66" i="1"/>
  <c r="X66" i="1"/>
  <c r="W66" i="1"/>
  <c r="V66" i="1"/>
  <c r="U66" i="1"/>
  <c r="T66" i="1"/>
  <c r="S66" i="1"/>
  <c r="S80" i="1" s="1"/>
  <c r="R66" i="1"/>
  <c r="Q66" i="1"/>
  <c r="P66" i="1"/>
  <c r="O66" i="1"/>
  <c r="N66" i="1"/>
  <c r="M66" i="1"/>
  <c r="L6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M55" i="1"/>
  <c r="N54" i="1"/>
  <c r="L54" i="1"/>
  <c r="L55" i="1" s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E49" i="1"/>
  <c r="D49" i="1"/>
  <c r="G48" i="1"/>
  <c r="H48" i="1" s="1"/>
  <c r="F48" i="1"/>
  <c r="C48" i="1"/>
  <c r="H47" i="1"/>
  <c r="G47" i="1"/>
  <c r="F47" i="1"/>
  <c r="C47" i="1"/>
  <c r="G46" i="1"/>
  <c r="H46" i="1" s="1"/>
  <c r="F46" i="1"/>
  <c r="C46" i="1"/>
  <c r="H45" i="1"/>
  <c r="G45" i="1"/>
  <c r="F45" i="1"/>
  <c r="C45" i="1"/>
  <c r="G44" i="1"/>
  <c r="H44" i="1" s="1"/>
  <c r="F44" i="1"/>
  <c r="C44" i="1"/>
  <c r="H43" i="1"/>
  <c r="G43" i="1"/>
  <c r="F43" i="1"/>
  <c r="C43" i="1"/>
  <c r="G42" i="1"/>
  <c r="H42" i="1" s="1"/>
  <c r="F42" i="1"/>
  <c r="C42" i="1"/>
  <c r="H41" i="1"/>
  <c r="G41" i="1"/>
  <c r="F41" i="1"/>
  <c r="C41" i="1"/>
  <c r="G40" i="1"/>
  <c r="H40" i="1" s="1"/>
  <c r="F40" i="1"/>
  <c r="C40" i="1"/>
  <c r="H39" i="1"/>
  <c r="G39" i="1"/>
  <c r="F39" i="1"/>
  <c r="C39" i="1"/>
  <c r="G38" i="1"/>
  <c r="H38" i="1" s="1"/>
  <c r="F38" i="1"/>
  <c r="C38" i="1"/>
  <c r="H37" i="1"/>
  <c r="G37" i="1"/>
  <c r="F37" i="1"/>
  <c r="C37" i="1"/>
  <c r="G36" i="1"/>
  <c r="H36" i="1" s="1"/>
  <c r="F36" i="1"/>
  <c r="C36" i="1"/>
  <c r="H35" i="1"/>
  <c r="G35" i="1"/>
  <c r="F35" i="1"/>
  <c r="C35" i="1"/>
  <c r="G34" i="1"/>
  <c r="H34" i="1" s="1"/>
  <c r="F34" i="1"/>
  <c r="C34" i="1"/>
  <c r="H33" i="1"/>
  <c r="G33" i="1"/>
  <c r="F33" i="1"/>
  <c r="C33" i="1"/>
  <c r="G32" i="1"/>
  <c r="H32" i="1" s="1"/>
  <c r="F32" i="1"/>
  <c r="C32" i="1"/>
  <c r="H31" i="1"/>
  <c r="G31" i="1"/>
  <c r="F31" i="1"/>
  <c r="C31" i="1"/>
  <c r="G30" i="1"/>
  <c r="H30" i="1" s="1"/>
  <c r="F30" i="1"/>
  <c r="C30" i="1"/>
  <c r="H29" i="1"/>
  <c r="G29" i="1"/>
  <c r="F29" i="1"/>
  <c r="C29" i="1"/>
  <c r="G28" i="1"/>
  <c r="H28" i="1" s="1"/>
  <c r="F28" i="1"/>
  <c r="C28" i="1"/>
  <c r="H27" i="1"/>
  <c r="G27" i="1"/>
  <c r="F27" i="1"/>
  <c r="C27" i="1"/>
  <c r="G26" i="1"/>
  <c r="H26" i="1" s="1"/>
  <c r="F26" i="1"/>
  <c r="C26" i="1"/>
  <c r="H25" i="1"/>
  <c r="G25" i="1"/>
  <c r="F25" i="1"/>
  <c r="C25" i="1"/>
  <c r="G24" i="1"/>
  <c r="H24" i="1" s="1"/>
  <c r="F24" i="1"/>
  <c r="C24" i="1"/>
  <c r="H23" i="1"/>
  <c r="G23" i="1"/>
  <c r="F23" i="1"/>
  <c r="C23" i="1"/>
  <c r="G22" i="1"/>
  <c r="H22" i="1" s="1"/>
  <c r="F22" i="1"/>
  <c r="C22" i="1"/>
  <c r="H21" i="1"/>
  <c r="G21" i="1"/>
  <c r="F21" i="1"/>
  <c r="C21" i="1"/>
  <c r="G20" i="1"/>
  <c r="H20" i="1" s="1"/>
  <c r="F20" i="1"/>
  <c r="C20" i="1"/>
  <c r="H19" i="1"/>
  <c r="G19" i="1"/>
  <c r="F19" i="1"/>
  <c r="C19" i="1"/>
  <c r="G18" i="1"/>
  <c r="H18" i="1" s="1"/>
  <c r="F18" i="1"/>
  <c r="C18" i="1"/>
  <c r="H17" i="1"/>
  <c r="G17" i="1"/>
  <c r="F17" i="1"/>
  <c r="C17" i="1"/>
  <c r="G16" i="1"/>
  <c r="H16" i="1" s="1"/>
  <c r="F16" i="1"/>
  <c r="C16" i="1"/>
  <c r="H15" i="1"/>
  <c r="G15" i="1"/>
  <c r="F15" i="1"/>
  <c r="C15" i="1"/>
  <c r="G14" i="1"/>
  <c r="H14" i="1" s="1"/>
  <c r="F14" i="1"/>
  <c r="C14" i="1"/>
  <c r="H13" i="1"/>
  <c r="G13" i="1"/>
  <c r="F13" i="1"/>
  <c r="C13" i="1"/>
  <c r="G12" i="1"/>
  <c r="H12" i="1" s="1"/>
  <c r="F12" i="1"/>
  <c r="C12" i="1"/>
  <c r="Z163" i="2" l="1"/>
  <c r="M169" i="2"/>
  <c r="P161" i="2"/>
  <c r="X161" i="2"/>
  <c r="S161" i="2"/>
  <c r="Z169" i="2"/>
  <c r="T156" i="2"/>
  <c r="AB156" i="2"/>
  <c r="P156" i="2"/>
  <c r="U169" i="2"/>
  <c r="X156" i="2"/>
  <c r="N169" i="2"/>
  <c r="V169" i="2"/>
  <c r="M161" i="2"/>
  <c r="U161" i="2"/>
  <c r="P165" i="2"/>
  <c r="R163" i="2"/>
  <c r="AA161" i="2"/>
  <c r="S166" i="2"/>
  <c r="AA166" i="2"/>
  <c r="U165" i="2"/>
  <c r="S169" i="2"/>
  <c r="L169" i="2"/>
  <c r="T169" i="2"/>
  <c r="AB169" i="2"/>
  <c r="U166" i="2"/>
  <c r="O166" i="2"/>
  <c r="AA169" i="2"/>
  <c r="L161" i="2"/>
  <c r="T161" i="2"/>
  <c r="AB161" i="2"/>
  <c r="U156" i="2"/>
  <c r="O163" i="2"/>
  <c r="W166" i="2"/>
  <c r="O169" i="2"/>
  <c r="W169" i="2"/>
  <c r="N161" i="2"/>
  <c r="V161" i="2"/>
  <c r="T157" i="2"/>
  <c r="T158" i="2" s="1"/>
  <c r="W163" i="2"/>
  <c r="R169" i="2"/>
  <c r="P169" i="2"/>
  <c r="X169" i="2"/>
  <c r="Q163" i="2"/>
  <c r="Y163" i="2"/>
  <c r="AB157" i="2"/>
  <c r="AB158" i="2" s="1"/>
  <c r="R166" i="2"/>
  <c r="Z166" i="2"/>
  <c r="N140" i="2"/>
  <c r="M154" i="2"/>
  <c r="M141" i="2"/>
  <c r="M69" i="1"/>
  <c r="M56" i="1"/>
  <c r="N55" i="1"/>
  <c r="V73" i="1"/>
  <c r="V74" i="1" s="1"/>
  <c r="V80" i="1"/>
  <c r="T71" i="1"/>
  <c r="T76" i="1"/>
  <c r="W75" i="1"/>
  <c r="Q165" i="2"/>
  <c r="O161" i="2"/>
  <c r="O157" i="2"/>
  <c r="O158" i="2" s="1"/>
  <c r="P164" i="2"/>
  <c r="P167" i="2" s="1"/>
  <c r="Q169" i="2"/>
  <c r="Q73" i="1"/>
  <c r="Q74" i="1" s="1"/>
  <c r="Q80" i="1"/>
  <c r="Q76" i="1"/>
  <c r="Y73" i="1"/>
  <c r="Y74" i="1" s="1"/>
  <c r="Y80" i="1"/>
  <c r="Y76" i="1"/>
  <c r="P84" i="1"/>
  <c r="P78" i="1"/>
  <c r="X84" i="1"/>
  <c r="X78" i="1"/>
  <c r="O76" i="1"/>
  <c r="O72" i="1"/>
  <c r="W76" i="1"/>
  <c r="W72" i="1"/>
  <c r="Q161" i="2"/>
  <c r="Y161" i="2"/>
  <c r="V166" i="2"/>
  <c r="V157" i="2"/>
  <c r="V158" i="2" s="1"/>
  <c r="V159" i="2" s="1"/>
  <c r="V156" i="2"/>
  <c r="V164" i="2"/>
  <c r="V167" i="2" s="1"/>
  <c r="V163" i="2"/>
  <c r="AB71" i="1"/>
  <c r="AB76" i="1"/>
  <c r="O75" i="1"/>
  <c r="V78" i="1"/>
  <c r="V81" i="1"/>
  <c r="V72" i="1"/>
  <c r="V71" i="1"/>
  <c r="X164" i="2"/>
  <c r="X167" i="2" s="1"/>
  <c r="N76" i="1"/>
  <c r="R73" i="1"/>
  <c r="R74" i="1" s="1"/>
  <c r="Z73" i="1"/>
  <c r="Z74" i="1" s="1"/>
  <c r="Q84" i="1"/>
  <c r="Y84" i="1"/>
  <c r="R161" i="2"/>
  <c r="R156" i="2"/>
  <c r="Z161" i="2"/>
  <c r="Z156" i="2"/>
  <c r="T72" i="1"/>
  <c r="V84" i="1"/>
  <c r="Y165" i="2"/>
  <c r="W161" i="2"/>
  <c r="W157" i="2"/>
  <c r="W158" i="2" s="1"/>
  <c r="V76" i="1"/>
  <c r="AB72" i="1"/>
  <c r="AB73" i="1" s="1"/>
  <c r="L141" i="2"/>
  <c r="L154" i="2"/>
  <c r="L165" i="2" s="1"/>
  <c r="L69" i="1"/>
  <c r="L56" i="1"/>
  <c r="U79" i="1"/>
  <c r="U82" i="1" s="1"/>
  <c r="N84" i="1"/>
  <c r="Y169" i="2"/>
  <c r="L80" i="1"/>
  <c r="T80" i="1"/>
  <c r="AB80" i="1"/>
  <c r="S81" i="1"/>
  <c r="S72" i="1"/>
  <c r="S73" i="1" s="1"/>
  <c r="S74" i="1" s="1"/>
  <c r="S71" i="1"/>
  <c r="S78" i="1"/>
  <c r="AA81" i="1"/>
  <c r="AA72" i="1"/>
  <c r="AA73" i="1" s="1"/>
  <c r="AA74" i="1" s="1"/>
  <c r="AA71" i="1"/>
  <c r="AA78" i="1"/>
  <c r="Y75" i="1"/>
  <c r="V79" i="1"/>
  <c r="V82" i="1" s="1"/>
  <c r="Q81" i="1"/>
  <c r="V165" i="2"/>
  <c r="Y164" i="2"/>
  <c r="Y167" i="2" s="1"/>
  <c r="U72" i="1"/>
  <c r="T73" i="1"/>
  <c r="T74" i="1" s="1"/>
  <c r="O79" i="1"/>
  <c r="O82" i="1" s="1"/>
  <c r="W79" i="1"/>
  <c r="W82" i="1" s="1"/>
  <c r="U81" i="1"/>
  <c r="Q156" i="2"/>
  <c r="Y156" i="2"/>
  <c r="P157" i="2"/>
  <c r="P158" i="2" s="1"/>
  <c r="X157" i="2"/>
  <c r="X158" i="2" s="1"/>
  <c r="X159" i="2" s="1"/>
  <c r="S163" i="2"/>
  <c r="AA163" i="2"/>
  <c r="R164" i="2"/>
  <c r="R167" i="2" s="1"/>
  <c r="Z164" i="2"/>
  <c r="Z167" i="2" s="1"/>
  <c r="P166" i="2"/>
  <c r="X166" i="2"/>
  <c r="Q164" i="2"/>
  <c r="Q167" i="2" s="1"/>
  <c r="U73" i="1"/>
  <c r="U74" i="1" s="1"/>
  <c r="AA75" i="1"/>
  <c r="Q78" i="1"/>
  <c r="Y78" i="1"/>
  <c r="P79" i="1"/>
  <c r="P82" i="1" s="1"/>
  <c r="X79" i="1"/>
  <c r="X82" i="1" s="1"/>
  <c r="O80" i="1"/>
  <c r="W80" i="1"/>
  <c r="Q157" i="2"/>
  <c r="Q158" i="2" s="1"/>
  <c r="Q159" i="2" s="1"/>
  <c r="Y157" i="2"/>
  <c r="Y158" i="2" s="1"/>
  <c r="Y159" i="2" s="1"/>
  <c r="T163" i="2"/>
  <c r="AB163" i="2"/>
  <c r="S164" i="2"/>
  <c r="S167" i="2" s="1"/>
  <c r="AA164" i="2"/>
  <c r="AA167" i="2" s="1"/>
  <c r="R165" i="2"/>
  <c r="Z165" i="2"/>
  <c r="Q166" i="2"/>
  <c r="Y166" i="2"/>
  <c r="T75" i="1"/>
  <c r="Q79" i="1"/>
  <c r="Q82" i="1" s="1"/>
  <c r="Y79" i="1"/>
  <c r="Y82" i="1" s="1"/>
  <c r="P80" i="1"/>
  <c r="X80" i="1"/>
  <c r="S156" i="2"/>
  <c r="AA156" i="2"/>
  <c r="R157" i="2"/>
  <c r="R158" i="2" s="1"/>
  <c r="Z157" i="2"/>
  <c r="Z158" i="2" s="1"/>
  <c r="U163" i="2"/>
  <c r="T164" i="2"/>
  <c r="T167" i="2" s="1"/>
  <c r="AB164" i="2"/>
  <c r="AB167" i="2" s="1"/>
  <c r="S165" i="2"/>
  <c r="AA165" i="2"/>
  <c r="P72" i="1"/>
  <c r="P73" i="1" s="1"/>
  <c r="P74" i="1" s="1"/>
  <c r="X72" i="1"/>
  <c r="X73" i="1" s="1"/>
  <c r="X74" i="1" s="1"/>
  <c r="O73" i="1"/>
  <c r="O74" i="1" s="1"/>
  <c r="W73" i="1"/>
  <c r="W74" i="1" s="1"/>
  <c r="R79" i="1"/>
  <c r="R82" i="1" s="1"/>
  <c r="Z79" i="1"/>
  <c r="Z82" i="1" s="1"/>
  <c r="S157" i="2"/>
  <c r="S158" i="2" s="1"/>
  <c r="S159" i="2" s="1"/>
  <c r="AA157" i="2"/>
  <c r="AA158" i="2" s="1"/>
  <c r="AA159" i="2" s="1"/>
  <c r="U164" i="2"/>
  <c r="U167" i="2" s="1"/>
  <c r="T165" i="2"/>
  <c r="AB165" i="2"/>
  <c r="T166" i="2"/>
  <c r="AB166" i="2"/>
  <c r="R72" i="1"/>
  <c r="Z72" i="1"/>
  <c r="U78" i="1"/>
  <c r="U157" i="2"/>
  <c r="U158" i="2" s="1"/>
  <c r="P163" i="2"/>
  <c r="X163" i="2"/>
  <c r="O164" i="2"/>
  <c r="O167" i="2" s="1"/>
  <c r="W164" i="2"/>
  <c r="W167" i="2" s="1"/>
  <c r="U159" i="2" l="1"/>
  <c r="U160" i="2"/>
  <c r="P159" i="2"/>
  <c r="P160" i="2"/>
  <c r="Z159" i="2"/>
  <c r="Z160" i="2"/>
  <c r="T159" i="2"/>
  <c r="T160" i="2"/>
  <c r="O159" i="2"/>
  <c r="O160" i="2"/>
  <c r="AB159" i="2"/>
  <c r="AB160" i="2"/>
  <c r="W159" i="2"/>
  <c r="W160" i="2"/>
  <c r="V160" i="2"/>
  <c r="R159" i="2"/>
  <c r="R160" i="2"/>
  <c r="AB74" i="1"/>
  <c r="AB75" i="1"/>
  <c r="Y160" i="2"/>
  <c r="AA160" i="2"/>
  <c r="Q160" i="2"/>
  <c r="X75" i="1"/>
  <c r="P75" i="1"/>
  <c r="X160" i="2"/>
  <c r="N56" i="1"/>
  <c r="N69" i="1"/>
  <c r="Z75" i="1"/>
  <c r="V75" i="1"/>
  <c r="Q75" i="1"/>
  <c r="L166" i="2"/>
  <c r="L156" i="2"/>
  <c r="L164" i="2"/>
  <c r="L167" i="2" s="1"/>
  <c r="L163" i="2"/>
  <c r="L157" i="2"/>
  <c r="L158" i="2" s="1"/>
  <c r="S160" i="2"/>
  <c r="M79" i="1"/>
  <c r="M82" i="1" s="1"/>
  <c r="M78" i="1"/>
  <c r="M81" i="1"/>
  <c r="M72" i="1"/>
  <c r="M73" i="1" s="1"/>
  <c r="M80" i="1"/>
  <c r="M71" i="1"/>
  <c r="R75" i="1"/>
  <c r="M166" i="2"/>
  <c r="M157" i="2"/>
  <c r="M158" i="2" s="1"/>
  <c r="M165" i="2"/>
  <c r="M164" i="2"/>
  <c r="M167" i="2" s="1"/>
  <c r="M163" i="2"/>
  <c r="M156" i="2"/>
  <c r="S75" i="1"/>
  <c r="L71" i="1"/>
  <c r="L79" i="1"/>
  <c r="L82" i="1" s="1"/>
  <c r="L72" i="1"/>
  <c r="L73" i="1" s="1"/>
  <c r="L78" i="1"/>
  <c r="L81" i="1"/>
  <c r="U75" i="1"/>
  <c r="N141" i="2"/>
  <c r="N154" i="2"/>
  <c r="L74" i="1" l="1"/>
  <c r="L75" i="1"/>
  <c r="N78" i="1"/>
  <c r="N81" i="1"/>
  <c r="N72" i="1"/>
  <c r="N73" i="1" s="1"/>
  <c r="N71" i="1"/>
  <c r="N79" i="1"/>
  <c r="N82" i="1" s="1"/>
  <c r="N80" i="1"/>
  <c r="N166" i="2"/>
  <c r="N157" i="2"/>
  <c r="N158" i="2" s="1"/>
  <c r="N156" i="2"/>
  <c r="N164" i="2"/>
  <c r="N167" i="2" s="1"/>
  <c r="N163" i="2"/>
  <c r="N165" i="2"/>
  <c r="M159" i="2"/>
  <c r="M160" i="2"/>
  <c r="L159" i="2"/>
  <c r="L160" i="2"/>
  <c r="M74" i="1"/>
  <c r="M75" i="1"/>
  <c r="N159" i="2" l="1"/>
  <c r="N160" i="2"/>
  <c r="N74" i="1"/>
  <c r="N75" i="1"/>
</calcChain>
</file>

<file path=xl/sharedStrings.xml><?xml version="1.0" encoding="utf-8"?>
<sst xmlns="http://schemas.openxmlformats.org/spreadsheetml/2006/main" count="296" uniqueCount="130">
  <si>
    <t xml:space="preserve">Приложение № 1 </t>
  </si>
  <si>
    <t>ГРАФИК ПРОИЗВОДСТВА РАБОТ</t>
  </si>
  <si>
    <t>на выполнение комплекса работ на строительство Объекта: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</si>
  <si>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</si>
  <si>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</t>
  </si>
  <si>
    <t>Дата нач.</t>
  </si>
  <si>
    <t>Дата окон.</t>
  </si>
  <si>
    <t>мес.</t>
  </si>
  <si>
    <t>Сумма без НДС</t>
  </si>
  <si>
    <t>Сумма с НДС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</si>
  <si>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</si>
  <si>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</si>
  <si>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</si>
  <si>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</si>
  <si>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</si>
  <si>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</si>
  <si>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</si>
  <si>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</si>
  <si>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</si>
  <si>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</si>
  <si>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</si>
  <si>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</si>
  <si>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Подготовительный работы</t>
  </si>
  <si>
    <t>2</t>
  </si>
  <si>
    <t>Землянные работы</t>
  </si>
  <si>
    <t>3</t>
  </si>
  <si>
    <t>Устройство фундаментных плит</t>
  </si>
  <si>
    <t>4</t>
  </si>
  <si>
    <t>Устройство монолитных ж/б конструкций подземной части</t>
  </si>
  <si>
    <t>5</t>
  </si>
  <si>
    <t>Устройство монолитных и сборных ж/б конструкций надземной части</t>
  </si>
  <si>
    <t>6</t>
  </si>
  <si>
    <t>Устройство наружных стен (включая на кровле)</t>
  </si>
  <si>
    <t>7</t>
  </si>
  <si>
    <t>Устройство внутренних стен и перегородок (кроме внутриквартирной кладки)</t>
  </si>
  <si>
    <t>8</t>
  </si>
  <si>
    <t>Устройство металлоконструкций</t>
  </si>
  <si>
    <t>9</t>
  </si>
  <si>
    <t>Устройство фасадов</t>
  </si>
  <si>
    <t>10</t>
  </si>
  <si>
    <t xml:space="preserve">Заполнение проемов светопрозрачными конструкциями </t>
  </si>
  <si>
    <t>11</t>
  </si>
  <si>
    <t>Монтаж дверных блоков наружных</t>
  </si>
  <si>
    <t>12</t>
  </si>
  <si>
    <t xml:space="preserve">Монтаж ворот въездных </t>
  </si>
  <si>
    <t>13</t>
  </si>
  <si>
    <t>Устройство кровли</t>
  </si>
  <si>
    <t>14</t>
  </si>
  <si>
    <t>Внутренние отделочные работы</t>
  </si>
  <si>
    <t>15</t>
  </si>
  <si>
    <t>Монтаж дверей внутренних не по дизайн-проекту</t>
  </si>
  <si>
    <t>16</t>
  </si>
  <si>
    <t xml:space="preserve">Установка почтовых ящиков, нумерация  квартир, подъездов, дома, световые и графические  указатели </t>
  </si>
  <si>
    <t>17</t>
  </si>
  <si>
    <t>Установка технологического оборудования автостоянки</t>
  </si>
  <si>
    <t>18</t>
  </si>
  <si>
    <t>Устройство внутренней системы водоснабжения, ВНС, ПНС</t>
  </si>
  <si>
    <t>19</t>
  </si>
  <si>
    <t xml:space="preserve">Устройство  автоматики систем водоснабжения </t>
  </si>
  <si>
    <t>20</t>
  </si>
  <si>
    <t>Устройство внутренней системы канализации и водоотведения</t>
  </si>
  <si>
    <t>21</t>
  </si>
  <si>
    <t>Устройство автоматики систем канализации</t>
  </si>
  <si>
    <t>22</t>
  </si>
  <si>
    <t>Устройство систем отопления, вентиляции, кондиционирования, ИТП</t>
  </si>
  <si>
    <t>23</t>
  </si>
  <si>
    <t>Устройство  автоматики систем вентиляции, отопление, ИТП</t>
  </si>
  <si>
    <t>24</t>
  </si>
  <si>
    <t>Внутренние электротехнические работы</t>
  </si>
  <si>
    <t>25</t>
  </si>
  <si>
    <t>Устройство  системы автоматизации и  диспетчеризации инженерных систем</t>
  </si>
  <si>
    <t>26</t>
  </si>
  <si>
    <t>Устройство городской радиотрансляционной сети</t>
  </si>
  <si>
    <t>27</t>
  </si>
  <si>
    <t>Устройство  системы телевидения, телефония, интернет</t>
  </si>
  <si>
    <t>28</t>
  </si>
  <si>
    <t>Устройство  мультисервисной кабельной сети МСК</t>
  </si>
  <si>
    <t>29</t>
  </si>
  <si>
    <t>Устройство системы оповещения и управления эвакуацией (СОУЭ)</t>
  </si>
  <si>
    <t>30</t>
  </si>
  <si>
    <t>Устройство  системы домофонной связи, СКУД</t>
  </si>
  <si>
    <t>31</t>
  </si>
  <si>
    <t>Устройство системы охранного телевидения СОТ</t>
  </si>
  <si>
    <t>32</t>
  </si>
  <si>
    <t>Устройство  тревожной сигнализации и двусторонней связи СУ МГН</t>
  </si>
  <si>
    <t>33</t>
  </si>
  <si>
    <t>Устройство системы газового контроля  подземного паркинга</t>
  </si>
  <si>
    <t>34</t>
  </si>
  <si>
    <t>Устройство АСКУЭ</t>
  </si>
  <si>
    <t>35</t>
  </si>
  <si>
    <t>Устройство систем противопожарной автоматики</t>
  </si>
  <si>
    <t>36</t>
  </si>
  <si>
    <t>Устройство диспетчеризации лифтов</t>
  </si>
  <si>
    <t>37</t>
  </si>
  <si>
    <t>Монтаж вертикального транспорта, в т.ч. подъемников, экскалаторов</t>
  </si>
  <si>
    <t>38</t>
  </si>
  <si>
    <t>Ввод Объекта в эксплуатацию</t>
  </si>
  <si>
    <t>PV</t>
  </si>
  <si>
    <t>PV ср</t>
  </si>
  <si>
    <t>EV</t>
  </si>
  <si>
    <t>EV ср</t>
  </si>
  <si>
    <t>AC</t>
  </si>
  <si>
    <t xml:space="preserve">Генподрядчик: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</si>
  <si>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Субподрядчик:</t>
  </si>
  <si>
    <t xml:space="preserve"> Генеральный директор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</si>
  <si>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Генеральный директор</t>
  </si>
  <si>
    <t>Общий бюджет</t>
  </si>
  <si>
    <t>BAC</t>
  </si>
  <si>
    <t>Текущие затраты на середину работ (половина от общего бюджета)</t>
  </si>
  <si>
    <t>Фактически потрачено на середину работ</t>
  </si>
  <si>
    <t>Фактически выполнено работ на середину работ</t>
  </si>
  <si>
    <t>&gt;0, затраты превышают запланированные</t>
  </si>
  <si>
    <t>CV&gt;0</t>
  </si>
  <si>
    <t>&lt;1, затраты превышают запланированные</t>
  </si>
  <si>
    <t>CPI&gt;1</t>
  </si>
  <si>
    <t>Прогнозируемый общий бюджет, исходя из ситуации в середине работ</t>
  </si>
  <si>
    <t>EAC</t>
  </si>
  <si>
    <t>К уже потраченным 600 р. нужно добавить 900 р., чтобы закончить работы</t>
  </si>
  <si>
    <t>ETC</t>
  </si>
  <si>
    <t>VAC</t>
  </si>
  <si>
    <t>Текущее выполнение работ по затратам в процентах</t>
  </si>
  <si>
    <t>PC $</t>
  </si>
  <si>
    <t>&lt;0, проект развивается медленнее планируемого развития</t>
  </si>
  <si>
    <t>SV&gt;0</t>
  </si>
  <si>
    <t>Индекс выполнения расписания или объема</t>
  </si>
  <si>
    <t>SPI&gt;1</t>
  </si>
  <si>
    <t>TCPI</t>
  </si>
  <si>
    <t>Текущее выполнение работ по объему в процентах</t>
  </si>
  <si>
    <t>PC W</t>
  </si>
  <si>
    <t>FtW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</si>
</sst>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#,##0.00_ ;[Red]\-#,##0.00\ "/>
    <numFmt numFmtId="165" formatCode="_-* #,##0.00_р_._-;\-* #,##0.00_р_._-;_-* &quot;-&quot;??_р_._-;_-@_-"/>
    <numFmt numFmtId="166" formatCode="#,##0.0"/>
    <numFmt numFmtId="167" formatCode="_-* #,##0.00\ &quot;€&quot;_-;\-* #,##0.00\ &quot;€&quot;_-;_-* &quot;-&quot;??\ &quot;€&quot;_-;_-@_-"/>
    <numFmt numFmtId="168" formatCode="_-* #,##0.00_р_._-;\-* #,##0.00_р_._-;_-* \-??_р_._-;_-@_-"/>
    <numFmt numFmtId="169" formatCode="[$-419]General"/>
    <numFmt numFmtId="170" formatCode="#,##0.00&quot; &quot;[$руб.-419];[Red]&quot;-&quot;#,##0.00&quot; &quot;[$руб.-419]"/>
    <numFmt numFmtId="171" formatCode="_-* #,##0.00&quot;р.&quot;_-;\-* #,##0.00&quot;р.&quot;_-;_-* &quot;-&quot;??&quot;р.&quot;_-;_-@_-"/>
    <numFmt numFmtId="172" formatCode="_-* #,##0.00\ _₽_-;\-* #,##0.00\ _₽_-;_-* &quot;-&quot;??\ _₽_-;_-@_-"/>
    <numFmt numFmtId="173" formatCode="_-* #,##0.00\ _р_._-;\-* #,##0.00\ _р_._-;_-* &quot;-&quot;??\ _р_._-;_-@_-"/>
  </numFmts>
  <fonts count="78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indexed="9"/>
      <name val="Calibri"/>
      <family val="2"/>
      <charset val="204"/>
    </font>
    <font>
      <sz val="10"/>
      <name val="Arial"/>
      <family val="2"/>
      <charset val="204"/>
    </font>
    <font>
      <sz val="9"/>
      <name val="Lucida Sans"/>
      <family val="2"/>
    </font>
    <font>
      <sz val="12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Times New Roman"/>
      <family val="1"/>
      <charset val="204"/>
    </font>
    <font>
      <b/>
      <i/>
      <sz val="16"/>
      <color theme="1"/>
      <name val="Arial"/>
      <family val="2"/>
      <charset val="204"/>
    </font>
    <font>
      <sz val="10"/>
      <name val="Arial"/>
      <family val="2"/>
      <charset val="162"/>
    </font>
    <font>
      <b/>
      <i/>
      <u/>
      <sz val="11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9.9"/>
      <color theme="10"/>
      <name val="Calibri"/>
      <family val="2"/>
    </font>
    <font>
      <u/>
      <sz val="8.8000000000000007"/>
      <color theme="10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 Cyr"/>
      <charset val="204"/>
    </font>
    <font>
      <sz val="8"/>
      <color indexed="8"/>
      <name val="Courier New"/>
      <family val="3"/>
      <charset val="204"/>
    </font>
    <font>
      <sz val="8"/>
      <color indexed="64"/>
      <name val="Courier New"/>
      <family val="3"/>
      <charset val="204"/>
    </font>
    <font>
      <sz val="8"/>
      <name val="Arial"/>
      <family val="2"/>
      <charset val="204"/>
    </font>
    <font>
      <sz val="10"/>
      <name val="Arial Cyr"/>
      <family val="2"/>
      <charset val="204"/>
    </font>
    <font>
      <sz val="8"/>
      <color indexed="64"/>
      <name val="Arial"/>
      <family val="2"/>
      <charset val="204"/>
    </font>
    <font>
      <sz val="8"/>
      <name val="Arial"/>
      <family val="2"/>
    </font>
    <font>
      <sz val="10"/>
      <name val="Tahoma"/>
      <family val="2"/>
      <charset val="204"/>
    </font>
    <font>
      <sz val="10"/>
      <name val="Times New Roman"/>
      <family val="1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0"/>
      <name val="Helv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b/>
      <sz val="16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6"/>
      <color indexed="8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FF"/>
        <bgColor rgb="FF33CCFF"/>
      </patternFill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2">
    <xf numFmtId="0" fontId="0" fillId="0" borderId="0"/>
    <xf numFmtId="0" fontId="2" fillId="0" borderId="0"/>
    <xf numFmtId="165" fontId="5" fillId="0" borderId="0"/>
    <xf numFmtId="0" fontId="6" fillId="0" borderId="0"/>
    <xf numFmtId="0" fontId="11" fillId="0" borderId="0">
      <alignment vertical="top"/>
      <protection locked="0"/>
    </xf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6" borderId="0"/>
    <xf numFmtId="0" fontId="6" fillId="9" borderId="0"/>
    <xf numFmtId="0" fontId="6" fillId="12" borderId="0"/>
    <xf numFmtId="0" fontId="12" fillId="13" borderId="0"/>
    <xf numFmtId="0" fontId="12" fillId="10" borderId="0"/>
    <xf numFmtId="0" fontId="12" fillId="11" borderId="0"/>
    <xf numFmtId="0" fontId="12" fillId="14" borderId="0"/>
    <xf numFmtId="0" fontId="12" fillId="15" borderId="0"/>
    <xf numFmtId="0" fontId="12" fillId="16" borderId="0"/>
    <xf numFmtId="166" fontId="13" fillId="0" borderId="0"/>
    <xf numFmtId="167" fontId="14" fillId="0" borderId="0"/>
    <xf numFmtId="168" fontId="15" fillId="0" borderId="0"/>
    <xf numFmtId="169" fontId="16" fillId="0" borderId="0"/>
    <xf numFmtId="169" fontId="16" fillId="0" borderId="0"/>
    <xf numFmtId="0" fontId="6" fillId="0" borderId="0"/>
    <xf numFmtId="0" fontId="6" fillId="0" borderId="0"/>
    <xf numFmtId="0" fontId="17" fillId="0" borderId="0"/>
    <xf numFmtId="0" fontId="18" fillId="0" borderId="0">
      <alignment horizontal="center"/>
    </xf>
    <xf numFmtId="0" fontId="18" fillId="0" borderId="0">
      <alignment horizontal="center" textRotation="90"/>
    </xf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2" fillId="0" borderId="0"/>
    <xf numFmtId="0" fontId="13" fillId="0" borderId="0"/>
    <xf numFmtId="0" fontId="20" fillId="0" borderId="0"/>
    <xf numFmtId="170" fontId="20" fillId="0" borderId="0"/>
    <xf numFmtId="0" fontId="21" fillId="0" borderId="0">
      <alignment horizontal="left" vertical="top"/>
    </xf>
    <xf numFmtId="0" fontId="21" fillId="0" borderId="0">
      <alignment horizontal="right" vertical="top"/>
    </xf>
    <xf numFmtId="0" fontId="21" fillId="0" borderId="0">
      <alignment horizontal="center" vertical="top"/>
    </xf>
    <xf numFmtId="0" fontId="6" fillId="0" borderId="0"/>
    <xf numFmtId="0" fontId="12" fillId="17" borderId="0"/>
    <xf numFmtId="0" fontId="12" fillId="18" borderId="0"/>
    <xf numFmtId="0" fontId="12" fillId="19" borderId="0"/>
    <xf numFmtId="0" fontId="12" fillId="14" borderId="0"/>
    <xf numFmtId="0" fontId="12" fillId="15" borderId="0"/>
    <xf numFmtId="0" fontId="12" fillId="20" borderId="0"/>
    <xf numFmtId="0" fontId="22" fillId="8" borderId="3"/>
    <xf numFmtId="0" fontId="23" fillId="21" borderId="4"/>
    <xf numFmtId="0" fontId="24" fillId="21" borderId="3"/>
    <xf numFmtId="0" fontId="25" fillId="0" borderId="0"/>
    <xf numFmtId="0" fontId="8" fillId="0" borderId="0"/>
    <xf numFmtId="0" fontId="26" fillId="0" borderId="0"/>
    <xf numFmtId="0" fontId="27" fillId="0" borderId="0">
      <alignment vertical="top"/>
      <protection locked="0"/>
    </xf>
    <xf numFmtId="0" fontId="28" fillId="0" borderId="0">
      <alignment vertical="top"/>
      <protection locked="0"/>
    </xf>
    <xf numFmtId="171" fontId="5" fillId="0" borderId="0"/>
    <xf numFmtId="171" fontId="5" fillId="0" borderId="0"/>
    <xf numFmtId="171" fontId="5" fillId="0" borderId="0"/>
    <xf numFmtId="0" fontId="29" fillId="0" borderId="5"/>
    <xf numFmtId="0" fontId="30" fillId="0" borderId="6"/>
    <xf numFmtId="0" fontId="31" fillId="0" borderId="7"/>
    <xf numFmtId="0" fontId="31" fillId="0" borderId="0"/>
    <xf numFmtId="0" fontId="32" fillId="0" borderId="8"/>
    <xf numFmtId="0" fontId="33" fillId="22" borderId="9"/>
    <xf numFmtId="0" fontId="34" fillId="0" borderId="0"/>
    <xf numFmtId="0" fontId="35" fillId="23" borderId="0"/>
    <xf numFmtId="0" fontId="5" fillId="0" borderId="0"/>
    <xf numFmtId="0" fontId="36" fillId="0" borderId="0"/>
    <xf numFmtId="0" fontId="36" fillId="0" borderId="0"/>
    <xf numFmtId="0" fontId="5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5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13" fillId="0" borderId="0"/>
    <xf numFmtId="0" fontId="2" fillId="0" borderId="0"/>
    <xf numFmtId="0" fontId="5" fillId="0" borderId="0"/>
    <xf numFmtId="0" fontId="13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" fillId="0" borderId="0"/>
    <xf numFmtId="0" fontId="13" fillId="0" borderId="0"/>
    <xf numFmtId="0" fontId="13" fillId="0" borderId="0"/>
    <xf numFmtId="0" fontId="36" fillId="0" borderId="0"/>
    <xf numFmtId="0" fontId="17" fillId="0" borderId="0"/>
    <xf numFmtId="0" fontId="36" fillId="0" borderId="0"/>
    <xf numFmtId="0" fontId="13" fillId="0" borderId="0"/>
    <xf numFmtId="0" fontId="5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9" fillId="0" borderId="0">
      <alignment horizontal="left"/>
    </xf>
    <xf numFmtId="0" fontId="39" fillId="0" borderId="0">
      <alignment horizontal="left"/>
    </xf>
    <xf numFmtId="0" fontId="39" fillId="0" borderId="0">
      <alignment horizontal="left"/>
    </xf>
    <xf numFmtId="0" fontId="39" fillId="0" borderId="0">
      <alignment horizontal="left"/>
    </xf>
    <xf numFmtId="0" fontId="39" fillId="0" borderId="0">
      <alignment horizontal="left"/>
    </xf>
    <xf numFmtId="0" fontId="5" fillId="0" borderId="0"/>
    <xf numFmtId="0" fontId="5" fillId="0" borderId="0"/>
    <xf numFmtId="0" fontId="3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3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5" fillId="0" borderId="0"/>
    <xf numFmtId="0" fontId="40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6" fillId="0" borderId="0"/>
    <xf numFmtId="0" fontId="3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13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6" fillId="0" borderId="0"/>
    <xf numFmtId="0" fontId="13" fillId="0" borderId="0"/>
    <xf numFmtId="0" fontId="5" fillId="0" borderId="0"/>
    <xf numFmtId="0" fontId="5" fillId="0" borderId="0"/>
    <xf numFmtId="0" fontId="6" fillId="0" borderId="0"/>
    <xf numFmtId="0" fontId="13" fillId="0" borderId="0"/>
    <xf numFmtId="0" fontId="36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17" fillId="0" borderId="0"/>
    <xf numFmtId="0" fontId="6" fillId="0" borderId="0"/>
    <xf numFmtId="0" fontId="36" fillId="0" borderId="0"/>
    <xf numFmtId="0" fontId="5" fillId="0" borderId="0"/>
    <xf numFmtId="0" fontId="36" fillId="0" borderId="0"/>
    <xf numFmtId="0" fontId="5" fillId="0" borderId="0"/>
    <xf numFmtId="0" fontId="40" fillId="0" borderId="0"/>
    <xf numFmtId="0" fontId="6" fillId="0" borderId="0"/>
    <xf numFmtId="0" fontId="5" fillId="0" borderId="0"/>
    <xf numFmtId="0" fontId="1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38" fillId="0" borderId="0"/>
    <xf numFmtId="0" fontId="7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5" fillId="0" borderId="0"/>
    <xf numFmtId="0" fontId="5" fillId="0" borderId="0"/>
    <xf numFmtId="0" fontId="43" fillId="0" borderId="0"/>
    <xf numFmtId="0" fontId="4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7" fillId="0" borderId="0"/>
    <xf numFmtId="0" fontId="45" fillId="0" borderId="0"/>
    <xf numFmtId="0" fontId="5" fillId="0" borderId="0"/>
    <xf numFmtId="0" fontId="2" fillId="0" borderId="0"/>
    <xf numFmtId="0" fontId="6" fillId="0" borderId="0"/>
    <xf numFmtId="0" fontId="13" fillId="0" borderId="0"/>
    <xf numFmtId="0" fontId="17" fillId="0" borderId="0"/>
    <xf numFmtId="0" fontId="17" fillId="0" borderId="0"/>
    <xf numFmtId="0" fontId="46" fillId="0" borderId="0"/>
    <xf numFmtId="0" fontId="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47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0" fontId="5" fillId="0" borderId="0"/>
    <xf numFmtId="0" fontId="5" fillId="0" borderId="0"/>
    <xf numFmtId="0" fontId="4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8" fillId="0" borderId="0"/>
    <xf numFmtId="0" fontId="5" fillId="0" borderId="0"/>
    <xf numFmtId="0" fontId="5" fillId="0" borderId="0"/>
    <xf numFmtId="0" fontId="47" fillId="0" borderId="0"/>
    <xf numFmtId="0" fontId="5" fillId="0" borderId="0"/>
    <xf numFmtId="0" fontId="5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" fillId="0" borderId="0"/>
    <xf numFmtId="0" fontId="17" fillId="0" borderId="0"/>
    <xf numFmtId="0" fontId="5" fillId="0" borderId="0"/>
    <xf numFmtId="0" fontId="45" fillId="0" borderId="0"/>
    <xf numFmtId="0" fontId="4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42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5" fillId="0" borderId="0"/>
    <xf numFmtId="0" fontId="13" fillId="0" borderId="0"/>
    <xf numFmtId="0" fontId="46" fillId="0" borderId="0"/>
    <xf numFmtId="0" fontId="5" fillId="0" borderId="0"/>
    <xf numFmtId="0" fontId="36" fillId="0" borderId="0"/>
    <xf numFmtId="0" fontId="36" fillId="0" borderId="0"/>
    <xf numFmtId="0" fontId="5" fillId="0" borderId="0"/>
    <xf numFmtId="0" fontId="49" fillId="4" borderId="0"/>
    <xf numFmtId="0" fontId="50" fillId="0" borderId="0"/>
    <xf numFmtId="0" fontId="6" fillId="24" borderId="10"/>
    <xf numFmtId="9" fontId="36" fillId="0" borderId="0"/>
    <xf numFmtId="9" fontId="5" fillId="0" borderId="0"/>
    <xf numFmtId="9" fontId="17" fillId="0" borderId="0"/>
    <xf numFmtId="0" fontId="51" fillId="0" borderId="11"/>
    <xf numFmtId="0" fontId="13" fillId="0" borderId="0"/>
    <xf numFmtId="0" fontId="52" fillId="0" borderId="0"/>
    <xf numFmtId="0" fontId="53" fillId="0" borderId="0"/>
    <xf numFmtId="0" fontId="44" fillId="0" borderId="0">
      <alignment horizontal="center"/>
    </xf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17" fillId="0" borderId="0"/>
    <xf numFmtId="172" fontId="5" fillId="0" borderId="0"/>
    <xf numFmtId="173" fontId="6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13" fillId="0" borderId="0"/>
    <xf numFmtId="165" fontId="5" fillId="0" borderId="0"/>
    <xf numFmtId="165" fontId="6" fillId="0" borderId="0"/>
    <xf numFmtId="165" fontId="6" fillId="0" borderId="0"/>
    <xf numFmtId="165" fontId="6" fillId="0" borderId="0"/>
    <xf numFmtId="165" fontId="17" fillId="0" borderId="0"/>
    <xf numFmtId="165" fontId="17" fillId="0" borderId="0"/>
    <xf numFmtId="165" fontId="2" fillId="0" borderId="0"/>
    <xf numFmtId="168" fontId="6" fillId="0" borderId="0"/>
    <xf numFmtId="165" fontId="6" fillId="0" borderId="0"/>
    <xf numFmtId="168" fontId="17" fillId="0" borderId="0"/>
    <xf numFmtId="165" fontId="6" fillId="0" borderId="0"/>
    <xf numFmtId="173" fontId="5" fillId="0" borderId="0"/>
    <xf numFmtId="165" fontId="36" fillId="0" borderId="0"/>
    <xf numFmtId="165" fontId="5" fillId="0" borderId="0"/>
    <xf numFmtId="165" fontId="6" fillId="0" borderId="0"/>
    <xf numFmtId="165" fontId="6" fillId="0" borderId="0"/>
    <xf numFmtId="165" fontId="5" fillId="0" borderId="0"/>
    <xf numFmtId="165" fontId="2" fillId="0" borderId="0"/>
    <xf numFmtId="173" fontId="6" fillId="0" borderId="0"/>
    <xf numFmtId="165" fontId="5" fillId="0" borderId="0"/>
    <xf numFmtId="165" fontId="6" fillId="0" borderId="0"/>
    <xf numFmtId="165" fontId="5" fillId="0" borderId="0"/>
    <xf numFmtId="165" fontId="6" fillId="0" borderId="0"/>
    <xf numFmtId="165" fontId="6" fillId="0" borderId="0"/>
    <xf numFmtId="165" fontId="36" fillId="0" borderId="0"/>
    <xf numFmtId="165" fontId="6" fillId="0" borderId="0"/>
    <xf numFmtId="165" fontId="17" fillId="0" borderId="0"/>
    <xf numFmtId="165" fontId="5" fillId="0" borderId="0"/>
    <xf numFmtId="165" fontId="6" fillId="0" borderId="0"/>
    <xf numFmtId="165" fontId="17" fillId="0" borderId="0"/>
    <xf numFmtId="173" fontId="5" fillId="0" borderId="0"/>
    <xf numFmtId="165" fontId="5" fillId="0" borderId="0"/>
    <xf numFmtId="173" fontId="5" fillId="0" borderId="0"/>
    <xf numFmtId="165" fontId="6" fillId="0" borderId="0"/>
    <xf numFmtId="165" fontId="6" fillId="0" borderId="0"/>
    <xf numFmtId="165" fontId="44" fillId="0" borderId="0"/>
    <xf numFmtId="173" fontId="5" fillId="0" borderId="0"/>
    <xf numFmtId="165" fontId="6" fillId="0" borderId="0"/>
    <xf numFmtId="165" fontId="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/>
    <xf numFmtId="43" fontId="2" fillId="0" borderId="0"/>
    <xf numFmtId="43" fontId="13" fillId="0" borderId="0"/>
    <xf numFmtId="43" fontId="2" fillId="0" borderId="0"/>
  </cellStyleXfs>
  <cellXfs count="135">
    <xf numFmtId="0" fontId="0" fillId="0" borderId="0" xfId="0"/>
    <xf numFmtId="0" fontId="3" fillId="0" borderId="0" xfId="0" applyFont="1" applyAlignment="1">
      <alignment horizontal="left" vertical="top" wrapText="1"/>
    </xf>
    <xf numFmtId="49" fontId="61" fillId="0" borderId="13" xfId="0" applyNumberFormat="1" applyFont="1" applyBorder="1" applyAlignment="1">
      <alignment horizontal="center" vertical="center" wrapText="1"/>
    </xf>
    <xf numFmtId="0" fontId="61" fillId="0" borderId="14" xfId="0" applyFont="1" applyBorder="1" applyAlignment="1">
      <alignment vertical="center" wrapText="1"/>
    </xf>
    <xf numFmtId="0" fontId="61" fillId="0" borderId="15" xfId="0" applyFont="1" applyBorder="1" applyAlignment="1">
      <alignment vertical="center" wrapText="1"/>
    </xf>
    <xf numFmtId="0" fontId="0" fillId="26" borderId="0" xfId="0" applyFill="1" applyAlignment="1">
      <alignment vertical="top"/>
    </xf>
    <xf numFmtId="0" fontId="9" fillId="0" borderId="0" xfId="0" applyFont="1"/>
    <xf numFmtId="0" fontId="59" fillId="0" borderId="0" xfId="0" applyFont="1"/>
    <xf numFmtId="0" fontId="9" fillId="0" borderId="0" xfId="0" applyFont="1" applyAlignment="1">
      <alignment horizontal="left" vertical="top" wrapText="1"/>
    </xf>
    <xf numFmtId="49" fontId="61" fillId="0" borderId="0" xfId="0" applyNumberFormat="1" applyFont="1" applyAlignment="1">
      <alignment horizontal="center" vertical="center" wrapText="1"/>
    </xf>
    <xf numFmtId="0" fontId="63" fillId="0" borderId="0" xfId="0" applyFont="1" applyAlignment="1">
      <alignment vertical="top"/>
    </xf>
    <xf numFmtId="17" fontId="64" fillId="0" borderId="22" xfId="0" applyNumberFormat="1" applyFont="1" applyBorder="1" applyAlignment="1">
      <alignment horizontal="center" vertical="center"/>
    </xf>
    <xf numFmtId="17" fontId="64" fillId="0" borderId="23" xfId="0" applyNumberFormat="1" applyFont="1" applyBorder="1" applyAlignment="1">
      <alignment horizontal="center" vertical="center"/>
    </xf>
    <xf numFmtId="0" fontId="65" fillId="0" borderId="0" xfId="0" applyFont="1" applyAlignment="1">
      <alignment vertical="top"/>
    </xf>
    <xf numFmtId="0" fontId="61" fillId="0" borderId="0" xfId="0" applyFont="1" applyAlignment="1">
      <alignment vertical="center" wrapText="1"/>
    </xf>
    <xf numFmtId="0" fontId="63" fillId="0" borderId="0" xfId="0" applyFont="1" applyAlignment="1">
      <alignment horizontal="right" vertical="top"/>
    </xf>
    <xf numFmtId="49" fontId="61" fillId="0" borderId="24" xfId="0" applyNumberFormat="1" applyFont="1" applyBorder="1" applyAlignment="1">
      <alignment horizontal="center" vertical="center" wrapText="1"/>
    </xf>
    <xf numFmtId="0" fontId="61" fillId="0" borderId="25" xfId="0" applyFont="1" applyBorder="1" applyAlignment="1">
      <alignment vertical="center" wrapText="1"/>
    </xf>
    <xf numFmtId="0" fontId="61" fillId="0" borderId="1" xfId="0" applyFont="1" applyBorder="1" applyAlignment="1">
      <alignment vertical="center" wrapText="1"/>
    </xf>
    <xf numFmtId="0" fontId="61" fillId="0" borderId="0" xfId="0" applyFont="1" applyAlignment="1">
      <alignment horizontal="right" vertical="center" wrapText="1"/>
    </xf>
    <xf numFmtId="2" fontId="61" fillId="0" borderId="0" xfId="0" applyNumberFormat="1" applyFont="1" applyAlignment="1">
      <alignment horizontal="center" vertical="center" wrapText="1"/>
    </xf>
    <xf numFmtId="2" fontId="61" fillId="0" borderId="0" xfId="0" applyNumberFormat="1" applyFont="1" applyAlignment="1">
      <alignment vertical="center" wrapText="1"/>
    </xf>
    <xf numFmtId="1" fontId="58" fillId="0" borderId="0" xfId="0" applyNumberFormat="1" applyFont="1" applyAlignment="1">
      <alignment horizontal="center" vertical="center"/>
    </xf>
    <xf numFmtId="164" fontId="61" fillId="0" borderId="15" xfId="0" applyNumberFormat="1" applyFont="1" applyBorder="1" applyAlignment="1">
      <alignment horizontal="left" vertical="center" wrapText="1"/>
    </xf>
    <xf numFmtId="0" fontId="56" fillId="0" borderId="0" xfId="0" applyFont="1" applyAlignment="1">
      <alignment horizontal="center" vertical="center" wrapText="1"/>
    </xf>
    <xf numFmtId="17" fontId="64" fillId="0" borderId="0" xfId="0" applyNumberFormat="1" applyFont="1" applyAlignment="1">
      <alignment horizontal="center" vertical="center"/>
    </xf>
    <xf numFmtId="17" fontId="58" fillId="0" borderId="0" xfId="0" applyNumberFormat="1" applyFont="1" applyAlignment="1">
      <alignment horizontal="center" vertical="center"/>
    </xf>
    <xf numFmtId="17" fontId="5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2" fontId="7" fillId="0" borderId="0" xfId="0" applyNumberFormat="1" applyFont="1" applyAlignment="1">
      <alignment vertical="top" wrapText="1"/>
    </xf>
    <xf numFmtId="0" fontId="59" fillId="0" borderId="0" xfId="0" applyFont="1" applyAlignment="1">
      <alignment vertical="top"/>
    </xf>
    <xf numFmtId="14" fontId="68" fillId="0" borderId="0" xfId="0" applyNumberFormat="1" applyFont="1" applyAlignment="1">
      <alignment vertical="top"/>
    </xf>
    <xf numFmtId="14" fontId="66" fillId="0" borderId="0" xfId="0" applyNumberFormat="1" applyFont="1" applyAlignment="1">
      <alignment vertical="top"/>
    </xf>
    <xf numFmtId="14" fontId="68" fillId="0" borderId="0" xfId="0" applyNumberFormat="1" applyFont="1" applyAlignment="1">
      <alignment vertical="center"/>
    </xf>
    <xf numFmtId="14" fontId="68" fillId="0" borderId="0" xfId="0" applyNumberFormat="1" applyFont="1" applyAlignment="1">
      <alignment vertical="top" wrapText="1"/>
    </xf>
    <xf numFmtId="2" fontId="68" fillId="0" borderId="0" xfId="0" applyNumberFormat="1" applyFont="1" applyAlignment="1">
      <alignment vertical="top" wrapText="1"/>
    </xf>
    <xf numFmtId="14" fontId="59" fillId="0" borderId="0" xfId="0" applyNumberFormat="1" applyFont="1" applyAlignment="1">
      <alignment vertical="top"/>
    </xf>
    <xf numFmtId="14" fontId="68" fillId="0" borderId="0" xfId="0" applyNumberFormat="1" applyFont="1" applyAlignment="1">
      <alignment horizontal="center" vertical="top"/>
    </xf>
    <xf numFmtId="2" fontId="68" fillId="0" borderId="0" xfId="0" applyNumberFormat="1" applyFont="1" applyAlignment="1">
      <alignment horizontal="center" vertical="top"/>
    </xf>
    <xf numFmtId="2" fontId="66" fillId="0" borderId="0" xfId="0" applyNumberFormat="1" applyFont="1" applyAlignment="1">
      <alignment horizontal="center" vertical="top"/>
    </xf>
    <xf numFmtId="2" fontId="68" fillId="0" borderId="0" xfId="0" applyNumberFormat="1" applyFont="1" applyAlignment="1">
      <alignment horizontal="center" vertical="center"/>
    </xf>
    <xf numFmtId="2" fontId="68" fillId="0" borderId="0" xfId="0" applyNumberFormat="1" applyFont="1" applyAlignment="1">
      <alignment horizontal="center" vertical="top" wrapText="1"/>
    </xf>
    <xf numFmtId="2" fontId="59" fillId="0" borderId="0" xfId="0" applyNumberFormat="1" applyFont="1" applyAlignment="1">
      <alignment horizontal="center" vertical="top"/>
    </xf>
    <xf numFmtId="14" fontId="66" fillId="0" borderId="0" xfId="0" applyNumberFormat="1" applyFont="1" applyAlignment="1">
      <alignment horizontal="center" vertical="top"/>
    </xf>
    <xf numFmtId="14" fontId="68" fillId="0" borderId="0" xfId="0" applyNumberFormat="1" applyFont="1" applyAlignment="1">
      <alignment horizontal="center" vertical="center"/>
    </xf>
    <xf numFmtId="14" fontId="68" fillId="0" borderId="0" xfId="0" applyNumberFormat="1" applyFont="1" applyAlignment="1">
      <alignment horizontal="center" vertical="top" wrapText="1"/>
    </xf>
    <xf numFmtId="14" fontId="59" fillId="0" borderId="0" xfId="0" applyNumberFormat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0" fontId="9" fillId="0" borderId="30" xfId="0" applyFont="1" applyBorder="1" applyAlignment="1">
      <alignment horizontal="center" vertical="center" wrapText="1"/>
    </xf>
    <xf numFmtId="0" fontId="61" fillId="0" borderId="2" xfId="0" applyFont="1" applyBorder="1" applyAlignment="1">
      <alignment vertical="center" wrapText="1"/>
    </xf>
    <xf numFmtId="0" fontId="0" fillId="0" borderId="31" xfId="0" applyBorder="1"/>
    <xf numFmtId="164" fontId="61" fillId="0" borderId="1" xfId="0" applyNumberFormat="1" applyFont="1" applyBorder="1" applyAlignment="1">
      <alignment horizontal="left" vertical="center" wrapText="1"/>
    </xf>
    <xf numFmtId="0" fontId="74" fillId="0" borderId="0" xfId="0" applyFont="1" applyAlignment="1">
      <alignment horizontal="center" vertical="center" wrapText="1"/>
    </xf>
    <xf numFmtId="0" fontId="66" fillId="0" borderId="0" xfId="0" applyFont="1" applyAlignment="1">
      <alignment horizontal="center" vertical="top"/>
    </xf>
    <xf numFmtId="0" fontId="74" fillId="0" borderId="0" xfId="0" applyFont="1" applyAlignment="1">
      <alignment horizontal="center"/>
    </xf>
    <xf numFmtId="0" fontId="68" fillId="0" borderId="0" xfId="0" applyFont="1" applyAlignment="1">
      <alignment horizontal="center" vertical="top"/>
    </xf>
    <xf numFmtId="2" fontId="10" fillId="0" borderId="0" xfId="0" applyNumberFormat="1" applyFont="1" applyAlignment="1">
      <alignment vertical="top"/>
    </xf>
    <xf numFmtId="2" fontId="75" fillId="0" borderId="0" xfId="0" applyNumberFormat="1" applyFont="1" applyAlignment="1">
      <alignment vertical="top"/>
    </xf>
    <xf numFmtId="0" fontId="75" fillId="0" borderId="0" xfId="0" applyFont="1" applyAlignment="1">
      <alignment vertical="top"/>
    </xf>
    <xf numFmtId="10" fontId="76" fillId="0" borderId="0" xfId="0" applyNumberFormat="1" applyFont="1" applyAlignment="1">
      <alignment vertical="top"/>
    </xf>
    <xf numFmtId="2" fontId="77" fillId="0" borderId="0" xfId="0" applyNumberFormat="1" applyFont="1" applyAlignment="1">
      <alignment vertical="top"/>
    </xf>
    <xf numFmtId="0" fontId="77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0" xfId="0" applyAlignment="1">
      <alignment vertical="top"/>
    </xf>
    <xf numFmtId="0" fontId="66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Alignment="1">
      <alignment vertical="center"/>
    </xf>
    <xf numFmtId="44" fontId="68" fillId="0" borderId="0" xfId="0" applyNumberFormat="1" applyFont="1" applyAlignment="1">
      <alignment vertical="top"/>
    </xf>
    <xf numFmtId="44" fontId="66" fillId="0" borderId="0" xfId="0" applyNumberFormat="1" applyFont="1" applyAlignment="1">
      <alignment vertical="top"/>
    </xf>
    <xf numFmtId="44" fontId="68" fillId="0" borderId="0" xfId="0" applyNumberFormat="1" applyFont="1" applyAlignment="1">
      <alignment vertical="center"/>
    </xf>
    <xf numFmtId="44" fontId="0" fillId="0" borderId="0" xfId="0" applyNumberFormat="1" applyAlignment="1">
      <alignment vertical="top"/>
    </xf>
    <xf numFmtId="44" fontId="69" fillId="27" borderId="12" xfId="0" applyNumberFormat="1" applyFont="1" applyFill="1" applyBorder="1" applyAlignment="1">
      <alignment horizontal="center" vertical="center"/>
    </xf>
    <xf numFmtId="44" fontId="69" fillId="28" borderId="12" xfId="0" applyNumberFormat="1" applyFont="1" applyFill="1" applyBorder="1" applyAlignment="1">
      <alignment horizontal="center" vertical="center"/>
    </xf>
    <xf numFmtId="44" fontId="69" fillId="28" borderId="16" xfId="0" applyNumberFormat="1" applyFont="1" applyFill="1" applyBorder="1" applyAlignment="1">
      <alignment horizontal="center" vertical="center"/>
    </xf>
    <xf numFmtId="44" fontId="69" fillId="28" borderId="1" xfId="0" applyNumberFormat="1" applyFont="1" applyFill="1" applyBorder="1" applyAlignment="1">
      <alignment horizontal="center" vertical="center"/>
    </xf>
    <xf numFmtId="44" fontId="69" fillId="27" borderId="1" xfId="0" applyNumberFormat="1" applyFont="1" applyFill="1" applyBorder="1" applyAlignment="1">
      <alignment horizontal="center" vertical="center"/>
    </xf>
    <xf numFmtId="44" fontId="69" fillId="28" borderId="2" xfId="0" applyNumberFormat="1" applyFont="1" applyFill="1" applyBorder="1" applyAlignment="1">
      <alignment horizontal="center" vertical="center"/>
    </xf>
    <xf numFmtId="44" fontId="69" fillId="27" borderId="2" xfId="0" applyNumberFormat="1" applyFont="1" applyFill="1" applyBorder="1" applyAlignment="1">
      <alignment horizontal="center" vertical="center"/>
    </xf>
    <xf numFmtId="44" fontId="73" fillId="28" borderId="1" xfId="0" applyNumberFormat="1" applyFont="1" applyFill="1" applyBorder="1" applyAlignment="1">
      <alignment horizontal="center" vertical="center"/>
    </xf>
    <xf numFmtId="165" fontId="3" fillId="0" borderId="0" xfId="2" applyFont="1" applyAlignment="1">
      <alignment horizontal="center" vertical="top"/>
    </xf>
    <xf numFmtId="44" fontId="0" fillId="0" borderId="0" xfId="0" applyNumberFormat="1" applyAlignment="1">
      <alignment vertical="top" wrapText="1"/>
    </xf>
    <xf numFmtId="44" fontId="68" fillId="0" borderId="0" xfId="0" applyNumberFormat="1" applyFont="1" applyAlignment="1">
      <alignment vertical="top" wrapText="1"/>
    </xf>
    <xf numFmtId="44" fontId="58" fillId="0" borderId="1" xfId="0" applyNumberFormat="1" applyFont="1" applyBorder="1" applyAlignment="1">
      <alignment horizontal="center" vertical="center"/>
    </xf>
    <xf numFmtId="44" fontId="58" fillId="2" borderId="1" xfId="0" applyNumberFormat="1" applyFont="1" applyFill="1" applyBorder="1" applyAlignment="1">
      <alignment horizontal="center" vertical="center"/>
    </xf>
    <xf numFmtId="44" fontId="58" fillId="25" borderId="2" xfId="0" applyNumberFormat="1" applyFont="1" applyFill="1" applyBorder="1" applyAlignment="1">
      <alignment horizontal="center" vertical="center"/>
    </xf>
    <xf numFmtId="44" fontId="10" fillId="0" borderId="0" xfId="0" applyNumberFormat="1" applyFont="1" applyAlignment="1">
      <alignment horizontal="center" vertical="center"/>
    </xf>
    <xf numFmtId="44" fontId="72" fillId="0" borderId="0" xfId="0" applyNumberFormat="1" applyFont="1" applyAlignment="1">
      <alignment horizontal="center" vertical="center"/>
    </xf>
    <xf numFmtId="44" fontId="10" fillId="0" borderId="0" xfId="0" applyNumberFormat="1" applyFont="1"/>
    <xf numFmtId="44" fontId="72" fillId="0" borderId="0" xfId="0" applyNumberFormat="1" applyFont="1" applyAlignment="1">
      <alignment vertical="top"/>
    </xf>
    <xf numFmtId="44" fontId="10" fillId="0" borderId="0" xfId="0" applyNumberFormat="1" applyFont="1" applyAlignment="1">
      <alignment vertical="top"/>
    </xf>
    <xf numFmtId="44" fontId="10" fillId="0" borderId="0" xfId="0" applyNumberFormat="1" applyFont="1" applyAlignment="1">
      <alignment horizontal="left" vertical="top" wrapText="1"/>
    </xf>
    <xf numFmtId="44" fontId="71" fillId="0" borderId="0" xfId="0" applyNumberFormat="1" applyFont="1" applyAlignment="1">
      <alignment horizontal="center" vertical="center"/>
    </xf>
    <xf numFmtId="44" fontId="70" fillId="0" borderId="0" xfId="0" applyNumberFormat="1" applyFont="1" applyAlignment="1">
      <alignment horizontal="center" vertical="center"/>
    </xf>
    <xf numFmtId="44" fontId="59" fillId="0" borderId="0" xfId="0" applyNumberFormat="1" applyFont="1" applyAlignment="1">
      <alignment vertical="top"/>
    </xf>
    <xf numFmtId="44" fontId="55" fillId="0" borderId="0" xfId="0" applyNumberFormat="1" applyFont="1" applyAlignment="1">
      <alignment vertical="top"/>
    </xf>
    <xf numFmtId="44" fontId="7" fillId="0" borderId="0" xfId="0" applyNumberFormat="1" applyFont="1" applyAlignment="1">
      <alignment vertical="top" wrapText="1"/>
    </xf>
    <xf numFmtId="44" fontId="68" fillId="0" borderId="0" xfId="0" applyNumberFormat="1" applyFont="1" applyAlignment="1">
      <alignment horizontal="center" vertical="top" wrapText="1"/>
    </xf>
    <xf numFmtId="44" fontId="61" fillId="0" borderId="0" xfId="0" applyNumberFormat="1" applyFont="1" applyAlignment="1">
      <alignment horizontal="center" vertical="center" wrapText="1"/>
    </xf>
    <xf numFmtId="44" fontId="61" fillId="0" borderId="0" xfId="0" applyNumberFormat="1" applyFont="1" applyAlignment="1">
      <alignment vertical="center" wrapText="1"/>
    </xf>
    <xf numFmtId="44" fontId="58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top"/>
    </xf>
    <xf numFmtId="44" fontId="69" fillId="0" borderId="12" xfId="0" applyNumberFormat="1" applyFont="1" applyFill="1" applyBorder="1" applyAlignment="1">
      <alignment horizontal="center" vertical="center"/>
    </xf>
    <xf numFmtId="44" fontId="69" fillId="0" borderId="16" xfId="0" applyNumberFormat="1" applyFont="1" applyFill="1" applyBorder="1" applyAlignment="1">
      <alignment horizontal="center" vertical="center"/>
    </xf>
    <xf numFmtId="44" fontId="69" fillId="0" borderId="1" xfId="0" applyNumberFormat="1" applyFont="1" applyFill="1" applyBorder="1" applyAlignment="1">
      <alignment horizontal="center" vertical="center"/>
    </xf>
    <xf numFmtId="44" fontId="69" fillId="0" borderId="2" xfId="0" applyNumberFormat="1" applyFont="1" applyFill="1" applyBorder="1" applyAlignment="1">
      <alignment horizontal="center" vertical="center"/>
    </xf>
    <xf numFmtId="44" fontId="73" fillId="0" borderId="1" xfId="0" applyNumberFormat="1" applyFont="1" applyFill="1" applyBorder="1" applyAlignment="1">
      <alignment horizontal="center" vertical="center"/>
    </xf>
    <xf numFmtId="14" fontId="0" fillId="26" borderId="0" xfId="0" applyNumberFormat="1" applyFill="1" applyAlignment="1">
      <alignment horizontal="center" vertical="top"/>
    </xf>
    <xf numFmtId="0" fontId="60" fillId="2" borderId="0" xfId="0" applyFont="1" applyFill="1" applyAlignment="1">
      <alignment horizontal="right" vertical="center" wrapText="1"/>
    </xf>
    <xf numFmtId="0" fontId="55" fillId="0" borderId="0" xfId="0" applyFont="1" applyAlignment="1">
      <alignment vertical="top"/>
    </xf>
    <xf numFmtId="0" fontId="0" fillId="0" borderId="0" xfId="0" applyAlignment="1">
      <alignment vertical="top"/>
    </xf>
    <xf numFmtId="0" fontId="56" fillId="0" borderId="29" xfId="0" applyFont="1" applyBorder="1" applyAlignment="1">
      <alignment horizontal="center" vertical="center" wrapText="1"/>
    </xf>
    <xf numFmtId="0" fontId="0" fillId="0" borderId="17" xfId="0" applyBorder="1"/>
    <xf numFmtId="0" fontId="0" fillId="0" borderId="19" xfId="0" applyBorder="1"/>
    <xf numFmtId="0" fontId="67" fillId="0" borderId="0" xfId="0" applyFont="1" applyAlignment="1">
      <alignment horizontal="center" vertical="center" wrapText="1"/>
    </xf>
    <xf numFmtId="0" fontId="66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Alignment="1">
      <alignment vertical="center"/>
    </xf>
    <xf numFmtId="0" fontId="62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top"/>
    </xf>
    <xf numFmtId="0" fontId="59" fillId="0" borderId="0" xfId="0" applyFont="1" applyAlignment="1">
      <alignment horizontal="right" vertical="top"/>
    </xf>
    <xf numFmtId="49" fontId="1" fillId="0" borderId="26" xfId="0" applyNumberFormat="1" applyFont="1" applyBorder="1" applyAlignment="1">
      <alignment horizontal="center" vertical="center" wrapText="1"/>
    </xf>
    <xf numFmtId="0" fontId="0" fillId="0" borderId="20" xfId="0" applyBorder="1"/>
    <xf numFmtId="0" fontId="9" fillId="0" borderId="27" xfId="0" applyFont="1" applyBorder="1" applyAlignment="1">
      <alignment horizontal="center" vertical="center" wrapText="1"/>
    </xf>
    <xf numFmtId="0" fontId="0" fillId="0" borderId="21" xfId="0" applyBorder="1"/>
    <xf numFmtId="0" fontId="56" fillId="0" borderId="28" xfId="0" applyFont="1" applyBorder="1" applyAlignment="1">
      <alignment horizontal="center" vertical="center" wrapText="1"/>
    </xf>
    <xf numFmtId="0" fontId="0" fillId="0" borderId="18" xfId="0" applyBorder="1"/>
  </cellXfs>
  <cellStyles count="482">
    <cellStyle name="20% - Акцент1 2" xfId="5" xr:uid="{00000000-0005-0000-0000-000005000000}"/>
    <cellStyle name="20% - Акцент2 2" xfId="6" xr:uid="{00000000-0005-0000-0000-000006000000}"/>
    <cellStyle name="20% - Акцент3 2" xfId="7" xr:uid="{00000000-0005-0000-0000-000007000000}"/>
    <cellStyle name="20% - Акцент4 2" xfId="8" xr:uid="{00000000-0005-0000-0000-000008000000}"/>
    <cellStyle name="20% - Акцент5 2" xfId="9" xr:uid="{00000000-0005-0000-0000-000009000000}"/>
    <cellStyle name="20% - Акцент6 2" xfId="10" xr:uid="{00000000-0005-0000-0000-00000A000000}"/>
    <cellStyle name="40% - Акцент1 2" xfId="11" xr:uid="{00000000-0005-0000-0000-00000B000000}"/>
    <cellStyle name="40% - Акцент2 2" xfId="12" xr:uid="{00000000-0005-0000-0000-00000C000000}"/>
    <cellStyle name="40% - Акцент3 2" xfId="13" xr:uid="{00000000-0005-0000-0000-00000D000000}"/>
    <cellStyle name="40% - Акцент4 2" xfId="14" xr:uid="{00000000-0005-0000-0000-00000E000000}"/>
    <cellStyle name="40% - Акцент5 2" xfId="15" xr:uid="{00000000-0005-0000-0000-00000F000000}"/>
    <cellStyle name="40% - Акцент6 2" xfId="16" xr:uid="{00000000-0005-0000-0000-000010000000}"/>
    <cellStyle name="60% - Акцент1 2" xfId="17" xr:uid="{00000000-0005-0000-0000-000011000000}"/>
    <cellStyle name="60% - Акцент2 2" xfId="18" xr:uid="{00000000-0005-0000-0000-000012000000}"/>
    <cellStyle name="60% - Акцент3 2" xfId="19" xr:uid="{00000000-0005-0000-0000-000013000000}"/>
    <cellStyle name="60% - Акцент4 2" xfId="20" xr:uid="{00000000-0005-0000-0000-000014000000}"/>
    <cellStyle name="60% - Акцент5 2" xfId="21" xr:uid="{00000000-0005-0000-0000-000015000000}"/>
    <cellStyle name="60% - Акцент6 2" xfId="22" xr:uid="{00000000-0005-0000-0000-000016000000}"/>
    <cellStyle name="Comma" xfId="23" xr:uid="{00000000-0005-0000-0000-000017000000}"/>
    <cellStyle name="Euro" xfId="24" xr:uid="{00000000-0005-0000-0000-000018000000}"/>
    <cellStyle name="Excel Built-in Comma" xfId="25" xr:uid="{00000000-0005-0000-0000-000019000000}"/>
    <cellStyle name="Excel Built-in Normal" xfId="3" xr:uid="{00000000-0005-0000-0000-000003000000}"/>
    <cellStyle name="Excel Built-in Normal 1" xfId="26" xr:uid="{00000000-0005-0000-0000-00001A000000}"/>
    <cellStyle name="Excel Built-in Normal 2" xfId="27" xr:uid="{00000000-0005-0000-0000-00001B000000}"/>
    <cellStyle name="Excel Built-in Normal 4" xfId="28" xr:uid="{00000000-0005-0000-0000-00001C000000}"/>
    <cellStyle name="Excel Built-in Обычный 3" xfId="29" xr:uid="{00000000-0005-0000-0000-00001D000000}"/>
    <cellStyle name="Excel Built-in Обычный 4" xfId="30" xr:uid="{00000000-0005-0000-0000-00001E000000}"/>
    <cellStyle name="Heading" xfId="31" xr:uid="{00000000-0005-0000-0000-00001F000000}"/>
    <cellStyle name="Heading1" xfId="32" xr:uid="{00000000-0005-0000-0000-000020000000}"/>
    <cellStyle name="normal" xfId="33" xr:uid="{00000000-0005-0000-0000-000021000000}"/>
    <cellStyle name="Normal 14 2" xfId="34" xr:uid="{00000000-0005-0000-0000-000022000000}"/>
    <cellStyle name="Normal 2 2" xfId="35" xr:uid="{00000000-0005-0000-0000-000023000000}"/>
    <cellStyle name="Normal 2 3" xfId="36" xr:uid="{00000000-0005-0000-0000-000024000000}"/>
    <cellStyle name="Normal 4" xfId="37" xr:uid="{00000000-0005-0000-0000-000025000000}"/>
    <cellStyle name="Normal 46" xfId="38" xr:uid="{00000000-0005-0000-0000-000026000000}"/>
    <cellStyle name="Normal_B7087BudgetRev1A10(2).02.00" xfId="39" xr:uid="{00000000-0005-0000-0000-000027000000}"/>
    <cellStyle name="Result" xfId="40" xr:uid="{00000000-0005-0000-0000-000028000000}"/>
    <cellStyle name="Result2" xfId="41" xr:uid="{00000000-0005-0000-0000-000029000000}"/>
    <cellStyle name="S11" xfId="42" xr:uid="{00000000-0005-0000-0000-00002A000000}"/>
    <cellStyle name="S13" xfId="43" xr:uid="{00000000-0005-0000-0000-00002B000000}"/>
    <cellStyle name="S14" xfId="44" xr:uid="{00000000-0005-0000-0000-00002C000000}"/>
    <cellStyle name="TableStyleLight1" xfId="45" xr:uid="{00000000-0005-0000-0000-00002D000000}"/>
    <cellStyle name="Акцент1 2" xfId="46" xr:uid="{00000000-0005-0000-0000-00002E000000}"/>
    <cellStyle name="Акцент2 2" xfId="47" xr:uid="{00000000-0005-0000-0000-00002F000000}"/>
    <cellStyle name="Акцент3 2" xfId="48" xr:uid="{00000000-0005-0000-0000-000030000000}"/>
    <cellStyle name="Акцент4 2" xfId="49" xr:uid="{00000000-0005-0000-0000-000031000000}"/>
    <cellStyle name="Акцент5 2" xfId="50" xr:uid="{00000000-0005-0000-0000-000032000000}"/>
    <cellStyle name="Акцент6 2" xfId="51" xr:uid="{00000000-0005-0000-0000-000033000000}"/>
    <cellStyle name="Ввод  2" xfId="52" xr:uid="{00000000-0005-0000-0000-000034000000}"/>
    <cellStyle name="Вывод 2" xfId="53" xr:uid="{00000000-0005-0000-0000-000035000000}"/>
    <cellStyle name="Вычисление 2" xfId="54" xr:uid="{00000000-0005-0000-0000-000036000000}"/>
    <cellStyle name="Гиперссылка 2" xfId="4" xr:uid="{00000000-0005-0000-0000-000004000000}"/>
    <cellStyle name="Гиперссылка 3" xfId="55" xr:uid="{00000000-0005-0000-0000-000037000000}"/>
    <cellStyle name="Гиперссылка 3 2" xfId="56" xr:uid="{00000000-0005-0000-0000-000038000000}"/>
    <cellStyle name="Гиперссылка 4" xfId="57" xr:uid="{00000000-0005-0000-0000-000039000000}"/>
    <cellStyle name="Гиперссылка 5" xfId="58" xr:uid="{00000000-0005-0000-0000-00003A000000}"/>
    <cellStyle name="Гиперссылка 6" xfId="59" xr:uid="{00000000-0005-0000-0000-00003B000000}"/>
    <cellStyle name="Денежный 2" xfId="60" xr:uid="{00000000-0005-0000-0000-00003C000000}"/>
    <cellStyle name="Денежный 2 2" xfId="61" xr:uid="{00000000-0005-0000-0000-00003D000000}"/>
    <cellStyle name="Денежный 3" xfId="62" xr:uid="{00000000-0005-0000-0000-00003E000000}"/>
    <cellStyle name="Заголовок 1 2" xfId="63" xr:uid="{00000000-0005-0000-0000-00003F000000}"/>
    <cellStyle name="Заголовок 2 2" xfId="64" xr:uid="{00000000-0005-0000-0000-000040000000}"/>
    <cellStyle name="Заголовок 3 2" xfId="65" xr:uid="{00000000-0005-0000-0000-000041000000}"/>
    <cellStyle name="Заголовок 4 2" xfId="66" xr:uid="{00000000-0005-0000-0000-000042000000}"/>
    <cellStyle name="Итог 2" xfId="67" xr:uid="{00000000-0005-0000-0000-000043000000}"/>
    <cellStyle name="Контрольная ячейка 2" xfId="68" xr:uid="{00000000-0005-0000-0000-000044000000}"/>
    <cellStyle name="Название 2" xfId="69" xr:uid="{00000000-0005-0000-0000-000045000000}"/>
    <cellStyle name="Нейтральный 2" xfId="70" xr:uid="{00000000-0005-0000-0000-000046000000}"/>
    <cellStyle name="Обычный" xfId="0" builtinId="0"/>
    <cellStyle name="Обычный 10" xfId="71" xr:uid="{00000000-0005-0000-0000-000047000000}"/>
    <cellStyle name="Обычный 10 2" xfId="72" xr:uid="{00000000-0005-0000-0000-000048000000}"/>
    <cellStyle name="Обычный 10 2 2" xfId="73" xr:uid="{00000000-0005-0000-0000-000049000000}"/>
    <cellStyle name="Обычный 10 2 3" xfId="74" xr:uid="{00000000-0005-0000-0000-00004A000000}"/>
    <cellStyle name="Обычный 10 3" xfId="75" xr:uid="{00000000-0005-0000-0000-00004B000000}"/>
    <cellStyle name="Обычный 10 4" xfId="76" xr:uid="{00000000-0005-0000-0000-00004C000000}"/>
    <cellStyle name="Обычный 10 5" xfId="77" xr:uid="{00000000-0005-0000-0000-00004D000000}"/>
    <cellStyle name="Обычный 10 6" xfId="473" xr:uid="{00000000-0005-0000-0000-0000D9010000}"/>
    <cellStyle name="Обычный 10 7" xfId="474" xr:uid="{00000000-0005-0000-0000-0000DA010000}"/>
    <cellStyle name="Обычный 10 8" xfId="475" xr:uid="{00000000-0005-0000-0000-0000DB010000}"/>
    <cellStyle name="Обычный 11" xfId="78" xr:uid="{00000000-0005-0000-0000-00004E000000}"/>
    <cellStyle name="Обычный 11 2" xfId="79" xr:uid="{00000000-0005-0000-0000-00004F000000}"/>
    <cellStyle name="Обычный 11 2 2" xfId="80" xr:uid="{00000000-0005-0000-0000-000050000000}"/>
    <cellStyle name="Обычный 11 2 3" xfId="81" xr:uid="{00000000-0005-0000-0000-000051000000}"/>
    <cellStyle name="Обычный 11 3" xfId="82" xr:uid="{00000000-0005-0000-0000-000052000000}"/>
    <cellStyle name="Обычный 11 4" xfId="83" xr:uid="{00000000-0005-0000-0000-000053000000}"/>
    <cellStyle name="Обычный 11 5" xfId="84" xr:uid="{00000000-0005-0000-0000-000054000000}"/>
    <cellStyle name="Обычный 12" xfId="85" xr:uid="{00000000-0005-0000-0000-000055000000}"/>
    <cellStyle name="Обычный 12 2" xfId="86" xr:uid="{00000000-0005-0000-0000-000056000000}"/>
    <cellStyle name="Обычный 12 2 2" xfId="87" xr:uid="{00000000-0005-0000-0000-000057000000}"/>
    <cellStyle name="Обычный 12 3" xfId="88" xr:uid="{00000000-0005-0000-0000-000058000000}"/>
    <cellStyle name="Обычный 13" xfId="89" xr:uid="{00000000-0005-0000-0000-000059000000}"/>
    <cellStyle name="Обычный 13 2" xfId="90" xr:uid="{00000000-0005-0000-0000-00005A000000}"/>
    <cellStyle name="Обычный 13 2 2" xfId="91" xr:uid="{00000000-0005-0000-0000-00005B000000}"/>
    <cellStyle name="Обычный 13 3" xfId="92" xr:uid="{00000000-0005-0000-0000-00005C000000}"/>
    <cellStyle name="Обычный 14" xfId="93" xr:uid="{00000000-0005-0000-0000-00005D000000}"/>
    <cellStyle name="Обычный 14 2" xfId="94" xr:uid="{00000000-0005-0000-0000-00005E000000}"/>
    <cellStyle name="Обычный 14 3" xfId="95" xr:uid="{00000000-0005-0000-0000-00005F000000}"/>
    <cellStyle name="Обычный 15" xfId="96" xr:uid="{00000000-0005-0000-0000-000060000000}"/>
    <cellStyle name="Обычный 15 2" xfId="97" xr:uid="{00000000-0005-0000-0000-000061000000}"/>
    <cellStyle name="Обычный 15 2 2" xfId="98" xr:uid="{00000000-0005-0000-0000-000062000000}"/>
    <cellStyle name="Обычный 15 3" xfId="99" xr:uid="{00000000-0005-0000-0000-000063000000}"/>
    <cellStyle name="Обычный 15 4" xfId="100" xr:uid="{00000000-0005-0000-0000-000064000000}"/>
    <cellStyle name="Обычный 16" xfId="101" xr:uid="{00000000-0005-0000-0000-000065000000}"/>
    <cellStyle name="Обычный 16 2" xfId="102" xr:uid="{00000000-0005-0000-0000-000066000000}"/>
    <cellStyle name="Обычный 16 2 2" xfId="103" xr:uid="{00000000-0005-0000-0000-000067000000}"/>
    <cellStyle name="Обычный 16 3" xfId="104" xr:uid="{00000000-0005-0000-0000-000068000000}"/>
    <cellStyle name="Обычный 16 4" xfId="105" xr:uid="{00000000-0005-0000-0000-000069000000}"/>
    <cellStyle name="Обычный 17" xfId="106" xr:uid="{00000000-0005-0000-0000-00006A000000}"/>
    <cellStyle name="Обычный 17 2" xfId="107" xr:uid="{00000000-0005-0000-0000-00006B000000}"/>
    <cellStyle name="Обычный 18" xfId="108" xr:uid="{00000000-0005-0000-0000-00006C000000}"/>
    <cellStyle name="Обычный 18 2" xfId="109" xr:uid="{00000000-0005-0000-0000-00006D000000}"/>
    <cellStyle name="Обычный 18 3" xfId="110" xr:uid="{00000000-0005-0000-0000-00006E000000}"/>
    <cellStyle name="Обычный 19" xfId="111" xr:uid="{00000000-0005-0000-0000-00006F000000}"/>
    <cellStyle name="Обычный 19 2" xfId="112" xr:uid="{00000000-0005-0000-0000-000070000000}"/>
    <cellStyle name="Обычный 19 3" xfId="113" xr:uid="{00000000-0005-0000-0000-000071000000}"/>
    <cellStyle name="Обычный 2" xfId="1" xr:uid="{00000000-0005-0000-0000-000001000000}"/>
    <cellStyle name="Обычный 2 10" xfId="114" xr:uid="{00000000-0005-0000-0000-000072000000}"/>
    <cellStyle name="Обычный 2 11" xfId="115" xr:uid="{00000000-0005-0000-0000-000073000000}"/>
    <cellStyle name="Обычный 2 12" xfId="116" xr:uid="{00000000-0005-0000-0000-000074000000}"/>
    <cellStyle name="Обычный 2 13" xfId="117" xr:uid="{00000000-0005-0000-0000-000075000000}"/>
    <cellStyle name="Обычный 2 14" xfId="118" xr:uid="{00000000-0005-0000-0000-000076000000}"/>
    <cellStyle name="Обычный 2 15" xfId="119" xr:uid="{00000000-0005-0000-0000-000077000000}"/>
    <cellStyle name="Обычный 2 16" xfId="120" xr:uid="{00000000-0005-0000-0000-000078000000}"/>
    <cellStyle name="Обычный 2 17" xfId="121" xr:uid="{00000000-0005-0000-0000-000079000000}"/>
    <cellStyle name="Обычный 2 18" xfId="122" xr:uid="{00000000-0005-0000-0000-00007A000000}"/>
    <cellStyle name="Обычный 2 19" xfId="123" xr:uid="{00000000-0005-0000-0000-00007B000000}"/>
    <cellStyle name="Обычный 2 2" xfId="124" xr:uid="{00000000-0005-0000-0000-00007C000000}"/>
    <cellStyle name="Обычный 2 2 2" xfId="125" xr:uid="{00000000-0005-0000-0000-00007D000000}"/>
    <cellStyle name="Обычный 2 2 2 2" xfId="126" xr:uid="{00000000-0005-0000-0000-00007E000000}"/>
    <cellStyle name="Обычный 2 2 2 3" xfId="127" xr:uid="{00000000-0005-0000-0000-00007F000000}"/>
    <cellStyle name="Обычный 2 2 2 4" xfId="128" xr:uid="{00000000-0005-0000-0000-000080000000}"/>
    <cellStyle name="Обычный 2 2 3" xfId="129" xr:uid="{00000000-0005-0000-0000-000081000000}"/>
    <cellStyle name="Обычный 2 2 4" xfId="130" xr:uid="{00000000-0005-0000-0000-000082000000}"/>
    <cellStyle name="Обычный 2 2 5" xfId="131" xr:uid="{00000000-0005-0000-0000-000083000000}"/>
    <cellStyle name="Обычный 2 2_Лист1" xfId="132" xr:uid="{00000000-0005-0000-0000-000084000000}"/>
    <cellStyle name="Обычный 2 20" xfId="133" xr:uid="{00000000-0005-0000-0000-000085000000}"/>
    <cellStyle name="Обычный 2 21" xfId="134" xr:uid="{00000000-0005-0000-0000-000086000000}"/>
    <cellStyle name="Обычный 2 22" xfId="135" xr:uid="{00000000-0005-0000-0000-000087000000}"/>
    <cellStyle name="Обычный 2 23" xfId="136" xr:uid="{00000000-0005-0000-0000-000088000000}"/>
    <cellStyle name="Обычный 2 24" xfId="137" xr:uid="{00000000-0005-0000-0000-000089000000}"/>
    <cellStyle name="Обычный 2 25" xfId="138" xr:uid="{00000000-0005-0000-0000-00008A000000}"/>
    <cellStyle name="Обычный 2 26" xfId="139" xr:uid="{00000000-0005-0000-0000-00008B000000}"/>
    <cellStyle name="Обычный 2 27" xfId="140" xr:uid="{00000000-0005-0000-0000-00008C000000}"/>
    <cellStyle name="Обычный 2 28" xfId="141" xr:uid="{00000000-0005-0000-0000-00008D000000}"/>
    <cellStyle name="Обычный 2 29" xfId="142" xr:uid="{00000000-0005-0000-0000-00008E000000}"/>
    <cellStyle name="Обычный 2 3" xfId="143" xr:uid="{00000000-0005-0000-0000-00008F000000}"/>
    <cellStyle name="Обычный 2 3 2" xfId="144" xr:uid="{00000000-0005-0000-0000-000090000000}"/>
    <cellStyle name="Обычный 2 3 3" xfId="145" xr:uid="{00000000-0005-0000-0000-000091000000}"/>
    <cellStyle name="Обычный 2 3 4" xfId="146" xr:uid="{00000000-0005-0000-0000-000092000000}"/>
    <cellStyle name="Обычный 2 3_!!Дорога объездная 10.12.2012" xfId="147" xr:uid="{00000000-0005-0000-0000-000093000000}"/>
    <cellStyle name="Обычный 2 30" xfId="148" xr:uid="{00000000-0005-0000-0000-000094000000}"/>
    <cellStyle name="Обычный 2 31" xfId="149" xr:uid="{00000000-0005-0000-0000-000095000000}"/>
    <cellStyle name="Обычный 2 32" xfId="150" xr:uid="{00000000-0005-0000-0000-000096000000}"/>
    <cellStyle name="Обычный 2 33" xfId="151" xr:uid="{00000000-0005-0000-0000-000097000000}"/>
    <cellStyle name="Обычный 2 34" xfId="152" xr:uid="{00000000-0005-0000-0000-000098000000}"/>
    <cellStyle name="Обычный 2 35" xfId="153" xr:uid="{00000000-0005-0000-0000-000099000000}"/>
    <cellStyle name="Обычный 2 36" xfId="154" xr:uid="{00000000-0005-0000-0000-00009A000000}"/>
    <cellStyle name="Обычный 2 37" xfId="155" xr:uid="{00000000-0005-0000-0000-00009B000000}"/>
    <cellStyle name="Обычный 2 38" xfId="156" xr:uid="{00000000-0005-0000-0000-00009C000000}"/>
    <cellStyle name="Обычный 2 39" xfId="157" xr:uid="{00000000-0005-0000-0000-00009D000000}"/>
    <cellStyle name="Обычный 2 4" xfId="158" xr:uid="{00000000-0005-0000-0000-00009E000000}"/>
    <cellStyle name="Обычный 2 4 2" xfId="159" xr:uid="{00000000-0005-0000-0000-00009F000000}"/>
    <cellStyle name="Обычный 2 4 3" xfId="160" xr:uid="{00000000-0005-0000-0000-0000A0000000}"/>
    <cellStyle name="Обычный 2 4_!!Дорога объездная 10.12.2012" xfId="161" xr:uid="{00000000-0005-0000-0000-0000A1000000}"/>
    <cellStyle name="Обычный 2 40" xfId="162" xr:uid="{00000000-0005-0000-0000-0000A2000000}"/>
    <cellStyle name="Обычный 2 41" xfId="163" xr:uid="{00000000-0005-0000-0000-0000A3000000}"/>
    <cellStyle name="Обычный 2 42" xfId="164" xr:uid="{00000000-0005-0000-0000-0000A4000000}"/>
    <cellStyle name="Обычный 2 43" xfId="165" xr:uid="{00000000-0005-0000-0000-0000A5000000}"/>
    <cellStyle name="Обычный 2 44" xfId="166" xr:uid="{00000000-0005-0000-0000-0000A6000000}"/>
    <cellStyle name="Обычный 2 45" xfId="167" xr:uid="{00000000-0005-0000-0000-0000A7000000}"/>
    <cellStyle name="Обычный 2 46" xfId="168" xr:uid="{00000000-0005-0000-0000-0000A8000000}"/>
    <cellStyle name="Обычный 2 47" xfId="169" xr:uid="{00000000-0005-0000-0000-0000A9000000}"/>
    <cellStyle name="Обычный 2 48" xfId="170" xr:uid="{00000000-0005-0000-0000-0000AA000000}"/>
    <cellStyle name="Обычный 2 49" xfId="171" xr:uid="{00000000-0005-0000-0000-0000AB000000}"/>
    <cellStyle name="Обычный 2 5" xfId="172" xr:uid="{00000000-0005-0000-0000-0000AC000000}"/>
    <cellStyle name="Обычный 2 50" xfId="173" xr:uid="{00000000-0005-0000-0000-0000AD000000}"/>
    <cellStyle name="Обычный 2 51" xfId="174" xr:uid="{00000000-0005-0000-0000-0000AE000000}"/>
    <cellStyle name="Обычный 2 6" xfId="175" xr:uid="{00000000-0005-0000-0000-0000AF000000}"/>
    <cellStyle name="Обычный 2 7" xfId="176" xr:uid="{00000000-0005-0000-0000-0000B0000000}"/>
    <cellStyle name="Обычный 2 7 2" xfId="177" xr:uid="{00000000-0005-0000-0000-0000B1000000}"/>
    <cellStyle name="Обычный 2 8" xfId="178" xr:uid="{00000000-0005-0000-0000-0000B2000000}"/>
    <cellStyle name="Обычный 2 8 2" xfId="179" xr:uid="{00000000-0005-0000-0000-0000B3000000}"/>
    <cellStyle name="Обычный 2 9" xfId="180" xr:uid="{00000000-0005-0000-0000-0000B4000000}"/>
    <cellStyle name="Обычный 2_!!Дорога объездная 10.12.2012" xfId="181" xr:uid="{00000000-0005-0000-0000-0000B5000000}"/>
    <cellStyle name="Обычный 20" xfId="182" xr:uid="{00000000-0005-0000-0000-0000B6000000}"/>
    <cellStyle name="Обычный 20 2" xfId="183" xr:uid="{00000000-0005-0000-0000-0000B7000000}"/>
    <cellStyle name="Обычный 20 3" xfId="184" xr:uid="{00000000-0005-0000-0000-0000B8000000}"/>
    <cellStyle name="Обычный 21" xfId="185" xr:uid="{00000000-0005-0000-0000-0000B9000000}"/>
    <cellStyle name="Обычный 21 2" xfId="186" xr:uid="{00000000-0005-0000-0000-0000BA000000}"/>
    <cellStyle name="Обычный 21 2 2" xfId="187" xr:uid="{00000000-0005-0000-0000-0000BB000000}"/>
    <cellStyle name="Обычный 21 3" xfId="188" xr:uid="{00000000-0005-0000-0000-0000BC000000}"/>
    <cellStyle name="Обычный 21 3 2" xfId="189" xr:uid="{00000000-0005-0000-0000-0000BD000000}"/>
    <cellStyle name="Обычный 21 4" xfId="190" xr:uid="{00000000-0005-0000-0000-0000BE000000}"/>
    <cellStyle name="Обычный 21 4 2" xfId="191" xr:uid="{00000000-0005-0000-0000-0000BF000000}"/>
    <cellStyle name="Обычный 21 5" xfId="192" xr:uid="{00000000-0005-0000-0000-0000C0000000}"/>
    <cellStyle name="Обычный 21 6" xfId="193" xr:uid="{00000000-0005-0000-0000-0000C1000000}"/>
    <cellStyle name="Обычный 22" xfId="194" xr:uid="{00000000-0005-0000-0000-0000C2000000}"/>
    <cellStyle name="Обычный 22 2" xfId="195" xr:uid="{00000000-0005-0000-0000-0000C3000000}"/>
    <cellStyle name="Обычный 22 2 2" xfId="196" xr:uid="{00000000-0005-0000-0000-0000C4000000}"/>
    <cellStyle name="Обычный 22 3" xfId="197" xr:uid="{00000000-0005-0000-0000-0000C5000000}"/>
    <cellStyle name="Обычный 22 3 2" xfId="198" xr:uid="{00000000-0005-0000-0000-0000C6000000}"/>
    <cellStyle name="Обычный 22 4" xfId="199" xr:uid="{00000000-0005-0000-0000-0000C7000000}"/>
    <cellStyle name="Обычный 22 4 2" xfId="200" xr:uid="{00000000-0005-0000-0000-0000C8000000}"/>
    <cellStyle name="Обычный 22 5" xfId="201" xr:uid="{00000000-0005-0000-0000-0000C9000000}"/>
    <cellStyle name="Обычный 23" xfId="202" xr:uid="{00000000-0005-0000-0000-0000CA000000}"/>
    <cellStyle name="Обычный 23 2" xfId="203" xr:uid="{00000000-0005-0000-0000-0000CB000000}"/>
    <cellStyle name="Обычный 24" xfId="204" xr:uid="{00000000-0005-0000-0000-0000CC000000}"/>
    <cellStyle name="Обычный 24 2" xfId="205" xr:uid="{00000000-0005-0000-0000-0000CD000000}"/>
    <cellStyle name="Обычный 24 3" xfId="206" xr:uid="{00000000-0005-0000-0000-0000CE000000}"/>
    <cellStyle name="Обычный 25" xfId="207" xr:uid="{00000000-0005-0000-0000-0000CF000000}"/>
    <cellStyle name="Обычный 25 2" xfId="208" xr:uid="{00000000-0005-0000-0000-0000D0000000}"/>
    <cellStyle name="Обычный 26" xfId="209" xr:uid="{00000000-0005-0000-0000-0000D1000000}"/>
    <cellStyle name="Обычный 26 2" xfId="210" xr:uid="{00000000-0005-0000-0000-0000D2000000}"/>
    <cellStyle name="Обычный 26 2 2" xfId="211" xr:uid="{00000000-0005-0000-0000-0000D3000000}"/>
    <cellStyle name="Обычный 26 3" xfId="212" xr:uid="{00000000-0005-0000-0000-0000D4000000}"/>
    <cellStyle name="Обычный 27" xfId="213" xr:uid="{00000000-0005-0000-0000-0000D5000000}"/>
    <cellStyle name="Обычный 27 2" xfId="214" xr:uid="{00000000-0005-0000-0000-0000D6000000}"/>
    <cellStyle name="Обычный 28" xfId="215" xr:uid="{00000000-0005-0000-0000-0000D7000000}"/>
    <cellStyle name="Обычный 28 2" xfId="216" xr:uid="{00000000-0005-0000-0000-0000D8000000}"/>
    <cellStyle name="Обычный 28 2 2" xfId="217" xr:uid="{00000000-0005-0000-0000-0000D9000000}"/>
    <cellStyle name="Обычный 28 3" xfId="218" xr:uid="{00000000-0005-0000-0000-0000DA000000}"/>
    <cellStyle name="Обычный 29" xfId="219" xr:uid="{00000000-0005-0000-0000-0000DB000000}"/>
    <cellStyle name="Обычный 29 2" xfId="220" xr:uid="{00000000-0005-0000-0000-0000DC000000}"/>
    <cellStyle name="Обычный 3" xfId="221" xr:uid="{00000000-0005-0000-0000-0000DD000000}"/>
    <cellStyle name="Обычный 3 10" xfId="222" xr:uid="{00000000-0005-0000-0000-0000DE000000}"/>
    <cellStyle name="Обычный 3 11" xfId="223" xr:uid="{00000000-0005-0000-0000-0000DF000000}"/>
    <cellStyle name="Обычный 3 12" xfId="224" xr:uid="{00000000-0005-0000-0000-0000E0000000}"/>
    <cellStyle name="Обычный 3 2" xfId="225" xr:uid="{00000000-0005-0000-0000-0000E1000000}"/>
    <cellStyle name="Обычный 3 2 2" xfId="226" xr:uid="{00000000-0005-0000-0000-0000E2000000}"/>
    <cellStyle name="Обычный 3 2 2 2" xfId="227" xr:uid="{00000000-0005-0000-0000-0000E3000000}"/>
    <cellStyle name="Обычный 3 2 2 3" xfId="476" xr:uid="{00000000-0005-0000-0000-0000DC010000}"/>
    <cellStyle name="Обычный 3 2 2 4" xfId="477" xr:uid="{00000000-0005-0000-0000-0000DD010000}"/>
    <cellStyle name="Обычный 3 2 3" xfId="228" xr:uid="{00000000-0005-0000-0000-0000E4000000}"/>
    <cellStyle name="Обычный 3 2 4" xfId="229" xr:uid="{00000000-0005-0000-0000-0000E5000000}"/>
    <cellStyle name="Обычный 3 2 5" xfId="230" xr:uid="{00000000-0005-0000-0000-0000E6000000}"/>
    <cellStyle name="Обычный 3 3" xfId="231" xr:uid="{00000000-0005-0000-0000-0000E7000000}"/>
    <cellStyle name="Обычный 3 3 2" xfId="232" xr:uid="{00000000-0005-0000-0000-0000E8000000}"/>
    <cellStyle name="Обычный 3 3 2 2" xfId="233" xr:uid="{00000000-0005-0000-0000-0000E9000000}"/>
    <cellStyle name="Обычный 3 3 3" xfId="234" xr:uid="{00000000-0005-0000-0000-0000EA000000}"/>
    <cellStyle name="Обычный 3 3 3 2" xfId="235" xr:uid="{00000000-0005-0000-0000-0000EB000000}"/>
    <cellStyle name="Обычный 3 3 3 3" xfId="236" xr:uid="{00000000-0005-0000-0000-0000EC000000}"/>
    <cellStyle name="Обычный 3 3 4" xfId="237" xr:uid="{00000000-0005-0000-0000-0000ED000000}"/>
    <cellStyle name="Обычный 3 4" xfId="238" xr:uid="{00000000-0005-0000-0000-0000EE000000}"/>
    <cellStyle name="Обычный 3 4 2" xfId="239" xr:uid="{00000000-0005-0000-0000-0000EF000000}"/>
    <cellStyle name="Обычный 3 5" xfId="240" xr:uid="{00000000-0005-0000-0000-0000F0000000}"/>
    <cellStyle name="Обычный 3 5 2" xfId="241" xr:uid="{00000000-0005-0000-0000-0000F1000000}"/>
    <cellStyle name="Обычный 3 6" xfId="242" xr:uid="{00000000-0005-0000-0000-0000F2000000}"/>
    <cellStyle name="Обычный 3 7" xfId="243" xr:uid="{00000000-0005-0000-0000-0000F3000000}"/>
    <cellStyle name="Обычный 3 8" xfId="244" xr:uid="{00000000-0005-0000-0000-0000F4000000}"/>
    <cellStyle name="Обычный 3 9" xfId="245" xr:uid="{00000000-0005-0000-0000-0000F5000000}"/>
    <cellStyle name="Обычный 3_!!ПЕРЕДЕЛКА СМЕТЫ _смета конечн_!! Укрупненный расчет_цена фикс_Приложение № 1+накопительная.xls" xfId="246" xr:uid="{00000000-0005-0000-0000-0000F6000000}"/>
    <cellStyle name="Обычный 30" xfId="247" xr:uid="{00000000-0005-0000-0000-0000F7000000}"/>
    <cellStyle name="Обычный 30 2" xfId="248" xr:uid="{00000000-0005-0000-0000-0000F8000000}"/>
    <cellStyle name="Обычный 30 2 2" xfId="249" xr:uid="{00000000-0005-0000-0000-0000F9000000}"/>
    <cellStyle name="Обычный 30 3" xfId="250" xr:uid="{00000000-0005-0000-0000-0000FA000000}"/>
    <cellStyle name="Обычный 31" xfId="251" xr:uid="{00000000-0005-0000-0000-0000FB000000}"/>
    <cellStyle name="Обычный 31 2" xfId="252" xr:uid="{00000000-0005-0000-0000-0000FC000000}"/>
    <cellStyle name="Обычный 31 2 2" xfId="253" xr:uid="{00000000-0005-0000-0000-0000FD000000}"/>
    <cellStyle name="Обычный 32" xfId="254" xr:uid="{00000000-0005-0000-0000-0000FE000000}"/>
    <cellStyle name="Обычный 32 2" xfId="255" xr:uid="{00000000-0005-0000-0000-0000FF000000}"/>
    <cellStyle name="Обычный 33" xfId="256" xr:uid="{00000000-0005-0000-0000-000000010000}"/>
    <cellStyle name="Обычный 33 2" xfId="257" xr:uid="{00000000-0005-0000-0000-000001010000}"/>
    <cellStyle name="Обычный 33 2 2" xfId="258" xr:uid="{00000000-0005-0000-0000-000002010000}"/>
    <cellStyle name="Обычный 34" xfId="259" xr:uid="{00000000-0005-0000-0000-000003010000}"/>
    <cellStyle name="Обычный 34 2" xfId="260" xr:uid="{00000000-0005-0000-0000-000004010000}"/>
    <cellStyle name="Обычный 34 2 2" xfId="261" xr:uid="{00000000-0005-0000-0000-000005010000}"/>
    <cellStyle name="Обычный 34 3" xfId="262" xr:uid="{00000000-0005-0000-0000-000006010000}"/>
    <cellStyle name="Обычный 34 3 2" xfId="263" xr:uid="{00000000-0005-0000-0000-000007010000}"/>
    <cellStyle name="Обычный 34 4" xfId="264" xr:uid="{00000000-0005-0000-0000-000008010000}"/>
    <cellStyle name="Обычный 35" xfId="265" xr:uid="{00000000-0005-0000-0000-000009010000}"/>
    <cellStyle name="Обычный 35 2" xfId="266" xr:uid="{00000000-0005-0000-0000-00000A010000}"/>
    <cellStyle name="Обычный 35 2 2" xfId="267" xr:uid="{00000000-0005-0000-0000-00000B010000}"/>
    <cellStyle name="Обычный 35 3" xfId="268" xr:uid="{00000000-0005-0000-0000-00000C010000}"/>
    <cellStyle name="Обычный 36" xfId="269" xr:uid="{00000000-0005-0000-0000-00000D010000}"/>
    <cellStyle name="Обычный 37" xfId="270" xr:uid="{00000000-0005-0000-0000-00000E010000}"/>
    <cellStyle name="Обычный 37 2" xfId="271" xr:uid="{00000000-0005-0000-0000-00000F010000}"/>
    <cellStyle name="Обычный 37 2 2" xfId="272" xr:uid="{00000000-0005-0000-0000-000010010000}"/>
    <cellStyle name="Обычный 37 3" xfId="273" xr:uid="{00000000-0005-0000-0000-000011010000}"/>
    <cellStyle name="Обычный 38" xfId="274" xr:uid="{00000000-0005-0000-0000-000012010000}"/>
    <cellStyle name="Обычный 38 2" xfId="275" xr:uid="{00000000-0005-0000-0000-000013010000}"/>
    <cellStyle name="Обычный 38 2 2" xfId="276" xr:uid="{00000000-0005-0000-0000-000014010000}"/>
    <cellStyle name="Обычный 38 3" xfId="277" xr:uid="{00000000-0005-0000-0000-000015010000}"/>
    <cellStyle name="Обычный 39" xfId="278" xr:uid="{00000000-0005-0000-0000-000016010000}"/>
    <cellStyle name="Обычный 39 2" xfId="279" xr:uid="{00000000-0005-0000-0000-000017010000}"/>
    <cellStyle name="Обычный 39 2 2" xfId="280" xr:uid="{00000000-0005-0000-0000-000018010000}"/>
    <cellStyle name="Обычный 39 3" xfId="281" xr:uid="{00000000-0005-0000-0000-000019010000}"/>
    <cellStyle name="Обычный 39 4" xfId="282" xr:uid="{00000000-0005-0000-0000-00001A010000}"/>
    <cellStyle name="Обычный 4" xfId="283" xr:uid="{00000000-0005-0000-0000-00001B010000}"/>
    <cellStyle name="Обычный 4 10" xfId="284" xr:uid="{00000000-0005-0000-0000-00001C010000}"/>
    <cellStyle name="Обычный 4 11" xfId="285" xr:uid="{00000000-0005-0000-0000-00001D010000}"/>
    <cellStyle name="Обычный 4 12" xfId="286" xr:uid="{00000000-0005-0000-0000-00001E010000}"/>
    <cellStyle name="Обычный 4 13" xfId="287" xr:uid="{00000000-0005-0000-0000-00001F010000}"/>
    <cellStyle name="Обычный 4 14" xfId="288" xr:uid="{00000000-0005-0000-0000-000020010000}"/>
    <cellStyle name="Обычный 4 15" xfId="289" xr:uid="{00000000-0005-0000-0000-000021010000}"/>
    <cellStyle name="Обычный 4 16" xfId="290" xr:uid="{00000000-0005-0000-0000-000022010000}"/>
    <cellStyle name="Обычный 4 17" xfId="291" xr:uid="{00000000-0005-0000-0000-000023010000}"/>
    <cellStyle name="Обычный 4 18" xfId="292" xr:uid="{00000000-0005-0000-0000-000024010000}"/>
    <cellStyle name="Обычный 4 19" xfId="293" xr:uid="{00000000-0005-0000-0000-000025010000}"/>
    <cellStyle name="Обычный 4 2" xfId="294" xr:uid="{00000000-0005-0000-0000-000026010000}"/>
    <cellStyle name="Обычный 4 2 2" xfId="295" xr:uid="{00000000-0005-0000-0000-000027010000}"/>
    <cellStyle name="Обычный 4 20" xfId="296" xr:uid="{00000000-0005-0000-0000-000028010000}"/>
    <cellStyle name="Обычный 4 3" xfId="297" xr:uid="{00000000-0005-0000-0000-000029010000}"/>
    <cellStyle name="Обычный 4 3 2" xfId="298" xr:uid="{00000000-0005-0000-0000-00002A010000}"/>
    <cellStyle name="Обычный 4 4" xfId="299" xr:uid="{00000000-0005-0000-0000-00002B010000}"/>
    <cellStyle name="Обычный 4 5" xfId="300" xr:uid="{00000000-0005-0000-0000-00002C010000}"/>
    <cellStyle name="Обычный 4 6" xfId="301" xr:uid="{00000000-0005-0000-0000-00002D010000}"/>
    <cellStyle name="Обычный 4 7" xfId="302" xr:uid="{00000000-0005-0000-0000-00002E010000}"/>
    <cellStyle name="Обычный 4 8" xfId="303" xr:uid="{00000000-0005-0000-0000-00002F010000}"/>
    <cellStyle name="Обычный 4 9" xfId="304" xr:uid="{00000000-0005-0000-0000-000030010000}"/>
    <cellStyle name="Обычный 4_!!Дорога объездная 10.12.2012" xfId="305" xr:uid="{00000000-0005-0000-0000-000031010000}"/>
    <cellStyle name="Обычный 40" xfId="306" xr:uid="{00000000-0005-0000-0000-000032010000}"/>
    <cellStyle name="Обычный 40 2" xfId="307" xr:uid="{00000000-0005-0000-0000-000033010000}"/>
    <cellStyle name="Обычный 40 2 2" xfId="308" xr:uid="{00000000-0005-0000-0000-000034010000}"/>
    <cellStyle name="Обычный 41" xfId="309" xr:uid="{00000000-0005-0000-0000-000035010000}"/>
    <cellStyle name="Обычный 41 2" xfId="310" xr:uid="{00000000-0005-0000-0000-000036010000}"/>
    <cellStyle name="Обычный 41 2 2" xfId="311" xr:uid="{00000000-0005-0000-0000-000037010000}"/>
    <cellStyle name="Обычный 41 3" xfId="312" xr:uid="{00000000-0005-0000-0000-000038010000}"/>
    <cellStyle name="Обычный 42" xfId="313" xr:uid="{00000000-0005-0000-0000-000039010000}"/>
    <cellStyle name="Обычный 42 2" xfId="314" xr:uid="{00000000-0005-0000-0000-00003A010000}"/>
    <cellStyle name="Обычный 42 2 2" xfId="315" xr:uid="{00000000-0005-0000-0000-00003B010000}"/>
    <cellStyle name="Обычный 43" xfId="316" xr:uid="{00000000-0005-0000-0000-00003C010000}"/>
    <cellStyle name="Обычный 43 2" xfId="317" xr:uid="{00000000-0005-0000-0000-00003D010000}"/>
    <cellStyle name="Обычный 43 2 2" xfId="318" xr:uid="{00000000-0005-0000-0000-00003E010000}"/>
    <cellStyle name="Обычный 44" xfId="319" xr:uid="{00000000-0005-0000-0000-00003F010000}"/>
    <cellStyle name="Обычный 44 2" xfId="320" xr:uid="{00000000-0005-0000-0000-000040010000}"/>
    <cellStyle name="Обычный 44 2 2" xfId="321" xr:uid="{00000000-0005-0000-0000-000041010000}"/>
    <cellStyle name="Обычный 45" xfId="322" xr:uid="{00000000-0005-0000-0000-000042010000}"/>
    <cellStyle name="Обычный 45 2" xfId="323" xr:uid="{00000000-0005-0000-0000-000043010000}"/>
    <cellStyle name="Обычный 45 2 2" xfId="324" xr:uid="{00000000-0005-0000-0000-000044010000}"/>
    <cellStyle name="Обычный 46" xfId="325" xr:uid="{00000000-0005-0000-0000-000045010000}"/>
    <cellStyle name="Обычный 46 2" xfId="326" xr:uid="{00000000-0005-0000-0000-000046010000}"/>
    <cellStyle name="Обычный 46 2 2" xfId="327" xr:uid="{00000000-0005-0000-0000-000047010000}"/>
    <cellStyle name="Обычный 47" xfId="328" xr:uid="{00000000-0005-0000-0000-000048010000}"/>
    <cellStyle name="Обычный 47 2" xfId="329" xr:uid="{00000000-0005-0000-0000-000049010000}"/>
    <cellStyle name="Обычный 47 2 2" xfId="330" xr:uid="{00000000-0005-0000-0000-00004A010000}"/>
    <cellStyle name="Обычный 48 2" xfId="331" xr:uid="{00000000-0005-0000-0000-00004B010000}"/>
    <cellStyle name="Обычный 48 2 2" xfId="332" xr:uid="{00000000-0005-0000-0000-00004C010000}"/>
    <cellStyle name="Обычный 49 2" xfId="333" xr:uid="{00000000-0005-0000-0000-00004D010000}"/>
    <cellStyle name="Обычный 49 2 2" xfId="334" xr:uid="{00000000-0005-0000-0000-00004E010000}"/>
    <cellStyle name="Обычный 5" xfId="335" xr:uid="{00000000-0005-0000-0000-00004F010000}"/>
    <cellStyle name="Обычный 5 10" xfId="336" xr:uid="{00000000-0005-0000-0000-000050010000}"/>
    <cellStyle name="Обычный 5 11" xfId="337" xr:uid="{00000000-0005-0000-0000-000051010000}"/>
    <cellStyle name="Обычный 5 12" xfId="338" xr:uid="{00000000-0005-0000-0000-000052010000}"/>
    <cellStyle name="Обычный 5 13" xfId="339" xr:uid="{00000000-0005-0000-0000-000053010000}"/>
    <cellStyle name="Обычный 5 14" xfId="340" xr:uid="{00000000-0005-0000-0000-000054010000}"/>
    <cellStyle name="Обычный 5 15" xfId="341" xr:uid="{00000000-0005-0000-0000-000055010000}"/>
    <cellStyle name="Обычный 5 16" xfId="342" xr:uid="{00000000-0005-0000-0000-000056010000}"/>
    <cellStyle name="Обычный 5 17" xfId="343" xr:uid="{00000000-0005-0000-0000-000057010000}"/>
    <cellStyle name="Обычный 5 18" xfId="344" xr:uid="{00000000-0005-0000-0000-000058010000}"/>
    <cellStyle name="Обычный 5 19" xfId="345" xr:uid="{00000000-0005-0000-0000-000059010000}"/>
    <cellStyle name="Обычный 5 2" xfId="346" xr:uid="{00000000-0005-0000-0000-00005A010000}"/>
    <cellStyle name="Обычный 5 20" xfId="347" xr:uid="{00000000-0005-0000-0000-00005B010000}"/>
    <cellStyle name="Обычный 5 21" xfId="348" xr:uid="{00000000-0005-0000-0000-00005C010000}"/>
    <cellStyle name="Обычный 5 22" xfId="349" xr:uid="{00000000-0005-0000-0000-00005D010000}"/>
    <cellStyle name="Обычный 5 23" xfId="350" xr:uid="{00000000-0005-0000-0000-00005E010000}"/>
    <cellStyle name="Обычный 5 24" xfId="351" xr:uid="{00000000-0005-0000-0000-00005F010000}"/>
    <cellStyle name="Обычный 5 25" xfId="352" xr:uid="{00000000-0005-0000-0000-000060010000}"/>
    <cellStyle name="Обычный 5 3" xfId="353" xr:uid="{00000000-0005-0000-0000-000061010000}"/>
    <cellStyle name="Обычный 5 4" xfId="354" xr:uid="{00000000-0005-0000-0000-000062010000}"/>
    <cellStyle name="Обычный 5 4 2" xfId="355" xr:uid="{00000000-0005-0000-0000-000063010000}"/>
    <cellStyle name="Обычный 5 5" xfId="356" xr:uid="{00000000-0005-0000-0000-000064010000}"/>
    <cellStyle name="Обычный 5 6" xfId="357" xr:uid="{00000000-0005-0000-0000-000065010000}"/>
    <cellStyle name="Обычный 5 7" xfId="358" xr:uid="{00000000-0005-0000-0000-000066010000}"/>
    <cellStyle name="Обычный 5 8" xfId="359" xr:uid="{00000000-0005-0000-0000-000067010000}"/>
    <cellStyle name="Обычный 5 9" xfId="360" xr:uid="{00000000-0005-0000-0000-000068010000}"/>
    <cellStyle name="Обычный 50 2" xfId="361" xr:uid="{00000000-0005-0000-0000-000069010000}"/>
    <cellStyle name="Обычный 50 2 2" xfId="362" xr:uid="{00000000-0005-0000-0000-00006A010000}"/>
    <cellStyle name="Обычный 51 2" xfId="363" xr:uid="{00000000-0005-0000-0000-00006B010000}"/>
    <cellStyle name="Обычный 51 2 2" xfId="364" xr:uid="{00000000-0005-0000-0000-00006C010000}"/>
    <cellStyle name="Обычный 54 2" xfId="365" xr:uid="{00000000-0005-0000-0000-00006D010000}"/>
    <cellStyle name="Обычный 54 2 2" xfId="366" xr:uid="{00000000-0005-0000-0000-00006E010000}"/>
    <cellStyle name="Обычный 55 2" xfId="367" xr:uid="{00000000-0005-0000-0000-00006F010000}"/>
    <cellStyle name="Обычный 55 2 2" xfId="368" xr:uid="{00000000-0005-0000-0000-000070010000}"/>
    <cellStyle name="Обычный 57 2" xfId="369" xr:uid="{00000000-0005-0000-0000-000071010000}"/>
    <cellStyle name="Обычный 57 2 2" xfId="370" xr:uid="{00000000-0005-0000-0000-000072010000}"/>
    <cellStyle name="Обычный 58 2" xfId="371" xr:uid="{00000000-0005-0000-0000-000073010000}"/>
    <cellStyle name="Обычный 58 2 2" xfId="372" xr:uid="{00000000-0005-0000-0000-000074010000}"/>
    <cellStyle name="Обычный 59 2" xfId="373" xr:uid="{00000000-0005-0000-0000-000075010000}"/>
    <cellStyle name="Обычный 59 2 2" xfId="374" xr:uid="{00000000-0005-0000-0000-000076010000}"/>
    <cellStyle name="Обычный 6" xfId="375" xr:uid="{00000000-0005-0000-0000-000077010000}"/>
    <cellStyle name="Обычный 6 2" xfId="376" xr:uid="{00000000-0005-0000-0000-000078010000}"/>
    <cellStyle name="Обычный 6 3" xfId="377" xr:uid="{00000000-0005-0000-0000-000079010000}"/>
    <cellStyle name="Обычный 6 3 2" xfId="378" xr:uid="{00000000-0005-0000-0000-00007A010000}"/>
    <cellStyle name="Обычный 6 4" xfId="379" xr:uid="{00000000-0005-0000-0000-00007B010000}"/>
    <cellStyle name="Обычный 6 5" xfId="380" xr:uid="{00000000-0005-0000-0000-00007C010000}"/>
    <cellStyle name="Обычный 60 2" xfId="381" xr:uid="{00000000-0005-0000-0000-00007D010000}"/>
    <cellStyle name="Обычный 60 2 2" xfId="382" xr:uid="{00000000-0005-0000-0000-00007E010000}"/>
    <cellStyle name="Обычный 62 2" xfId="383" xr:uid="{00000000-0005-0000-0000-00007F010000}"/>
    <cellStyle name="Обычный 62 2 2" xfId="384" xr:uid="{00000000-0005-0000-0000-000080010000}"/>
    <cellStyle name="Обычный 63 2" xfId="385" xr:uid="{00000000-0005-0000-0000-000081010000}"/>
    <cellStyle name="Обычный 63 2 2" xfId="386" xr:uid="{00000000-0005-0000-0000-000082010000}"/>
    <cellStyle name="Обычный 64 2" xfId="387" xr:uid="{00000000-0005-0000-0000-000083010000}"/>
    <cellStyle name="Обычный 64 2 2" xfId="388" xr:uid="{00000000-0005-0000-0000-000084010000}"/>
    <cellStyle name="Обычный 7" xfId="389" xr:uid="{00000000-0005-0000-0000-000085010000}"/>
    <cellStyle name="Обычный 7 2" xfId="390" xr:uid="{00000000-0005-0000-0000-000086010000}"/>
    <cellStyle name="Обычный 7 3" xfId="391" xr:uid="{00000000-0005-0000-0000-000087010000}"/>
    <cellStyle name="Обычный 7 3 2" xfId="392" xr:uid="{00000000-0005-0000-0000-000088010000}"/>
    <cellStyle name="Обычный 7 4" xfId="393" xr:uid="{00000000-0005-0000-0000-000089010000}"/>
    <cellStyle name="Обычный 7 5" xfId="394" xr:uid="{00000000-0005-0000-0000-00008A010000}"/>
    <cellStyle name="Обычный 8" xfId="395" xr:uid="{00000000-0005-0000-0000-00008B010000}"/>
    <cellStyle name="Обычный 8 2" xfId="396" xr:uid="{00000000-0005-0000-0000-00008C010000}"/>
    <cellStyle name="Обычный 8 3" xfId="397" xr:uid="{00000000-0005-0000-0000-00008D010000}"/>
    <cellStyle name="Обычный 8 4" xfId="398" xr:uid="{00000000-0005-0000-0000-00008E010000}"/>
    <cellStyle name="Обычный 8 4 2" xfId="399" xr:uid="{00000000-0005-0000-0000-00008F010000}"/>
    <cellStyle name="Обычный 8 5" xfId="400" xr:uid="{00000000-0005-0000-0000-000090010000}"/>
    <cellStyle name="Обычный 9" xfId="401" xr:uid="{00000000-0005-0000-0000-000091010000}"/>
    <cellStyle name="Обычный 9 2" xfId="402" xr:uid="{00000000-0005-0000-0000-000092010000}"/>
    <cellStyle name="Обычный 9 3" xfId="403" xr:uid="{00000000-0005-0000-0000-000093010000}"/>
    <cellStyle name="Обычный 9 4" xfId="404" xr:uid="{00000000-0005-0000-0000-000094010000}"/>
    <cellStyle name="Плохой 2" xfId="405" xr:uid="{00000000-0005-0000-0000-000095010000}"/>
    <cellStyle name="Пояснение 2" xfId="406" xr:uid="{00000000-0005-0000-0000-000096010000}"/>
    <cellStyle name="Примечание 2" xfId="407" xr:uid="{00000000-0005-0000-0000-000097010000}"/>
    <cellStyle name="Процентный 2" xfId="408" xr:uid="{00000000-0005-0000-0000-000098010000}"/>
    <cellStyle name="Процентный 2 2" xfId="409" xr:uid="{00000000-0005-0000-0000-000099010000}"/>
    <cellStyle name="Процентный 3" xfId="410" xr:uid="{00000000-0005-0000-0000-00009A010000}"/>
    <cellStyle name="Процентный 4" xfId="478" xr:uid="{00000000-0005-0000-0000-0000DE010000}"/>
    <cellStyle name="Связанная ячейка 2" xfId="411" xr:uid="{00000000-0005-0000-0000-00009B010000}"/>
    <cellStyle name="Стиль 1" xfId="412" xr:uid="{00000000-0005-0000-0000-00009C010000}"/>
    <cellStyle name="Стиль 1 2" xfId="413" xr:uid="{00000000-0005-0000-0000-00009D010000}"/>
    <cellStyle name="Текст предупреждения 2" xfId="414" xr:uid="{00000000-0005-0000-0000-00009E010000}"/>
    <cellStyle name="Титул" xfId="415" xr:uid="{00000000-0005-0000-0000-00009F010000}"/>
    <cellStyle name="Финансовый 10" xfId="416" xr:uid="{00000000-0005-0000-0000-0000A0010000}"/>
    <cellStyle name="Финансовый 10 2" xfId="417" xr:uid="{00000000-0005-0000-0000-0000A1010000}"/>
    <cellStyle name="Финансовый 11" xfId="418" xr:uid="{00000000-0005-0000-0000-0000A2010000}"/>
    <cellStyle name="Финансовый 12" xfId="419" xr:uid="{00000000-0005-0000-0000-0000A3010000}"/>
    <cellStyle name="Финансовый 13" xfId="420" xr:uid="{00000000-0005-0000-0000-0000A4010000}"/>
    <cellStyle name="Финансовый 14" xfId="421" xr:uid="{00000000-0005-0000-0000-0000A5010000}"/>
    <cellStyle name="Финансовый 15" xfId="422" xr:uid="{00000000-0005-0000-0000-0000A6010000}"/>
    <cellStyle name="Финансовый 16" xfId="423" xr:uid="{00000000-0005-0000-0000-0000A7010000}"/>
    <cellStyle name="Финансовый 17" xfId="479" xr:uid="{00000000-0005-0000-0000-0000DF010000}"/>
    <cellStyle name="Финансовый 17 2" xfId="481" xr:uid="{00000000-0005-0000-0000-0000E1010000}"/>
    <cellStyle name="Финансовый 2" xfId="2" xr:uid="{00000000-0005-0000-0000-000002000000}"/>
    <cellStyle name="Финансовый 2 10" xfId="424" xr:uid="{00000000-0005-0000-0000-0000A8010000}"/>
    <cellStyle name="Финансовый 2 2" xfId="425" xr:uid="{00000000-0005-0000-0000-0000A9010000}"/>
    <cellStyle name="Финансовый 2 2 2" xfId="426" xr:uid="{00000000-0005-0000-0000-0000AA010000}"/>
    <cellStyle name="Финансовый 2 2 2 2" xfId="427" xr:uid="{00000000-0005-0000-0000-0000AB010000}"/>
    <cellStyle name="Финансовый 2 2 3" xfId="428" xr:uid="{00000000-0005-0000-0000-0000AC010000}"/>
    <cellStyle name="Финансовый 2 2 4" xfId="429" xr:uid="{00000000-0005-0000-0000-0000AD010000}"/>
    <cellStyle name="Финансовый 2 2 4 2" xfId="480" xr:uid="{00000000-0005-0000-0000-0000E0010000}"/>
    <cellStyle name="Финансовый 2 3" xfId="430" xr:uid="{00000000-0005-0000-0000-0000AE010000}"/>
    <cellStyle name="Финансовый 2 3 2" xfId="431" xr:uid="{00000000-0005-0000-0000-0000AF010000}"/>
    <cellStyle name="Финансовый 2 4" xfId="432" xr:uid="{00000000-0005-0000-0000-0000B0010000}"/>
    <cellStyle name="Финансовый 2 4 2" xfId="433" xr:uid="{00000000-0005-0000-0000-0000B1010000}"/>
    <cellStyle name="Финансовый 2 5" xfId="434" xr:uid="{00000000-0005-0000-0000-0000B2010000}"/>
    <cellStyle name="Финансовый 2 5 2" xfId="435" xr:uid="{00000000-0005-0000-0000-0000B3010000}"/>
    <cellStyle name="Финансовый 2 6" xfId="436" xr:uid="{00000000-0005-0000-0000-0000B4010000}"/>
    <cellStyle name="Финансовый 2 7" xfId="437" xr:uid="{00000000-0005-0000-0000-0000B5010000}"/>
    <cellStyle name="Финансовый 2 8" xfId="438" xr:uid="{00000000-0005-0000-0000-0000B6010000}"/>
    <cellStyle name="Финансовый 2 9" xfId="439" xr:uid="{00000000-0005-0000-0000-0000B7010000}"/>
    <cellStyle name="Финансовый 3" xfId="440" xr:uid="{00000000-0005-0000-0000-0000B8010000}"/>
    <cellStyle name="Финансовый 3 2" xfId="441" xr:uid="{00000000-0005-0000-0000-0000B9010000}"/>
    <cellStyle name="Финансовый 3 2 2" xfId="442" xr:uid="{00000000-0005-0000-0000-0000BA010000}"/>
    <cellStyle name="Финансовый 3 2 3" xfId="443" xr:uid="{00000000-0005-0000-0000-0000BB010000}"/>
    <cellStyle name="Финансовый 3 3" xfId="444" xr:uid="{00000000-0005-0000-0000-0000BC010000}"/>
    <cellStyle name="Финансовый 3 3 2" xfId="445" xr:uid="{00000000-0005-0000-0000-0000BD010000}"/>
    <cellStyle name="Финансовый 3 4" xfId="446" xr:uid="{00000000-0005-0000-0000-0000BE010000}"/>
    <cellStyle name="Финансовый 3 5" xfId="447" xr:uid="{00000000-0005-0000-0000-0000BF010000}"/>
    <cellStyle name="Финансовый 4" xfId="448" xr:uid="{00000000-0005-0000-0000-0000C0010000}"/>
    <cellStyle name="Финансовый 4 2" xfId="449" xr:uid="{00000000-0005-0000-0000-0000C1010000}"/>
    <cellStyle name="Финансовый 4 2 2" xfId="450" xr:uid="{00000000-0005-0000-0000-0000C2010000}"/>
    <cellStyle name="Финансовый 4 2 3" xfId="451" xr:uid="{00000000-0005-0000-0000-0000C3010000}"/>
    <cellStyle name="Финансовый 4 3" xfId="452" xr:uid="{00000000-0005-0000-0000-0000C4010000}"/>
    <cellStyle name="Финансовый 4 3 2" xfId="453" xr:uid="{00000000-0005-0000-0000-0000C5010000}"/>
    <cellStyle name="Финансовый 4 4" xfId="454" xr:uid="{00000000-0005-0000-0000-0000C6010000}"/>
    <cellStyle name="Финансовый 4 5" xfId="455" xr:uid="{00000000-0005-0000-0000-0000C7010000}"/>
    <cellStyle name="Финансовый 5" xfId="456" xr:uid="{00000000-0005-0000-0000-0000C8010000}"/>
    <cellStyle name="Финансовый 5 2" xfId="457" xr:uid="{00000000-0005-0000-0000-0000C9010000}"/>
    <cellStyle name="Финансовый 5 2 2" xfId="458" xr:uid="{00000000-0005-0000-0000-0000CA010000}"/>
    <cellStyle name="Финансовый 5 3" xfId="459" xr:uid="{00000000-0005-0000-0000-0000CB010000}"/>
    <cellStyle name="Финансовый 6" xfId="460" xr:uid="{00000000-0005-0000-0000-0000CC010000}"/>
    <cellStyle name="Финансовый 6 2" xfId="461" xr:uid="{00000000-0005-0000-0000-0000CD010000}"/>
    <cellStyle name="Финансовый 6 3" xfId="462" xr:uid="{00000000-0005-0000-0000-0000CE010000}"/>
    <cellStyle name="Финансовый 7" xfId="463" xr:uid="{00000000-0005-0000-0000-0000CF010000}"/>
    <cellStyle name="Финансовый 7 2" xfId="464" xr:uid="{00000000-0005-0000-0000-0000D0010000}"/>
    <cellStyle name="Финансовый 7 3" xfId="465" xr:uid="{00000000-0005-0000-0000-0000D1010000}"/>
    <cellStyle name="Финансовый 7 4" xfId="466" xr:uid="{00000000-0005-0000-0000-0000D2010000}"/>
    <cellStyle name="Финансовый 8" xfId="467" xr:uid="{00000000-0005-0000-0000-0000D3010000}"/>
    <cellStyle name="Финансовый 9" xfId="468" xr:uid="{00000000-0005-0000-0000-0000D4010000}"/>
    <cellStyle name="Хороший 2" xfId="469" xr:uid="{00000000-0005-0000-0000-0000D5010000}"/>
    <cellStyle name="Хороший 2 2" xfId="470" xr:uid="{00000000-0005-0000-0000-0000D6010000}"/>
    <cellStyle name="Хороший 3" xfId="471" xr:uid="{00000000-0005-0000-0000-0000D7010000}"/>
    <cellStyle name="Хороший 4" xfId="472" xr:uid="{00000000-0005-0000-0000-0000D8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'Волгоградский 32 кор'!$L$84:$AB$84</c:f>
              <c:numCache>
                <c:formatCode>0.00%</c:formatCode>
                <c:ptCount val="17"/>
                <c:pt idx="0">
                  <c:v>1.9E-3</c:v>
                </c:pt>
                <c:pt idx="1">
                  <c:v>1.0200000000000001E-2</c:v>
                </c:pt>
                <c:pt idx="2">
                  <c:v>1.8499999999999999E-2</c:v>
                </c:pt>
                <c:pt idx="3">
                  <c:v>2.6800000000000001E-2</c:v>
                </c:pt>
                <c:pt idx="4">
                  <c:v>5.62E-2</c:v>
                </c:pt>
                <c:pt idx="5">
                  <c:v>0.10780000000000001</c:v>
                </c:pt>
                <c:pt idx="6">
                  <c:v>0.15939999999999999</c:v>
                </c:pt>
                <c:pt idx="7">
                  <c:v>0.21179999999999999</c:v>
                </c:pt>
                <c:pt idx="8">
                  <c:v>0.25600000000000001</c:v>
                </c:pt>
                <c:pt idx="9">
                  <c:v>0.28699999999999998</c:v>
                </c:pt>
                <c:pt idx="10">
                  <c:v>0.31630000000000003</c:v>
                </c:pt>
                <c:pt idx="11">
                  <c:v>0.3574</c:v>
                </c:pt>
                <c:pt idx="12">
                  <c:v>0.3987</c:v>
                </c:pt>
                <c:pt idx="13">
                  <c:v>0.442</c:v>
                </c:pt>
                <c:pt idx="14">
                  <c:v>0.49840000000000001</c:v>
                </c:pt>
                <c:pt idx="15">
                  <c:v>0.55479999999999996</c:v>
                </c:pt>
                <c:pt idx="16">
                  <c:v>0.59570000000000001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2-4AE4-87F5-D292E58A82BB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'Волгоградский 32 кор'!$L$81:$AB$81</c:f>
              <c:numCache>
                <c:formatCode>0.00%</c:formatCode>
                <c:ptCount val="17"/>
                <c:pt idx="0">
                  <c:v>1.4E-3</c:v>
                </c:pt>
                <c:pt idx="1">
                  <c:v>4.3E-3</c:v>
                </c:pt>
                <c:pt idx="2">
                  <c:v>8.6E-3</c:v>
                </c:pt>
                <c:pt idx="3">
                  <c:v>1.83E-2</c:v>
                </c:pt>
                <c:pt idx="4">
                  <c:v>4.3799999999999999E-2</c:v>
                </c:pt>
                <c:pt idx="5">
                  <c:v>7.0400000000000004E-2</c:v>
                </c:pt>
                <c:pt idx="6">
                  <c:v>9.01E-2</c:v>
                </c:pt>
                <c:pt idx="7">
                  <c:v>0.1061</c:v>
                </c:pt>
                <c:pt idx="8">
                  <c:v>0.13</c:v>
                </c:pt>
                <c:pt idx="9">
                  <c:v>0.15440000000000001</c:v>
                </c:pt>
                <c:pt idx="10">
                  <c:v>0.17219999999999999</c:v>
                </c:pt>
                <c:pt idx="11">
                  <c:v>0.19409999999999999</c:v>
                </c:pt>
                <c:pt idx="12">
                  <c:v>0.224</c:v>
                </c:pt>
                <c:pt idx="13">
                  <c:v>0.27200000000000002</c:v>
                </c:pt>
                <c:pt idx="14">
                  <c:v>0.31509999999999999</c:v>
                </c:pt>
                <c:pt idx="15">
                  <c:v>0.35830000000000001</c:v>
                </c:pt>
                <c:pt idx="16">
                  <c:v>0.3886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2-4AE4-87F5-D292E58A82BB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'Волгоградский 32 кор'!$L$76:$AB$76</c:f>
              <c:numCache>
                <c:formatCode>0.00%</c:formatCode>
                <c:ptCount val="17"/>
                <c:pt idx="0">
                  <c:v>1.24E-2</c:v>
                </c:pt>
                <c:pt idx="1">
                  <c:v>2.4899999999999999E-2</c:v>
                </c:pt>
                <c:pt idx="2">
                  <c:v>3.73E-2</c:v>
                </c:pt>
                <c:pt idx="3">
                  <c:v>4.6600000000000003E-2</c:v>
                </c:pt>
                <c:pt idx="4">
                  <c:v>7.9500000000000001E-2</c:v>
                </c:pt>
                <c:pt idx="5">
                  <c:v>9.7299999999999998E-2</c:v>
                </c:pt>
                <c:pt idx="6">
                  <c:v>0.1105</c:v>
                </c:pt>
                <c:pt idx="7">
                  <c:v>0.15229999999999999</c:v>
                </c:pt>
                <c:pt idx="8">
                  <c:v>0.18149999999999999</c:v>
                </c:pt>
                <c:pt idx="9">
                  <c:v>0.2104</c:v>
                </c:pt>
                <c:pt idx="10">
                  <c:v>0.25040000000000001</c:v>
                </c:pt>
                <c:pt idx="11">
                  <c:v>0.2651</c:v>
                </c:pt>
                <c:pt idx="12">
                  <c:v>0.34110000000000001</c:v>
                </c:pt>
                <c:pt idx="13">
                  <c:v>0.41970000000000002</c:v>
                </c:pt>
                <c:pt idx="14">
                  <c:v>0.45440000000000003</c:v>
                </c:pt>
                <c:pt idx="15">
                  <c:v>0.48699999999999999</c:v>
                </c:pt>
                <c:pt idx="16">
                  <c:v>0.55059999999999998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2-4AE4-87F5-D292E58A8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854304"/>
        <c:axId val="898584528"/>
      </c:lineChart>
      <c:catAx>
        <c:axId val="64185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584528"/>
        <c:crosses val="autoZero"/>
        <c:auto val="1"/>
        <c:lblAlgn val="ctr"/>
        <c:lblOffset val="100"/>
        <c:noMultiLvlLbl val="0"/>
      </c:catAx>
      <c:valAx>
        <c:axId val="8985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8543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'Волгоградский 32 кор'!$L$72:$AB$72</c:f>
              <c:numCache>
                <c:formatCode>0.00</c:formatCode>
                <c:ptCount val="17"/>
                <c:pt idx="0">
                  <c:v>0.12</c:v>
                </c:pt>
                <c:pt idx="1">
                  <c:v>0.17</c:v>
                </c:pt>
                <c:pt idx="2">
                  <c:v>0.23</c:v>
                </c:pt>
                <c:pt idx="3">
                  <c:v>0.39</c:v>
                </c:pt>
                <c:pt idx="4">
                  <c:v>0.55000000000000004</c:v>
                </c:pt>
                <c:pt idx="5">
                  <c:v>0.72</c:v>
                </c:pt>
                <c:pt idx="6">
                  <c:v>0.82</c:v>
                </c:pt>
                <c:pt idx="7">
                  <c:v>0.7</c:v>
                </c:pt>
                <c:pt idx="8">
                  <c:v>0.72</c:v>
                </c:pt>
                <c:pt idx="9">
                  <c:v>0.73</c:v>
                </c:pt>
                <c:pt idx="10">
                  <c:v>0.69</c:v>
                </c:pt>
                <c:pt idx="11">
                  <c:v>0.73</c:v>
                </c:pt>
                <c:pt idx="12">
                  <c:v>0.66</c:v>
                </c:pt>
                <c:pt idx="13">
                  <c:v>0.65</c:v>
                </c:pt>
                <c:pt idx="14">
                  <c:v>0.69</c:v>
                </c:pt>
                <c:pt idx="15">
                  <c:v>0.74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4-4638-91BA-2F56080E4D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'Волгоградский 32 кор'!$L$79:$AB$79</c:f>
              <c:numCache>
                <c:formatCode>0.00</c:formatCode>
                <c:ptCount val="17"/>
                <c:pt idx="0">
                  <c:v>0.74</c:v>
                </c:pt>
                <c:pt idx="1">
                  <c:v>0.42</c:v>
                </c:pt>
                <c:pt idx="2">
                  <c:v>0.46</c:v>
                </c:pt>
                <c:pt idx="3">
                  <c:v>0.68</c:v>
                </c:pt>
                <c:pt idx="4">
                  <c:v>0.78</c:v>
                </c:pt>
                <c:pt idx="5">
                  <c:v>0.65</c:v>
                </c:pt>
                <c:pt idx="6">
                  <c:v>0.56999999999999995</c:v>
                </c:pt>
                <c:pt idx="7">
                  <c:v>0.5</c:v>
                </c:pt>
                <c:pt idx="8">
                  <c:v>0.51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0.62</c:v>
                </c:pt>
                <c:pt idx="14">
                  <c:v>0.63</c:v>
                </c:pt>
                <c:pt idx="15">
                  <c:v>0.65</c:v>
                </c:pt>
                <c:pt idx="16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4-4638-91BA-2F56080E4D9E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'Волгоградский 32 кор'!$L$85:$AB$85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4-4638-91BA-2F56080E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854304"/>
        <c:axId val="898584528"/>
      </c:lineChart>
      <c:catAx>
        <c:axId val="64185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584528"/>
        <c:crosses val="autoZero"/>
        <c:auto val="1"/>
        <c:lblAlgn val="ctr"/>
        <c:lblOffset val="100"/>
        <c:noMultiLvlLbl val="0"/>
      </c:catAx>
      <c:valAx>
        <c:axId val="8985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8543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'Волгоградский 32 кор'!$L$86:$AB$86</c:f>
              <c:numCache>
                <c:formatCode>General</c:formatCode>
                <c:ptCount val="1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D-4DC3-A476-552C8873B7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'Волгоградский 32 кор'!$L$82:$AB$82</c:f>
              <c:numCache>
                <c:formatCode>0.00</c:formatCode>
                <c:ptCount val="17"/>
                <c:pt idx="0">
                  <c:v>33.78</c:v>
                </c:pt>
                <c:pt idx="1">
                  <c:v>59.52</c:v>
                </c:pt>
                <c:pt idx="2">
                  <c:v>54.35</c:v>
                </c:pt>
                <c:pt idx="3">
                  <c:v>36.76</c:v>
                </c:pt>
                <c:pt idx="4">
                  <c:v>32.049999999999997</c:v>
                </c:pt>
                <c:pt idx="5">
                  <c:v>38.46</c:v>
                </c:pt>
                <c:pt idx="6">
                  <c:v>43.86</c:v>
                </c:pt>
                <c:pt idx="7">
                  <c:v>50</c:v>
                </c:pt>
                <c:pt idx="8">
                  <c:v>49.02</c:v>
                </c:pt>
                <c:pt idx="9">
                  <c:v>46.3</c:v>
                </c:pt>
                <c:pt idx="10">
                  <c:v>46.3</c:v>
                </c:pt>
                <c:pt idx="11">
                  <c:v>46.3</c:v>
                </c:pt>
                <c:pt idx="12">
                  <c:v>44.64</c:v>
                </c:pt>
                <c:pt idx="13">
                  <c:v>40.32</c:v>
                </c:pt>
                <c:pt idx="14">
                  <c:v>39.68</c:v>
                </c:pt>
                <c:pt idx="15">
                  <c:v>38.46</c:v>
                </c:pt>
                <c:pt idx="16">
                  <c:v>38.46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D-4DC3-A476-552C8873B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854304"/>
        <c:axId val="898584528"/>
      </c:lineChart>
      <c:catAx>
        <c:axId val="64185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584528"/>
        <c:crosses val="autoZero"/>
        <c:auto val="1"/>
        <c:lblAlgn val="ctr"/>
        <c:lblOffset val="100"/>
        <c:noMultiLvlLbl val="0"/>
      </c:catAx>
      <c:valAx>
        <c:axId val="8985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8543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'Волгоградский 32 кор'!$L$56:$AC$56</c:f>
              <c:numCache>
                <c:formatCode>_("₽"* #,##0.00_);_("₽"* \(#,##0.00\);_("₽"* "-"??_);_(@_)</c:formatCode>
                <c:ptCount val="18"/>
                <c:pt idx="0">
                  <c:v>5445635.5300000003</c:v>
                </c:pt>
                <c:pt idx="1">
                  <c:v>8168453.29</c:v>
                </c:pt>
                <c:pt idx="2">
                  <c:v>10891271.050000001</c:v>
                </c:pt>
                <c:pt idx="3">
                  <c:v>17381409.82</c:v>
                </c:pt>
                <c:pt idx="4">
                  <c:v>33253699.84</c:v>
                </c:pt>
                <c:pt idx="5">
                  <c:v>44581803.079999998</c:v>
                </c:pt>
                <c:pt idx="6">
                  <c:v>48914895.869999997</c:v>
                </c:pt>
                <c:pt idx="7">
                  <c:v>50388352.450000003</c:v>
                </c:pt>
                <c:pt idx="8">
                  <c:v>54892786.18</c:v>
                </c:pt>
                <c:pt idx="9">
                  <c:v>58672362.009999998</c:v>
                </c:pt>
                <c:pt idx="10">
                  <c:v>59475232.899999999</c:v>
                </c:pt>
                <c:pt idx="11">
                  <c:v>61475387.149999999</c:v>
                </c:pt>
                <c:pt idx="12">
                  <c:v>65463522.82</c:v>
                </c:pt>
                <c:pt idx="13">
                  <c:v>73837977.590000004</c:v>
                </c:pt>
                <c:pt idx="14">
                  <c:v>79812966.579999998</c:v>
                </c:pt>
                <c:pt idx="15">
                  <c:v>85106394.840000004</c:v>
                </c:pt>
                <c:pt idx="16">
                  <c:v>86868330.739999995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F-42D0-AC52-E1C30FA8A18D}"/>
            </c:ext>
          </c:extLst>
        </c:ser>
        <c:ser>
          <c:idx val="2"/>
          <c:order val="1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'Волгоградский 32 кор'!$L$53:$AC$53</c:f>
              <c:numCache>
                <c:formatCode>_("₽"* #,##0.00_);_("₽"* \(#,##0.00\);_("₽"* "-"??_);_(@_)</c:formatCode>
                <c:ptCount val="18"/>
                <c:pt idx="0">
                  <c:v>7312524.2999999998</c:v>
                </c:pt>
                <c:pt idx="1">
                  <c:v>19404367.5</c:v>
                </c:pt>
                <c:pt idx="2">
                  <c:v>23434981.899999999</c:v>
                </c:pt>
                <c:pt idx="3">
                  <c:v>25450289.100000001</c:v>
                </c:pt>
                <c:pt idx="4">
                  <c:v>42724075.920000002</c:v>
                </c:pt>
                <c:pt idx="5">
                  <c:v>68283067.760000005</c:v>
                </c:pt>
                <c:pt idx="6">
                  <c:v>86539490.5</c:v>
                </c:pt>
                <c:pt idx="7">
                  <c:v>100626096.12</c:v>
                </c:pt>
                <c:pt idx="8">
                  <c:v>108082765.97</c:v>
                </c:pt>
                <c:pt idx="9">
                  <c:v>109043704.59</c:v>
                </c:pt>
                <c:pt idx="10">
                  <c:v>109255617</c:v>
                </c:pt>
                <c:pt idx="11">
                  <c:v>113190965.95999999</c:v>
                </c:pt>
                <c:pt idx="12">
                  <c:v>116529941.95999999</c:v>
                </c:pt>
                <c:pt idx="13">
                  <c:v>119960969.28</c:v>
                </c:pt>
                <c:pt idx="14">
                  <c:v>126254222.31999999</c:v>
                </c:pt>
                <c:pt idx="15">
                  <c:v>131760818.73</c:v>
                </c:pt>
                <c:pt idx="16">
                  <c:v>133150034.45</c:v>
                </c:pt>
                <c:pt idx="17">
                  <c:v>137753566.69999999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F-42D0-AC52-E1C30FA8A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27727"/>
        <c:axId val="101642287"/>
      </c:lineChart>
      <c:catAx>
        <c:axId val="10162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642287"/>
        <c:crosses val="autoZero"/>
        <c:auto val="1"/>
        <c:lblAlgn val="ctr"/>
        <c:lblOffset val="100"/>
        <c:noMultiLvlLbl val="0"/>
      </c:catAx>
      <c:valAx>
        <c:axId val="1016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6277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ВЛГ!$L$169:$AB$169</c:f>
              <c:numCache>
                <c:formatCode>0.00%</c:formatCode>
                <c:ptCount val="17"/>
                <c:pt idx="0">
                  <c:v>1.9E-3</c:v>
                </c:pt>
                <c:pt idx="1">
                  <c:v>1.0200000000000001E-2</c:v>
                </c:pt>
                <c:pt idx="2">
                  <c:v>1.8499999999999999E-2</c:v>
                </c:pt>
                <c:pt idx="3">
                  <c:v>2.6800000000000001E-2</c:v>
                </c:pt>
                <c:pt idx="4">
                  <c:v>5.62E-2</c:v>
                </c:pt>
                <c:pt idx="5">
                  <c:v>0.10780000000000001</c:v>
                </c:pt>
                <c:pt idx="6">
                  <c:v>0.15939999999999999</c:v>
                </c:pt>
                <c:pt idx="7">
                  <c:v>0.21179999999999999</c:v>
                </c:pt>
                <c:pt idx="8">
                  <c:v>0.25600000000000001</c:v>
                </c:pt>
                <c:pt idx="9">
                  <c:v>0.28699999999999998</c:v>
                </c:pt>
                <c:pt idx="10">
                  <c:v>0.31630000000000003</c:v>
                </c:pt>
                <c:pt idx="11">
                  <c:v>0.3574</c:v>
                </c:pt>
                <c:pt idx="12">
                  <c:v>0.3987</c:v>
                </c:pt>
                <c:pt idx="13">
                  <c:v>0.442</c:v>
                </c:pt>
                <c:pt idx="14">
                  <c:v>0.49840000000000001</c:v>
                </c:pt>
                <c:pt idx="15">
                  <c:v>0.55479999999999996</c:v>
                </c:pt>
                <c:pt idx="16">
                  <c:v>0.59570000000000001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9-4282-B62B-6B926902D030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ВЛГ!$L$166:$AB$166</c:f>
              <c:numCache>
                <c:formatCode>0.00%</c:formatCode>
                <c:ptCount val="17"/>
                <c:pt idx="0">
                  <c:v>1.4E-3</c:v>
                </c:pt>
                <c:pt idx="1">
                  <c:v>4.3E-3</c:v>
                </c:pt>
                <c:pt idx="2">
                  <c:v>8.6E-3</c:v>
                </c:pt>
                <c:pt idx="3">
                  <c:v>1.83E-2</c:v>
                </c:pt>
                <c:pt idx="4">
                  <c:v>4.3799999999999999E-2</c:v>
                </c:pt>
                <c:pt idx="5">
                  <c:v>7.0400000000000004E-2</c:v>
                </c:pt>
                <c:pt idx="6">
                  <c:v>9.01E-2</c:v>
                </c:pt>
                <c:pt idx="7">
                  <c:v>0.1061</c:v>
                </c:pt>
                <c:pt idx="8">
                  <c:v>0.13</c:v>
                </c:pt>
                <c:pt idx="9">
                  <c:v>0.15440000000000001</c:v>
                </c:pt>
                <c:pt idx="10">
                  <c:v>0.17219999999999999</c:v>
                </c:pt>
                <c:pt idx="11">
                  <c:v>0.19409999999999999</c:v>
                </c:pt>
                <c:pt idx="12">
                  <c:v>0.224</c:v>
                </c:pt>
                <c:pt idx="13">
                  <c:v>0.27200000000000002</c:v>
                </c:pt>
                <c:pt idx="14">
                  <c:v>0.31509999999999999</c:v>
                </c:pt>
                <c:pt idx="15">
                  <c:v>0.35830000000000001</c:v>
                </c:pt>
                <c:pt idx="16">
                  <c:v>0.3886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9-4282-B62B-6B926902D030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ВЛГ!$L$161:$AB$161</c:f>
              <c:numCache>
                <c:formatCode>0.00%</c:formatCode>
                <c:ptCount val="17"/>
                <c:pt idx="0">
                  <c:v>1.24E-2</c:v>
                </c:pt>
                <c:pt idx="1">
                  <c:v>2.4899999999999999E-2</c:v>
                </c:pt>
                <c:pt idx="2">
                  <c:v>3.73E-2</c:v>
                </c:pt>
                <c:pt idx="3">
                  <c:v>4.6600000000000003E-2</c:v>
                </c:pt>
                <c:pt idx="4">
                  <c:v>7.9500000000000001E-2</c:v>
                </c:pt>
                <c:pt idx="5">
                  <c:v>9.7299999999999998E-2</c:v>
                </c:pt>
                <c:pt idx="6">
                  <c:v>0.1105</c:v>
                </c:pt>
                <c:pt idx="7">
                  <c:v>0.15229999999999999</c:v>
                </c:pt>
                <c:pt idx="8">
                  <c:v>0.18149999999999999</c:v>
                </c:pt>
                <c:pt idx="9">
                  <c:v>0.2104</c:v>
                </c:pt>
                <c:pt idx="10">
                  <c:v>0.25040000000000001</c:v>
                </c:pt>
                <c:pt idx="11">
                  <c:v>0.2651</c:v>
                </c:pt>
                <c:pt idx="12">
                  <c:v>0.34110000000000001</c:v>
                </c:pt>
                <c:pt idx="13">
                  <c:v>0.41970000000000002</c:v>
                </c:pt>
                <c:pt idx="14">
                  <c:v>0.45440000000000003</c:v>
                </c:pt>
                <c:pt idx="15">
                  <c:v>0.48699999999999999</c:v>
                </c:pt>
                <c:pt idx="16">
                  <c:v>0.55059999999999998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9-4282-B62B-6B926902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854304"/>
        <c:axId val="898584528"/>
      </c:lineChart>
      <c:catAx>
        <c:axId val="64185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584528"/>
        <c:crosses val="autoZero"/>
        <c:auto val="1"/>
        <c:lblAlgn val="ctr"/>
        <c:lblOffset val="100"/>
        <c:noMultiLvlLbl val="0"/>
      </c:catAx>
      <c:valAx>
        <c:axId val="8985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8543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ВЛГ!$L$157:$AB$157</c:f>
              <c:numCache>
                <c:formatCode>0.00</c:formatCode>
                <c:ptCount val="17"/>
                <c:pt idx="0">
                  <c:v>0.12</c:v>
                </c:pt>
                <c:pt idx="1">
                  <c:v>0.17</c:v>
                </c:pt>
                <c:pt idx="2">
                  <c:v>0.23</c:v>
                </c:pt>
                <c:pt idx="3">
                  <c:v>0.39</c:v>
                </c:pt>
                <c:pt idx="4">
                  <c:v>0.55000000000000004</c:v>
                </c:pt>
                <c:pt idx="5">
                  <c:v>0.72</c:v>
                </c:pt>
                <c:pt idx="6">
                  <c:v>0.82</c:v>
                </c:pt>
                <c:pt idx="7">
                  <c:v>0.7</c:v>
                </c:pt>
                <c:pt idx="8">
                  <c:v>0.72</c:v>
                </c:pt>
                <c:pt idx="9">
                  <c:v>0.73</c:v>
                </c:pt>
                <c:pt idx="10">
                  <c:v>0.69</c:v>
                </c:pt>
                <c:pt idx="11">
                  <c:v>0.73</c:v>
                </c:pt>
                <c:pt idx="12">
                  <c:v>0.66</c:v>
                </c:pt>
                <c:pt idx="13">
                  <c:v>0.65</c:v>
                </c:pt>
                <c:pt idx="14">
                  <c:v>0.69</c:v>
                </c:pt>
                <c:pt idx="15">
                  <c:v>0.74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2-4DBB-98EE-07906A0AB0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ВЛГ!$L$164:$AB$164</c:f>
              <c:numCache>
                <c:formatCode>0.00</c:formatCode>
                <c:ptCount val="17"/>
                <c:pt idx="0">
                  <c:v>0.74</c:v>
                </c:pt>
                <c:pt idx="1">
                  <c:v>0.42</c:v>
                </c:pt>
                <c:pt idx="2">
                  <c:v>0.46</c:v>
                </c:pt>
                <c:pt idx="3">
                  <c:v>0.68</c:v>
                </c:pt>
                <c:pt idx="4">
                  <c:v>0.78</c:v>
                </c:pt>
                <c:pt idx="5">
                  <c:v>0.65</c:v>
                </c:pt>
                <c:pt idx="6">
                  <c:v>0.56999999999999995</c:v>
                </c:pt>
                <c:pt idx="7">
                  <c:v>0.5</c:v>
                </c:pt>
                <c:pt idx="8">
                  <c:v>0.51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0.62</c:v>
                </c:pt>
                <c:pt idx="14">
                  <c:v>0.63</c:v>
                </c:pt>
                <c:pt idx="15">
                  <c:v>0.65</c:v>
                </c:pt>
                <c:pt idx="16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2-4DBB-98EE-07906A0AB032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ВЛГ!$L$170:$AB$170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2-4DBB-98EE-07906A0AB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854304"/>
        <c:axId val="898584528"/>
      </c:lineChart>
      <c:catAx>
        <c:axId val="64185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584528"/>
        <c:crosses val="autoZero"/>
        <c:auto val="1"/>
        <c:lblAlgn val="ctr"/>
        <c:lblOffset val="100"/>
        <c:noMultiLvlLbl val="0"/>
      </c:catAx>
      <c:valAx>
        <c:axId val="8985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8543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ВЛГ!$L$171:$AB$171</c:f>
              <c:numCache>
                <c:formatCode>General</c:formatCode>
                <c:ptCount val="1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2-42CE-9E13-388174E85E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ВЛГ!$L$167:$AB$167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2-42CE-9E13-388174E85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854304"/>
        <c:axId val="898584528"/>
      </c:lineChart>
      <c:catAx>
        <c:axId val="64185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584528"/>
        <c:crosses val="autoZero"/>
        <c:auto val="1"/>
        <c:lblAlgn val="ctr"/>
        <c:lblOffset val="100"/>
        <c:noMultiLvlLbl val="0"/>
      </c:catAx>
      <c:valAx>
        <c:axId val="8985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8543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ВЛГ!$L$141:$AC$141</c:f>
              <c:numCache>
                <c:formatCode>_("₽"* #,##0.00_);_("₽"* \(#,##0.00\);_("₽"*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2-46B9-82FF-50B35FABCE0B}"/>
            </c:ext>
          </c:extLst>
        </c:ser>
        <c:ser>
          <c:idx val="2"/>
          <c:order val="1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ВЛГ!$L$138:$AC$138</c:f>
              <c:numCache>
                <c:formatCode>_("₽"* #,##0.00_);_("₽"* \(#,##0.00\);_("₽"*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2-46B9-82FF-50B35FABC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27727"/>
        <c:axId val="101642287"/>
      </c:lineChart>
      <c:catAx>
        <c:axId val="10162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642287"/>
        <c:crosses val="autoZero"/>
        <c:auto val="1"/>
        <c:lblAlgn val="ctr"/>
        <c:lblOffset val="100"/>
        <c:noMultiLvlLbl val="0"/>
      </c:catAx>
      <c:valAx>
        <c:axId val="1016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6277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1211034</xdr:colOff>
      <xdr:row>88</xdr:row>
      <xdr:rowOff>159203</xdr:rowOff>
    </xdr:from>
    <xdr:to>
      <xdr:col>26</xdr:col>
      <xdr:colOff>625928</xdr:colOff>
      <xdr:row>112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27216</xdr:colOff>
      <xdr:row>89</xdr:row>
      <xdr:rowOff>0</xdr:rowOff>
    </xdr:from>
    <xdr:to>
      <xdr:col>17</xdr:col>
      <xdr:colOff>938894</xdr:colOff>
      <xdr:row>113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744681</xdr:colOff>
      <xdr:row>88</xdr:row>
      <xdr:rowOff>225136</xdr:rowOff>
    </xdr:from>
    <xdr:to>
      <xdr:col>35</xdr:col>
      <xdr:colOff>95252</xdr:colOff>
      <xdr:row>112</xdr:row>
      <xdr:rowOff>229219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113</xdr:row>
      <xdr:rowOff>23091</xdr:rowOff>
    </xdr:from>
    <xdr:to>
      <xdr:col>26</xdr:col>
      <xdr:colOff>611908</xdr:colOff>
      <xdr:row>138</xdr:row>
      <xdr:rowOff>46181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1211034</xdr:colOff>
      <xdr:row>173</xdr:row>
      <xdr:rowOff>159203</xdr:rowOff>
    </xdr:from>
    <xdr:to>
      <xdr:col>26</xdr:col>
      <xdr:colOff>625928</xdr:colOff>
      <xdr:row>197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27216</xdr:colOff>
      <xdr:row>174</xdr:row>
      <xdr:rowOff>0</xdr:rowOff>
    </xdr:from>
    <xdr:to>
      <xdr:col>17</xdr:col>
      <xdr:colOff>938894</xdr:colOff>
      <xdr:row>198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744681</xdr:colOff>
      <xdr:row>173</xdr:row>
      <xdr:rowOff>225136</xdr:rowOff>
    </xdr:from>
    <xdr:to>
      <xdr:col>35</xdr:col>
      <xdr:colOff>95252</xdr:colOff>
      <xdr:row>197</xdr:row>
      <xdr:rowOff>229219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198</xdr:row>
      <xdr:rowOff>23091</xdr:rowOff>
    </xdr:from>
    <xdr:to>
      <xdr:col>26</xdr:col>
      <xdr:colOff>611908</xdr:colOff>
      <xdr:row>223</xdr:row>
      <xdr:rowOff>46181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&#1057;&#1084;&#1077;&#1090;&#1085;&#1099;&#1081;%20&#1086;&#1090;&#1076;&#1077;&#1083;/1%20&#1058;&#1045;&#1053;&#1044;&#1045;&#1056;&#1067;/&#1071;&#1084;&#1086;&#1085;&#1090;&#1086;&#1074;&#1086;/&#1057;&#1052;&#1056;/&#1043;&#1055;/&#1082;&#1086;&#1088;&#1087;.%201,2,3/&#1050;&#1086;&#1088;&#1087;&#1091;&#1089;%203%20-%20&#1047;&#1072;&#1084;&#1077;&#1085;&#1072;%20&#1087;&#1086;&#1076;&#1088;&#1103;&#1076;&#1095;&#1080;&#1082;&#1072;%202020/&#1088;&#1072;&#1089;&#1096;&#1080;&#1092;&#1088;&#1086;&#1074;&#1082;&#1080;/&#1050;3-&#1069;&#1054;&#1052;%20&#1076;&#1083;&#1103;%20&#1047;&#1072;&#1082;&#1072;&#1079;&#1095;&#1080;&#1082;&#1072;%20&#1053;&#1086;&#1074;%20&#1087;&#1088;&#1086;&#1077;&#1082;&#1090;+&#1055;&#1057;&#1058;&#1044;&#1062;+&#1052;&#1086;&#1083;&#1085;&#1080;&#1103;%20(&#1086;&#1082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69;&#1057;/6)%20&#1056;&#1103;&#1089;&#1085;&#1099;&#1081;%20&#1040;.&#1040;/174_&#1057;&#1072;&#1084;&#1086;&#1083;&#1077;&#1090;%20&#1076;&#1077;&#1074;&#1077;&#1083;._&#1064;&#1082;.750&#1084;%20&#1084;&#1086;&#1085;&#1086;&#1083;&#1080;&#1090;_&#1054;&#1089;&#1090;&#1072;&#1092;&#1100;&#1077;&#1074;&#1086;/&#1054;&#1089;&#1090;&#1072;&#1092;&#1100;&#1077;&#1074;&#1086;%20&#1084;&#1086;&#1085;&#1086;&#1083;&#1080;&#1090;/&#1050;&#1086;&#1087;&#1080;&#1103;%20&#1050;&#1055;%20&#1096;&#1082;&#1086;&#1083;&#1072;%20&#1084;&#1086;&#1085;&#1086;&#1083;&#1080;&#1090;%20&#1089;%20&#1080;&#1079;&#1084;1%20(&#1085;&#1086;&#1088;&#1084;&#1072;%20&#1088;&#1072;&#1089;&#1093;&#1086;&#1076;&#1072;)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!&#1057;&#1084;&#1077;&#1090;&#1085;&#1099;&#1081;%20&#1086;&#1090;&#1076;&#1077;&#1083;/1%20&#1058;&#1045;&#1053;&#1044;&#1045;&#1056;&#1067;/&#1071;&#1084;&#1086;&#1085;&#1090;&#1086;&#1074;&#1086;/&#1057;&#1052;&#1056;/&#1043;&#1055;/&#1082;&#1086;&#1088;&#1087;.%201,2,3/&#1050;&#1086;&#1088;&#1087;&#1091;&#1089;%203%20-%20&#1055;&#1077;&#1088;&#1077;&#1089;&#1084;&#1086;&#1090;&#1088;%20&#1094;&#1077;&#1085;%202019/1%20&#1047;&#1072;&#1082;&#1083;&#1102;&#1095;&#1077;&#1085;&#1080;&#1077;%20&#8470;1%20&#1086;&#1090;%2026.07.2019/&#1057;&#1088;&#1072;&#1074;&#1085;&#1080;&#1090;&#1077;&#1083;&#1100;&#1085;&#1099;&#1081;%20&#1072;&#1085;&#1072;&#1083;&#1080;&#1079;%20&#1094;&#1077;&#1085;%2030.07.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.vasilev/Downloads/&#1050;1-&#1042;&#1050;%20&#1076;&#1083;&#1103;%20&#1047;&#1072;&#1082;&#1072;&#1079;&#1095;&#1080;&#1082;&#1072;+&#1087;&#1091;&#1089;&#1082;&#1086;&#1085;&#1072;&#1083;&#1072;&#1076;&#1082;&#1072;%20(9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ОМ"/>
      <sheetName val="Вар 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ферта"/>
      <sheetName val="Лист 1"/>
      <sheetName val="Бюджет"/>
      <sheetName val="ВОР Общестр."/>
      <sheetName val="ВОР ПЗУ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СТДЦ"/>
      <sheetName val="п. 2.3.6. Буровые сваи"/>
      <sheetName val="п. 3.1.4. Подпорные стены"/>
      <sheetName val="п. 3.6. Кровля"/>
      <sheetName val="п. 3.8.1 Входа"/>
      <sheetName val="п. 3.8.2. Террасы"/>
      <sheetName val="п. 4.1. ХВС"/>
      <sheetName val="п. 4.2. ГВС"/>
      <sheetName val="п. 4.3. Канализация"/>
      <sheetName val="п.4.4. Отопление"/>
      <sheetName val="п. 4.6. ЭОМ"/>
      <sheetName val="п.4.5. Вентиляция"/>
      <sheetName val="п. 3.4. Фасад"/>
      <sheetName val="ВНС"/>
      <sheetName val="ИТ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27">
          <cell r="L127">
            <v>2684616.64</v>
          </cell>
        </row>
      </sheetData>
      <sheetData sheetId="14">
        <row r="256">
          <cell r="L256">
            <v>6435503.6100000003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Хол вода"/>
      <sheetName val="Гор вода"/>
      <sheetName val="Канализ"/>
      <sheetName val="Хол вода Вар 2"/>
      <sheetName val="Гор вода Вар 2"/>
      <sheetName val="Канализация Вар 2"/>
    </sheetNames>
    <sheetDataSet>
      <sheetData sheetId="0">
        <row r="173">
          <cell r="H173">
            <v>4100025.0232040007</v>
          </cell>
        </row>
      </sheetData>
      <sheetData sheetId="1">
        <row r="125">
          <cell r="H125">
            <v>4100015.6538143996</v>
          </cell>
        </row>
      </sheetData>
      <sheetData sheetId="2">
        <row r="140">
          <cell r="H140">
            <v>2300002.7558320002</v>
          </cell>
        </row>
      </sheetData>
      <sheetData sheetId="3">
        <row r="101">
          <cell r="I101">
            <v>7085694.7335364977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ельная"/>
      <sheetName val="Приточ.установки"/>
      <sheetName val="Фламекс"/>
      <sheetName val="ИнгисВент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  <pageSetUpPr fitToPage="1"/>
  </sheetPr>
  <dimension ref="A1:CU86"/>
  <sheetViews>
    <sheetView topLeftCell="J67" zoomScale="49" zoomScaleNormal="55" zoomScaleSheetLayoutView="40" workbookViewId="0">
      <selection activeCell="O52" sqref="O52"/>
    </sheetView>
  </sheetViews>
  <sheetFormatPr defaultColWidth="9.1796875" defaultRowHeight="18.5" outlineLevelRow="1" outlineLevelCol="1"/>
  <cols>
    <col min="1" max="1" width="10.26953125" style="40" customWidth="1" outlineLevel="1"/>
    <col min="2" max="2" width="11" style="40" customWidth="1" outlineLevel="1"/>
    <col min="3" max="3" width="5.7265625" style="41" customWidth="1" outlineLevel="1"/>
    <col min="4" max="4" width="18.1796875" style="34" customWidth="1" outlineLevel="1"/>
    <col min="5" max="5" width="18.1796875" style="34" customWidth="1" outlineLevel="1" collapsed="1"/>
    <col min="6" max="6" width="19.54296875" style="34" customWidth="1" outlineLevel="1"/>
    <col min="7" max="7" width="20.81640625" style="34" customWidth="1" outlineLevel="1"/>
    <col min="8" max="8" width="19.1796875" style="76" customWidth="1" outlineLevel="1"/>
    <col min="9" max="9" width="9.54296875" style="72" customWidth="1"/>
    <col min="10" max="10" width="90.81640625" style="73" customWidth="1"/>
    <col min="11" max="11" width="11.81640625" style="73" customWidth="1"/>
    <col min="12" max="14" width="19.54296875" style="72" bestFit="1" customWidth="1"/>
    <col min="15" max="19" width="18.54296875" style="72" bestFit="1" customWidth="1"/>
    <col min="20" max="20" width="18.54296875" style="72" customWidth="1"/>
    <col min="21" max="21" width="18.81640625" style="72" bestFit="1" customWidth="1"/>
    <col min="22" max="22" width="18.81640625" style="72" customWidth="1"/>
    <col min="23" max="36" width="18.81640625" style="72" bestFit="1" customWidth="1"/>
    <col min="37" max="43" width="9.1796875" style="72" customWidth="1"/>
    <col min="44" max="44" width="9.1796875" style="72" hidden="1" customWidth="1"/>
    <col min="45" max="72" width="9.1796875" style="72" customWidth="1"/>
    <col min="73" max="16384" width="9.1796875" style="72"/>
  </cols>
  <sheetData>
    <row r="1" spans="1:50" s="71" customFormat="1" ht="27.75" customHeight="1" outlineLevel="1">
      <c r="A1" s="40"/>
      <c r="B1" s="40"/>
      <c r="C1" s="41"/>
      <c r="D1" s="34"/>
      <c r="E1" s="34"/>
      <c r="F1" s="34"/>
      <c r="G1" s="34"/>
      <c r="H1" s="76"/>
      <c r="I1" s="72"/>
      <c r="J1" s="74"/>
      <c r="K1" s="74"/>
      <c r="AG1" s="10"/>
      <c r="AH1" s="127" t="s">
        <v>0</v>
      </c>
      <c r="AI1" s="117"/>
      <c r="AJ1" s="117"/>
      <c r="AK1" s="72"/>
      <c r="AL1" s="72"/>
      <c r="AM1" s="72"/>
      <c r="AN1" s="72"/>
      <c r="AO1" s="72"/>
      <c r="AP1" s="72"/>
      <c r="AQ1" s="72"/>
      <c r="AR1" s="72"/>
    </row>
    <row r="2" spans="1:50" s="71" customFormat="1" ht="30" customHeight="1" outlineLevel="1">
      <c r="A2" s="40"/>
      <c r="B2" s="40"/>
      <c r="C2" s="41"/>
      <c r="D2" s="34"/>
      <c r="E2" s="34"/>
      <c r="F2" s="34"/>
      <c r="G2" s="34"/>
      <c r="H2" s="76"/>
      <c r="I2" s="72"/>
      <c r="J2" s="74"/>
      <c r="K2" s="74"/>
      <c r="AG2" s="128"/>
      <c r="AH2" s="117"/>
      <c r="AI2" s="117"/>
      <c r="AJ2" s="117"/>
      <c r="AK2" s="72"/>
      <c r="AL2" s="72"/>
      <c r="AM2" s="72"/>
      <c r="AN2" s="72"/>
      <c r="AO2" s="72"/>
      <c r="AP2" s="72"/>
      <c r="AQ2" s="72"/>
      <c r="AR2" s="72"/>
    </row>
    <row r="3" spans="1:50" s="71" customFormat="1" ht="31.5" customHeight="1" outlineLevel="1">
      <c r="A3" s="40"/>
      <c r="B3" s="40"/>
      <c r="C3" s="41"/>
      <c r="D3" s="34"/>
      <c r="E3" s="34"/>
      <c r="F3" s="34"/>
      <c r="G3" s="34"/>
      <c r="H3" s="76"/>
      <c r="I3" s="72"/>
      <c r="J3" s="74"/>
      <c r="K3" s="74"/>
      <c r="AG3" s="15"/>
      <c r="AH3" s="128"/>
      <c r="AI3" s="117"/>
      <c r="AJ3" s="117"/>
      <c r="AK3" s="72"/>
      <c r="AL3" s="72"/>
      <c r="AM3" s="72"/>
      <c r="AN3" s="72"/>
      <c r="AO3" s="72"/>
      <c r="AP3" s="72"/>
      <c r="AQ3" s="72"/>
      <c r="AR3" s="72"/>
    </row>
    <row r="4" spans="1:50" s="71" customFormat="1" ht="33.75" customHeight="1" outlineLevel="1">
      <c r="A4" s="40"/>
      <c r="B4" s="40"/>
      <c r="C4" s="41"/>
      <c r="D4" s="34"/>
      <c r="E4" s="34"/>
      <c r="F4" s="34"/>
      <c r="G4" s="34"/>
      <c r="H4" s="76"/>
      <c r="I4" s="126" t="s">
        <v>1</v>
      </c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</row>
    <row r="5" spans="1:50" s="71" customFormat="1" ht="43.5" customHeight="1" outlineLevel="1">
      <c r="A5" s="40"/>
      <c r="B5" s="40"/>
      <c r="C5" s="41"/>
      <c r="D5" s="34"/>
      <c r="E5" s="34"/>
      <c r="F5" s="34"/>
      <c r="G5" s="34"/>
      <c r="H5" s="76"/>
      <c r="I5" s="122" t="s">
        <v>2</v>
      </c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</row>
    <row r="6" spans="1:50" s="71" customFormat="1" ht="21.75" customHeight="1" outlineLevel="1">
      <c r="A6" s="40"/>
      <c r="B6" s="40"/>
      <c r="C6" s="41"/>
      <c r="D6" s="34"/>
      <c r="E6" s="34"/>
      <c r="F6" s="34"/>
      <c r="G6" s="34"/>
      <c r="H6" s="76"/>
      <c r="I6" s="122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72"/>
      <c r="AL6" s="72"/>
      <c r="AM6" s="72"/>
      <c r="AN6" s="72"/>
      <c r="AO6" s="72"/>
      <c r="AP6" s="116" t="s">
        <v>3</v>
      </c>
      <c r="AQ6" s="117"/>
      <c r="AR6" s="117"/>
      <c r="AS6" s="117"/>
      <c r="AT6" s="117"/>
      <c r="AU6" s="117"/>
      <c r="AV6" s="117"/>
    </row>
    <row r="7" spans="1:50" ht="15" customHeight="1" outlineLevel="1">
      <c r="I7" s="118"/>
      <c r="J7" s="123"/>
      <c r="K7" s="123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P7" s="118"/>
      <c r="AQ7" s="118"/>
      <c r="AR7" s="118"/>
      <c r="AS7" s="118"/>
      <c r="AT7" s="118"/>
      <c r="AU7" s="118"/>
      <c r="AV7" s="118"/>
    </row>
    <row r="8" spans="1:50" s="74" customFormat="1" ht="15" customHeight="1" outlineLevel="1">
      <c r="A8" s="46"/>
      <c r="B8" s="46"/>
      <c r="C8" s="42"/>
      <c r="D8" s="35"/>
      <c r="E8" s="35"/>
      <c r="F8" s="35"/>
      <c r="G8" s="35"/>
      <c r="H8" s="77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72"/>
      <c r="AL8" s="72"/>
      <c r="AM8" s="72"/>
      <c r="AN8" s="72"/>
      <c r="AO8" s="72"/>
      <c r="AP8" s="72"/>
      <c r="AQ8" s="72"/>
      <c r="AR8" s="72"/>
    </row>
    <row r="9" spans="1:50" s="75" customFormat="1" ht="21.75" customHeight="1" outlineLevel="1" thickBot="1">
      <c r="A9" s="47"/>
      <c r="B9" s="47"/>
      <c r="C9" s="43"/>
      <c r="D9" s="36"/>
      <c r="E9" s="36"/>
      <c r="F9" s="36"/>
      <c r="G9" s="36"/>
      <c r="H9" s="78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72"/>
      <c r="AL9" s="72"/>
      <c r="AM9" s="72"/>
      <c r="AN9" s="72"/>
      <c r="AO9" s="72"/>
      <c r="AP9" s="72"/>
      <c r="AQ9" s="72"/>
      <c r="AR9" s="72"/>
    </row>
    <row r="10" spans="1:50" s="75" customFormat="1" ht="44.25" customHeight="1" thickBot="1">
      <c r="A10" s="50"/>
      <c r="B10" s="50"/>
      <c r="C10" s="51"/>
      <c r="D10" s="52"/>
      <c r="E10" s="52"/>
      <c r="F10" s="36"/>
      <c r="G10" s="36"/>
      <c r="H10" s="78"/>
      <c r="I10" s="129" t="s">
        <v>4</v>
      </c>
      <c r="J10" s="131">
        <v>2</v>
      </c>
      <c r="K10" s="57"/>
      <c r="L10" s="133">
        <v>2021</v>
      </c>
      <c r="M10" s="120"/>
      <c r="N10" s="120"/>
      <c r="O10" s="120"/>
      <c r="P10" s="120"/>
      <c r="Q10" s="120"/>
      <c r="R10" s="134"/>
      <c r="S10" s="133">
        <v>2022</v>
      </c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34"/>
      <c r="AE10" s="119">
        <v>2023</v>
      </c>
      <c r="AF10" s="120"/>
      <c r="AG10" s="120"/>
      <c r="AH10" s="120"/>
      <c r="AI10" s="120"/>
      <c r="AJ10" s="121"/>
      <c r="AK10" s="24"/>
      <c r="AL10" s="24"/>
      <c r="AM10" s="24"/>
      <c r="AN10" s="24"/>
      <c r="AO10" s="24"/>
      <c r="AP10" s="24"/>
      <c r="AQ10" s="24"/>
    </row>
    <row r="11" spans="1:50" s="13" customFormat="1" ht="21.65" customHeight="1" thickBot="1">
      <c r="A11" s="53" t="s">
        <v>5</v>
      </c>
      <c r="B11" s="53" t="s">
        <v>6</v>
      </c>
      <c r="C11" s="54" t="s">
        <v>7</v>
      </c>
      <c r="D11" s="53" t="s">
        <v>8</v>
      </c>
      <c r="E11" s="53" t="s">
        <v>9</v>
      </c>
      <c r="F11" s="34"/>
      <c r="G11" s="34"/>
      <c r="H11" s="76"/>
      <c r="I11" s="130"/>
      <c r="J11" s="132"/>
      <c r="K11" s="59"/>
      <c r="L11" s="11" t="s">
        <v>10</v>
      </c>
      <c r="M11" s="11" t="s">
        <v>11</v>
      </c>
      <c r="N11" s="11" t="s">
        <v>12</v>
      </c>
      <c r="O11" s="11" t="s">
        <v>13</v>
      </c>
      <c r="P11" s="11" t="s">
        <v>14</v>
      </c>
      <c r="Q11" s="11" t="s">
        <v>15</v>
      </c>
      <c r="R11" s="11" t="s">
        <v>16</v>
      </c>
      <c r="S11" s="11" t="s">
        <v>17</v>
      </c>
      <c r="T11" s="11" t="s">
        <v>18</v>
      </c>
      <c r="U11" s="11" t="s">
        <v>19</v>
      </c>
      <c r="V11" s="11" t="s">
        <v>20</v>
      </c>
      <c r="W11" s="11" t="s">
        <v>21</v>
      </c>
      <c r="X11" s="11" t="s">
        <v>10</v>
      </c>
      <c r="Y11" s="11" t="s">
        <v>11</v>
      </c>
      <c r="Z11" s="11" t="s">
        <v>12</v>
      </c>
      <c r="AA11" s="11" t="s">
        <v>13</v>
      </c>
      <c r="AB11" s="11" t="s">
        <v>14</v>
      </c>
      <c r="AC11" s="11" t="s">
        <v>15</v>
      </c>
      <c r="AD11" s="11" t="s">
        <v>16</v>
      </c>
      <c r="AE11" s="11" t="s">
        <v>17</v>
      </c>
      <c r="AF11" s="11" t="s">
        <v>18</v>
      </c>
      <c r="AG11" s="11" t="s">
        <v>19</v>
      </c>
      <c r="AH11" s="11" t="s">
        <v>20</v>
      </c>
      <c r="AI11" s="11" t="s">
        <v>21</v>
      </c>
      <c r="AJ11" s="12" t="s">
        <v>10</v>
      </c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</row>
    <row r="12" spans="1:50" ht="25" customHeight="1">
      <c r="A12" s="53">
        <v>44348</v>
      </c>
      <c r="B12" s="53">
        <v>44592</v>
      </c>
      <c r="C12" s="54">
        <f>MONTH(B12-A12)</f>
        <v>8</v>
      </c>
      <c r="D12" s="79">
        <v>48750162</v>
      </c>
      <c r="E12" s="79">
        <v>58500194.399999999</v>
      </c>
      <c r="F12" s="76">
        <f t="shared" ref="F12:F48" si="0">D12/C12</f>
        <v>6093770.25</v>
      </c>
      <c r="G12" s="76">
        <f t="shared" ref="G12:G48" si="1">SUM(L12:AJ12)</f>
        <v>58500194.399999999</v>
      </c>
      <c r="H12" s="76">
        <f t="shared" ref="H12:H48" si="2">E12-G12</f>
        <v>0</v>
      </c>
      <c r="I12" s="2" t="s">
        <v>4</v>
      </c>
      <c r="J12" s="3" t="s">
        <v>22</v>
      </c>
      <c r="K12" s="18"/>
      <c r="L12" s="80">
        <v>7312524.2999999998</v>
      </c>
      <c r="M12" s="80">
        <v>7312524.2999999998</v>
      </c>
      <c r="N12" s="80">
        <v>7312524.2999999998</v>
      </c>
      <c r="O12" s="80">
        <v>7312524.2999999998</v>
      </c>
      <c r="P12" s="80">
        <v>7312524.2999999998</v>
      </c>
      <c r="Q12" s="80">
        <v>7312524.2999999998</v>
      </c>
      <c r="R12" s="80">
        <v>7312524.2999999998</v>
      </c>
      <c r="S12" s="80">
        <v>7312524.2999999998</v>
      </c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2"/>
      <c r="AJ12" s="82"/>
      <c r="AK12" s="26"/>
      <c r="AL12" s="26"/>
      <c r="AM12" s="26"/>
      <c r="AN12" s="26"/>
      <c r="AO12" s="26"/>
      <c r="AP12" s="26"/>
      <c r="AQ12" s="26"/>
      <c r="AR12" s="27"/>
      <c r="AS12" s="27"/>
      <c r="AT12" s="27"/>
      <c r="AU12" s="27"/>
      <c r="AV12" s="27"/>
      <c r="AW12" s="27"/>
      <c r="AX12" s="27"/>
    </row>
    <row r="13" spans="1:50" ht="25" customHeight="1">
      <c r="A13" s="53">
        <v>44378</v>
      </c>
      <c r="B13" s="53">
        <v>44592</v>
      </c>
      <c r="C13" s="54">
        <f>MONTH(B13-A13)</f>
        <v>8</v>
      </c>
      <c r="D13" s="79">
        <v>141071504</v>
      </c>
      <c r="E13" s="79">
        <v>169285804.80000001</v>
      </c>
      <c r="F13" s="76">
        <f t="shared" si="0"/>
        <v>17633938</v>
      </c>
      <c r="G13" s="76">
        <f t="shared" si="1"/>
        <v>169285804.80000001</v>
      </c>
      <c r="H13" s="76">
        <f t="shared" si="2"/>
        <v>0</v>
      </c>
      <c r="I13" s="2" t="s">
        <v>23</v>
      </c>
      <c r="J13" s="4" t="s">
        <v>24</v>
      </c>
      <c r="K13" s="18"/>
      <c r="L13" s="83"/>
      <c r="M13" s="84">
        <v>24183686.399999999</v>
      </c>
      <c r="N13" s="84">
        <v>24183686.399999999</v>
      </c>
      <c r="O13" s="84">
        <v>24183686.399999999</v>
      </c>
      <c r="P13" s="84">
        <v>24183686.399999999</v>
      </c>
      <c r="Q13" s="84">
        <v>24183686.399999999</v>
      </c>
      <c r="R13" s="84">
        <v>24183686.399999999</v>
      </c>
      <c r="S13" s="84">
        <v>24183686.399999999</v>
      </c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5"/>
      <c r="AJ13" s="85"/>
      <c r="AK13" s="26"/>
      <c r="AL13" s="26"/>
      <c r="AM13" s="26"/>
      <c r="AN13" s="26"/>
      <c r="AO13" s="26"/>
      <c r="AP13" s="26"/>
      <c r="AQ13" s="26"/>
      <c r="AR13" s="27"/>
      <c r="AS13" s="27"/>
      <c r="AT13" s="27"/>
      <c r="AU13" s="27"/>
      <c r="AV13" s="27"/>
      <c r="AW13" s="27"/>
      <c r="AX13" s="27"/>
    </row>
    <row r="14" spans="1:50" ht="25" customHeight="1">
      <c r="A14" s="53">
        <v>44470</v>
      </c>
      <c r="B14" s="53">
        <v>44620</v>
      </c>
      <c r="C14" s="54">
        <f>MONTH(B14-A14)+2</f>
        <v>7</v>
      </c>
      <c r="D14" s="79">
        <v>223503712</v>
      </c>
      <c r="E14" s="79">
        <v>268204454.40000001</v>
      </c>
      <c r="F14" s="76">
        <f t="shared" si="0"/>
        <v>31929101.710000001</v>
      </c>
      <c r="G14" s="76">
        <f t="shared" si="1"/>
        <v>268204454.40000001</v>
      </c>
      <c r="H14" s="76">
        <f t="shared" si="2"/>
        <v>0</v>
      </c>
      <c r="I14" s="2" t="s">
        <v>25</v>
      </c>
      <c r="J14" s="4" t="s">
        <v>26</v>
      </c>
      <c r="K14" s="18"/>
      <c r="L14" s="83"/>
      <c r="M14" s="83"/>
      <c r="N14" s="83"/>
      <c r="O14" s="83"/>
      <c r="P14" s="84">
        <v>53640890.880000003</v>
      </c>
      <c r="Q14" s="84">
        <v>53640890.880000003</v>
      </c>
      <c r="R14" s="84">
        <v>53640890.880000003</v>
      </c>
      <c r="S14" s="84">
        <v>53640890.880000003</v>
      </c>
      <c r="T14" s="84">
        <v>53640890.880000003</v>
      </c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5"/>
      <c r="AJ14" s="85"/>
      <c r="AK14" s="26"/>
      <c r="AL14" s="26"/>
      <c r="AM14" s="26"/>
      <c r="AN14" s="26"/>
      <c r="AO14" s="26"/>
      <c r="AP14" s="26"/>
      <c r="AQ14" s="26"/>
      <c r="AR14" s="27"/>
      <c r="AS14" s="27"/>
      <c r="AT14" s="27"/>
      <c r="AU14" s="27"/>
      <c r="AV14" s="27"/>
      <c r="AW14" s="27"/>
      <c r="AX14" s="27"/>
    </row>
    <row r="15" spans="1:50" ht="24.75" customHeight="1">
      <c r="A15" s="53">
        <v>44470</v>
      </c>
      <c r="B15" s="53">
        <v>44650</v>
      </c>
      <c r="C15" s="54">
        <f t="shared" ref="C15:C48" si="3">MONTH(B15-A15)</f>
        <v>6</v>
      </c>
      <c r="D15" s="79">
        <v>133410608</v>
      </c>
      <c r="E15" s="79">
        <v>160092729.59999999</v>
      </c>
      <c r="F15" s="76">
        <f t="shared" si="0"/>
        <v>22235101.329999998</v>
      </c>
      <c r="G15" s="76">
        <f t="shared" si="1"/>
        <v>160092729.59999999</v>
      </c>
      <c r="H15" s="76">
        <f t="shared" si="2"/>
        <v>0</v>
      </c>
      <c r="I15" s="2" t="s">
        <v>27</v>
      </c>
      <c r="J15" s="4" t="s">
        <v>28</v>
      </c>
      <c r="K15" s="18"/>
      <c r="L15" s="83"/>
      <c r="M15" s="83"/>
      <c r="N15" s="83"/>
      <c r="O15" s="83"/>
      <c r="P15" s="84">
        <v>26682121.600000001</v>
      </c>
      <c r="Q15" s="84">
        <v>26682121.600000001</v>
      </c>
      <c r="R15" s="84">
        <v>26682121.600000001</v>
      </c>
      <c r="S15" s="84">
        <v>26682121.600000001</v>
      </c>
      <c r="T15" s="84">
        <v>26682121.600000001</v>
      </c>
      <c r="U15" s="84">
        <v>26682121.600000001</v>
      </c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5"/>
      <c r="AJ15" s="85"/>
      <c r="AK15" s="26"/>
      <c r="AL15" s="26"/>
      <c r="AM15" s="26"/>
      <c r="AN15" s="26"/>
      <c r="AO15" s="26"/>
      <c r="AP15" s="26"/>
      <c r="AQ15" s="26"/>
      <c r="AR15" s="27"/>
      <c r="AS15" s="27"/>
      <c r="AT15" s="27"/>
      <c r="AU15" s="27"/>
      <c r="AV15" s="27"/>
      <c r="AW15" s="27"/>
      <c r="AX15" s="27"/>
    </row>
    <row r="16" spans="1:50" ht="48" customHeight="1">
      <c r="A16" s="53">
        <v>44501</v>
      </c>
      <c r="B16" s="53">
        <v>44834</v>
      </c>
      <c r="C16" s="54">
        <f t="shared" si="3"/>
        <v>11</v>
      </c>
      <c r="D16" s="79">
        <v>772372368</v>
      </c>
      <c r="E16" s="79">
        <v>926846841.60000002</v>
      </c>
      <c r="F16" s="76">
        <f t="shared" si="0"/>
        <v>70215669.819999993</v>
      </c>
      <c r="G16" s="76">
        <f t="shared" si="1"/>
        <v>926846841.60000002</v>
      </c>
      <c r="H16" s="76">
        <f t="shared" si="2"/>
        <v>0</v>
      </c>
      <c r="I16" s="2" t="s">
        <v>29</v>
      </c>
      <c r="J16" s="4" t="s">
        <v>30</v>
      </c>
      <c r="K16" s="18"/>
      <c r="L16" s="83"/>
      <c r="M16" s="83"/>
      <c r="N16" s="83"/>
      <c r="O16" s="83"/>
      <c r="P16" s="83"/>
      <c r="Q16" s="84">
        <v>84258803.781818181</v>
      </c>
      <c r="R16" s="84">
        <v>84258803.781818181</v>
      </c>
      <c r="S16" s="84">
        <v>84258803.781818181</v>
      </c>
      <c r="T16" s="84">
        <v>84258803.781818181</v>
      </c>
      <c r="U16" s="84">
        <v>84258803.781818181</v>
      </c>
      <c r="V16" s="84">
        <v>84258803.781818181</v>
      </c>
      <c r="W16" s="84">
        <v>84258803.781818181</v>
      </c>
      <c r="X16" s="84">
        <v>84258803.781818181</v>
      </c>
      <c r="Y16" s="84">
        <v>84258803.781818181</v>
      </c>
      <c r="Z16" s="84">
        <v>84258803.781818181</v>
      </c>
      <c r="AA16" s="84">
        <v>84258803.781818181</v>
      </c>
      <c r="AB16" s="83"/>
      <c r="AC16" s="83"/>
      <c r="AD16" s="83"/>
      <c r="AE16" s="83"/>
      <c r="AF16" s="83"/>
      <c r="AG16" s="83"/>
      <c r="AH16" s="83"/>
      <c r="AI16" s="85"/>
      <c r="AJ16" s="85"/>
      <c r="AK16" s="26"/>
      <c r="AL16" s="26"/>
      <c r="AM16" s="26"/>
      <c r="AN16" s="26"/>
      <c r="AO16" s="26"/>
      <c r="AP16" s="26"/>
      <c r="AQ16" s="26"/>
      <c r="AR16" s="27"/>
      <c r="AS16" s="27"/>
      <c r="AT16" s="27"/>
      <c r="AU16" s="27"/>
      <c r="AV16" s="27"/>
      <c r="AW16" s="27"/>
      <c r="AX16" s="27"/>
    </row>
    <row r="17" spans="1:99" ht="29.25" customHeight="1">
      <c r="A17" s="53">
        <v>44562</v>
      </c>
      <c r="B17" s="53">
        <v>44864</v>
      </c>
      <c r="C17" s="54">
        <f t="shared" si="3"/>
        <v>10</v>
      </c>
      <c r="D17" s="79">
        <v>26285904</v>
      </c>
      <c r="E17" s="79">
        <v>31543084.800000001</v>
      </c>
      <c r="F17" s="76">
        <f t="shared" si="0"/>
        <v>2628590.4</v>
      </c>
      <c r="G17" s="76">
        <f t="shared" si="1"/>
        <v>31543084.800000001</v>
      </c>
      <c r="H17" s="76">
        <f t="shared" si="2"/>
        <v>0</v>
      </c>
      <c r="I17" s="2" t="s">
        <v>31</v>
      </c>
      <c r="J17" s="4" t="s">
        <v>32</v>
      </c>
      <c r="K17" s="18"/>
      <c r="L17" s="83"/>
      <c r="M17" s="83"/>
      <c r="N17" s="83"/>
      <c r="O17" s="83"/>
      <c r="P17" s="83"/>
      <c r="Q17" s="83"/>
      <c r="R17" s="83"/>
      <c r="S17" s="84">
        <v>3154308.48</v>
      </c>
      <c r="T17" s="84">
        <v>3154308.48</v>
      </c>
      <c r="U17" s="84">
        <v>3154308.48</v>
      </c>
      <c r="V17" s="84">
        <v>3154308.48</v>
      </c>
      <c r="W17" s="84">
        <v>3154308.48</v>
      </c>
      <c r="X17" s="84">
        <v>3154308.48</v>
      </c>
      <c r="Y17" s="84">
        <v>3154308.48</v>
      </c>
      <c r="Z17" s="84">
        <v>3154308.48</v>
      </c>
      <c r="AA17" s="84">
        <v>3154308.48</v>
      </c>
      <c r="AB17" s="84">
        <v>3154308.48</v>
      </c>
      <c r="AC17" s="85"/>
      <c r="AD17" s="85"/>
      <c r="AE17" s="85"/>
      <c r="AF17" s="85"/>
      <c r="AG17" s="85"/>
      <c r="AH17" s="85"/>
      <c r="AI17" s="85"/>
      <c r="AJ17" s="85"/>
      <c r="AK17" s="26"/>
      <c r="AL17" s="26"/>
      <c r="AM17" s="26"/>
      <c r="AN17" s="26"/>
      <c r="AO17" s="26"/>
      <c r="AP17" s="26"/>
      <c r="AQ17" s="26"/>
      <c r="AR17" s="27"/>
      <c r="AS17" s="27"/>
      <c r="AT17" s="27"/>
      <c r="AU17" s="27"/>
      <c r="AV17" s="27"/>
      <c r="AW17" s="27"/>
      <c r="AX17" s="27"/>
    </row>
    <row r="18" spans="1:99" ht="50.25" customHeight="1">
      <c r="A18" s="53">
        <v>44652</v>
      </c>
      <c r="B18" s="53">
        <v>44926</v>
      </c>
      <c r="C18" s="54">
        <f t="shared" si="3"/>
        <v>9</v>
      </c>
      <c r="D18" s="79">
        <v>152735328</v>
      </c>
      <c r="E18" s="79">
        <v>183282393.59999999</v>
      </c>
      <c r="F18" s="76">
        <f t="shared" si="0"/>
        <v>16970592</v>
      </c>
      <c r="G18" s="76">
        <f t="shared" si="1"/>
        <v>183282393.59999999</v>
      </c>
      <c r="H18" s="76">
        <f t="shared" si="2"/>
        <v>0</v>
      </c>
      <c r="I18" s="2" t="s">
        <v>33</v>
      </c>
      <c r="J18" s="4" t="s">
        <v>34</v>
      </c>
      <c r="K18" s="18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4">
        <v>20364710.399999999</v>
      </c>
      <c r="W18" s="84">
        <v>20364710.399999999</v>
      </c>
      <c r="X18" s="84">
        <v>20364710.399999999</v>
      </c>
      <c r="Y18" s="84">
        <v>20364710.399999999</v>
      </c>
      <c r="Z18" s="84">
        <v>20364710.399999999</v>
      </c>
      <c r="AA18" s="84">
        <v>20364710.399999999</v>
      </c>
      <c r="AB18" s="84">
        <v>20364710.399999999</v>
      </c>
      <c r="AC18" s="84">
        <v>20364710.399999999</v>
      </c>
      <c r="AD18" s="84">
        <v>20364710.399999999</v>
      </c>
      <c r="AE18" s="83"/>
      <c r="AF18" s="83"/>
      <c r="AG18" s="83"/>
      <c r="AH18" s="83"/>
      <c r="AI18" s="85"/>
      <c r="AJ18" s="85"/>
      <c r="AK18" s="26"/>
      <c r="AL18" s="26"/>
      <c r="AM18" s="26"/>
      <c r="AN18" s="26"/>
      <c r="AO18" s="26"/>
      <c r="AP18" s="26"/>
      <c r="AQ18" s="26"/>
      <c r="AR18" s="27"/>
      <c r="AS18" s="27"/>
      <c r="AT18" s="27"/>
      <c r="AU18" s="27"/>
      <c r="AV18" s="27"/>
      <c r="AW18" s="27"/>
      <c r="AX18" s="27"/>
    </row>
    <row r="19" spans="1:99" ht="35.25" customHeight="1">
      <c r="A19" s="53">
        <v>44621</v>
      </c>
      <c r="B19" s="53">
        <v>44926</v>
      </c>
      <c r="C19" s="54">
        <f t="shared" si="3"/>
        <v>10</v>
      </c>
      <c r="D19" s="79">
        <v>29974320</v>
      </c>
      <c r="E19" s="79">
        <v>35969184</v>
      </c>
      <c r="F19" s="76">
        <f t="shared" si="0"/>
        <v>2997432</v>
      </c>
      <c r="G19" s="76">
        <f t="shared" si="1"/>
        <v>35969184</v>
      </c>
      <c r="H19" s="76">
        <f t="shared" si="2"/>
        <v>0</v>
      </c>
      <c r="I19" s="2" t="s">
        <v>35</v>
      </c>
      <c r="J19" s="4" t="s">
        <v>36</v>
      </c>
      <c r="K19" s="18"/>
      <c r="L19" s="83"/>
      <c r="M19" s="83"/>
      <c r="N19" s="83"/>
      <c r="O19" s="83"/>
      <c r="P19" s="83"/>
      <c r="Q19" s="83"/>
      <c r="R19" s="83"/>
      <c r="S19" s="83"/>
      <c r="T19" s="83"/>
      <c r="U19" s="84">
        <v>3596918.4</v>
      </c>
      <c r="V19" s="84">
        <v>3596918.4</v>
      </c>
      <c r="W19" s="84">
        <v>3596918.4</v>
      </c>
      <c r="X19" s="84">
        <v>3596918.4</v>
      </c>
      <c r="Y19" s="84">
        <v>3596918.4</v>
      </c>
      <c r="Z19" s="84">
        <v>3596918.4</v>
      </c>
      <c r="AA19" s="84">
        <v>3596918.4</v>
      </c>
      <c r="AB19" s="84">
        <v>3596918.4</v>
      </c>
      <c r="AC19" s="84">
        <v>3596918.4</v>
      </c>
      <c r="AD19" s="84">
        <v>3596918.4</v>
      </c>
      <c r="AE19" s="85"/>
      <c r="AF19" s="85"/>
      <c r="AG19" s="85"/>
      <c r="AH19" s="85"/>
      <c r="AI19" s="85"/>
      <c r="AJ19" s="85"/>
      <c r="AK19" s="26"/>
      <c r="AL19" s="26"/>
      <c r="AM19" s="26"/>
      <c r="AN19" s="26"/>
      <c r="AO19" s="26"/>
      <c r="AP19" s="26"/>
      <c r="AQ19" s="26"/>
      <c r="AR19" s="27"/>
      <c r="AS19" s="27"/>
      <c r="AT19" s="27"/>
      <c r="AU19" s="27"/>
      <c r="AV19" s="27"/>
      <c r="AW19" s="27"/>
      <c r="AX19" s="27"/>
    </row>
    <row r="20" spans="1:99" ht="26.25" customHeight="1">
      <c r="A20" s="53">
        <v>44682</v>
      </c>
      <c r="B20" s="53">
        <v>45016</v>
      </c>
      <c r="C20" s="54">
        <f t="shared" si="3"/>
        <v>11</v>
      </c>
      <c r="D20" s="79">
        <v>169372528</v>
      </c>
      <c r="E20" s="79">
        <v>203247033.59999999</v>
      </c>
      <c r="F20" s="76">
        <f t="shared" si="0"/>
        <v>15397502.550000001</v>
      </c>
      <c r="G20" s="76">
        <f t="shared" si="1"/>
        <v>203247033.59999999</v>
      </c>
      <c r="H20" s="76">
        <f t="shared" si="2"/>
        <v>0</v>
      </c>
      <c r="I20" s="2" t="s">
        <v>37</v>
      </c>
      <c r="J20" s="4" t="s">
        <v>38</v>
      </c>
      <c r="K20" s="18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4">
        <v>18477003.054545451</v>
      </c>
      <c r="X20" s="84">
        <v>18477003.054545451</v>
      </c>
      <c r="Y20" s="84">
        <v>18477003.054545451</v>
      </c>
      <c r="Z20" s="84">
        <v>18477003.054545451</v>
      </c>
      <c r="AA20" s="84">
        <v>18477003.054545451</v>
      </c>
      <c r="AB20" s="84">
        <v>18477003.054545451</v>
      </c>
      <c r="AC20" s="84">
        <v>18477003.054545451</v>
      </c>
      <c r="AD20" s="84">
        <v>18477003.054545451</v>
      </c>
      <c r="AE20" s="84">
        <v>18477003.054545451</v>
      </c>
      <c r="AF20" s="84">
        <v>18477003.054545451</v>
      </c>
      <c r="AG20" s="84">
        <v>18477003.054545451</v>
      </c>
      <c r="AH20" s="85"/>
      <c r="AI20" s="85"/>
      <c r="AJ20" s="85"/>
      <c r="AK20" s="26"/>
      <c r="AL20" s="26"/>
      <c r="AM20" s="26"/>
      <c r="AN20" s="26"/>
      <c r="AO20" s="26"/>
      <c r="AP20" s="26"/>
      <c r="AQ20" s="26"/>
      <c r="AR20" s="27"/>
      <c r="AS20" s="27"/>
      <c r="AT20" s="27"/>
      <c r="AU20" s="27"/>
      <c r="AV20" s="27"/>
      <c r="AW20" s="27"/>
      <c r="AX20" s="27"/>
    </row>
    <row r="21" spans="1:99" ht="38.25" customHeight="1">
      <c r="A21" s="53">
        <v>44682</v>
      </c>
      <c r="B21" s="53">
        <v>44895</v>
      </c>
      <c r="C21" s="54">
        <f t="shared" si="3"/>
        <v>7</v>
      </c>
      <c r="D21" s="79">
        <v>154991232</v>
      </c>
      <c r="E21" s="79">
        <v>185989478.40000001</v>
      </c>
      <c r="F21" s="76">
        <f t="shared" si="0"/>
        <v>22141604.57</v>
      </c>
      <c r="G21" s="76">
        <f t="shared" si="1"/>
        <v>185989478.40000001</v>
      </c>
      <c r="H21" s="76">
        <f t="shared" si="2"/>
        <v>0</v>
      </c>
      <c r="I21" s="2" t="s">
        <v>39</v>
      </c>
      <c r="J21" s="4" t="s">
        <v>40</v>
      </c>
      <c r="K21" s="18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4">
        <v>26569925.48571429</v>
      </c>
      <c r="X21" s="84">
        <v>26569925.48571429</v>
      </c>
      <c r="Y21" s="84">
        <v>26569925.48571429</v>
      </c>
      <c r="Z21" s="84">
        <v>26569925.48571429</v>
      </c>
      <c r="AA21" s="84">
        <v>26569925.48571429</v>
      </c>
      <c r="AB21" s="84">
        <v>26569925.48571429</v>
      </c>
      <c r="AC21" s="84">
        <v>26569925.48571429</v>
      </c>
      <c r="AD21" s="83"/>
      <c r="AE21" s="83"/>
      <c r="AF21" s="83"/>
      <c r="AG21" s="83"/>
      <c r="AH21" s="83"/>
      <c r="AI21" s="85"/>
      <c r="AJ21" s="85"/>
      <c r="AK21" s="26"/>
      <c r="AL21" s="26"/>
      <c r="AM21" s="26"/>
      <c r="AN21" s="26"/>
      <c r="AO21" s="26"/>
      <c r="AP21" s="26"/>
      <c r="AQ21" s="26"/>
      <c r="AR21" s="27"/>
      <c r="AS21" s="27"/>
      <c r="AT21" s="27"/>
      <c r="AU21" s="27"/>
      <c r="AV21" s="27"/>
      <c r="AW21" s="27"/>
      <c r="AX21" s="27"/>
    </row>
    <row r="22" spans="1:99" ht="25" customHeight="1">
      <c r="A22" s="53">
        <v>44682</v>
      </c>
      <c r="B22" s="53">
        <v>44895</v>
      </c>
      <c r="C22" s="54">
        <f t="shared" si="3"/>
        <v>7</v>
      </c>
      <c r="D22" s="79">
        <v>339120</v>
      </c>
      <c r="E22" s="79">
        <v>406944</v>
      </c>
      <c r="F22" s="76">
        <f t="shared" si="0"/>
        <v>48445.71</v>
      </c>
      <c r="G22" s="76">
        <f t="shared" si="1"/>
        <v>406944</v>
      </c>
      <c r="H22" s="76">
        <f t="shared" si="2"/>
        <v>0</v>
      </c>
      <c r="I22" s="2" t="s">
        <v>41</v>
      </c>
      <c r="J22" s="4" t="s">
        <v>42</v>
      </c>
      <c r="K22" s="18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4">
        <v>58134.857142857138</v>
      </c>
      <c r="X22" s="84">
        <v>58134.857142857138</v>
      </c>
      <c r="Y22" s="84">
        <v>58134.857142857138</v>
      </c>
      <c r="Z22" s="84">
        <v>58134.857142857138</v>
      </c>
      <c r="AA22" s="84">
        <v>58134.857142857138</v>
      </c>
      <c r="AB22" s="84">
        <v>58134.857142857138</v>
      </c>
      <c r="AC22" s="84">
        <v>58134.857142857138</v>
      </c>
      <c r="AD22" s="83"/>
      <c r="AE22" s="83"/>
      <c r="AF22" s="83"/>
      <c r="AG22" s="83"/>
      <c r="AH22" s="83"/>
      <c r="AI22" s="85"/>
      <c r="AJ22" s="85"/>
      <c r="AK22" s="26"/>
      <c r="AL22" s="26"/>
      <c r="AM22" s="26"/>
      <c r="AN22" s="26"/>
      <c r="AO22" s="26"/>
      <c r="AP22" s="26"/>
      <c r="AQ22" s="26"/>
      <c r="AR22" s="27"/>
      <c r="AS22" s="27"/>
      <c r="AT22" s="27"/>
      <c r="AU22" s="27"/>
      <c r="AV22" s="27"/>
      <c r="AW22" s="27"/>
      <c r="AX22" s="27"/>
    </row>
    <row r="23" spans="1:99" ht="25" customHeight="1">
      <c r="A23" s="53">
        <v>44713</v>
      </c>
      <c r="B23" s="53">
        <v>44895</v>
      </c>
      <c r="C23" s="54">
        <f t="shared" si="3"/>
        <v>6</v>
      </c>
      <c r="D23" s="79">
        <v>589248</v>
      </c>
      <c r="E23" s="79">
        <v>707097.59999999998</v>
      </c>
      <c r="F23" s="76">
        <f t="shared" si="0"/>
        <v>98208</v>
      </c>
      <c r="G23" s="76">
        <f t="shared" si="1"/>
        <v>707097.59999999998</v>
      </c>
      <c r="H23" s="76">
        <f t="shared" si="2"/>
        <v>0</v>
      </c>
      <c r="I23" s="2" t="s">
        <v>43</v>
      </c>
      <c r="J23" s="4" t="s">
        <v>44</v>
      </c>
      <c r="K23" s="18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4">
        <v>117849.60000000001</v>
      </c>
      <c r="Y23" s="84">
        <v>117849.60000000001</v>
      </c>
      <c r="Z23" s="84">
        <v>117849.60000000001</v>
      </c>
      <c r="AA23" s="84">
        <v>117849.60000000001</v>
      </c>
      <c r="AB23" s="84">
        <v>117849.60000000001</v>
      </c>
      <c r="AC23" s="84">
        <v>117849.60000000001</v>
      </c>
      <c r="AD23" s="83"/>
      <c r="AE23" s="83"/>
      <c r="AF23" s="83"/>
      <c r="AG23" s="83"/>
      <c r="AH23" s="83"/>
      <c r="AI23" s="85"/>
      <c r="AJ23" s="85"/>
      <c r="AK23" s="26"/>
      <c r="AL23" s="26"/>
      <c r="AM23" s="26"/>
      <c r="AN23" s="26"/>
      <c r="AO23" s="26"/>
      <c r="AP23" s="26"/>
      <c r="AQ23" s="26"/>
      <c r="AR23" s="27"/>
      <c r="AS23" s="27"/>
      <c r="AT23" s="27"/>
      <c r="AU23" s="27"/>
      <c r="AV23" s="27"/>
      <c r="AW23" s="27"/>
      <c r="AX23" s="27"/>
    </row>
    <row r="24" spans="1:99" ht="31.5" customHeight="1">
      <c r="A24" s="53">
        <v>44743</v>
      </c>
      <c r="B24" s="53">
        <v>44985</v>
      </c>
      <c r="C24" s="54">
        <f t="shared" si="3"/>
        <v>8</v>
      </c>
      <c r="D24" s="79">
        <v>53111136</v>
      </c>
      <c r="E24" s="79">
        <v>63733363.200000003</v>
      </c>
      <c r="F24" s="76">
        <f t="shared" si="0"/>
        <v>6638892</v>
      </c>
      <c r="G24" s="76">
        <f t="shared" si="1"/>
        <v>63733363.200000003</v>
      </c>
      <c r="H24" s="76">
        <f t="shared" si="2"/>
        <v>0</v>
      </c>
      <c r="I24" s="2" t="s">
        <v>45</v>
      </c>
      <c r="J24" s="4" t="s">
        <v>46</v>
      </c>
      <c r="K24" s="18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4">
        <v>7966670.4000000004</v>
      </c>
      <c r="Z24" s="84">
        <v>7966670.4000000004</v>
      </c>
      <c r="AA24" s="84">
        <v>7966670.4000000004</v>
      </c>
      <c r="AB24" s="84">
        <v>7966670.4000000004</v>
      </c>
      <c r="AC24" s="84">
        <v>7966670.4000000004</v>
      </c>
      <c r="AD24" s="84">
        <v>7966670.4000000004</v>
      </c>
      <c r="AE24" s="84">
        <v>7966670.4000000004</v>
      </c>
      <c r="AF24" s="84">
        <v>7966670.4000000004</v>
      </c>
      <c r="AG24" s="83"/>
      <c r="AH24" s="83"/>
      <c r="AI24" s="85"/>
      <c r="AJ24" s="85"/>
      <c r="AK24" s="26"/>
      <c r="AL24" s="26"/>
      <c r="AM24" s="26"/>
      <c r="AN24" s="26"/>
      <c r="AO24" s="26"/>
      <c r="AP24" s="26"/>
      <c r="AQ24" s="26"/>
      <c r="AR24" s="27"/>
      <c r="AS24" s="27"/>
      <c r="AT24" s="27"/>
      <c r="AU24" s="27"/>
      <c r="AV24" s="27"/>
      <c r="AW24" s="27"/>
      <c r="AX24" s="27"/>
    </row>
    <row r="25" spans="1:99" ht="31.5" customHeight="1">
      <c r="A25" s="53">
        <v>44774</v>
      </c>
      <c r="B25" s="53">
        <v>44985</v>
      </c>
      <c r="C25" s="54">
        <f t="shared" si="3"/>
        <v>7</v>
      </c>
      <c r="D25" s="79">
        <v>102970736</v>
      </c>
      <c r="E25" s="79">
        <v>123564883.2</v>
      </c>
      <c r="F25" s="76">
        <f t="shared" si="0"/>
        <v>14710105.140000001</v>
      </c>
      <c r="G25" s="76">
        <f t="shared" si="1"/>
        <v>123564883.2</v>
      </c>
      <c r="H25" s="76">
        <f t="shared" si="2"/>
        <v>0</v>
      </c>
      <c r="I25" s="2" t="s">
        <v>47</v>
      </c>
      <c r="J25" s="4" t="s">
        <v>48</v>
      </c>
      <c r="K25" s="18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4">
        <v>17652126.171428569</v>
      </c>
      <c r="AA25" s="84">
        <v>17652126.171428569</v>
      </c>
      <c r="AB25" s="84">
        <v>17652126.171428569</v>
      </c>
      <c r="AC25" s="84">
        <v>17652126.171428569</v>
      </c>
      <c r="AD25" s="84">
        <v>17652126.171428569</v>
      </c>
      <c r="AE25" s="84">
        <v>17652126.171428569</v>
      </c>
      <c r="AF25" s="84">
        <v>17652126.171428569</v>
      </c>
      <c r="AG25" s="83"/>
      <c r="AH25" s="83"/>
      <c r="AI25" s="85"/>
      <c r="AJ25" s="85"/>
      <c r="AK25" s="26"/>
      <c r="AL25" s="26"/>
      <c r="AM25" s="26"/>
      <c r="AN25" s="26"/>
      <c r="AO25" s="26"/>
      <c r="AP25" s="26"/>
      <c r="AQ25" s="26"/>
      <c r="AR25" s="27"/>
      <c r="AS25" s="27"/>
      <c r="AT25" s="27"/>
      <c r="AU25" s="27"/>
      <c r="AV25" s="27"/>
      <c r="AW25" s="27"/>
      <c r="AX25" s="27"/>
    </row>
    <row r="26" spans="1:99" ht="34.5" customHeight="1">
      <c r="A26" s="53">
        <v>44835</v>
      </c>
      <c r="B26" s="53">
        <v>44926</v>
      </c>
      <c r="C26" s="54">
        <f t="shared" si="3"/>
        <v>3</v>
      </c>
      <c r="D26" s="79">
        <v>63191312</v>
      </c>
      <c r="E26" s="79">
        <v>75829574.400000006</v>
      </c>
      <c r="F26" s="76">
        <f t="shared" si="0"/>
        <v>21063770.670000002</v>
      </c>
      <c r="G26" s="76">
        <f t="shared" si="1"/>
        <v>75829574.400000006</v>
      </c>
      <c r="H26" s="76">
        <f t="shared" si="2"/>
        <v>0</v>
      </c>
      <c r="I26" s="2" t="s">
        <v>49</v>
      </c>
      <c r="J26" s="4" t="s">
        <v>50</v>
      </c>
      <c r="K26" s="18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4">
        <v>25276524.800000001</v>
      </c>
      <c r="AC26" s="84">
        <v>25276524.800000001</v>
      </c>
      <c r="AD26" s="84">
        <v>25276524.800000001</v>
      </c>
      <c r="AE26" s="83"/>
      <c r="AF26" s="83"/>
      <c r="AG26" s="83"/>
      <c r="AH26" s="83"/>
      <c r="AI26" s="85"/>
      <c r="AJ26" s="85"/>
      <c r="AK26" s="26"/>
      <c r="AL26" s="26"/>
      <c r="AM26" s="26"/>
      <c r="AN26" s="26"/>
      <c r="AO26" s="26"/>
      <c r="AP26" s="26"/>
      <c r="AQ26" s="26"/>
      <c r="AR26" s="27"/>
      <c r="AS26" s="27"/>
      <c r="AT26" s="27"/>
      <c r="AU26" s="27"/>
      <c r="AV26" s="27"/>
      <c r="AW26" s="27"/>
      <c r="AX26" s="27"/>
    </row>
    <row r="27" spans="1:99" ht="49.5" customHeight="1">
      <c r="A27" s="53">
        <v>44927</v>
      </c>
      <c r="B27" s="53">
        <v>44985</v>
      </c>
      <c r="C27" s="54">
        <f t="shared" si="3"/>
        <v>2</v>
      </c>
      <c r="D27" s="79">
        <v>4939712</v>
      </c>
      <c r="E27" s="79">
        <v>5927654.4000000004</v>
      </c>
      <c r="F27" s="76">
        <f t="shared" si="0"/>
        <v>2469856</v>
      </c>
      <c r="G27" s="76">
        <f t="shared" si="1"/>
        <v>5927654.4000000004</v>
      </c>
      <c r="H27" s="76">
        <f t="shared" si="2"/>
        <v>0</v>
      </c>
      <c r="I27" s="2" t="s">
        <v>51</v>
      </c>
      <c r="J27" s="4" t="s">
        <v>52</v>
      </c>
      <c r="K27" s="18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4">
        <v>2963827.2</v>
      </c>
      <c r="AF27" s="84">
        <v>2963827.2</v>
      </c>
      <c r="AG27" s="83"/>
      <c r="AH27" s="83"/>
      <c r="AI27" s="85"/>
      <c r="AJ27" s="85"/>
      <c r="AK27" s="26"/>
      <c r="AL27" s="26"/>
      <c r="AM27" s="26"/>
      <c r="AN27" s="26"/>
      <c r="AO27" s="26"/>
      <c r="AP27" s="26"/>
      <c r="AQ27" s="26"/>
      <c r="AR27" s="27"/>
      <c r="AS27" s="27"/>
      <c r="AT27" s="27"/>
      <c r="AU27" s="27"/>
      <c r="AV27" s="27"/>
      <c r="AW27" s="27"/>
      <c r="AX27" s="27"/>
    </row>
    <row r="28" spans="1:99" ht="29.25" customHeight="1">
      <c r="A28" s="53">
        <v>44896</v>
      </c>
      <c r="B28" s="53">
        <v>44957</v>
      </c>
      <c r="C28" s="54">
        <f t="shared" si="3"/>
        <v>3</v>
      </c>
      <c r="D28" s="79">
        <v>1100784</v>
      </c>
      <c r="E28" s="79">
        <v>1320940.8</v>
      </c>
      <c r="F28" s="76">
        <f t="shared" si="0"/>
        <v>366928</v>
      </c>
      <c r="G28" s="76">
        <f t="shared" si="1"/>
        <v>1320940.8</v>
      </c>
      <c r="H28" s="76">
        <f t="shared" si="2"/>
        <v>0</v>
      </c>
      <c r="I28" s="2" t="s">
        <v>53</v>
      </c>
      <c r="J28" s="4" t="s">
        <v>54</v>
      </c>
      <c r="K28" s="18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4">
        <v>660470.4</v>
      </c>
      <c r="AE28" s="84">
        <v>660470.4</v>
      </c>
      <c r="AF28" s="83"/>
      <c r="AG28" s="83"/>
      <c r="AH28" s="83"/>
      <c r="AI28" s="85"/>
      <c r="AJ28" s="85"/>
      <c r="AK28" s="26"/>
      <c r="AL28" s="26"/>
      <c r="AM28" s="26"/>
      <c r="AN28" s="26"/>
      <c r="AO28" s="26"/>
      <c r="AP28" s="26"/>
      <c r="AQ28" s="26"/>
      <c r="AR28" s="27"/>
      <c r="AS28" s="27"/>
      <c r="AT28" s="27"/>
      <c r="AU28" s="27"/>
      <c r="AV28" s="27"/>
      <c r="AW28" s="27"/>
      <c r="AX28" s="27"/>
    </row>
    <row r="29" spans="1:99" s="5" customFormat="1" ht="44.25" customHeight="1">
      <c r="A29" s="53">
        <v>44868</v>
      </c>
      <c r="B29" s="53">
        <v>45046</v>
      </c>
      <c r="C29" s="54">
        <f t="shared" si="3"/>
        <v>6</v>
      </c>
      <c r="D29" s="79">
        <v>113122224</v>
      </c>
      <c r="E29" s="79">
        <v>135746668.80000001</v>
      </c>
      <c r="F29" s="76">
        <f t="shared" si="0"/>
        <v>18853704</v>
      </c>
      <c r="G29" s="76">
        <f t="shared" si="1"/>
        <v>135746668.80000001</v>
      </c>
      <c r="H29" s="76">
        <f t="shared" si="2"/>
        <v>0</v>
      </c>
      <c r="I29" s="2" t="s">
        <v>55</v>
      </c>
      <c r="J29" s="4" t="s">
        <v>56</v>
      </c>
      <c r="K29" s="18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4">
        <v>22624444.800000001</v>
      </c>
      <c r="AD29" s="84">
        <v>22624444.800000001</v>
      </c>
      <c r="AE29" s="84">
        <v>22624444.800000001</v>
      </c>
      <c r="AF29" s="84">
        <v>22624444.800000001</v>
      </c>
      <c r="AG29" s="84">
        <v>22624444.800000001</v>
      </c>
      <c r="AH29" s="86">
        <v>22624444.800000001</v>
      </c>
      <c r="AI29" s="85"/>
      <c r="AJ29" s="85"/>
      <c r="AK29" s="26"/>
      <c r="AL29" s="26"/>
      <c r="AM29" s="26"/>
      <c r="AN29" s="26"/>
      <c r="AO29" s="26"/>
      <c r="AP29" s="26"/>
      <c r="AQ29" s="26"/>
      <c r="AR29" s="27"/>
      <c r="AS29" s="27"/>
      <c r="AT29" s="27"/>
      <c r="AU29" s="27"/>
      <c r="AV29" s="27"/>
      <c r="AW29" s="27"/>
      <c r="AX29" s="27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2"/>
      <c r="CS29" s="72"/>
      <c r="CT29" s="72"/>
      <c r="CU29" s="72"/>
    </row>
    <row r="30" spans="1:99" ht="42.75" customHeight="1">
      <c r="A30" s="53">
        <v>44972</v>
      </c>
      <c r="B30" s="53">
        <v>45107</v>
      </c>
      <c r="C30" s="54">
        <f t="shared" si="3"/>
        <v>5</v>
      </c>
      <c r="D30" s="79">
        <v>2734992</v>
      </c>
      <c r="E30" s="79">
        <v>3281990.4</v>
      </c>
      <c r="F30" s="76">
        <f t="shared" si="0"/>
        <v>546998.4</v>
      </c>
      <c r="G30" s="76">
        <f t="shared" si="1"/>
        <v>3281990.4</v>
      </c>
      <c r="H30" s="76">
        <f t="shared" si="2"/>
        <v>0</v>
      </c>
      <c r="I30" s="2" t="s">
        <v>57</v>
      </c>
      <c r="J30" s="4" t="s">
        <v>58</v>
      </c>
      <c r="K30" s="18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4">
        <v>656398.07999999996</v>
      </c>
      <c r="AG30" s="84">
        <v>656398.07999999996</v>
      </c>
      <c r="AH30" s="86">
        <v>656398.07999999996</v>
      </c>
      <c r="AI30" s="86">
        <v>656398.07999999996</v>
      </c>
      <c r="AJ30" s="86">
        <v>656398.07999999996</v>
      </c>
      <c r="AK30" s="26"/>
      <c r="AL30" s="26"/>
      <c r="AM30" s="26"/>
      <c r="AN30" s="26"/>
      <c r="AO30" s="26"/>
      <c r="AP30" s="26"/>
      <c r="AQ30" s="26"/>
      <c r="AR30" s="27"/>
      <c r="AS30" s="27"/>
      <c r="AT30" s="27"/>
      <c r="AU30" s="27"/>
      <c r="AV30" s="27"/>
      <c r="AW30" s="27"/>
      <c r="AX30" s="27"/>
    </row>
    <row r="31" spans="1:99" ht="39.75" customHeight="1">
      <c r="A31" s="53">
        <v>44868</v>
      </c>
      <c r="B31" s="53">
        <v>45046</v>
      </c>
      <c r="C31" s="54">
        <f t="shared" si="3"/>
        <v>6</v>
      </c>
      <c r="D31" s="79">
        <v>40176864</v>
      </c>
      <c r="E31" s="79">
        <v>48212236.799999997</v>
      </c>
      <c r="F31" s="76">
        <f t="shared" si="0"/>
        <v>6696144</v>
      </c>
      <c r="G31" s="76">
        <f t="shared" si="1"/>
        <v>48212236.799999997</v>
      </c>
      <c r="H31" s="76">
        <f t="shared" si="2"/>
        <v>0</v>
      </c>
      <c r="I31" s="2" t="s">
        <v>59</v>
      </c>
      <c r="J31" s="4" t="s">
        <v>60</v>
      </c>
      <c r="K31" s="18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4">
        <v>8035372.7999999998</v>
      </c>
      <c r="AD31" s="84">
        <v>8035372.7999999998</v>
      </c>
      <c r="AE31" s="84">
        <v>8035372.7999999998</v>
      </c>
      <c r="AF31" s="84">
        <v>8035372.7999999998</v>
      </c>
      <c r="AG31" s="84">
        <v>8035372.7999999998</v>
      </c>
      <c r="AH31" s="86">
        <v>8035372.7999999998</v>
      </c>
      <c r="AI31" s="85"/>
      <c r="AJ31" s="85"/>
      <c r="AK31" s="26"/>
      <c r="AL31" s="26"/>
      <c r="AM31" s="26"/>
      <c r="AN31" s="26"/>
      <c r="AO31" s="26"/>
      <c r="AP31" s="26"/>
      <c r="AQ31" s="26"/>
      <c r="AR31" s="27"/>
      <c r="AS31" s="27"/>
      <c r="AT31" s="27"/>
      <c r="AU31" s="27"/>
      <c r="AV31" s="27"/>
      <c r="AW31" s="27"/>
      <c r="AX31" s="27"/>
    </row>
    <row r="32" spans="1:99" s="29" customFormat="1" ht="43.5" customHeight="1">
      <c r="A32" s="55">
        <v>44972</v>
      </c>
      <c r="B32" s="53">
        <v>45107</v>
      </c>
      <c r="C32" s="54">
        <f t="shared" si="3"/>
        <v>5</v>
      </c>
      <c r="D32" s="79">
        <v>1545696</v>
      </c>
      <c r="E32" s="79">
        <v>1854835.2</v>
      </c>
      <c r="F32" s="76">
        <f t="shared" si="0"/>
        <v>309139.20000000001</v>
      </c>
      <c r="G32" s="76">
        <f t="shared" si="1"/>
        <v>1854835.2</v>
      </c>
      <c r="H32" s="76">
        <f t="shared" si="2"/>
        <v>0</v>
      </c>
      <c r="I32" s="2" t="s">
        <v>61</v>
      </c>
      <c r="J32" s="4" t="s">
        <v>62</v>
      </c>
      <c r="K32" s="18"/>
      <c r="L32" s="83"/>
      <c r="M32" s="83"/>
      <c r="N32" s="83"/>
      <c r="O32" s="83"/>
      <c r="P32" s="83"/>
      <c r="Q32" s="83"/>
      <c r="R32" s="83"/>
      <c r="S32" s="87"/>
      <c r="T32" s="87"/>
      <c r="U32" s="87"/>
      <c r="V32" s="87"/>
      <c r="W32" s="83"/>
      <c r="X32" s="83"/>
      <c r="Y32" s="83"/>
      <c r="Z32" s="83"/>
      <c r="AA32" s="83"/>
      <c r="AB32" s="83"/>
      <c r="AC32" s="83"/>
      <c r="AD32" s="83"/>
      <c r="AE32" s="83"/>
      <c r="AF32" s="84">
        <v>370967.03999999998</v>
      </c>
      <c r="AG32" s="84">
        <v>370967.03999999998</v>
      </c>
      <c r="AH32" s="84">
        <v>370967.03999999998</v>
      </c>
      <c r="AI32" s="86">
        <v>370967.03999999998</v>
      </c>
      <c r="AJ32" s="86">
        <v>370967.03999999998</v>
      </c>
      <c r="AK32" s="28"/>
      <c r="AL32" s="28"/>
      <c r="AM32" s="28"/>
      <c r="AN32" s="28"/>
      <c r="AO32" s="28"/>
      <c r="AP32" s="28"/>
      <c r="AQ32" s="28"/>
      <c r="AR32" s="29">
        <v>0</v>
      </c>
    </row>
    <row r="33" spans="1:44" s="29" customFormat="1" ht="58.5" customHeight="1">
      <c r="A33" s="53">
        <v>44774</v>
      </c>
      <c r="B33" s="55">
        <v>45077</v>
      </c>
      <c r="C33" s="54">
        <f t="shared" si="3"/>
        <v>10</v>
      </c>
      <c r="D33" s="79">
        <v>267860952</v>
      </c>
      <c r="E33" s="79">
        <v>321433142.39999998</v>
      </c>
      <c r="F33" s="76">
        <f t="shared" si="0"/>
        <v>26786095.199999999</v>
      </c>
      <c r="G33" s="76">
        <f t="shared" si="1"/>
        <v>321433142.39999998</v>
      </c>
      <c r="H33" s="76">
        <f t="shared" si="2"/>
        <v>0</v>
      </c>
      <c r="I33" s="2" t="s">
        <v>63</v>
      </c>
      <c r="J33" s="23" t="s">
        <v>64</v>
      </c>
      <c r="K33" s="60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4">
        <v>32143314.239999998</v>
      </c>
      <c r="AA33" s="84">
        <v>32143314.239999998</v>
      </c>
      <c r="AB33" s="84">
        <v>32143314.239999998</v>
      </c>
      <c r="AC33" s="84">
        <v>32143314.239999998</v>
      </c>
      <c r="AD33" s="84">
        <v>32143314.239999998</v>
      </c>
      <c r="AE33" s="84">
        <v>32143314.239999998</v>
      </c>
      <c r="AF33" s="84">
        <v>32143314.239999998</v>
      </c>
      <c r="AG33" s="84">
        <v>32143314.239999998</v>
      </c>
      <c r="AH33" s="84">
        <v>32143314.239999998</v>
      </c>
      <c r="AI33" s="84">
        <v>32143314.239999998</v>
      </c>
      <c r="AJ33" s="85"/>
      <c r="AK33" s="30"/>
      <c r="AL33" s="30"/>
      <c r="AM33" s="30"/>
      <c r="AN33" s="30"/>
      <c r="AO33" s="30"/>
      <c r="AP33" s="30"/>
      <c r="AQ33" s="30"/>
    </row>
    <row r="34" spans="1:44" s="29" customFormat="1" ht="30" customHeight="1">
      <c r="A34" s="53">
        <v>44972</v>
      </c>
      <c r="B34" s="53">
        <v>45107</v>
      </c>
      <c r="C34" s="54">
        <f t="shared" si="3"/>
        <v>5</v>
      </c>
      <c r="D34" s="79">
        <v>3041712</v>
      </c>
      <c r="E34" s="79">
        <v>3650054.4</v>
      </c>
      <c r="F34" s="76">
        <f t="shared" si="0"/>
        <v>608342.4</v>
      </c>
      <c r="G34" s="76">
        <f t="shared" si="1"/>
        <v>3650054.4</v>
      </c>
      <c r="H34" s="76">
        <f t="shared" si="2"/>
        <v>0</v>
      </c>
      <c r="I34" s="2" t="s">
        <v>65</v>
      </c>
      <c r="J34" s="4" t="s">
        <v>66</v>
      </c>
      <c r="K34" s="18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4">
        <v>730010.88</v>
      </c>
      <c r="AG34" s="84">
        <v>730010.88</v>
      </c>
      <c r="AH34" s="84">
        <v>730010.88</v>
      </c>
      <c r="AI34" s="84">
        <v>730010.88</v>
      </c>
      <c r="AJ34" s="86">
        <v>730010.88</v>
      </c>
      <c r="AK34" s="30"/>
      <c r="AL34" s="30"/>
      <c r="AM34" s="30"/>
      <c r="AN34" s="30"/>
      <c r="AO34" s="30"/>
      <c r="AP34" s="30"/>
      <c r="AQ34" s="30"/>
    </row>
    <row r="35" spans="1:44" s="29" customFormat="1" ht="30" customHeight="1">
      <c r="A35" s="53">
        <v>44868</v>
      </c>
      <c r="B35" s="55">
        <v>45107</v>
      </c>
      <c r="C35" s="54">
        <f t="shared" si="3"/>
        <v>8</v>
      </c>
      <c r="D35" s="79">
        <v>220870800</v>
      </c>
      <c r="E35" s="79">
        <v>265044960</v>
      </c>
      <c r="F35" s="76">
        <f t="shared" si="0"/>
        <v>27608850</v>
      </c>
      <c r="G35" s="76">
        <f t="shared" si="1"/>
        <v>265044960</v>
      </c>
      <c r="H35" s="76">
        <f t="shared" si="2"/>
        <v>0</v>
      </c>
      <c r="I35" s="2" t="s">
        <v>67</v>
      </c>
      <c r="J35" s="4" t="s">
        <v>68</v>
      </c>
      <c r="K35" s="18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4">
        <v>33130620</v>
      </c>
      <c r="AD35" s="84">
        <v>33130620</v>
      </c>
      <c r="AE35" s="84">
        <v>33130620</v>
      </c>
      <c r="AF35" s="84">
        <v>33130620</v>
      </c>
      <c r="AG35" s="84">
        <v>33130620</v>
      </c>
      <c r="AH35" s="84">
        <v>33130620</v>
      </c>
      <c r="AI35" s="84">
        <v>33130620</v>
      </c>
      <c r="AJ35" s="84">
        <v>33130620</v>
      </c>
      <c r="AK35" s="30"/>
      <c r="AL35" s="30"/>
      <c r="AM35" s="30"/>
      <c r="AN35" s="30"/>
      <c r="AO35" s="30"/>
      <c r="AP35" s="30"/>
      <c r="AQ35" s="30"/>
      <c r="AR35" s="29" t="e">
        <v>#REF!</v>
      </c>
    </row>
    <row r="36" spans="1:44" s="29" customFormat="1" ht="40" customHeight="1">
      <c r="A36" s="53">
        <v>44900</v>
      </c>
      <c r="B36" s="55">
        <v>45107</v>
      </c>
      <c r="C36" s="54">
        <f t="shared" si="3"/>
        <v>7</v>
      </c>
      <c r="D36" s="79">
        <v>52217784</v>
      </c>
      <c r="E36" s="79">
        <v>62661340.799999997</v>
      </c>
      <c r="F36" s="76">
        <f t="shared" si="0"/>
        <v>7459683.4299999997</v>
      </c>
      <c r="G36" s="76">
        <f t="shared" si="1"/>
        <v>62661340.799999997</v>
      </c>
      <c r="H36" s="76">
        <f t="shared" si="2"/>
        <v>0</v>
      </c>
      <c r="I36" s="2" t="s">
        <v>69</v>
      </c>
      <c r="J36" s="4" t="s">
        <v>70</v>
      </c>
      <c r="K36" s="18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4">
        <v>8951620.1142857131</v>
      </c>
      <c r="AE36" s="84">
        <v>8951620.1142857131</v>
      </c>
      <c r="AF36" s="84">
        <v>8951620.1142857131</v>
      </c>
      <c r="AG36" s="84">
        <v>8951620.1142857131</v>
      </c>
      <c r="AH36" s="84">
        <v>8951620.1142857131</v>
      </c>
      <c r="AI36" s="84">
        <v>8951620.1142857131</v>
      </c>
      <c r="AJ36" s="86">
        <v>8951620.1142857131</v>
      </c>
      <c r="AK36" s="30"/>
      <c r="AL36" s="30"/>
      <c r="AM36" s="30"/>
      <c r="AN36" s="30"/>
      <c r="AO36" s="30"/>
      <c r="AP36" s="30"/>
      <c r="AQ36" s="30"/>
    </row>
    <row r="37" spans="1:44" s="29" customFormat="1" ht="38.25" customHeight="1">
      <c r="A37" s="55">
        <v>44972</v>
      </c>
      <c r="B37" s="55">
        <v>45107</v>
      </c>
      <c r="C37" s="54">
        <f t="shared" si="3"/>
        <v>5</v>
      </c>
      <c r="D37" s="79">
        <v>14187960</v>
      </c>
      <c r="E37" s="79">
        <v>17025552</v>
      </c>
      <c r="F37" s="76">
        <f t="shared" si="0"/>
        <v>2837592</v>
      </c>
      <c r="G37" s="76">
        <f t="shared" si="1"/>
        <v>17025552</v>
      </c>
      <c r="H37" s="76">
        <f t="shared" si="2"/>
        <v>0</v>
      </c>
      <c r="I37" s="2" t="s">
        <v>71</v>
      </c>
      <c r="J37" s="4" t="s">
        <v>72</v>
      </c>
      <c r="K37" s="18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4">
        <v>3405110.4</v>
      </c>
      <c r="AG37" s="84">
        <v>3405110.4</v>
      </c>
      <c r="AH37" s="84">
        <v>3405110.4</v>
      </c>
      <c r="AI37" s="84">
        <v>3405110.4</v>
      </c>
      <c r="AJ37" s="86">
        <v>3405110.4</v>
      </c>
      <c r="AK37" s="30"/>
      <c r="AL37" s="30"/>
      <c r="AM37" s="30"/>
      <c r="AN37" s="30"/>
      <c r="AO37" s="30"/>
      <c r="AP37" s="30"/>
      <c r="AQ37" s="30"/>
    </row>
    <row r="38" spans="1:44" s="29" customFormat="1" ht="45.75" customHeight="1">
      <c r="A38" s="55">
        <v>44972</v>
      </c>
      <c r="B38" s="55">
        <v>45107</v>
      </c>
      <c r="C38" s="54">
        <f t="shared" si="3"/>
        <v>5</v>
      </c>
      <c r="D38" s="79">
        <v>1295136</v>
      </c>
      <c r="E38" s="79">
        <v>1554163.2</v>
      </c>
      <c r="F38" s="76">
        <f t="shared" si="0"/>
        <v>259027.20000000001</v>
      </c>
      <c r="G38" s="76">
        <f t="shared" si="1"/>
        <v>1554163.2</v>
      </c>
      <c r="H38" s="76">
        <f t="shared" si="2"/>
        <v>0</v>
      </c>
      <c r="I38" s="2" t="s">
        <v>73</v>
      </c>
      <c r="J38" s="4" t="s">
        <v>74</v>
      </c>
      <c r="K38" s="18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4">
        <v>310832.64000000001</v>
      </c>
      <c r="AG38" s="84">
        <v>310832.64000000001</v>
      </c>
      <c r="AH38" s="84">
        <v>310832.64000000001</v>
      </c>
      <c r="AI38" s="84">
        <v>310832.64000000001</v>
      </c>
      <c r="AJ38" s="86">
        <v>310832.64000000001</v>
      </c>
      <c r="AK38" s="30"/>
      <c r="AL38" s="30"/>
      <c r="AM38" s="30"/>
      <c r="AN38" s="30"/>
      <c r="AO38" s="30"/>
      <c r="AP38" s="30"/>
      <c r="AQ38" s="30"/>
    </row>
    <row r="39" spans="1:44" s="29" customFormat="1" ht="45.75" customHeight="1">
      <c r="A39" s="55">
        <v>44972</v>
      </c>
      <c r="B39" s="55">
        <v>45107</v>
      </c>
      <c r="C39" s="54">
        <f t="shared" si="3"/>
        <v>5</v>
      </c>
      <c r="D39" s="79">
        <v>19863360</v>
      </c>
      <c r="E39" s="79">
        <v>23836032</v>
      </c>
      <c r="F39" s="76">
        <f t="shared" si="0"/>
        <v>3972672</v>
      </c>
      <c r="G39" s="76">
        <f t="shared" si="1"/>
        <v>23836032</v>
      </c>
      <c r="H39" s="76">
        <f t="shared" si="2"/>
        <v>0</v>
      </c>
      <c r="I39" s="2" t="s">
        <v>75</v>
      </c>
      <c r="J39" s="4" t="s">
        <v>76</v>
      </c>
      <c r="K39" s="18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4">
        <v>4767206.4000000004</v>
      </c>
      <c r="AG39" s="84">
        <v>4767206.4000000004</v>
      </c>
      <c r="AH39" s="84">
        <v>4767206.4000000004</v>
      </c>
      <c r="AI39" s="84">
        <v>4767206.4000000004</v>
      </c>
      <c r="AJ39" s="86">
        <v>4767206.4000000004</v>
      </c>
      <c r="AK39" s="30"/>
      <c r="AL39" s="30"/>
      <c r="AM39" s="30"/>
      <c r="AN39" s="30"/>
      <c r="AO39" s="30"/>
      <c r="AP39" s="30"/>
      <c r="AQ39" s="30"/>
    </row>
    <row r="40" spans="1:44" s="29" customFormat="1" ht="40" customHeight="1">
      <c r="A40" s="55">
        <v>44972</v>
      </c>
      <c r="B40" s="55">
        <v>45107</v>
      </c>
      <c r="C40" s="54">
        <f t="shared" si="3"/>
        <v>5</v>
      </c>
      <c r="D40" s="79">
        <v>39973392</v>
      </c>
      <c r="E40" s="79">
        <v>47968070.399999999</v>
      </c>
      <c r="F40" s="76">
        <f t="shared" si="0"/>
        <v>7994678.4000000004</v>
      </c>
      <c r="G40" s="76">
        <f t="shared" si="1"/>
        <v>47968070.399999999</v>
      </c>
      <c r="H40" s="76">
        <f t="shared" si="2"/>
        <v>0</v>
      </c>
      <c r="I40" s="2" t="s">
        <v>77</v>
      </c>
      <c r="J40" s="4" t="s">
        <v>78</v>
      </c>
      <c r="K40" s="18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4">
        <v>9593614.0800000001</v>
      </c>
      <c r="AG40" s="84">
        <v>9593614.0800000001</v>
      </c>
      <c r="AH40" s="84">
        <v>9593614.0800000001</v>
      </c>
      <c r="AI40" s="84">
        <v>9593614.0800000001</v>
      </c>
      <c r="AJ40" s="86">
        <v>9593614.0800000001</v>
      </c>
      <c r="AK40" s="30"/>
      <c r="AL40" s="30"/>
      <c r="AM40" s="30"/>
      <c r="AN40" s="30"/>
      <c r="AO40" s="30"/>
      <c r="AP40" s="30"/>
      <c r="AQ40" s="30"/>
      <c r="AR40" s="29" t="e">
        <v>#REF!</v>
      </c>
    </row>
    <row r="41" spans="1:44" s="29" customFormat="1" ht="30" customHeight="1">
      <c r="A41" s="55">
        <v>44972</v>
      </c>
      <c r="B41" s="55">
        <v>45107</v>
      </c>
      <c r="C41" s="54">
        <f t="shared" si="3"/>
        <v>5</v>
      </c>
      <c r="D41" s="79">
        <v>23811368</v>
      </c>
      <c r="E41" s="79">
        <v>28573641.600000001</v>
      </c>
      <c r="F41" s="76">
        <f t="shared" si="0"/>
        <v>4762273.5999999996</v>
      </c>
      <c r="G41" s="76">
        <f t="shared" si="1"/>
        <v>28573641.600000001</v>
      </c>
      <c r="H41" s="76">
        <f t="shared" si="2"/>
        <v>0</v>
      </c>
      <c r="I41" s="2" t="s">
        <v>79</v>
      </c>
      <c r="J41" s="4" t="s">
        <v>80</v>
      </c>
      <c r="K41" s="18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4">
        <v>5714728.3200000003</v>
      </c>
      <c r="AG41" s="84">
        <v>5714728.3200000003</v>
      </c>
      <c r="AH41" s="84">
        <v>5714728.3200000003</v>
      </c>
      <c r="AI41" s="84">
        <v>5714728.3200000003</v>
      </c>
      <c r="AJ41" s="86">
        <v>5714728.3200000003</v>
      </c>
      <c r="AK41" s="88"/>
      <c r="AL41" s="88"/>
      <c r="AM41" s="88"/>
      <c r="AN41" s="88"/>
      <c r="AO41" s="88"/>
      <c r="AP41" s="88"/>
      <c r="AQ41" s="88"/>
      <c r="AR41" s="29">
        <v>0</v>
      </c>
    </row>
    <row r="42" spans="1:44" s="29" customFormat="1" ht="30" customHeight="1">
      <c r="A42" s="55">
        <v>44972</v>
      </c>
      <c r="B42" s="55">
        <v>45107</v>
      </c>
      <c r="C42" s="54">
        <f t="shared" si="3"/>
        <v>5</v>
      </c>
      <c r="D42" s="79">
        <v>11892112</v>
      </c>
      <c r="E42" s="79">
        <v>14270534.4</v>
      </c>
      <c r="F42" s="76">
        <f t="shared" si="0"/>
        <v>2378422.4</v>
      </c>
      <c r="G42" s="76">
        <f t="shared" si="1"/>
        <v>14270534.4</v>
      </c>
      <c r="H42" s="76">
        <f t="shared" si="2"/>
        <v>0</v>
      </c>
      <c r="I42" s="2" t="s">
        <v>81</v>
      </c>
      <c r="J42" s="4" t="s">
        <v>82</v>
      </c>
      <c r="K42" s="18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4">
        <v>2854106.88</v>
      </c>
      <c r="AG42" s="84">
        <v>2854106.88</v>
      </c>
      <c r="AH42" s="84">
        <v>2854106.88</v>
      </c>
      <c r="AI42" s="84">
        <v>2854106.88</v>
      </c>
      <c r="AJ42" s="86">
        <v>2854106.88</v>
      </c>
      <c r="AK42" s="30"/>
      <c r="AL42" s="30"/>
      <c r="AM42" s="30"/>
      <c r="AN42" s="30"/>
      <c r="AO42" s="30"/>
      <c r="AP42" s="30"/>
      <c r="AQ42" s="30"/>
    </row>
    <row r="43" spans="1:44" s="29" customFormat="1" ht="40" customHeight="1">
      <c r="A43" s="55">
        <v>44972</v>
      </c>
      <c r="B43" s="55">
        <v>45107</v>
      </c>
      <c r="C43" s="54">
        <f t="shared" si="3"/>
        <v>5</v>
      </c>
      <c r="D43" s="79">
        <v>1283096</v>
      </c>
      <c r="E43" s="79">
        <v>1539715.2</v>
      </c>
      <c r="F43" s="76">
        <f t="shared" si="0"/>
        <v>256619.2</v>
      </c>
      <c r="G43" s="76">
        <f t="shared" si="1"/>
        <v>1539715.2</v>
      </c>
      <c r="H43" s="76">
        <f t="shared" si="2"/>
        <v>0</v>
      </c>
      <c r="I43" s="2" t="s">
        <v>83</v>
      </c>
      <c r="J43" s="4" t="s">
        <v>84</v>
      </c>
      <c r="K43" s="18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4">
        <v>307943.03999999998</v>
      </c>
      <c r="AG43" s="84">
        <v>307943.03999999998</v>
      </c>
      <c r="AH43" s="84">
        <v>307943.03999999998</v>
      </c>
      <c r="AI43" s="84">
        <v>307943.03999999998</v>
      </c>
      <c r="AJ43" s="86">
        <v>307943.03999999998</v>
      </c>
      <c r="AK43" s="30"/>
      <c r="AL43" s="30"/>
      <c r="AM43" s="30"/>
      <c r="AN43" s="30"/>
      <c r="AO43" s="30"/>
      <c r="AP43" s="30"/>
      <c r="AQ43" s="30"/>
    </row>
    <row r="44" spans="1:44" s="29" customFormat="1" ht="20.149999999999999" customHeight="1">
      <c r="A44" s="55">
        <v>44972</v>
      </c>
      <c r="B44" s="55">
        <v>45107</v>
      </c>
      <c r="C44" s="54">
        <f t="shared" si="3"/>
        <v>5</v>
      </c>
      <c r="D44" s="79">
        <v>5676352</v>
      </c>
      <c r="E44" s="79">
        <v>6811622.4000000004</v>
      </c>
      <c r="F44" s="76">
        <f t="shared" si="0"/>
        <v>1135270.3999999999</v>
      </c>
      <c r="G44" s="76">
        <f t="shared" si="1"/>
        <v>6811622.4000000004</v>
      </c>
      <c r="H44" s="76">
        <f t="shared" si="2"/>
        <v>0</v>
      </c>
      <c r="I44" s="2" t="s">
        <v>85</v>
      </c>
      <c r="J44" s="4" t="s">
        <v>86</v>
      </c>
      <c r="K44" s="18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4">
        <v>1362324.48</v>
      </c>
      <c r="AG44" s="84">
        <v>1362324.48</v>
      </c>
      <c r="AH44" s="84">
        <v>1362324.48</v>
      </c>
      <c r="AI44" s="84">
        <v>1362324.48</v>
      </c>
      <c r="AJ44" s="86">
        <v>1362324.48</v>
      </c>
      <c r="AK44" s="30"/>
      <c r="AL44" s="30"/>
      <c r="AM44" s="30"/>
      <c r="AN44" s="30"/>
      <c r="AO44" s="30"/>
      <c r="AP44" s="30"/>
      <c r="AQ44" s="30"/>
    </row>
    <row r="45" spans="1:44" s="29" customFormat="1" ht="30" customHeight="1">
      <c r="A45" s="55">
        <v>44972</v>
      </c>
      <c r="B45" s="55">
        <v>45107</v>
      </c>
      <c r="C45" s="54">
        <f t="shared" si="3"/>
        <v>5</v>
      </c>
      <c r="D45" s="79">
        <v>51975000</v>
      </c>
      <c r="E45" s="79">
        <v>62370000</v>
      </c>
      <c r="F45" s="76">
        <f t="shared" si="0"/>
        <v>10395000</v>
      </c>
      <c r="G45" s="76">
        <f t="shared" si="1"/>
        <v>62370000</v>
      </c>
      <c r="H45" s="76">
        <f t="shared" si="2"/>
        <v>0</v>
      </c>
      <c r="I45" s="2" t="s">
        <v>87</v>
      </c>
      <c r="J45" s="4" t="s">
        <v>88</v>
      </c>
      <c r="K45" s="18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4">
        <v>12474000</v>
      </c>
      <c r="AG45" s="84">
        <v>12474000</v>
      </c>
      <c r="AH45" s="84">
        <v>12474000</v>
      </c>
      <c r="AI45" s="84">
        <v>12474000</v>
      </c>
      <c r="AJ45" s="86">
        <v>12474000</v>
      </c>
      <c r="AK45" s="30"/>
      <c r="AL45" s="30"/>
      <c r="AM45" s="30"/>
      <c r="AN45" s="30"/>
      <c r="AO45" s="30"/>
      <c r="AP45" s="30"/>
      <c r="AQ45" s="30"/>
    </row>
    <row r="46" spans="1:44" s="29" customFormat="1" ht="30" customHeight="1">
      <c r="A46" s="55">
        <v>44972</v>
      </c>
      <c r="B46" s="55">
        <v>45107</v>
      </c>
      <c r="C46" s="54">
        <f t="shared" si="3"/>
        <v>5</v>
      </c>
      <c r="D46" s="79">
        <v>8086600</v>
      </c>
      <c r="E46" s="79">
        <v>9703920</v>
      </c>
      <c r="F46" s="76">
        <f t="shared" si="0"/>
        <v>1617320</v>
      </c>
      <c r="G46" s="76">
        <f t="shared" si="1"/>
        <v>9703920</v>
      </c>
      <c r="H46" s="76">
        <f t="shared" si="2"/>
        <v>0</v>
      </c>
      <c r="I46" s="2" t="s">
        <v>89</v>
      </c>
      <c r="J46" s="4" t="s">
        <v>90</v>
      </c>
      <c r="K46" s="18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4">
        <v>1940784</v>
      </c>
      <c r="AG46" s="84">
        <v>1940784</v>
      </c>
      <c r="AH46" s="84">
        <v>1940784</v>
      </c>
      <c r="AI46" s="84">
        <v>1940784</v>
      </c>
      <c r="AJ46" s="86">
        <v>1940784</v>
      </c>
      <c r="AK46" s="30"/>
      <c r="AL46" s="30"/>
      <c r="AM46" s="30"/>
      <c r="AN46" s="30"/>
      <c r="AO46" s="30"/>
      <c r="AP46" s="30"/>
      <c r="AQ46" s="30"/>
    </row>
    <row r="47" spans="1:44" s="29" customFormat="1" ht="30" customHeight="1">
      <c r="A47" s="55">
        <v>44986</v>
      </c>
      <c r="B47" s="55">
        <v>45107</v>
      </c>
      <c r="C47" s="54">
        <f t="shared" si="3"/>
        <v>4</v>
      </c>
      <c r="D47" s="79">
        <v>3159360</v>
      </c>
      <c r="E47" s="79">
        <v>3791232</v>
      </c>
      <c r="F47" s="76">
        <f t="shared" si="0"/>
        <v>789840</v>
      </c>
      <c r="G47" s="76">
        <f t="shared" si="1"/>
        <v>3791232</v>
      </c>
      <c r="H47" s="76">
        <f t="shared" si="2"/>
        <v>0</v>
      </c>
      <c r="I47" s="2" t="s">
        <v>91</v>
      </c>
      <c r="J47" s="4" t="s">
        <v>92</v>
      </c>
      <c r="K47" s="18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4">
        <v>947808</v>
      </c>
      <c r="AH47" s="84">
        <v>947808</v>
      </c>
      <c r="AI47" s="84">
        <v>947808</v>
      </c>
      <c r="AJ47" s="84">
        <v>947808</v>
      </c>
      <c r="AK47" s="30"/>
      <c r="AL47" s="30"/>
      <c r="AM47" s="30"/>
      <c r="AN47" s="30"/>
      <c r="AO47" s="30"/>
      <c r="AP47" s="30"/>
      <c r="AQ47" s="30"/>
    </row>
    <row r="48" spans="1:44" s="29" customFormat="1" ht="40" customHeight="1">
      <c r="A48" s="55">
        <v>44926</v>
      </c>
      <c r="B48" s="55">
        <v>45077</v>
      </c>
      <c r="C48" s="54">
        <f t="shared" si="3"/>
        <v>5</v>
      </c>
      <c r="D48" s="79">
        <v>205182192</v>
      </c>
      <c r="E48" s="79">
        <v>246218630.40000001</v>
      </c>
      <c r="F48" s="76">
        <f t="shared" si="0"/>
        <v>41036438.399999999</v>
      </c>
      <c r="G48" s="76">
        <f t="shared" si="1"/>
        <v>246218630.40000001</v>
      </c>
      <c r="H48" s="76">
        <f t="shared" si="2"/>
        <v>0</v>
      </c>
      <c r="I48" s="2" t="s">
        <v>93</v>
      </c>
      <c r="J48" s="17" t="s">
        <v>94</v>
      </c>
      <c r="K48" s="18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4">
        <v>41036438.399999999</v>
      </c>
      <c r="AE48" s="84">
        <v>41036438.399999999</v>
      </c>
      <c r="AF48" s="84">
        <v>41036438.399999999</v>
      </c>
      <c r="AG48" s="84">
        <v>41036438.399999999</v>
      </c>
      <c r="AH48" s="84">
        <v>41036438.399999999</v>
      </c>
      <c r="AI48" s="84">
        <v>41036438.399999999</v>
      </c>
      <c r="AJ48" s="85"/>
      <c r="AK48" s="30"/>
      <c r="AL48" s="30"/>
      <c r="AM48" s="30"/>
      <c r="AN48" s="30"/>
      <c r="AO48" s="30"/>
      <c r="AP48" s="30"/>
      <c r="AQ48" s="30"/>
    </row>
    <row r="49" spans="1:43" s="29" customFormat="1" ht="20.149999999999999" customHeight="1">
      <c r="A49" s="55">
        <v>45107</v>
      </c>
      <c r="B49" s="55">
        <v>45107</v>
      </c>
      <c r="C49" s="56"/>
      <c r="D49" s="89">
        <f>SUM(D12:D48)</f>
        <v>3166666666</v>
      </c>
      <c r="E49" s="89">
        <f>SUM(E12:E48)</f>
        <v>3799999999.1999998</v>
      </c>
      <c r="F49" s="37"/>
      <c r="G49" s="37"/>
      <c r="H49" s="90"/>
      <c r="I49" s="16" t="s">
        <v>95</v>
      </c>
      <c r="J49" s="58" t="s">
        <v>96</v>
      </c>
      <c r="K49" s="18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3"/>
      <c r="AK49" s="30"/>
      <c r="AL49" s="30"/>
      <c r="AM49" s="30"/>
      <c r="AN49" s="30"/>
      <c r="AO49" s="30"/>
      <c r="AP49" s="30"/>
      <c r="AQ49" s="30"/>
    </row>
    <row r="50" spans="1:43" s="32" customFormat="1" ht="20.149999999999999" customHeight="1">
      <c r="A50" s="44"/>
      <c r="B50" s="44"/>
      <c r="C50" s="44"/>
      <c r="D50" s="38"/>
      <c r="E50" s="38"/>
      <c r="F50" s="38"/>
      <c r="G50" s="38"/>
      <c r="H50" s="90"/>
      <c r="I50" s="20"/>
      <c r="J50" s="21"/>
      <c r="K50" s="21"/>
      <c r="L50" s="22">
        <v>1</v>
      </c>
      <c r="M50" s="22">
        <v>2</v>
      </c>
      <c r="N50" s="22">
        <v>3</v>
      </c>
      <c r="O50" s="22">
        <v>4</v>
      </c>
      <c r="P50" s="22">
        <v>5</v>
      </c>
      <c r="Q50" s="22">
        <v>6</v>
      </c>
      <c r="R50" s="22">
        <v>7</v>
      </c>
      <c r="S50" s="22">
        <v>8</v>
      </c>
      <c r="T50" s="22">
        <v>9</v>
      </c>
      <c r="U50" s="22">
        <v>10</v>
      </c>
      <c r="V50" s="22">
        <v>11</v>
      </c>
      <c r="W50" s="22">
        <v>12</v>
      </c>
      <c r="X50" s="22">
        <v>13</v>
      </c>
      <c r="Y50" s="22">
        <v>14</v>
      </c>
      <c r="Z50" s="22">
        <v>15</v>
      </c>
      <c r="AA50" s="22">
        <v>16</v>
      </c>
      <c r="AB50" s="22">
        <v>17</v>
      </c>
      <c r="AC50" s="22">
        <v>18</v>
      </c>
      <c r="AD50" s="22">
        <v>19</v>
      </c>
      <c r="AE50" s="22">
        <v>20</v>
      </c>
      <c r="AF50" s="22">
        <v>21</v>
      </c>
      <c r="AG50" s="22">
        <v>22</v>
      </c>
      <c r="AH50" s="22">
        <v>23</v>
      </c>
      <c r="AI50" s="22">
        <v>24</v>
      </c>
      <c r="AJ50" s="22">
        <v>25</v>
      </c>
      <c r="AK50" s="31"/>
      <c r="AL50" s="31"/>
      <c r="AM50" s="31"/>
      <c r="AN50" s="31"/>
      <c r="AO50" s="31"/>
      <c r="AP50" s="31"/>
      <c r="AQ50" s="31"/>
    </row>
    <row r="51" spans="1:43" s="29" customFormat="1" ht="20.149999999999999" customHeight="1">
      <c r="A51" s="48"/>
      <c r="B51" s="48"/>
      <c r="C51" s="44"/>
      <c r="D51" s="37"/>
      <c r="E51" s="37"/>
      <c r="F51" s="37"/>
      <c r="G51" s="37"/>
      <c r="H51" s="90"/>
      <c r="I51" s="9"/>
      <c r="J51" s="14"/>
      <c r="K51" s="14"/>
      <c r="L51" s="94">
        <v>7312524.2999999998</v>
      </c>
      <c r="M51" s="94">
        <v>31496210.699999999</v>
      </c>
      <c r="N51" s="94">
        <v>31496210.699999999</v>
      </c>
      <c r="O51" s="94">
        <v>31496210.699999999</v>
      </c>
      <c r="P51" s="94">
        <v>111819223.18000001</v>
      </c>
      <c r="Q51" s="94">
        <v>196078026.96181819</v>
      </c>
      <c r="R51" s="94">
        <v>196078026.96181819</v>
      </c>
      <c r="S51" s="94">
        <v>199232335.44181821</v>
      </c>
      <c r="T51" s="94">
        <v>167736124.74181819</v>
      </c>
      <c r="U51" s="94">
        <v>117692152.2618182</v>
      </c>
      <c r="V51" s="94">
        <v>111374741.0618182</v>
      </c>
      <c r="W51" s="94">
        <v>156479804.4592208</v>
      </c>
      <c r="X51" s="94">
        <v>156597654.05922079</v>
      </c>
      <c r="Y51" s="94">
        <v>164564324.4592208</v>
      </c>
      <c r="Z51" s="94">
        <v>214359764.8706494</v>
      </c>
      <c r="AA51" s="94">
        <v>214359764.8706494</v>
      </c>
      <c r="AB51" s="94">
        <v>155377485.8888312</v>
      </c>
      <c r="AC51" s="94">
        <v>216013615.0088312</v>
      </c>
      <c r="AD51" s="94">
        <v>239916233.98025969</v>
      </c>
      <c r="AE51" s="94">
        <v>193641907.58025971</v>
      </c>
      <c r="AF51" s="94">
        <v>237469463.42025971</v>
      </c>
      <c r="AG51" s="94">
        <v>209834647.64883119</v>
      </c>
      <c r="AH51" s="94">
        <v>191357644.5942857</v>
      </c>
      <c r="AI51" s="94">
        <v>160697826.9942857</v>
      </c>
      <c r="AJ51" s="94">
        <v>87518074.354285717</v>
      </c>
      <c r="AK51" s="30"/>
      <c r="AL51" s="30"/>
      <c r="AM51" s="30"/>
      <c r="AN51" s="30"/>
      <c r="AO51" s="30"/>
      <c r="AP51" s="30"/>
      <c r="AQ51" s="30"/>
    </row>
    <row r="52" spans="1:43" s="29" customFormat="1" ht="20.149999999999999" customHeight="1">
      <c r="A52" s="48"/>
      <c r="B52" s="48"/>
      <c r="C52" s="44"/>
      <c r="D52" s="37"/>
      <c r="E52" s="37"/>
      <c r="F52" s="37"/>
      <c r="G52" s="37"/>
      <c r="H52" s="90"/>
      <c r="I52" s="9"/>
      <c r="K52" s="61" t="s">
        <v>97</v>
      </c>
      <c r="L52" s="95">
        <v>7312524.2999999998</v>
      </c>
      <c r="M52" s="95">
        <v>38808735</v>
      </c>
      <c r="N52" s="95">
        <v>70304945.700000003</v>
      </c>
      <c r="O52" s="95">
        <v>101801156.40000001</v>
      </c>
      <c r="P52" s="95">
        <v>213620379.58000001</v>
      </c>
      <c r="Q52" s="95">
        <v>409698406.5418182</v>
      </c>
      <c r="R52" s="95">
        <v>605776433.50363636</v>
      </c>
      <c r="S52" s="95">
        <v>805008768.9454546</v>
      </c>
      <c r="T52" s="95">
        <v>972744893.68727279</v>
      </c>
      <c r="U52" s="95">
        <v>1090437045.949091</v>
      </c>
      <c r="V52" s="95">
        <v>1201811787.0109091</v>
      </c>
      <c r="W52" s="95">
        <v>1358291591.47013</v>
      </c>
      <c r="X52" s="95">
        <v>1514889245.529351</v>
      </c>
      <c r="Y52" s="95">
        <v>1679453569.9885719</v>
      </c>
      <c r="Z52" s="95">
        <v>1893813334.859221</v>
      </c>
      <c r="AA52" s="95">
        <v>2108173099.7298701</v>
      </c>
      <c r="AB52" s="95">
        <v>2263550585.618701</v>
      </c>
      <c r="AC52" s="95">
        <v>2479564200.627532</v>
      </c>
      <c r="AD52" s="95">
        <v>2719480434.6077919</v>
      </c>
      <c r="AE52" s="95">
        <v>2913122342.1880522</v>
      </c>
      <c r="AF52" s="95">
        <v>3150591805.6083121</v>
      </c>
      <c r="AG52" s="95">
        <v>3360426453.257143</v>
      </c>
      <c r="AH52" s="95">
        <v>3551784097.851429</v>
      </c>
      <c r="AI52" s="95">
        <v>3712481924.845715</v>
      </c>
      <c r="AJ52" s="95">
        <v>3799999999.1999998</v>
      </c>
      <c r="AK52" s="30"/>
      <c r="AL52" s="30"/>
      <c r="AM52" s="30"/>
      <c r="AN52" s="30"/>
      <c r="AO52" s="30"/>
      <c r="AP52" s="30"/>
      <c r="AQ52" s="30"/>
    </row>
    <row r="53" spans="1:43" s="29" customFormat="1" ht="20.149999999999999" customHeight="1">
      <c r="A53" s="48"/>
      <c r="B53" s="48"/>
      <c r="C53" s="44"/>
      <c r="D53" s="37"/>
      <c r="E53" s="37"/>
      <c r="F53" s="37"/>
      <c r="G53" s="37"/>
      <c r="H53" s="90"/>
      <c r="I53" s="9"/>
      <c r="K53" s="61" t="s">
        <v>98</v>
      </c>
      <c r="L53" s="95">
        <f t="shared" ref="L53:AJ53" si="4">L52/L50</f>
        <v>7312524.2999999998</v>
      </c>
      <c r="M53" s="95">
        <f t="shared" si="4"/>
        <v>19404367.5</v>
      </c>
      <c r="N53" s="95">
        <f t="shared" si="4"/>
        <v>23434981.899999999</v>
      </c>
      <c r="O53" s="95">
        <f t="shared" si="4"/>
        <v>25450289.100000001</v>
      </c>
      <c r="P53" s="95">
        <f t="shared" si="4"/>
        <v>42724075.920000002</v>
      </c>
      <c r="Q53" s="95">
        <f t="shared" si="4"/>
        <v>68283067.760000005</v>
      </c>
      <c r="R53" s="95">
        <f t="shared" si="4"/>
        <v>86539490.5</v>
      </c>
      <c r="S53" s="95">
        <f t="shared" si="4"/>
        <v>100626096.12</v>
      </c>
      <c r="T53" s="95">
        <f t="shared" si="4"/>
        <v>108082765.97</v>
      </c>
      <c r="U53" s="95">
        <f t="shared" si="4"/>
        <v>109043704.59</v>
      </c>
      <c r="V53" s="95">
        <f t="shared" si="4"/>
        <v>109255617</v>
      </c>
      <c r="W53" s="95">
        <f t="shared" si="4"/>
        <v>113190965.95999999</v>
      </c>
      <c r="X53" s="95">
        <f t="shared" si="4"/>
        <v>116529941.95999999</v>
      </c>
      <c r="Y53" s="95">
        <f t="shared" si="4"/>
        <v>119960969.28</v>
      </c>
      <c r="Z53" s="95">
        <f t="shared" si="4"/>
        <v>126254222.31999999</v>
      </c>
      <c r="AA53" s="95">
        <f t="shared" si="4"/>
        <v>131760818.73</v>
      </c>
      <c r="AB53" s="95">
        <f t="shared" si="4"/>
        <v>133150034.45</v>
      </c>
      <c r="AC53" s="95">
        <f t="shared" si="4"/>
        <v>137753566.69999999</v>
      </c>
      <c r="AD53" s="95">
        <f t="shared" si="4"/>
        <v>143130549.19</v>
      </c>
      <c r="AE53" s="95">
        <f t="shared" si="4"/>
        <v>145656117.11000001</v>
      </c>
      <c r="AF53" s="95">
        <f t="shared" si="4"/>
        <v>150028181.22</v>
      </c>
      <c r="AG53" s="95">
        <f t="shared" si="4"/>
        <v>152746656.97</v>
      </c>
      <c r="AH53" s="95">
        <f t="shared" si="4"/>
        <v>154425395.56</v>
      </c>
      <c r="AI53" s="95">
        <f t="shared" si="4"/>
        <v>154686746.87</v>
      </c>
      <c r="AJ53" s="95">
        <f t="shared" si="4"/>
        <v>151999999.97</v>
      </c>
      <c r="AK53" s="30"/>
      <c r="AL53" s="30"/>
      <c r="AM53" s="30"/>
      <c r="AN53" s="30"/>
      <c r="AO53" s="30"/>
      <c r="AP53" s="30"/>
      <c r="AQ53" s="30"/>
    </row>
    <row r="54" spans="1:43" s="29" customFormat="1" ht="20.149999999999999" customHeight="1">
      <c r="A54" s="48"/>
      <c r="B54" s="48"/>
      <c r="C54" s="44"/>
      <c r="D54" s="37"/>
      <c r="E54" s="37"/>
      <c r="F54" s="37"/>
      <c r="G54" s="37"/>
      <c r="H54" s="90"/>
      <c r="I54" s="9"/>
      <c r="K54" s="61"/>
      <c r="L54" s="96">
        <f>10891271.05/2</f>
        <v>5445635.5300000003</v>
      </c>
      <c r="M54" s="96">
        <v>10891271.050000001</v>
      </c>
      <c r="N54" s="96">
        <f>10891271.05*1.5</f>
        <v>16336906.58</v>
      </c>
      <c r="O54" s="96">
        <v>36851826.119999997</v>
      </c>
      <c r="P54" s="96">
        <v>96742859.930000007</v>
      </c>
      <c r="Q54" s="96">
        <v>101222319.29000001</v>
      </c>
      <c r="R54" s="96">
        <v>74913452.640000001</v>
      </c>
      <c r="S54" s="96">
        <v>60702548.469999999</v>
      </c>
      <c r="T54" s="96">
        <v>90928255.989999995</v>
      </c>
      <c r="U54" s="96">
        <v>92688544.540000007</v>
      </c>
      <c r="V54" s="96">
        <v>67503941.760000005</v>
      </c>
      <c r="W54" s="96">
        <v>83477083.939999998</v>
      </c>
      <c r="X54" s="96">
        <v>113321150.88</v>
      </c>
      <c r="Y54" s="96">
        <v>182705889.59</v>
      </c>
      <c r="Z54" s="96">
        <v>163462812.47999999</v>
      </c>
      <c r="AA54" s="96">
        <v>164507818.59</v>
      </c>
      <c r="AB54" s="96">
        <v>115059305.19</v>
      </c>
      <c r="AC54" s="94"/>
      <c r="AD54" s="94"/>
      <c r="AE54" s="94"/>
      <c r="AF54" s="94"/>
      <c r="AG54" s="94"/>
      <c r="AH54" s="94"/>
      <c r="AI54" s="94"/>
      <c r="AJ54" s="94"/>
      <c r="AK54" s="30"/>
      <c r="AL54" s="30"/>
      <c r="AM54" s="30"/>
      <c r="AN54" s="30"/>
      <c r="AO54" s="30"/>
      <c r="AP54" s="30"/>
      <c r="AQ54" s="30"/>
    </row>
    <row r="55" spans="1:43" ht="20.149999999999999" customHeight="1">
      <c r="J55" s="77"/>
      <c r="K55" s="61" t="s">
        <v>99</v>
      </c>
      <c r="L55" s="95">
        <f>L54</f>
        <v>5445635.5300000003</v>
      </c>
      <c r="M55" s="95">
        <f>L55+M54</f>
        <v>16336906.58</v>
      </c>
      <c r="N55" s="95">
        <f>M55+N54</f>
        <v>32673813.16</v>
      </c>
      <c r="O55" s="95">
        <v>69525639.260000005</v>
      </c>
      <c r="P55" s="95">
        <v>166268499.19</v>
      </c>
      <c r="Q55" s="95">
        <v>267490818.47999999</v>
      </c>
      <c r="R55" s="95">
        <v>342404271.12</v>
      </c>
      <c r="S55" s="95">
        <v>403106819.58999997</v>
      </c>
      <c r="T55" s="97">
        <v>494035075.57999998</v>
      </c>
      <c r="U55" s="97">
        <v>586723620.12</v>
      </c>
      <c r="V55" s="97">
        <v>654227561.88</v>
      </c>
      <c r="W55" s="97">
        <v>737704645.82000005</v>
      </c>
      <c r="X55" s="97">
        <v>851025796.70000005</v>
      </c>
      <c r="Y55" s="97">
        <v>1033731686.29</v>
      </c>
      <c r="Z55" s="97">
        <v>1197194498.77</v>
      </c>
      <c r="AA55" s="97">
        <v>1361702317.3599999</v>
      </c>
      <c r="AB55" s="97">
        <v>1476761622.55</v>
      </c>
      <c r="AC55" s="98"/>
      <c r="AD55" s="98"/>
      <c r="AE55" s="98"/>
      <c r="AF55" s="99"/>
      <c r="AG55" s="99"/>
      <c r="AH55" s="99"/>
      <c r="AI55" s="99"/>
      <c r="AJ55" s="99"/>
    </row>
    <row r="56" spans="1:43" ht="20.149999999999999" customHeight="1">
      <c r="J56" s="77"/>
      <c r="K56" s="61" t="s">
        <v>100</v>
      </c>
      <c r="L56" s="95">
        <f t="shared" ref="L56:AB56" si="5">L55/L50</f>
        <v>5445635.5300000003</v>
      </c>
      <c r="M56" s="95">
        <f t="shared" si="5"/>
        <v>8168453.29</v>
      </c>
      <c r="N56" s="95">
        <f t="shared" si="5"/>
        <v>10891271.050000001</v>
      </c>
      <c r="O56" s="95">
        <f t="shared" si="5"/>
        <v>17381409.82</v>
      </c>
      <c r="P56" s="95">
        <f t="shared" si="5"/>
        <v>33253699.84</v>
      </c>
      <c r="Q56" s="95">
        <f t="shared" si="5"/>
        <v>44581803.079999998</v>
      </c>
      <c r="R56" s="95">
        <f t="shared" si="5"/>
        <v>48914895.869999997</v>
      </c>
      <c r="S56" s="95">
        <f t="shared" si="5"/>
        <v>50388352.450000003</v>
      </c>
      <c r="T56" s="95">
        <f t="shared" si="5"/>
        <v>54892786.18</v>
      </c>
      <c r="U56" s="95">
        <f t="shared" si="5"/>
        <v>58672362.009999998</v>
      </c>
      <c r="V56" s="95">
        <f t="shared" si="5"/>
        <v>59475232.899999999</v>
      </c>
      <c r="W56" s="95">
        <f t="shared" si="5"/>
        <v>61475387.149999999</v>
      </c>
      <c r="X56" s="95">
        <f t="shared" si="5"/>
        <v>65463522.82</v>
      </c>
      <c r="Y56" s="95">
        <f t="shared" si="5"/>
        <v>73837977.590000004</v>
      </c>
      <c r="Z56" s="95">
        <f t="shared" si="5"/>
        <v>79812966.579999998</v>
      </c>
      <c r="AA56" s="95">
        <f t="shared" si="5"/>
        <v>85106394.840000004</v>
      </c>
      <c r="AB56" s="95">
        <f t="shared" si="5"/>
        <v>86868330.739999995</v>
      </c>
      <c r="AC56" s="98"/>
      <c r="AD56" s="98"/>
      <c r="AE56" s="98"/>
      <c r="AF56" s="99"/>
      <c r="AG56" s="99"/>
      <c r="AH56" s="99"/>
      <c r="AI56" s="99"/>
      <c r="AJ56" s="99"/>
    </row>
    <row r="57" spans="1:43">
      <c r="K57" s="62"/>
      <c r="L57" s="94">
        <v>47231199.579999998</v>
      </c>
      <c r="M57" s="98">
        <v>47231199.579999998</v>
      </c>
      <c r="N57" s="98">
        <v>47231199.579999998</v>
      </c>
      <c r="O57" s="94">
        <v>35261378.890000001</v>
      </c>
      <c r="P57" s="94">
        <v>125000000</v>
      </c>
      <c r="Q57" s="94">
        <v>67818953.920000002</v>
      </c>
      <c r="R57" s="94">
        <v>50192013.270000003</v>
      </c>
      <c r="S57" s="94">
        <v>158881472.02000001</v>
      </c>
      <c r="T57" s="98">
        <v>110921931.51000001</v>
      </c>
      <c r="U57" s="98">
        <v>109701324.84</v>
      </c>
      <c r="V57" s="98">
        <v>151888400.97999999</v>
      </c>
      <c r="W57" s="98">
        <v>55929646.240000002</v>
      </c>
      <c r="X57" s="98">
        <v>288856989.95999998</v>
      </c>
      <c r="Y57" s="98">
        <v>298819005.17000002</v>
      </c>
      <c r="Z57" s="98">
        <v>131706004.67</v>
      </c>
      <c r="AA57" s="98">
        <v>123837522.83</v>
      </c>
      <c r="AB57" s="98">
        <v>241591776.87</v>
      </c>
      <c r="AC57" s="98"/>
      <c r="AD57" s="98"/>
      <c r="AE57" s="98"/>
      <c r="AF57" s="99"/>
      <c r="AG57" s="99"/>
      <c r="AH57" s="99"/>
      <c r="AI57" s="99"/>
      <c r="AJ57" s="99"/>
    </row>
    <row r="58" spans="1:43" ht="20.149999999999999" customHeight="1">
      <c r="K58" s="61" t="s">
        <v>101</v>
      </c>
      <c r="L58" s="95">
        <v>47231199.579999998</v>
      </c>
      <c r="M58" s="95">
        <v>94462399.170000002</v>
      </c>
      <c r="N58" s="95">
        <v>141693598.75</v>
      </c>
      <c r="O58" s="95">
        <v>176954977.63999999</v>
      </c>
      <c r="P58" s="95">
        <v>301954977.63999999</v>
      </c>
      <c r="Q58" s="95">
        <v>369773931.56</v>
      </c>
      <c r="R58" s="95">
        <v>419965944.82999998</v>
      </c>
      <c r="S58" s="95">
        <v>578847416.85000002</v>
      </c>
      <c r="T58" s="97">
        <v>689769348.36000001</v>
      </c>
      <c r="U58" s="97">
        <v>799470673.20000005</v>
      </c>
      <c r="V58" s="97">
        <v>951359074.17999995</v>
      </c>
      <c r="W58" s="97">
        <v>1007288720.42</v>
      </c>
      <c r="X58" s="97">
        <v>1296145710.3800001</v>
      </c>
      <c r="Y58" s="97">
        <v>1594964715.55</v>
      </c>
      <c r="Z58" s="97">
        <v>1726670720.22</v>
      </c>
      <c r="AA58" s="97">
        <v>1850508243.05</v>
      </c>
      <c r="AB58" s="97">
        <v>2092100019.9200001</v>
      </c>
      <c r="AC58" s="98"/>
      <c r="AD58" s="98"/>
      <c r="AE58" s="98"/>
      <c r="AF58" s="99"/>
      <c r="AG58" s="99"/>
      <c r="AH58" s="99"/>
      <c r="AI58" s="99"/>
      <c r="AJ58" s="99"/>
    </row>
    <row r="59" spans="1:43" ht="20.149999999999999" customHeight="1">
      <c r="J59" s="19"/>
      <c r="K59" s="61"/>
      <c r="L59" s="100"/>
      <c r="M59" s="100"/>
      <c r="N59" s="100"/>
      <c r="O59" s="100"/>
      <c r="P59" s="100"/>
      <c r="Q59" s="100"/>
      <c r="R59" s="100"/>
      <c r="S59" s="100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1"/>
      <c r="AG59" s="1"/>
      <c r="AH59" s="1"/>
      <c r="AI59" s="1"/>
      <c r="AJ59" s="1"/>
    </row>
    <row r="60" spans="1:43" ht="20.149999999999999" customHeight="1" outlineLevel="1">
      <c r="J60" s="19"/>
      <c r="K60" s="61"/>
      <c r="L60" s="101"/>
      <c r="M60" s="101"/>
      <c r="N60" s="101"/>
      <c r="O60" s="101"/>
      <c r="P60" s="101"/>
      <c r="Q60" s="101"/>
      <c r="R60" s="101"/>
      <c r="S60" s="101"/>
      <c r="AF60" s="1"/>
      <c r="AG60" s="1"/>
      <c r="AH60" s="1"/>
      <c r="AI60" s="1"/>
      <c r="AJ60" s="1"/>
    </row>
    <row r="61" spans="1:43" s="33" customFormat="1" ht="17.5" customHeight="1" outlineLevel="1">
      <c r="A61" s="49"/>
      <c r="B61" s="49"/>
      <c r="C61" s="45"/>
      <c r="D61" s="39"/>
      <c r="E61" s="39"/>
      <c r="F61" s="39"/>
      <c r="G61" s="39"/>
      <c r="H61" s="102"/>
      <c r="I61" s="7"/>
      <c r="J61" s="6" t="s">
        <v>102</v>
      </c>
      <c r="K61" s="63"/>
      <c r="T61" s="33" t="s">
        <v>103</v>
      </c>
      <c r="W61" s="7"/>
      <c r="X61" s="7"/>
      <c r="Y61" s="7"/>
      <c r="Z61" s="7"/>
      <c r="AA61" s="7"/>
      <c r="AB61" s="7"/>
      <c r="AC61" s="7"/>
      <c r="AD61" s="7"/>
      <c r="AE61" s="7"/>
      <c r="AF61" s="8"/>
      <c r="AG61" s="8"/>
      <c r="AH61" s="8"/>
      <c r="AI61" s="8"/>
      <c r="AJ61" s="8"/>
    </row>
    <row r="62" spans="1:43" s="33" customFormat="1" ht="17.5" customHeight="1" outlineLevel="1">
      <c r="A62" s="49"/>
      <c r="B62" s="49"/>
      <c r="C62" s="45"/>
      <c r="D62" s="39"/>
      <c r="E62" s="39"/>
      <c r="F62" s="39"/>
      <c r="G62" s="39"/>
      <c r="H62" s="102"/>
      <c r="I62" s="7"/>
      <c r="J62" s="6"/>
      <c r="K62" s="63"/>
      <c r="W62" s="7"/>
      <c r="X62" s="7"/>
      <c r="Y62" s="7"/>
      <c r="Z62" s="7"/>
      <c r="AA62" s="7"/>
      <c r="AB62" s="7"/>
      <c r="AC62" s="7"/>
      <c r="AD62" s="7"/>
      <c r="AE62" s="7"/>
      <c r="AF62" s="8"/>
      <c r="AG62" s="8"/>
      <c r="AH62" s="8"/>
      <c r="AI62" s="8"/>
      <c r="AJ62" s="8"/>
    </row>
    <row r="63" spans="1:43" s="33" customFormat="1" ht="17.5" customHeight="1" outlineLevel="1">
      <c r="A63" s="49"/>
      <c r="B63" s="49"/>
      <c r="C63" s="45"/>
      <c r="D63" s="39"/>
      <c r="E63" s="39"/>
      <c r="F63" s="39"/>
      <c r="G63" s="39"/>
      <c r="H63" s="102"/>
      <c r="I63" s="7"/>
      <c r="J63" s="6" t="s">
        <v>104</v>
      </c>
      <c r="K63" s="63"/>
      <c r="T63" s="33" t="s">
        <v>105</v>
      </c>
      <c r="X63" s="7"/>
      <c r="Y63" s="7"/>
      <c r="Z63" s="7"/>
      <c r="AA63" s="7"/>
      <c r="AB63" s="7"/>
      <c r="AC63" s="7"/>
      <c r="AD63" s="7"/>
      <c r="AE63" s="7"/>
      <c r="AF63" s="8"/>
      <c r="AG63" s="8"/>
      <c r="AH63" s="8"/>
      <c r="AI63" s="8"/>
      <c r="AJ63" s="8"/>
    </row>
    <row r="64" spans="1:43" s="33" customFormat="1" ht="17.5" customHeight="1" outlineLevel="1">
      <c r="A64" s="49"/>
      <c r="B64" s="49"/>
      <c r="C64" s="45"/>
      <c r="D64" s="39"/>
      <c r="E64" s="39"/>
      <c r="F64" s="39"/>
      <c r="G64" s="39"/>
      <c r="H64" s="102"/>
      <c r="I64" s="7"/>
      <c r="J64" s="6"/>
      <c r="K64" s="63"/>
      <c r="W64" s="7"/>
      <c r="X64" s="7"/>
      <c r="Y64" s="7"/>
      <c r="Z64" s="7"/>
      <c r="AA64" s="7"/>
      <c r="AB64" s="7"/>
      <c r="AC64" s="7"/>
      <c r="AD64" s="7"/>
      <c r="AE64" s="7"/>
      <c r="AF64" s="8"/>
      <c r="AG64" s="8"/>
      <c r="AH64" s="8"/>
      <c r="AI64" s="8"/>
      <c r="AJ64" s="8"/>
    </row>
    <row r="65" spans="10:28">
      <c r="J65" s="74"/>
      <c r="K65" s="62"/>
    </row>
    <row r="66" spans="10:28">
      <c r="J66" s="73" t="s">
        <v>106</v>
      </c>
      <c r="K66" s="64" t="s">
        <v>107</v>
      </c>
      <c r="L66" s="103">
        <f t="shared" ref="L66:AB66" si="6">$AJ$52</f>
        <v>3799999999.1999998</v>
      </c>
      <c r="M66" s="103">
        <f t="shared" si="6"/>
        <v>3799999999.1999998</v>
      </c>
      <c r="N66" s="103">
        <f t="shared" si="6"/>
        <v>3799999999.1999998</v>
      </c>
      <c r="O66" s="103">
        <f t="shared" si="6"/>
        <v>3799999999.1999998</v>
      </c>
      <c r="P66" s="103">
        <f t="shared" si="6"/>
        <v>3799999999.1999998</v>
      </c>
      <c r="Q66" s="103">
        <f t="shared" si="6"/>
        <v>3799999999.1999998</v>
      </c>
      <c r="R66" s="103">
        <f t="shared" si="6"/>
        <v>3799999999.1999998</v>
      </c>
      <c r="S66" s="103">
        <f t="shared" si="6"/>
        <v>3799999999.1999998</v>
      </c>
      <c r="T66" s="103">
        <f t="shared" si="6"/>
        <v>3799999999.1999998</v>
      </c>
      <c r="U66" s="103">
        <f t="shared" si="6"/>
        <v>3799999999.1999998</v>
      </c>
      <c r="V66" s="103">
        <f t="shared" si="6"/>
        <v>3799999999.1999998</v>
      </c>
      <c r="W66" s="103">
        <f t="shared" si="6"/>
        <v>3799999999.1999998</v>
      </c>
      <c r="X66" s="103">
        <f t="shared" si="6"/>
        <v>3799999999.1999998</v>
      </c>
      <c r="Y66" s="103">
        <f t="shared" si="6"/>
        <v>3799999999.1999998</v>
      </c>
      <c r="Z66" s="103">
        <f t="shared" si="6"/>
        <v>3799999999.1999998</v>
      </c>
      <c r="AA66" s="103">
        <f t="shared" si="6"/>
        <v>3799999999.1999998</v>
      </c>
      <c r="AB66" s="103">
        <f t="shared" si="6"/>
        <v>3799999999.1999998</v>
      </c>
    </row>
    <row r="67" spans="10:28">
      <c r="J67" s="73" t="s">
        <v>108</v>
      </c>
      <c r="K67" s="64" t="s">
        <v>97</v>
      </c>
      <c r="L67" s="79">
        <f t="shared" ref="L67:AB67" si="7">L52</f>
        <v>7312524.2999999998</v>
      </c>
      <c r="M67" s="79">
        <f t="shared" si="7"/>
        <v>38808735</v>
      </c>
      <c r="N67" s="79">
        <f t="shared" si="7"/>
        <v>70304945.700000003</v>
      </c>
      <c r="O67" s="79">
        <f t="shared" si="7"/>
        <v>101801156.40000001</v>
      </c>
      <c r="P67" s="79">
        <f t="shared" si="7"/>
        <v>213620379.58000001</v>
      </c>
      <c r="Q67" s="79">
        <f t="shared" si="7"/>
        <v>409698406.54000002</v>
      </c>
      <c r="R67" s="79">
        <f t="shared" si="7"/>
        <v>605776433.5</v>
      </c>
      <c r="S67" s="79">
        <f t="shared" si="7"/>
        <v>805008768.95000005</v>
      </c>
      <c r="T67" s="79">
        <f t="shared" si="7"/>
        <v>972744893.69000006</v>
      </c>
      <c r="U67" s="79">
        <f t="shared" si="7"/>
        <v>1090437045.95</v>
      </c>
      <c r="V67" s="79">
        <f t="shared" si="7"/>
        <v>1201811787.01</v>
      </c>
      <c r="W67" s="79">
        <f t="shared" si="7"/>
        <v>1358291591.47</v>
      </c>
      <c r="X67" s="79">
        <f t="shared" si="7"/>
        <v>1514889245.53</v>
      </c>
      <c r="Y67" s="79">
        <f t="shared" si="7"/>
        <v>1679453569.99</v>
      </c>
      <c r="Z67" s="79">
        <f t="shared" si="7"/>
        <v>1893813334.8599999</v>
      </c>
      <c r="AA67" s="79">
        <f t="shared" si="7"/>
        <v>2108173099.73</v>
      </c>
      <c r="AB67" s="79">
        <f t="shared" si="7"/>
        <v>2263550585.6199999</v>
      </c>
    </row>
    <row r="68" spans="10:28">
      <c r="J68" s="73" t="s">
        <v>109</v>
      </c>
      <c r="K68" s="64" t="s">
        <v>101</v>
      </c>
      <c r="L68" s="79">
        <f t="shared" ref="L68:AB68" si="8">L58</f>
        <v>47231199.579999998</v>
      </c>
      <c r="M68" s="79">
        <f t="shared" si="8"/>
        <v>94462399.170000002</v>
      </c>
      <c r="N68" s="79">
        <f t="shared" si="8"/>
        <v>141693598.75</v>
      </c>
      <c r="O68" s="79">
        <f t="shared" si="8"/>
        <v>176954977.63999999</v>
      </c>
      <c r="P68" s="79">
        <f t="shared" si="8"/>
        <v>301954977.63999999</v>
      </c>
      <c r="Q68" s="79">
        <f t="shared" si="8"/>
        <v>369773931.56</v>
      </c>
      <c r="R68" s="79">
        <f t="shared" si="8"/>
        <v>419965944.82999998</v>
      </c>
      <c r="S68" s="79">
        <f t="shared" si="8"/>
        <v>578847416.85000002</v>
      </c>
      <c r="T68" s="79">
        <f t="shared" si="8"/>
        <v>689769348.36000001</v>
      </c>
      <c r="U68" s="79">
        <f t="shared" si="8"/>
        <v>799470673.20000005</v>
      </c>
      <c r="V68" s="79">
        <f t="shared" si="8"/>
        <v>951359074.17999995</v>
      </c>
      <c r="W68" s="79">
        <f t="shared" si="8"/>
        <v>1007288720.42</v>
      </c>
      <c r="X68" s="79">
        <f t="shared" si="8"/>
        <v>1296145710.3800001</v>
      </c>
      <c r="Y68" s="79">
        <f t="shared" si="8"/>
        <v>1594964715.55</v>
      </c>
      <c r="Z68" s="79">
        <f t="shared" si="8"/>
        <v>1726670720.22</v>
      </c>
      <c r="AA68" s="79">
        <f t="shared" si="8"/>
        <v>1850508243.05</v>
      </c>
      <c r="AB68" s="79">
        <f t="shared" si="8"/>
        <v>2092100019.9200001</v>
      </c>
    </row>
    <row r="69" spans="10:28">
      <c r="J69" s="73" t="s">
        <v>110</v>
      </c>
      <c r="K69" s="64" t="s">
        <v>99</v>
      </c>
      <c r="L69" s="79">
        <f t="shared" ref="L69:AB69" si="9">L55</f>
        <v>5445635.5300000003</v>
      </c>
      <c r="M69" s="79">
        <f t="shared" si="9"/>
        <v>16336906.58</v>
      </c>
      <c r="N69" s="79">
        <f t="shared" si="9"/>
        <v>32673813.16</v>
      </c>
      <c r="O69" s="79">
        <f t="shared" si="9"/>
        <v>69525639.260000005</v>
      </c>
      <c r="P69" s="79">
        <f t="shared" si="9"/>
        <v>166268499.19</v>
      </c>
      <c r="Q69" s="79">
        <f t="shared" si="9"/>
        <v>267490818.47999999</v>
      </c>
      <c r="R69" s="79">
        <f t="shared" si="9"/>
        <v>342404271.12</v>
      </c>
      <c r="S69" s="79">
        <f t="shared" si="9"/>
        <v>403106819.58999997</v>
      </c>
      <c r="T69" s="79">
        <f t="shared" si="9"/>
        <v>494035075.57999998</v>
      </c>
      <c r="U69" s="79">
        <f t="shared" si="9"/>
        <v>586723620.12</v>
      </c>
      <c r="V69" s="79">
        <f t="shared" si="9"/>
        <v>654227561.88</v>
      </c>
      <c r="W69" s="79">
        <f t="shared" si="9"/>
        <v>737704645.82000005</v>
      </c>
      <c r="X69" s="79">
        <f t="shared" si="9"/>
        <v>851025796.70000005</v>
      </c>
      <c r="Y69" s="79">
        <f t="shared" si="9"/>
        <v>1033731686.29</v>
      </c>
      <c r="Z69" s="79">
        <f t="shared" si="9"/>
        <v>1197194498.77</v>
      </c>
      <c r="AA69" s="79">
        <f t="shared" si="9"/>
        <v>1361702317.3599999</v>
      </c>
      <c r="AB69" s="79">
        <f t="shared" si="9"/>
        <v>1476761622.55</v>
      </c>
    </row>
    <row r="70" spans="10:28">
      <c r="K70" s="63"/>
    </row>
    <row r="71" spans="10:28">
      <c r="J71" s="73" t="s">
        <v>111</v>
      </c>
      <c r="K71" s="64" t="s">
        <v>112</v>
      </c>
      <c r="L71" s="79">
        <f t="shared" ref="L71:AB71" si="10">L69-L68</f>
        <v>-41785564.049999997</v>
      </c>
      <c r="M71" s="79">
        <f t="shared" si="10"/>
        <v>-78125492.590000004</v>
      </c>
      <c r="N71" s="79">
        <f t="shared" si="10"/>
        <v>-109019785.59</v>
      </c>
      <c r="O71" s="79">
        <f t="shared" si="10"/>
        <v>-107429338.38</v>
      </c>
      <c r="P71" s="79">
        <f t="shared" si="10"/>
        <v>-135686478.44999999</v>
      </c>
      <c r="Q71" s="79">
        <f t="shared" si="10"/>
        <v>-102283113.08</v>
      </c>
      <c r="R71" s="79">
        <f t="shared" si="10"/>
        <v>-77561673.709999993</v>
      </c>
      <c r="S71" s="79">
        <f t="shared" si="10"/>
        <v>-175740597.25999999</v>
      </c>
      <c r="T71" s="79">
        <f t="shared" si="10"/>
        <v>-195734272.78</v>
      </c>
      <c r="U71" s="79">
        <f t="shared" si="10"/>
        <v>-212747053.08000001</v>
      </c>
      <c r="V71" s="79">
        <f t="shared" si="10"/>
        <v>-297131512.30000001</v>
      </c>
      <c r="W71" s="79">
        <f t="shared" si="10"/>
        <v>-269584074.60000002</v>
      </c>
      <c r="X71" s="79">
        <f t="shared" si="10"/>
        <v>-445119913.68000001</v>
      </c>
      <c r="Y71" s="79">
        <f t="shared" si="10"/>
        <v>-561233029.25999999</v>
      </c>
      <c r="Z71" s="79">
        <f t="shared" si="10"/>
        <v>-529476221.44999999</v>
      </c>
      <c r="AA71" s="79">
        <f t="shared" si="10"/>
        <v>-488805925.69</v>
      </c>
      <c r="AB71" s="79">
        <f t="shared" si="10"/>
        <v>-615338397.37</v>
      </c>
    </row>
    <row r="72" spans="10:28">
      <c r="J72" s="73" t="s">
        <v>113</v>
      </c>
      <c r="K72" s="64" t="s">
        <v>114</v>
      </c>
      <c r="L72" s="66">
        <f t="shared" ref="L72:AB72" si="11">L69/L68</f>
        <v>0.12</v>
      </c>
      <c r="M72" s="66">
        <f t="shared" si="11"/>
        <v>0.17</v>
      </c>
      <c r="N72" s="66">
        <f t="shared" si="11"/>
        <v>0.23</v>
      </c>
      <c r="O72" s="66">
        <f t="shared" si="11"/>
        <v>0.39</v>
      </c>
      <c r="P72" s="66">
        <f t="shared" si="11"/>
        <v>0.55000000000000004</v>
      </c>
      <c r="Q72" s="66">
        <f t="shared" si="11"/>
        <v>0.72</v>
      </c>
      <c r="R72" s="66">
        <f t="shared" si="11"/>
        <v>0.82</v>
      </c>
      <c r="S72" s="66">
        <f t="shared" si="11"/>
        <v>0.7</v>
      </c>
      <c r="T72" s="66">
        <f t="shared" si="11"/>
        <v>0.72</v>
      </c>
      <c r="U72" s="66">
        <f t="shared" si="11"/>
        <v>0.73</v>
      </c>
      <c r="V72" s="66">
        <f t="shared" si="11"/>
        <v>0.69</v>
      </c>
      <c r="W72" s="66">
        <f t="shared" si="11"/>
        <v>0.73</v>
      </c>
      <c r="X72" s="66">
        <f t="shared" si="11"/>
        <v>0.66</v>
      </c>
      <c r="Y72" s="66">
        <f t="shared" si="11"/>
        <v>0.65</v>
      </c>
      <c r="Z72" s="66">
        <f t="shared" si="11"/>
        <v>0.69</v>
      </c>
      <c r="AA72" s="66">
        <f t="shared" si="11"/>
        <v>0.74</v>
      </c>
      <c r="AB72" s="66">
        <f t="shared" si="11"/>
        <v>0.71</v>
      </c>
    </row>
    <row r="73" spans="10:28">
      <c r="J73" s="73" t="s">
        <v>115</v>
      </c>
      <c r="K73" s="64" t="s">
        <v>116</v>
      </c>
      <c r="L73" s="79">
        <f t="shared" ref="L73:AB73" si="12">L66/L72</f>
        <v>31666666660</v>
      </c>
      <c r="M73" s="79">
        <f t="shared" si="12"/>
        <v>22352941171.759998</v>
      </c>
      <c r="N73" s="79">
        <f t="shared" si="12"/>
        <v>16521739126.959999</v>
      </c>
      <c r="O73" s="79">
        <f t="shared" si="12"/>
        <v>9743589741.5400009</v>
      </c>
      <c r="P73" s="79">
        <f t="shared" si="12"/>
        <v>6909090907.6400003</v>
      </c>
      <c r="Q73" s="79">
        <f t="shared" si="12"/>
        <v>5277777776.6700001</v>
      </c>
      <c r="R73" s="79">
        <f t="shared" si="12"/>
        <v>4634146340.4899998</v>
      </c>
      <c r="S73" s="79">
        <f t="shared" si="12"/>
        <v>5428571427.4300003</v>
      </c>
      <c r="T73" s="79">
        <f t="shared" si="12"/>
        <v>5277777776.6700001</v>
      </c>
      <c r="U73" s="79">
        <f t="shared" si="12"/>
        <v>5205479450.96</v>
      </c>
      <c r="V73" s="79">
        <f t="shared" si="12"/>
        <v>5507246375.6499996</v>
      </c>
      <c r="W73" s="79">
        <f t="shared" si="12"/>
        <v>5205479450.96</v>
      </c>
      <c r="X73" s="79">
        <f t="shared" si="12"/>
        <v>5757575756.3599997</v>
      </c>
      <c r="Y73" s="79">
        <f t="shared" si="12"/>
        <v>5846153844.9200001</v>
      </c>
      <c r="Z73" s="79">
        <f t="shared" si="12"/>
        <v>5507246375.6499996</v>
      </c>
      <c r="AA73" s="79">
        <f t="shared" si="12"/>
        <v>5135135134.0500002</v>
      </c>
      <c r="AB73" s="79">
        <f t="shared" si="12"/>
        <v>5352112674.9300003</v>
      </c>
    </row>
    <row r="74" spans="10:28">
      <c r="J74" s="73" t="s">
        <v>117</v>
      </c>
      <c r="K74" s="64" t="s">
        <v>118</v>
      </c>
      <c r="L74" s="79">
        <f t="shared" ref="L74:AB74" si="13">L73-L68</f>
        <v>31619435460.419998</v>
      </c>
      <c r="M74" s="79">
        <f t="shared" si="13"/>
        <v>22258478772.59</v>
      </c>
      <c r="N74" s="79">
        <f t="shared" si="13"/>
        <v>16380045528.209999</v>
      </c>
      <c r="O74" s="79">
        <f t="shared" si="13"/>
        <v>9566634763.8999996</v>
      </c>
      <c r="P74" s="79">
        <f t="shared" si="13"/>
        <v>6607135930</v>
      </c>
      <c r="Q74" s="79">
        <f t="shared" si="13"/>
        <v>4908003845.1099997</v>
      </c>
      <c r="R74" s="79">
        <f t="shared" si="13"/>
        <v>4214180395.6599998</v>
      </c>
      <c r="S74" s="79">
        <f t="shared" si="13"/>
        <v>4849724010.5799999</v>
      </c>
      <c r="T74" s="79">
        <f t="shared" si="13"/>
        <v>4588008428.3100004</v>
      </c>
      <c r="U74" s="79">
        <f t="shared" si="13"/>
        <v>4406008777.7600002</v>
      </c>
      <c r="V74" s="79">
        <f t="shared" si="13"/>
        <v>4555887301.4700003</v>
      </c>
      <c r="W74" s="79">
        <f t="shared" si="13"/>
        <v>4198190730.54</v>
      </c>
      <c r="X74" s="79">
        <f t="shared" si="13"/>
        <v>4461430045.9799995</v>
      </c>
      <c r="Y74" s="79">
        <f t="shared" si="13"/>
        <v>4251189129.3699999</v>
      </c>
      <c r="Z74" s="79">
        <f t="shared" si="13"/>
        <v>3780575655.4299998</v>
      </c>
      <c r="AA74" s="79">
        <f t="shared" si="13"/>
        <v>3284626891</v>
      </c>
      <c r="AB74" s="79">
        <f t="shared" si="13"/>
        <v>3260012655.0100002</v>
      </c>
    </row>
    <row r="75" spans="10:28">
      <c r="K75" s="64" t="s">
        <v>119</v>
      </c>
      <c r="L75" s="79">
        <f t="shared" ref="L75:AB75" si="14">L66-L73</f>
        <v>-27866666660.799999</v>
      </c>
      <c r="M75" s="79">
        <f t="shared" si="14"/>
        <v>-18552941172.560001</v>
      </c>
      <c r="N75" s="79">
        <f t="shared" si="14"/>
        <v>-12721739127.76</v>
      </c>
      <c r="O75" s="79">
        <f t="shared" si="14"/>
        <v>-5943589742.3400002</v>
      </c>
      <c r="P75" s="79">
        <f t="shared" si="14"/>
        <v>-3109090908.4400001</v>
      </c>
      <c r="Q75" s="79">
        <f t="shared" si="14"/>
        <v>-1477777777.47</v>
      </c>
      <c r="R75" s="79">
        <f t="shared" si="14"/>
        <v>-834146341.28999996</v>
      </c>
      <c r="S75" s="79">
        <f t="shared" si="14"/>
        <v>-1628571428.23</v>
      </c>
      <c r="T75" s="79">
        <f t="shared" si="14"/>
        <v>-1477777777.47</v>
      </c>
      <c r="U75" s="79">
        <f t="shared" si="14"/>
        <v>-1405479451.76</v>
      </c>
      <c r="V75" s="79">
        <f t="shared" si="14"/>
        <v>-1707246376.45</v>
      </c>
      <c r="W75" s="79">
        <f t="shared" si="14"/>
        <v>-1405479451.76</v>
      </c>
      <c r="X75" s="79">
        <f t="shared" si="14"/>
        <v>-1957575757.1600001</v>
      </c>
      <c r="Y75" s="79">
        <f t="shared" si="14"/>
        <v>-2046153845.72</v>
      </c>
      <c r="Z75" s="79">
        <f t="shared" si="14"/>
        <v>-1707246376.45</v>
      </c>
      <c r="AA75" s="79">
        <f t="shared" si="14"/>
        <v>-1335135134.8499999</v>
      </c>
      <c r="AB75" s="79">
        <f t="shared" si="14"/>
        <v>-1552112675.73</v>
      </c>
    </row>
    <row r="76" spans="10:28">
      <c r="J76" s="73" t="s">
        <v>120</v>
      </c>
      <c r="K76" s="64" t="s">
        <v>121</v>
      </c>
      <c r="L76" s="68">
        <f t="shared" ref="L76:AB76" si="15">L68/L66</f>
        <v>1.24E-2</v>
      </c>
      <c r="M76" s="68">
        <f t="shared" si="15"/>
        <v>2.4899999999999999E-2</v>
      </c>
      <c r="N76" s="68">
        <f t="shared" si="15"/>
        <v>3.73E-2</v>
      </c>
      <c r="O76" s="68">
        <f t="shared" si="15"/>
        <v>4.6600000000000003E-2</v>
      </c>
      <c r="P76" s="68">
        <f t="shared" si="15"/>
        <v>7.9500000000000001E-2</v>
      </c>
      <c r="Q76" s="68">
        <f t="shared" si="15"/>
        <v>9.7299999999999998E-2</v>
      </c>
      <c r="R76" s="68">
        <f t="shared" si="15"/>
        <v>0.1105</v>
      </c>
      <c r="S76" s="68">
        <f t="shared" si="15"/>
        <v>0.15229999999999999</v>
      </c>
      <c r="T76" s="68">
        <f t="shared" si="15"/>
        <v>0.18149999999999999</v>
      </c>
      <c r="U76" s="68">
        <f t="shared" si="15"/>
        <v>0.2104</v>
      </c>
      <c r="V76" s="68">
        <f t="shared" si="15"/>
        <v>0.25040000000000001</v>
      </c>
      <c r="W76" s="68">
        <f t="shared" si="15"/>
        <v>0.2651</v>
      </c>
      <c r="X76" s="68">
        <f t="shared" si="15"/>
        <v>0.34110000000000001</v>
      </c>
      <c r="Y76" s="68">
        <f t="shared" si="15"/>
        <v>0.41970000000000002</v>
      </c>
      <c r="Z76" s="68">
        <f t="shared" si="15"/>
        <v>0.45440000000000003</v>
      </c>
      <c r="AA76" s="68">
        <f t="shared" si="15"/>
        <v>0.48699999999999999</v>
      </c>
      <c r="AB76" s="68">
        <f t="shared" si="15"/>
        <v>0.55059999999999998</v>
      </c>
    </row>
    <row r="78" spans="10:28">
      <c r="J78" s="73" t="s">
        <v>122</v>
      </c>
      <c r="K78" s="64" t="s">
        <v>123</v>
      </c>
      <c r="L78" s="79">
        <f t="shared" ref="L78:AB78" si="16">L69-L67</f>
        <v>-1866888.77</v>
      </c>
      <c r="M78" s="79">
        <f t="shared" si="16"/>
        <v>-22471828.420000002</v>
      </c>
      <c r="N78" s="79">
        <f t="shared" si="16"/>
        <v>-37631132.539999999</v>
      </c>
      <c r="O78" s="79">
        <f t="shared" si="16"/>
        <v>-32275517.140000001</v>
      </c>
      <c r="P78" s="79">
        <f t="shared" si="16"/>
        <v>-47351880.390000001</v>
      </c>
      <c r="Q78" s="79">
        <f t="shared" si="16"/>
        <v>-142207588.06</v>
      </c>
      <c r="R78" s="79">
        <f t="shared" si="16"/>
        <v>-263372162.38</v>
      </c>
      <c r="S78" s="79">
        <f t="shared" si="16"/>
        <v>-401901949.36000001</v>
      </c>
      <c r="T78" s="79">
        <f t="shared" si="16"/>
        <v>-478709818.11000001</v>
      </c>
      <c r="U78" s="79">
        <f t="shared" si="16"/>
        <v>-503713425.82999998</v>
      </c>
      <c r="V78" s="79">
        <f t="shared" si="16"/>
        <v>-547584225.13</v>
      </c>
      <c r="W78" s="79">
        <f t="shared" si="16"/>
        <v>-620586945.64999998</v>
      </c>
      <c r="X78" s="79">
        <f t="shared" si="16"/>
        <v>-663863448.83000004</v>
      </c>
      <c r="Y78" s="79">
        <f t="shared" si="16"/>
        <v>-645721883.70000005</v>
      </c>
      <c r="Z78" s="79">
        <f t="shared" si="16"/>
        <v>-696618836.09000003</v>
      </c>
      <c r="AA78" s="79">
        <f t="shared" si="16"/>
        <v>-746470782.37</v>
      </c>
      <c r="AB78" s="79">
        <f t="shared" si="16"/>
        <v>-786788963.07000005</v>
      </c>
    </row>
    <row r="79" spans="10:28">
      <c r="J79" s="73" t="s">
        <v>124</v>
      </c>
      <c r="K79" s="64" t="s">
        <v>125</v>
      </c>
      <c r="L79" s="66">
        <f t="shared" ref="L79:AB79" si="17">L69/L67</f>
        <v>0.74</v>
      </c>
      <c r="M79" s="66">
        <f t="shared" si="17"/>
        <v>0.42</v>
      </c>
      <c r="N79" s="66">
        <f t="shared" si="17"/>
        <v>0.46</v>
      </c>
      <c r="O79" s="66">
        <f t="shared" si="17"/>
        <v>0.68</v>
      </c>
      <c r="P79" s="66">
        <f t="shared" si="17"/>
        <v>0.78</v>
      </c>
      <c r="Q79" s="66">
        <f t="shared" si="17"/>
        <v>0.65</v>
      </c>
      <c r="R79" s="66">
        <f t="shared" si="17"/>
        <v>0.56999999999999995</v>
      </c>
      <c r="S79" s="66">
        <f t="shared" si="17"/>
        <v>0.5</v>
      </c>
      <c r="T79" s="66">
        <f t="shared" si="17"/>
        <v>0.51</v>
      </c>
      <c r="U79" s="66">
        <f t="shared" si="17"/>
        <v>0.54</v>
      </c>
      <c r="V79" s="66">
        <f t="shared" si="17"/>
        <v>0.54</v>
      </c>
      <c r="W79" s="66">
        <f t="shared" si="17"/>
        <v>0.54</v>
      </c>
      <c r="X79" s="66">
        <f t="shared" si="17"/>
        <v>0.56000000000000005</v>
      </c>
      <c r="Y79" s="66">
        <f t="shared" si="17"/>
        <v>0.62</v>
      </c>
      <c r="Z79" s="66">
        <f t="shared" si="17"/>
        <v>0.63</v>
      </c>
      <c r="AA79" s="66">
        <f t="shared" si="17"/>
        <v>0.65</v>
      </c>
      <c r="AB79" s="66">
        <f t="shared" si="17"/>
        <v>0.65</v>
      </c>
    </row>
    <row r="80" spans="10:28">
      <c r="K80" s="64" t="s">
        <v>126</v>
      </c>
      <c r="L80" s="65">
        <f t="shared" ref="L80:AB80" si="18">(L66-L69)/(L66-L68)</f>
        <v>1.01</v>
      </c>
      <c r="M80" s="65">
        <f t="shared" si="18"/>
        <v>1.02</v>
      </c>
      <c r="N80" s="65">
        <f t="shared" si="18"/>
        <v>1.03</v>
      </c>
      <c r="O80" s="65">
        <f t="shared" si="18"/>
        <v>1.03</v>
      </c>
      <c r="P80" s="65">
        <f t="shared" si="18"/>
        <v>1.04</v>
      </c>
      <c r="Q80" s="65">
        <f t="shared" si="18"/>
        <v>1.03</v>
      </c>
      <c r="R80" s="65">
        <f t="shared" si="18"/>
        <v>1.02</v>
      </c>
      <c r="S80" s="65">
        <f t="shared" si="18"/>
        <v>1.05</v>
      </c>
      <c r="T80" s="65">
        <f t="shared" si="18"/>
        <v>1.06</v>
      </c>
      <c r="U80" s="65">
        <f t="shared" si="18"/>
        <v>1.07</v>
      </c>
      <c r="V80" s="65">
        <f t="shared" si="18"/>
        <v>1.1000000000000001</v>
      </c>
      <c r="W80" s="65">
        <f t="shared" si="18"/>
        <v>1.1000000000000001</v>
      </c>
      <c r="X80" s="65">
        <f t="shared" si="18"/>
        <v>1.18</v>
      </c>
      <c r="Y80" s="65">
        <f t="shared" si="18"/>
        <v>1.25</v>
      </c>
      <c r="Z80" s="65">
        <f t="shared" si="18"/>
        <v>1.26</v>
      </c>
      <c r="AA80" s="65">
        <f t="shared" si="18"/>
        <v>1.25</v>
      </c>
      <c r="AB80" s="65">
        <f t="shared" si="18"/>
        <v>1.36</v>
      </c>
    </row>
    <row r="81" spans="10:28">
      <c r="J81" s="73" t="s">
        <v>127</v>
      </c>
      <c r="K81" s="64" t="s">
        <v>128</v>
      </c>
      <c r="L81" s="68">
        <f t="shared" ref="L81:AB81" si="19">L69/L66</f>
        <v>1.4E-3</v>
      </c>
      <c r="M81" s="68">
        <f t="shared" si="19"/>
        <v>4.3E-3</v>
      </c>
      <c r="N81" s="68">
        <f t="shared" si="19"/>
        <v>8.6E-3</v>
      </c>
      <c r="O81" s="68">
        <f t="shared" si="19"/>
        <v>1.83E-2</v>
      </c>
      <c r="P81" s="68">
        <f t="shared" si="19"/>
        <v>4.3799999999999999E-2</v>
      </c>
      <c r="Q81" s="68">
        <f t="shared" si="19"/>
        <v>7.0400000000000004E-2</v>
      </c>
      <c r="R81" s="68">
        <f t="shared" si="19"/>
        <v>9.01E-2</v>
      </c>
      <c r="S81" s="68">
        <f t="shared" si="19"/>
        <v>0.1061</v>
      </c>
      <c r="T81" s="68">
        <f t="shared" si="19"/>
        <v>0.13</v>
      </c>
      <c r="U81" s="68">
        <f t="shared" si="19"/>
        <v>0.15440000000000001</v>
      </c>
      <c r="V81" s="68">
        <f t="shared" si="19"/>
        <v>0.17219999999999999</v>
      </c>
      <c r="W81" s="68">
        <f t="shared" si="19"/>
        <v>0.19409999999999999</v>
      </c>
      <c r="X81" s="68">
        <f t="shared" si="19"/>
        <v>0.224</v>
      </c>
      <c r="Y81" s="68">
        <f t="shared" si="19"/>
        <v>0.27200000000000002</v>
      </c>
      <c r="Z81" s="68">
        <f t="shared" si="19"/>
        <v>0.31509999999999999</v>
      </c>
      <c r="AA81" s="68">
        <f t="shared" si="19"/>
        <v>0.35830000000000001</v>
      </c>
      <c r="AB81" s="68">
        <f t="shared" si="19"/>
        <v>0.3886</v>
      </c>
    </row>
    <row r="82" spans="10:28">
      <c r="K82" s="64" t="s">
        <v>129</v>
      </c>
      <c r="L82" s="69">
        <f t="shared" ref="L82:AB82" si="20">$AJ$50/L79</f>
        <v>33.78</v>
      </c>
      <c r="M82" s="69">
        <f t="shared" si="20"/>
        <v>59.52</v>
      </c>
      <c r="N82" s="69">
        <f t="shared" si="20"/>
        <v>54.35</v>
      </c>
      <c r="O82" s="69">
        <f t="shared" si="20"/>
        <v>36.76</v>
      </c>
      <c r="P82" s="69">
        <f t="shared" si="20"/>
        <v>32.049999999999997</v>
      </c>
      <c r="Q82" s="69">
        <f t="shared" si="20"/>
        <v>38.46</v>
      </c>
      <c r="R82" s="69">
        <f t="shared" si="20"/>
        <v>43.86</v>
      </c>
      <c r="S82" s="69">
        <f t="shared" si="20"/>
        <v>50</v>
      </c>
      <c r="T82" s="69">
        <f t="shared" si="20"/>
        <v>49.02</v>
      </c>
      <c r="U82" s="69">
        <f t="shared" si="20"/>
        <v>46.3</v>
      </c>
      <c r="V82" s="69">
        <f t="shared" si="20"/>
        <v>46.3</v>
      </c>
      <c r="W82" s="69">
        <f t="shared" si="20"/>
        <v>46.3</v>
      </c>
      <c r="X82" s="69">
        <f t="shared" si="20"/>
        <v>44.64</v>
      </c>
      <c r="Y82" s="69">
        <f t="shared" si="20"/>
        <v>40.32</v>
      </c>
      <c r="Z82" s="69">
        <f t="shared" si="20"/>
        <v>39.68</v>
      </c>
      <c r="AA82" s="69">
        <f t="shared" si="20"/>
        <v>38.46</v>
      </c>
      <c r="AB82" s="69">
        <f t="shared" si="20"/>
        <v>38.46</v>
      </c>
    </row>
    <row r="84" spans="10:28">
      <c r="L84" s="68">
        <f t="shared" ref="L84:AB84" si="21">L67/L66</f>
        <v>1.9E-3</v>
      </c>
      <c r="M84" s="68">
        <f t="shared" si="21"/>
        <v>1.0200000000000001E-2</v>
      </c>
      <c r="N84" s="68">
        <f t="shared" si="21"/>
        <v>1.8499999999999999E-2</v>
      </c>
      <c r="O84" s="68">
        <f t="shared" si="21"/>
        <v>2.6800000000000001E-2</v>
      </c>
      <c r="P84" s="68">
        <f t="shared" si="21"/>
        <v>5.62E-2</v>
      </c>
      <c r="Q84" s="68">
        <f t="shared" si="21"/>
        <v>0.10780000000000001</v>
      </c>
      <c r="R84" s="68">
        <f t="shared" si="21"/>
        <v>0.15939999999999999</v>
      </c>
      <c r="S84" s="68">
        <f t="shared" si="21"/>
        <v>0.21179999999999999</v>
      </c>
      <c r="T84" s="68">
        <f t="shared" si="21"/>
        <v>0.25600000000000001</v>
      </c>
      <c r="U84" s="68">
        <f t="shared" si="21"/>
        <v>0.28699999999999998</v>
      </c>
      <c r="V84" s="68">
        <f t="shared" si="21"/>
        <v>0.31630000000000003</v>
      </c>
      <c r="W84" s="68">
        <f t="shared" si="21"/>
        <v>0.3574</v>
      </c>
      <c r="X84" s="68">
        <f t="shared" si="21"/>
        <v>0.3987</v>
      </c>
      <c r="Y84" s="68">
        <f t="shared" si="21"/>
        <v>0.442</v>
      </c>
      <c r="Z84" s="68">
        <f t="shared" si="21"/>
        <v>0.49840000000000001</v>
      </c>
      <c r="AA84" s="68">
        <f t="shared" si="21"/>
        <v>0.55479999999999996</v>
      </c>
      <c r="AB84" s="68">
        <f t="shared" si="21"/>
        <v>0.59570000000000001</v>
      </c>
    </row>
    <row r="85" spans="10:28">
      <c r="L85" s="67">
        <v>1</v>
      </c>
      <c r="M85" s="67">
        <v>1</v>
      </c>
      <c r="N85" s="67">
        <v>1</v>
      </c>
      <c r="O85" s="67">
        <v>1</v>
      </c>
      <c r="P85" s="67">
        <v>1</v>
      </c>
      <c r="Q85" s="67">
        <v>1</v>
      </c>
      <c r="R85" s="67">
        <v>1</v>
      </c>
      <c r="S85" s="67">
        <v>1</v>
      </c>
      <c r="T85" s="67">
        <v>1</v>
      </c>
      <c r="U85" s="67">
        <v>1</v>
      </c>
      <c r="V85" s="67">
        <v>1</v>
      </c>
      <c r="W85" s="67">
        <v>1</v>
      </c>
      <c r="X85" s="67">
        <v>1</v>
      </c>
      <c r="Y85" s="67">
        <v>1</v>
      </c>
      <c r="Z85" s="67">
        <v>1</v>
      </c>
      <c r="AA85" s="67">
        <v>1</v>
      </c>
      <c r="AB85" s="67">
        <v>1</v>
      </c>
    </row>
    <row r="86" spans="10:28">
      <c r="L86" s="70">
        <v>25</v>
      </c>
      <c r="M86" s="70">
        <v>25</v>
      </c>
      <c r="N86" s="70">
        <v>25</v>
      </c>
      <c r="O86" s="70">
        <v>25</v>
      </c>
      <c r="P86" s="70">
        <v>25</v>
      </c>
      <c r="Q86" s="70">
        <v>25</v>
      </c>
      <c r="R86" s="70">
        <v>25</v>
      </c>
      <c r="S86" s="70">
        <v>25</v>
      </c>
      <c r="T86" s="70">
        <v>25</v>
      </c>
      <c r="U86" s="70">
        <v>25</v>
      </c>
      <c r="V86" s="70">
        <v>25</v>
      </c>
      <c r="W86" s="70">
        <v>25</v>
      </c>
      <c r="X86" s="70">
        <v>25</v>
      </c>
      <c r="Y86" s="70">
        <v>25</v>
      </c>
      <c r="Z86" s="70">
        <v>25</v>
      </c>
      <c r="AA86" s="70">
        <v>25</v>
      </c>
      <c r="AB86" s="70">
        <v>25</v>
      </c>
    </row>
  </sheetData>
  <mergeCells count="12">
    <mergeCell ref="AH1:AJ1"/>
    <mergeCell ref="AH3:AJ3"/>
    <mergeCell ref="AG2:AJ2"/>
    <mergeCell ref="I10:I11"/>
    <mergeCell ref="J10:J11"/>
    <mergeCell ref="L10:R10"/>
    <mergeCell ref="S10:AD10"/>
    <mergeCell ref="AP6:AV7"/>
    <mergeCell ref="AE10:AJ10"/>
    <mergeCell ref="I6:AJ9"/>
    <mergeCell ref="I4:AJ4"/>
    <mergeCell ref="I5:AJ5"/>
  </mergeCells>
  <printOptions horizontalCentered="1"/>
  <pageMargins left="0.23622047244094491" right="0.23622047244094491" top="0.74803149606299213" bottom="0.74803149606299213" header="0.31496062992125978" footer="0.31496062992125978"/>
  <pageSetup paperSize="8" scale="37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  <pageSetUpPr fitToPage="1"/>
  </sheetPr>
  <dimension ref="A1:CU171"/>
  <sheetViews>
    <sheetView tabSelected="1" topLeftCell="A19" zoomScale="25" zoomScaleNormal="25" zoomScaleSheetLayoutView="40" workbookViewId="0">
      <selection activeCell="A50" sqref="A50:XFD50"/>
    </sheetView>
  </sheetViews>
  <sheetFormatPr defaultColWidth="9.1796875" defaultRowHeight="18.5" outlineLevelRow="1" outlineLevelCol="1"/>
  <cols>
    <col min="1" max="1" width="10.26953125" style="40" customWidth="1" outlineLevel="1"/>
    <col min="2" max="2" width="11" style="40" customWidth="1" outlineLevel="1"/>
    <col min="3" max="3" width="5.7265625" style="41" customWidth="1" outlineLevel="1"/>
    <col min="4" max="4" width="18.1796875" style="34" customWidth="1" outlineLevel="1"/>
    <col min="5" max="5" width="18.1796875" style="34" customWidth="1" outlineLevel="1" collapsed="1"/>
    <col min="6" max="6" width="19.54296875" style="34" customWidth="1" outlineLevel="1"/>
    <col min="7" max="7" width="20.81640625" style="34" customWidth="1" outlineLevel="1"/>
    <col min="8" max="8" width="19.1796875" style="76" customWidth="1" outlineLevel="1"/>
    <col min="9" max="9" width="9.54296875" style="72" customWidth="1"/>
    <col min="10" max="10" width="90.81640625" style="73" customWidth="1"/>
    <col min="11" max="11" width="11.81640625" style="73" customWidth="1"/>
    <col min="12" max="13" width="20.26953125" style="72" bestFit="1" customWidth="1"/>
    <col min="14" max="14" width="19.54296875" style="72" bestFit="1" customWidth="1"/>
    <col min="15" max="19" width="18.54296875" style="72" bestFit="1" customWidth="1"/>
    <col min="20" max="20" width="18.54296875" style="72" customWidth="1"/>
    <col min="21" max="21" width="18.81640625" style="72" bestFit="1" customWidth="1"/>
    <col min="22" max="22" width="18.81640625" style="72" customWidth="1"/>
    <col min="23" max="36" width="18.81640625" style="72" bestFit="1" customWidth="1"/>
    <col min="37" max="43" width="9.1796875" style="72" customWidth="1"/>
    <col min="44" max="44" width="9.1796875" style="72" hidden="1" customWidth="1"/>
    <col min="45" max="72" width="9.1796875" style="72" customWidth="1"/>
    <col min="73" max="16384" width="9.1796875" style="72"/>
  </cols>
  <sheetData>
    <row r="1" spans="1:50" s="71" customFormat="1" ht="27.75" customHeight="1" outlineLevel="1">
      <c r="A1" s="40"/>
      <c r="B1" s="40"/>
      <c r="C1" s="41"/>
      <c r="D1" s="34"/>
      <c r="E1" s="34"/>
      <c r="F1" s="34"/>
      <c r="G1" s="34"/>
      <c r="H1" s="76"/>
      <c r="I1" s="72"/>
      <c r="J1" s="74"/>
      <c r="K1" s="74"/>
      <c r="AG1" s="10"/>
      <c r="AH1" s="127" t="s">
        <v>0</v>
      </c>
      <c r="AI1" s="117"/>
      <c r="AJ1" s="117"/>
      <c r="AK1" s="72"/>
      <c r="AL1" s="72"/>
      <c r="AM1" s="72"/>
      <c r="AN1" s="72"/>
      <c r="AO1" s="72"/>
      <c r="AP1" s="72"/>
      <c r="AQ1" s="72"/>
      <c r="AR1" s="72"/>
    </row>
    <row r="2" spans="1:50" s="71" customFormat="1" ht="30" customHeight="1" outlineLevel="1">
      <c r="A2" s="40"/>
      <c r="B2" s="40"/>
      <c r="C2" s="41"/>
      <c r="D2" s="34"/>
      <c r="E2" s="34"/>
      <c r="F2" s="34"/>
      <c r="G2" s="34"/>
      <c r="H2" s="76"/>
      <c r="I2" s="72"/>
      <c r="J2" s="74"/>
      <c r="K2" s="74"/>
      <c r="AG2" s="128"/>
      <c r="AH2" s="117"/>
      <c r="AI2" s="117"/>
      <c r="AJ2" s="117"/>
      <c r="AK2" s="72"/>
      <c r="AL2" s="72"/>
      <c r="AM2" s="72"/>
      <c r="AN2" s="72"/>
      <c r="AO2" s="72"/>
      <c r="AP2" s="72"/>
      <c r="AQ2" s="72"/>
      <c r="AR2" s="72"/>
    </row>
    <row r="3" spans="1:50" s="71" customFormat="1" ht="31.5" customHeight="1" outlineLevel="1">
      <c r="A3" s="40"/>
      <c r="B3" s="40"/>
      <c r="C3" s="41"/>
      <c r="D3" s="34"/>
      <c r="E3" s="34"/>
      <c r="F3" s="34"/>
      <c r="G3" s="34"/>
      <c r="H3" s="76"/>
      <c r="I3" s="72"/>
      <c r="J3" s="74"/>
      <c r="K3" s="74"/>
      <c r="AG3" s="15"/>
      <c r="AH3" s="128"/>
      <c r="AI3" s="117"/>
      <c r="AJ3" s="117"/>
      <c r="AK3" s="72"/>
      <c r="AL3" s="72"/>
      <c r="AM3" s="72"/>
      <c r="AN3" s="72"/>
      <c r="AO3" s="72"/>
      <c r="AP3" s="72"/>
      <c r="AQ3" s="72"/>
      <c r="AR3" s="72"/>
    </row>
    <row r="4" spans="1:50" s="71" customFormat="1" ht="33.75" customHeight="1" outlineLevel="1">
      <c r="A4" s="40"/>
      <c r="B4" s="40"/>
      <c r="C4" s="41"/>
      <c r="D4" s="34"/>
      <c r="E4" s="34"/>
      <c r="F4" s="34"/>
      <c r="G4" s="34"/>
      <c r="H4" s="76"/>
      <c r="I4" s="126" t="s">
        <v>1</v>
      </c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</row>
    <row r="5" spans="1:50" s="71" customFormat="1" ht="43.5" customHeight="1" outlineLevel="1">
      <c r="A5" s="40"/>
      <c r="B5" s="40"/>
      <c r="C5" s="41"/>
      <c r="D5" s="34"/>
      <c r="E5" s="34"/>
      <c r="F5" s="34"/>
      <c r="G5" s="34"/>
      <c r="H5" s="76"/>
      <c r="I5" s="122" t="s">
        <v>2</v>
      </c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</row>
    <row r="6" spans="1:50" s="71" customFormat="1" ht="21.75" customHeight="1" outlineLevel="1">
      <c r="A6" s="40"/>
      <c r="B6" s="40"/>
      <c r="C6" s="41"/>
      <c r="D6" s="34"/>
      <c r="E6" s="34"/>
      <c r="F6" s="34"/>
      <c r="G6" s="34"/>
      <c r="H6" s="76"/>
      <c r="I6" s="122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72"/>
      <c r="AL6" s="72"/>
      <c r="AM6" s="72"/>
      <c r="AN6" s="72"/>
      <c r="AO6" s="72"/>
      <c r="AP6" s="116" t="s">
        <v>3</v>
      </c>
      <c r="AQ6" s="117"/>
      <c r="AR6" s="117"/>
      <c r="AS6" s="117"/>
      <c r="AT6" s="117"/>
      <c r="AU6" s="117"/>
      <c r="AV6" s="117"/>
    </row>
    <row r="7" spans="1:50" ht="15" customHeight="1" outlineLevel="1">
      <c r="I7" s="118"/>
      <c r="J7" s="123"/>
      <c r="K7" s="123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P7" s="118"/>
      <c r="AQ7" s="118"/>
      <c r="AR7" s="118"/>
      <c r="AS7" s="118"/>
      <c r="AT7" s="118"/>
      <c r="AU7" s="118"/>
      <c r="AV7" s="118"/>
    </row>
    <row r="8" spans="1:50" s="74" customFormat="1" ht="15" customHeight="1" outlineLevel="1">
      <c r="A8" s="46"/>
      <c r="B8" s="46"/>
      <c r="C8" s="42"/>
      <c r="D8" s="35"/>
      <c r="E8" s="35"/>
      <c r="F8" s="35"/>
      <c r="G8" s="35"/>
      <c r="H8" s="77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72"/>
      <c r="AL8" s="72"/>
      <c r="AM8" s="72"/>
      <c r="AN8" s="72"/>
      <c r="AO8" s="72"/>
      <c r="AP8" s="72"/>
      <c r="AQ8" s="72"/>
      <c r="AR8" s="72"/>
    </row>
    <row r="9" spans="1:50" s="75" customFormat="1" ht="21.75" customHeight="1" outlineLevel="1" thickBot="1">
      <c r="A9" s="47"/>
      <c r="B9" s="47"/>
      <c r="C9" s="43"/>
      <c r="D9" s="36"/>
      <c r="E9" s="36"/>
      <c r="F9" s="36"/>
      <c r="G9" s="36"/>
      <c r="H9" s="78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72"/>
      <c r="AL9" s="72"/>
      <c r="AM9" s="72"/>
      <c r="AN9" s="72"/>
      <c r="AO9" s="72"/>
      <c r="AP9" s="72"/>
      <c r="AQ9" s="72"/>
      <c r="AR9" s="72"/>
    </row>
    <row r="10" spans="1:50" s="75" customFormat="1" ht="44.25" customHeight="1" thickBot="1">
      <c r="A10" s="50"/>
      <c r="B10" s="50"/>
      <c r="C10" s="51"/>
      <c r="D10" s="52"/>
      <c r="E10" s="52"/>
      <c r="F10" s="36"/>
      <c r="G10" s="36"/>
      <c r="H10" s="78"/>
      <c r="I10" s="129" t="s">
        <v>4</v>
      </c>
      <c r="J10" s="131">
        <v>2</v>
      </c>
      <c r="K10" s="57"/>
      <c r="L10" s="133">
        <v>2021</v>
      </c>
      <c r="M10" s="120"/>
      <c r="N10" s="120"/>
      <c r="O10" s="120"/>
      <c r="P10" s="120"/>
      <c r="Q10" s="120"/>
      <c r="R10" s="134"/>
      <c r="S10" s="133">
        <v>2022</v>
      </c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34"/>
      <c r="AE10" s="119">
        <v>2023</v>
      </c>
      <c r="AF10" s="120"/>
      <c r="AG10" s="120"/>
      <c r="AH10" s="120"/>
      <c r="AI10" s="120"/>
      <c r="AJ10" s="121"/>
      <c r="AK10" s="24"/>
      <c r="AL10" s="24"/>
      <c r="AM10" s="24"/>
      <c r="AN10" s="24"/>
      <c r="AO10" s="24"/>
      <c r="AP10" s="24"/>
      <c r="AQ10" s="24"/>
    </row>
    <row r="11" spans="1:50" s="13" customFormat="1" ht="21.65" customHeight="1" thickBot="1">
      <c r="A11" s="115" t="s">
        <v>5</v>
      </c>
      <c r="B11" s="115" t="s">
        <v>6</v>
      </c>
      <c r="C11" s="54" t="s">
        <v>7</v>
      </c>
      <c r="D11" s="53" t="s">
        <v>8</v>
      </c>
      <c r="E11" s="115" t="s">
        <v>9</v>
      </c>
      <c r="F11" s="34"/>
      <c r="G11" s="34"/>
      <c r="H11" s="76"/>
      <c r="I11" s="130"/>
      <c r="J11" s="132"/>
      <c r="K11" s="59"/>
      <c r="L11" s="11" t="s">
        <v>10</v>
      </c>
      <c r="M11" s="11" t="s">
        <v>11</v>
      </c>
      <c r="N11" s="11" t="s">
        <v>12</v>
      </c>
      <c r="O11" s="11" t="s">
        <v>13</v>
      </c>
      <c r="P11" s="11" t="s">
        <v>14</v>
      </c>
      <c r="Q11" s="11" t="s">
        <v>15</v>
      </c>
      <c r="R11" s="11" t="s">
        <v>16</v>
      </c>
      <c r="S11" s="11" t="s">
        <v>17</v>
      </c>
      <c r="T11" s="11" t="s">
        <v>18</v>
      </c>
      <c r="U11" s="11" t="s">
        <v>19</v>
      </c>
      <c r="V11" s="11" t="s">
        <v>20</v>
      </c>
      <c r="W11" s="11" t="s">
        <v>21</v>
      </c>
      <c r="X11" s="11" t="s">
        <v>10</v>
      </c>
      <c r="Y11" s="11" t="s">
        <v>11</v>
      </c>
      <c r="Z11" s="11" t="s">
        <v>12</v>
      </c>
      <c r="AA11" s="11" t="s">
        <v>13</v>
      </c>
      <c r="AB11" s="11" t="s">
        <v>14</v>
      </c>
      <c r="AC11" s="11" t="s">
        <v>15</v>
      </c>
      <c r="AD11" s="11" t="s">
        <v>16</v>
      </c>
      <c r="AE11" s="11" t="s">
        <v>17</v>
      </c>
      <c r="AF11" s="11" t="s">
        <v>18</v>
      </c>
      <c r="AG11" s="11" t="s">
        <v>19</v>
      </c>
      <c r="AH11" s="11" t="s">
        <v>20</v>
      </c>
      <c r="AI11" s="11" t="s">
        <v>21</v>
      </c>
      <c r="AJ11" s="12" t="s">
        <v>10</v>
      </c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</row>
    <row r="12" spans="1:50" ht="25" customHeight="1">
      <c r="A12" s="53">
        <v>44348</v>
      </c>
      <c r="B12" s="53">
        <v>44592</v>
      </c>
      <c r="C12" s="54">
        <f>MONTH(B12-A12)</f>
        <v>8</v>
      </c>
      <c r="D12" s="79">
        <v>48750162</v>
      </c>
      <c r="E12" s="79">
        <v>58500194.399999999</v>
      </c>
      <c r="F12" s="76">
        <f t="shared" ref="F12:F48" si="0">D12/C12</f>
        <v>6093770.25</v>
      </c>
      <c r="G12" s="76">
        <f t="shared" ref="G12:G48" si="1">SUM(L12:AJ12)</f>
        <v>0</v>
      </c>
      <c r="H12" s="76">
        <f t="shared" ref="H12:H48" si="2">E12-G12</f>
        <v>58500194.399999999</v>
      </c>
      <c r="I12" s="2" t="s">
        <v>4</v>
      </c>
      <c r="J12" s="3" t="s">
        <v>22</v>
      </c>
      <c r="K12" s="18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1"/>
      <c r="AJ12" s="111"/>
      <c r="AK12" s="26"/>
      <c r="AL12" s="26"/>
      <c r="AM12" s="26"/>
      <c r="AN12" s="26"/>
      <c r="AO12" s="26"/>
      <c r="AP12" s="26"/>
      <c r="AQ12" s="26"/>
      <c r="AR12" s="27"/>
      <c r="AS12" s="27"/>
      <c r="AT12" s="27"/>
      <c r="AU12" s="27"/>
      <c r="AV12" s="27"/>
      <c r="AW12" s="27"/>
      <c r="AX12" s="27"/>
    </row>
    <row r="13" spans="1:50" ht="25" customHeight="1">
      <c r="A13" s="53">
        <v>44378</v>
      </c>
      <c r="B13" s="53">
        <v>44592</v>
      </c>
      <c r="C13" s="54">
        <f>MONTH(B13-A13)</f>
        <v>8</v>
      </c>
      <c r="D13" s="79">
        <v>141071504</v>
      </c>
      <c r="E13" s="79">
        <v>169285804.80000001</v>
      </c>
      <c r="F13" s="76">
        <f t="shared" si="0"/>
        <v>17633938</v>
      </c>
      <c r="G13" s="76">
        <f t="shared" si="1"/>
        <v>0</v>
      </c>
      <c r="H13" s="76">
        <f t="shared" si="2"/>
        <v>169285804.80000001</v>
      </c>
      <c r="I13" s="2" t="s">
        <v>23</v>
      </c>
      <c r="J13" s="4" t="s">
        <v>24</v>
      </c>
      <c r="K13" s="18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3"/>
      <c r="AJ13" s="113"/>
      <c r="AK13" s="26"/>
      <c r="AL13" s="26"/>
      <c r="AM13" s="26"/>
      <c r="AN13" s="26"/>
      <c r="AO13" s="26"/>
      <c r="AP13" s="26"/>
      <c r="AQ13" s="26"/>
      <c r="AR13" s="27"/>
      <c r="AS13" s="27"/>
      <c r="AT13" s="27"/>
      <c r="AU13" s="27"/>
      <c r="AV13" s="27"/>
      <c r="AW13" s="27"/>
      <c r="AX13" s="27"/>
    </row>
    <row r="14" spans="1:50" ht="25" customHeight="1">
      <c r="A14" s="53">
        <v>44470</v>
      </c>
      <c r="B14" s="53">
        <v>44620</v>
      </c>
      <c r="C14" s="54">
        <f>MONTH(B14-A14)+2</f>
        <v>7</v>
      </c>
      <c r="D14" s="79">
        <v>223503712</v>
      </c>
      <c r="E14" s="79">
        <v>268204454.40000001</v>
      </c>
      <c r="F14" s="76">
        <f t="shared" si="0"/>
        <v>31929101.710000001</v>
      </c>
      <c r="G14" s="76">
        <f t="shared" si="1"/>
        <v>0</v>
      </c>
      <c r="H14" s="76">
        <f t="shared" si="2"/>
        <v>268204454.40000001</v>
      </c>
      <c r="I14" s="2" t="s">
        <v>25</v>
      </c>
      <c r="J14" s="4" t="s">
        <v>26</v>
      </c>
      <c r="K14" s="18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3"/>
      <c r="AJ14" s="113"/>
      <c r="AK14" s="26"/>
      <c r="AL14" s="26"/>
      <c r="AM14" s="26"/>
      <c r="AN14" s="26"/>
      <c r="AO14" s="26"/>
      <c r="AP14" s="26"/>
      <c r="AQ14" s="26"/>
      <c r="AR14" s="27"/>
      <c r="AS14" s="27"/>
      <c r="AT14" s="27"/>
      <c r="AU14" s="27"/>
      <c r="AV14" s="27"/>
      <c r="AW14" s="27"/>
      <c r="AX14" s="27"/>
    </row>
    <row r="15" spans="1:50" ht="24.75" customHeight="1">
      <c r="A15" s="53">
        <v>44470</v>
      </c>
      <c r="B15" s="53">
        <v>44650</v>
      </c>
      <c r="C15" s="54">
        <f t="shared" ref="C15:C48" si="3">MONTH(B15-A15)</f>
        <v>6</v>
      </c>
      <c r="D15" s="79">
        <v>133410608</v>
      </c>
      <c r="E15" s="79">
        <v>160092729.59999999</v>
      </c>
      <c r="F15" s="76">
        <f t="shared" si="0"/>
        <v>22235101.329999998</v>
      </c>
      <c r="G15" s="76">
        <f t="shared" si="1"/>
        <v>0</v>
      </c>
      <c r="H15" s="76">
        <f t="shared" si="2"/>
        <v>160092729.59999999</v>
      </c>
      <c r="I15" s="2" t="s">
        <v>27</v>
      </c>
      <c r="J15" s="4" t="s">
        <v>28</v>
      </c>
      <c r="K15" s="18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3"/>
      <c r="AJ15" s="113"/>
      <c r="AK15" s="26"/>
      <c r="AL15" s="26"/>
      <c r="AM15" s="26"/>
      <c r="AN15" s="26"/>
      <c r="AO15" s="26"/>
      <c r="AP15" s="26"/>
      <c r="AQ15" s="26"/>
      <c r="AR15" s="27"/>
      <c r="AS15" s="27"/>
      <c r="AT15" s="27"/>
      <c r="AU15" s="27"/>
      <c r="AV15" s="27"/>
      <c r="AW15" s="27"/>
      <c r="AX15" s="27"/>
    </row>
    <row r="16" spans="1:50" ht="48" customHeight="1">
      <c r="A16" s="53">
        <v>44501</v>
      </c>
      <c r="B16" s="53">
        <v>44834</v>
      </c>
      <c r="C16" s="54">
        <f t="shared" si="3"/>
        <v>11</v>
      </c>
      <c r="D16" s="79">
        <v>772372368</v>
      </c>
      <c r="E16" s="79">
        <v>926846841.60000002</v>
      </c>
      <c r="F16" s="76">
        <f t="shared" si="0"/>
        <v>70215669.819999993</v>
      </c>
      <c r="G16" s="76">
        <f t="shared" si="1"/>
        <v>0</v>
      </c>
      <c r="H16" s="76">
        <f t="shared" si="2"/>
        <v>926846841.60000002</v>
      </c>
      <c r="I16" s="2" t="s">
        <v>29</v>
      </c>
      <c r="J16" s="4" t="s">
        <v>30</v>
      </c>
      <c r="K16" s="18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3"/>
      <c r="AJ16" s="113"/>
      <c r="AK16" s="26"/>
      <c r="AL16" s="26"/>
      <c r="AM16" s="26"/>
      <c r="AN16" s="26"/>
      <c r="AO16" s="26"/>
      <c r="AP16" s="26"/>
      <c r="AQ16" s="26"/>
      <c r="AR16" s="27"/>
      <c r="AS16" s="27"/>
      <c r="AT16" s="27"/>
      <c r="AU16" s="27"/>
      <c r="AV16" s="27"/>
      <c r="AW16" s="27"/>
      <c r="AX16" s="27"/>
    </row>
    <row r="17" spans="1:99" ht="29.25" customHeight="1">
      <c r="A17" s="53">
        <v>44562</v>
      </c>
      <c r="B17" s="53">
        <v>44864</v>
      </c>
      <c r="C17" s="54">
        <f t="shared" si="3"/>
        <v>10</v>
      </c>
      <c r="D17" s="79">
        <v>26285904</v>
      </c>
      <c r="E17" s="79">
        <v>31543084.800000001</v>
      </c>
      <c r="F17" s="76">
        <f t="shared" si="0"/>
        <v>2628590.4</v>
      </c>
      <c r="G17" s="76">
        <f t="shared" si="1"/>
        <v>0</v>
      </c>
      <c r="H17" s="76">
        <f t="shared" si="2"/>
        <v>31543084.800000001</v>
      </c>
      <c r="I17" s="2" t="s">
        <v>31</v>
      </c>
      <c r="J17" s="4" t="s">
        <v>32</v>
      </c>
      <c r="K17" s="18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3"/>
      <c r="AD17" s="113"/>
      <c r="AE17" s="113"/>
      <c r="AF17" s="113"/>
      <c r="AG17" s="113"/>
      <c r="AH17" s="113"/>
      <c r="AI17" s="113"/>
      <c r="AJ17" s="113"/>
      <c r="AK17" s="26"/>
      <c r="AL17" s="26"/>
      <c r="AM17" s="26"/>
      <c r="AN17" s="26"/>
      <c r="AO17" s="26"/>
      <c r="AP17" s="26"/>
      <c r="AQ17" s="26"/>
      <c r="AR17" s="27"/>
      <c r="AS17" s="27"/>
      <c r="AT17" s="27"/>
      <c r="AU17" s="27"/>
      <c r="AV17" s="27"/>
      <c r="AW17" s="27"/>
      <c r="AX17" s="27"/>
    </row>
    <row r="18" spans="1:99" ht="50.25" customHeight="1">
      <c r="A18" s="53">
        <v>44652</v>
      </c>
      <c r="B18" s="53">
        <v>44926</v>
      </c>
      <c r="C18" s="54">
        <f t="shared" si="3"/>
        <v>9</v>
      </c>
      <c r="D18" s="79">
        <v>152735328</v>
      </c>
      <c r="E18" s="79">
        <v>183282393.59999999</v>
      </c>
      <c r="F18" s="76">
        <f t="shared" si="0"/>
        <v>16970592</v>
      </c>
      <c r="G18" s="76">
        <f t="shared" si="1"/>
        <v>0</v>
      </c>
      <c r="H18" s="76">
        <f t="shared" si="2"/>
        <v>183282393.59999999</v>
      </c>
      <c r="I18" s="2" t="s">
        <v>33</v>
      </c>
      <c r="J18" s="4" t="s">
        <v>34</v>
      </c>
      <c r="K18" s="18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3"/>
      <c r="AJ18" s="113"/>
      <c r="AK18" s="26"/>
      <c r="AL18" s="26"/>
      <c r="AM18" s="26"/>
      <c r="AN18" s="26"/>
      <c r="AO18" s="26"/>
      <c r="AP18" s="26"/>
      <c r="AQ18" s="26"/>
      <c r="AR18" s="27"/>
      <c r="AS18" s="27"/>
      <c r="AT18" s="27"/>
      <c r="AU18" s="27"/>
      <c r="AV18" s="27"/>
      <c r="AW18" s="27"/>
      <c r="AX18" s="27"/>
    </row>
    <row r="19" spans="1:99" ht="35.25" customHeight="1">
      <c r="A19" s="53">
        <v>44621</v>
      </c>
      <c r="B19" s="53">
        <v>44926</v>
      </c>
      <c r="C19" s="54">
        <f t="shared" si="3"/>
        <v>10</v>
      </c>
      <c r="D19" s="79">
        <v>29974320</v>
      </c>
      <c r="E19" s="79">
        <v>35969184</v>
      </c>
      <c r="F19" s="76">
        <f t="shared" si="0"/>
        <v>2997432</v>
      </c>
      <c r="G19" s="76">
        <f t="shared" si="1"/>
        <v>0</v>
      </c>
      <c r="H19" s="76">
        <f t="shared" si="2"/>
        <v>35969184</v>
      </c>
      <c r="I19" s="2" t="s">
        <v>35</v>
      </c>
      <c r="J19" s="4" t="s">
        <v>36</v>
      </c>
      <c r="K19" s="18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3"/>
      <c r="AF19" s="113"/>
      <c r="AG19" s="113"/>
      <c r="AH19" s="113"/>
      <c r="AI19" s="113"/>
      <c r="AJ19" s="113"/>
      <c r="AK19" s="26"/>
      <c r="AL19" s="26"/>
      <c r="AM19" s="26"/>
      <c r="AN19" s="26"/>
      <c r="AO19" s="26"/>
      <c r="AP19" s="26"/>
      <c r="AQ19" s="26"/>
      <c r="AR19" s="27"/>
      <c r="AS19" s="27"/>
      <c r="AT19" s="27"/>
      <c r="AU19" s="27"/>
      <c r="AV19" s="27"/>
      <c r="AW19" s="27"/>
      <c r="AX19" s="27"/>
    </row>
    <row r="20" spans="1:99" ht="26.25" customHeight="1">
      <c r="A20" s="53">
        <v>44682</v>
      </c>
      <c r="B20" s="53">
        <v>45016</v>
      </c>
      <c r="C20" s="54">
        <f t="shared" si="3"/>
        <v>11</v>
      </c>
      <c r="D20" s="79">
        <v>169372528</v>
      </c>
      <c r="E20" s="79">
        <v>203247033.59999999</v>
      </c>
      <c r="F20" s="76">
        <f t="shared" si="0"/>
        <v>15397502.550000001</v>
      </c>
      <c r="G20" s="76">
        <f t="shared" si="1"/>
        <v>0</v>
      </c>
      <c r="H20" s="76">
        <f t="shared" si="2"/>
        <v>203247033.59999999</v>
      </c>
      <c r="I20" s="2" t="s">
        <v>37</v>
      </c>
      <c r="J20" s="4" t="s">
        <v>38</v>
      </c>
      <c r="K20" s="18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3"/>
      <c r="AI20" s="113"/>
      <c r="AJ20" s="113"/>
      <c r="AK20" s="26"/>
      <c r="AL20" s="26"/>
      <c r="AM20" s="26"/>
      <c r="AN20" s="26"/>
      <c r="AO20" s="26"/>
      <c r="AP20" s="26"/>
      <c r="AQ20" s="26"/>
      <c r="AR20" s="27"/>
      <c r="AS20" s="27"/>
      <c r="AT20" s="27"/>
      <c r="AU20" s="27"/>
      <c r="AV20" s="27"/>
      <c r="AW20" s="27"/>
      <c r="AX20" s="27"/>
    </row>
    <row r="21" spans="1:99" ht="38.25" customHeight="1">
      <c r="A21" s="53">
        <v>44682</v>
      </c>
      <c r="B21" s="53">
        <v>44895</v>
      </c>
      <c r="C21" s="54">
        <f t="shared" si="3"/>
        <v>7</v>
      </c>
      <c r="D21" s="79">
        <v>154991232</v>
      </c>
      <c r="E21" s="79">
        <v>185989478.40000001</v>
      </c>
      <c r="F21" s="76">
        <f t="shared" si="0"/>
        <v>22141604.57</v>
      </c>
      <c r="G21" s="76">
        <f t="shared" si="1"/>
        <v>0</v>
      </c>
      <c r="H21" s="76">
        <f t="shared" si="2"/>
        <v>185989478.40000001</v>
      </c>
      <c r="I21" s="2" t="s">
        <v>39</v>
      </c>
      <c r="J21" s="4" t="s">
        <v>40</v>
      </c>
      <c r="K21" s="18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3"/>
      <c r="AJ21" s="113"/>
      <c r="AK21" s="26"/>
      <c r="AL21" s="26"/>
      <c r="AM21" s="26"/>
      <c r="AN21" s="26"/>
      <c r="AO21" s="26"/>
      <c r="AP21" s="26"/>
      <c r="AQ21" s="26"/>
      <c r="AR21" s="27"/>
      <c r="AS21" s="27"/>
      <c r="AT21" s="27"/>
      <c r="AU21" s="27"/>
      <c r="AV21" s="27"/>
      <c r="AW21" s="27"/>
      <c r="AX21" s="27"/>
    </row>
    <row r="22" spans="1:99" ht="25" customHeight="1">
      <c r="A22" s="53">
        <v>44682</v>
      </c>
      <c r="B22" s="53">
        <v>44895</v>
      </c>
      <c r="C22" s="54">
        <f t="shared" si="3"/>
        <v>7</v>
      </c>
      <c r="D22" s="79">
        <v>339120</v>
      </c>
      <c r="E22" s="79">
        <v>406944</v>
      </c>
      <c r="F22" s="76">
        <f t="shared" si="0"/>
        <v>48445.71</v>
      </c>
      <c r="G22" s="76">
        <f t="shared" si="1"/>
        <v>0</v>
      </c>
      <c r="H22" s="76">
        <f t="shared" si="2"/>
        <v>406944</v>
      </c>
      <c r="I22" s="2" t="s">
        <v>41</v>
      </c>
      <c r="J22" s="4" t="s">
        <v>42</v>
      </c>
      <c r="K22" s="18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3"/>
      <c r="AJ22" s="113"/>
      <c r="AK22" s="26"/>
      <c r="AL22" s="26"/>
      <c r="AM22" s="26"/>
      <c r="AN22" s="26"/>
      <c r="AO22" s="26"/>
      <c r="AP22" s="26"/>
      <c r="AQ22" s="26"/>
      <c r="AR22" s="27"/>
      <c r="AS22" s="27"/>
      <c r="AT22" s="27"/>
      <c r="AU22" s="27"/>
      <c r="AV22" s="27"/>
      <c r="AW22" s="27"/>
      <c r="AX22" s="27"/>
    </row>
    <row r="23" spans="1:99" ht="25" customHeight="1">
      <c r="A23" s="53">
        <v>44713</v>
      </c>
      <c r="B23" s="53">
        <v>44895</v>
      </c>
      <c r="C23" s="54">
        <f t="shared" si="3"/>
        <v>6</v>
      </c>
      <c r="D23" s="79">
        <v>589248</v>
      </c>
      <c r="E23" s="79">
        <v>707097.59999999998</v>
      </c>
      <c r="F23" s="76">
        <f t="shared" si="0"/>
        <v>98208</v>
      </c>
      <c r="G23" s="76">
        <f t="shared" si="1"/>
        <v>0</v>
      </c>
      <c r="H23" s="76">
        <f t="shared" si="2"/>
        <v>707097.59999999998</v>
      </c>
      <c r="I23" s="2" t="s">
        <v>43</v>
      </c>
      <c r="J23" s="4" t="s">
        <v>44</v>
      </c>
      <c r="K23" s="18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3"/>
      <c r="AJ23" s="113"/>
      <c r="AK23" s="26"/>
      <c r="AL23" s="26"/>
      <c r="AM23" s="26"/>
      <c r="AN23" s="26"/>
      <c r="AO23" s="26"/>
      <c r="AP23" s="26"/>
      <c r="AQ23" s="26"/>
      <c r="AR23" s="27"/>
      <c r="AS23" s="27"/>
      <c r="AT23" s="27"/>
      <c r="AU23" s="27"/>
      <c r="AV23" s="27"/>
      <c r="AW23" s="27"/>
      <c r="AX23" s="27"/>
    </row>
    <row r="24" spans="1:99" ht="31.5" customHeight="1">
      <c r="A24" s="53">
        <v>44743</v>
      </c>
      <c r="B24" s="53">
        <v>44985</v>
      </c>
      <c r="C24" s="54">
        <f t="shared" si="3"/>
        <v>8</v>
      </c>
      <c r="D24" s="79">
        <v>53111136</v>
      </c>
      <c r="E24" s="79">
        <v>63733363.200000003</v>
      </c>
      <c r="F24" s="76">
        <f t="shared" si="0"/>
        <v>6638892</v>
      </c>
      <c r="G24" s="76">
        <f t="shared" si="1"/>
        <v>0</v>
      </c>
      <c r="H24" s="76">
        <f t="shared" si="2"/>
        <v>63733363.200000003</v>
      </c>
      <c r="I24" s="2" t="s">
        <v>45</v>
      </c>
      <c r="J24" s="4" t="s">
        <v>46</v>
      </c>
      <c r="K24" s="18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3"/>
      <c r="AJ24" s="113"/>
      <c r="AK24" s="26"/>
      <c r="AL24" s="26"/>
      <c r="AM24" s="26"/>
      <c r="AN24" s="26"/>
      <c r="AO24" s="26"/>
      <c r="AP24" s="26"/>
      <c r="AQ24" s="26"/>
      <c r="AR24" s="27"/>
      <c r="AS24" s="27"/>
      <c r="AT24" s="27"/>
      <c r="AU24" s="27"/>
      <c r="AV24" s="27"/>
      <c r="AW24" s="27"/>
      <c r="AX24" s="27"/>
    </row>
    <row r="25" spans="1:99" ht="31.5" customHeight="1">
      <c r="A25" s="53">
        <v>44774</v>
      </c>
      <c r="B25" s="53">
        <v>44985</v>
      </c>
      <c r="C25" s="54">
        <f t="shared" si="3"/>
        <v>7</v>
      </c>
      <c r="D25" s="79">
        <v>102970736</v>
      </c>
      <c r="E25" s="79">
        <v>123564883.2</v>
      </c>
      <c r="F25" s="76">
        <f t="shared" si="0"/>
        <v>14710105.140000001</v>
      </c>
      <c r="G25" s="76">
        <f t="shared" si="1"/>
        <v>0</v>
      </c>
      <c r="H25" s="76">
        <f t="shared" si="2"/>
        <v>123564883.2</v>
      </c>
      <c r="I25" s="2" t="s">
        <v>47</v>
      </c>
      <c r="J25" s="4" t="s">
        <v>48</v>
      </c>
      <c r="K25" s="18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3"/>
      <c r="AJ25" s="113"/>
      <c r="AK25" s="26"/>
      <c r="AL25" s="26"/>
      <c r="AM25" s="26"/>
      <c r="AN25" s="26"/>
      <c r="AO25" s="26"/>
      <c r="AP25" s="26"/>
      <c r="AQ25" s="26"/>
      <c r="AR25" s="27"/>
      <c r="AS25" s="27"/>
      <c r="AT25" s="27"/>
      <c r="AU25" s="27"/>
      <c r="AV25" s="27"/>
      <c r="AW25" s="27"/>
      <c r="AX25" s="27"/>
    </row>
    <row r="26" spans="1:99" ht="34.5" customHeight="1">
      <c r="A26" s="53">
        <v>44835</v>
      </c>
      <c r="B26" s="53">
        <v>44926</v>
      </c>
      <c r="C26" s="54">
        <f t="shared" si="3"/>
        <v>3</v>
      </c>
      <c r="D26" s="79">
        <v>63191312</v>
      </c>
      <c r="E26" s="79">
        <v>75829574.400000006</v>
      </c>
      <c r="F26" s="76">
        <f t="shared" si="0"/>
        <v>21063770.670000002</v>
      </c>
      <c r="G26" s="76">
        <f t="shared" si="1"/>
        <v>0</v>
      </c>
      <c r="H26" s="76">
        <f t="shared" si="2"/>
        <v>75829574.400000006</v>
      </c>
      <c r="I26" s="2" t="s">
        <v>49</v>
      </c>
      <c r="J26" s="4" t="s">
        <v>50</v>
      </c>
      <c r="K26" s="18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3"/>
      <c r="AJ26" s="113"/>
      <c r="AK26" s="26"/>
      <c r="AL26" s="26"/>
      <c r="AM26" s="26"/>
      <c r="AN26" s="26"/>
      <c r="AO26" s="26"/>
      <c r="AP26" s="26"/>
      <c r="AQ26" s="26"/>
      <c r="AR26" s="27"/>
      <c r="AS26" s="27"/>
      <c r="AT26" s="27"/>
      <c r="AU26" s="27"/>
      <c r="AV26" s="27"/>
      <c r="AW26" s="27"/>
      <c r="AX26" s="27"/>
    </row>
    <row r="27" spans="1:99" ht="49.5" customHeight="1">
      <c r="A27" s="53">
        <v>44927</v>
      </c>
      <c r="B27" s="53">
        <v>44985</v>
      </c>
      <c r="C27" s="54">
        <f t="shared" si="3"/>
        <v>2</v>
      </c>
      <c r="D27" s="79">
        <v>4939712</v>
      </c>
      <c r="E27" s="79">
        <v>5927654.4000000004</v>
      </c>
      <c r="F27" s="76">
        <f t="shared" si="0"/>
        <v>2469856</v>
      </c>
      <c r="G27" s="76">
        <f t="shared" si="1"/>
        <v>0</v>
      </c>
      <c r="H27" s="76">
        <f t="shared" si="2"/>
        <v>5927654.4000000004</v>
      </c>
      <c r="I27" s="2" t="s">
        <v>51</v>
      </c>
      <c r="J27" s="4" t="s">
        <v>52</v>
      </c>
      <c r="K27" s="18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3"/>
      <c r="AJ27" s="113"/>
      <c r="AK27" s="26"/>
      <c r="AL27" s="26"/>
      <c r="AM27" s="26"/>
      <c r="AN27" s="26"/>
      <c r="AO27" s="26"/>
      <c r="AP27" s="26"/>
      <c r="AQ27" s="26"/>
      <c r="AR27" s="27"/>
      <c r="AS27" s="27"/>
      <c r="AT27" s="27"/>
      <c r="AU27" s="27"/>
      <c r="AV27" s="27"/>
      <c r="AW27" s="27"/>
      <c r="AX27" s="27"/>
    </row>
    <row r="28" spans="1:99" ht="29.25" customHeight="1">
      <c r="A28" s="53">
        <v>44896</v>
      </c>
      <c r="B28" s="53">
        <v>44957</v>
      </c>
      <c r="C28" s="54">
        <f t="shared" si="3"/>
        <v>3</v>
      </c>
      <c r="D28" s="79">
        <v>1100784</v>
      </c>
      <c r="E28" s="79">
        <v>1320940.8</v>
      </c>
      <c r="F28" s="76">
        <f t="shared" si="0"/>
        <v>366928</v>
      </c>
      <c r="G28" s="76">
        <f t="shared" si="1"/>
        <v>0</v>
      </c>
      <c r="H28" s="76">
        <f t="shared" si="2"/>
        <v>1320940.8</v>
      </c>
      <c r="I28" s="2" t="s">
        <v>53</v>
      </c>
      <c r="J28" s="4" t="s">
        <v>54</v>
      </c>
      <c r="K28" s="18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3"/>
      <c r="AJ28" s="113"/>
      <c r="AK28" s="26"/>
      <c r="AL28" s="26"/>
      <c r="AM28" s="26"/>
      <c r="AN28" s="26"/>
      <c r="AO28" s="26"/>
      <c r="AP28" s="26"/>
      <c r="AQ28" s="26"/>
      <c r="AR28" s="27"/>
      <c r="AS28" s="27"/>
      <c r="AT28" s="27"/>
      <c r="AU28" s="27"/>
      <c r="AV28" s="27"/>
      <c r="AW28" s="27"/>
      <c r="AX28" s="27"/>
    </row>
    <row r="29" spans="1:99" s="5" customFormat="1" ht="44.25" customHeight="1">
      <c r="A29" s="53">
        <v>44868</v>
      </c>
      <c r="B29" s="53">
        <v>45046</v>
      </c>
      <c r="C29" s="54">
        <f t="shared" si="3"/>
        <v>6</v>
      </c>
      <c r="D29" s="79">
        <v>113122224</v>
      </c>
      <c r="E29" s="79">
        <v>135746668.80000001</v>
      </c>
      <c r="F29" s="76">
        <f t="shared" si="0"/>
        <v>18853704</v>
      </c>
      <c r="G29" s="76">
        <f t="shared" si="1"/>
        <v>0</v>
      </c>
      <c r="H29" s="76">
        <f t="shared" si="2"/>
        <v>135746668.80000001</v>
      </c>
      <c r="I29" s="2" t="s">
        <v>55</v>
      </c>
      <c r="J29" s="4" t="s">
        <v>56</v>
      </c>
      <c r="K29" s="18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3"/>
      <c r="AI29" s="113"/>
      <c r="AJ29" s="113"/>
      <c r="AK29" s="26"/>
      <c r="AL29" s="26"/>
      <c r="AM29" s="26"/>
      <c r="AN29" s="26"/>
      <c r="AO29" s="26"/>
      <c r="AP29" s="26"/>
      <c r="AQ29" s="26"/>
      <c r="AR29" s="27"/>
      <c r="AS29" s="27"/>
      <c r="AT29" s="27"/>
      <c r="AU29" s="27"/>
      <c r="AV29" s="27"/>
      <c r="AW29" s="27"/>
      <c r="AX29" s="27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2"/>
      <c r="CS29" s="72"/>
      <c r="CT29" s="72"/>
      <c r="CU29" s="72"/>
    </row>
    <row r="30" spans="1:99" ht="42.75" customHeight="1">
      <c r="A30" s="53">
        <v>44972</v>
      </c>
      <c r="B30" s="53">
        <v>45107</v>
      </c>
      <c r="C30" s="54">
        <f t="shared" si="3"/>
        <v>5</v>
      </c>
      <c r="D30" s="79">
        <v>2734992</v>
      </c>
      <c r="E30" s="79">
        <v>3281990.4</v>
      </c>
      <c r="F30" s="76">
        <f t="shared" si="0"/>
        <v>546998.4</v>
      </c>
      <c r="G30" s="76">
        <f t="shared" si="1"/>
        <v>0</v>
      </c>
      <c r="H30" s="76">
        <f t="shared" si="2"/>
        <v>3281990.4</v>
      </c>
      <c r="I30" s="2" t="s">
        <v>57</v>
      </c>
      <c r="J30" s="4" t="s">
        <v>58</v>
      </c>
      <c r="K30" s="18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3"/>
      <c r="AI30" s="113"/>
      <c r="AJ30" s="113"/>
      <c r="AK30" s="26"/>
      <c r="AL30" s="26"/>
      <c r="AM30" s="26"/>
      <c r="AN30" s="26"/>
      <c r="AO30" s="26"/>
      <c r="AP30" s="26"/>
      <c r="AQ30" s="26"/>
      <c r="AR30" s="27"/>
      <c r="AS30" s="27"/>
      <c r="AT30" s="27"/>
      <c r="AU30" s="27"/>
      <c r="AV30" s="27"/>
      <c r="AW30" s="27"/>
      <c r="AX30" s="27"/>
    </row>
    <row r="31" spans="1:99" ht="39.75" customHeight="1">
      <c r="A31" s="53">
        <v>44868</v>
      </c>
      <c r="B31" s="53">
        <v>45046</v>
      </c>
      <c r="C31" s="54">
        <f t="shared" si="3"/>
        <v>6</v>
      </c>
      <c r="D31" s="79">
        <v>40176864</v>
      </c>
      <c r="E31" s="79">
        <v>48212236.799999997</v>
      </c>
      <c r="F31" s="76">
        <f t="shared" si="0"/>
        <v>6696144</v>
      </c>
      <c r="G31" s="76">
        <f t="shared" si="1"/>
        <v>0</v>
      </c>
      <c r="H31" s="76">
        <f t="shared" si="2"/>
        <v>48212236.799999997</v>
      </c>
      <c r="I31" s="2" t="s">
        <v>59</v>
      </c>
      <c r="J31" s="4" t="s">
        <v>60</v>
      </c>
      <c r="K31" s="18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3"/>
      <c r="AI31" s="113"/>
      <c r="AJ31" s="113"/>
      <c r="AK31" s="26"/>
      <c r="AL31" s="26"/>
      <c r="AM31" s="26"/>
      <c r="AN31" s="26"/>
      <c r="AO31" s="26"/>
      <c r="AP31" s="26"/>
      <c r="AQ31" s="26"/>
      <c r="AR31" s="27"/>
      <c r="AS31" s="27"/>
      <c r="AT31" s="27"/>
      <c r="AU31" s="27"/>
      <c r="AV31" s="27"/>
      <c r="AW31" s="27"/>
      <c r="AX31" s="27"/>
    </row>
    <row r="32" spans="1:99" s="29" customFormat="1" ht="43.5" customHeight="1">
      <c r="A32" s="55">
        <v>44972</v>
      </c>
      <c r="B32" s="53">
        <v>45107</v>
      </c>
      <c r="C32" s="54">
        <f t="shared" si="3"/>
        <v>5</v>
      </c>
      <c r="D32" s="79">
        <v>1545696</v>
      </c>
      <c r="E32" s="79">
        <v>1854835.2</v>
      </c>
      <c r="F32" s="76">
        <f t="shared" si="0"/>
        <v>309139.20000000001</v>
      </c>
      <c r="G32" s="76">
        <f t="shared" si="1"/>
        <v>0</v>
      </c>
      <c r="H32" s="76">
        <f t="shared" si="2"/>
        <v>1854835.2</v>
      </c>
      <c r="I32" s="2" t="s">
        <v>61</v>
      </c>
      <c r="J32" s="4" t="s">
        <v>62</v>
      </c>
      <c r="K32" s="18"/>
      <c r="L32" s="112"/>
      <c r="M32" s="112"/>
      <c r="N32" s="112"/>
      <c r="O32" s="112"/>
      <c r="P32" s="112"/>
      <c r="Q32" s="112"/>
      <c r="R32" s="112"/>
      <c r="S32" s="114"/>
      <c r="T32" s="114"/>
      <c r="U32" s="114"/>
      <c r="V32" s="114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3"/>
      <c r="AJ32" s="113"/>
      <c r="AK32" s="28"/>
      <c r="AL32" s="28"/>
      <c r="AM32" s="28"/>
      <c r="AN32" s="28"/>
      <c r="AO32" s="28"/>
      <c r="AP32" s="28"/>
      <c r="AQ32" s="28"/>
      <c r="AR32" s="29">
        <v>0</v>
      </c>
    </row>
    <row r="33" spans="1:44" s="29" customFormat="1" ht="58.5" customHeight="1">
      <c r="A33" s="53">
        <v>44774</v>
      </c>
      <c r="B33" s="55">
        <v>45077</v>
      </c>
      <c r="C33" s="54">
        <f t="shared" si="3"/>
        <v>10</v>
      </c>
      <c r="D33" s="79">
        <v>267860952</v>
      </c>
      <c r="E33" s="79">
        <v>321433142.39999998</v>
      </c>
      <c r="F33" s="76">
        <f t="shared" si="0"/>
        <v>26786095.199999999</v>
      </c>
      <c r="G33" s="76">
        <f t="shared" si="1"/>
        <v>0</v>
      </c>
      <c r="H33" s="76">
        <f t="shared" si="2"/>
        <v>321433142.39999998</v>
      </c>
      <c r="I33" s="2" t="s">
        <v>63</v>
      </c>
      <c r="J33" s="23" t="s">
        <v>64</v>
      </c>
      <c r="K33" s="60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3"/>
      <c r="AK33" s="30"/>
      <c r="AL33" s="30"/>
      <c r="AM33" s="30"/>
      <c r="AN33" s="30"/>
      <c r="AO33" s="30"/>
      <c r="AP33" s="30"/>
      <c r="AQ33" s="30"/>
    </row>
    <row r="34" spans="1:44" s="29" customFormat="1" ht="30" customHeight="1">
      <c r="A34" s="53">
        <v>44972</v>
      </c>
      <c r="B34" s="53">
        <v>45107</v>
      </c>
      <c r="C34" s="54">
        <f t="shared" si="3"/>
        <v>5</v>
      </c>
      <c r="D34" s="79">
        <v>3041712</v>
      </c>
      <c r="E34" s="79">
        <v>3650054.4</v>
      </c>
      <c r="F34" s="76">
        <f t="shared" si="0"/>
        <v>608342.4</v>
      </c>
      <c r="G34" s="76">
        <f t="shared" si="1"/>
        <v>0</v>
      </c>
      <c r="H34" s="76">
        <f t="shared" si="2"/>
        <v>3650054.4</v>
      </c>
      <c r="I34" s="2" t="s">
        <v>65</v>
      </c>
      <c r="J34" s="4" t="s">
        <v>66</v>
      </c>
      <c r="K34" s="18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3"/>
      <c r="AK34" s="30"/>
      <c r="AL34" s="30"/>
      <c r="AM34" s="30"/>
      <c r="AN34" s="30"/>
      <c r="AO34" s="30"/>
      <c r="AP34" s="30"/>
      <c r="AQ34" s="30"/>
    </row>
    <row r="35" spans="1:44" s="29" customFormat="1" ht="30" customHeight="1">
      <c r="A35" s="53">
        <v>44868</v>
      </c>
      <c r="B35" s="55">
        <v>45107</v>
      </c>
      <c r="C35" s="54">
        <f t="shared" si="3"/>
        <v>8</v>
      </c>
      <c r="D35" s="79">
        <v>220870800</v>
      </c>
      <c r="E35" s="79">
        <v>265044960</v>
      </c>
      <c r="F35" s="76">
        <f t="shared" si="0"/>
        <v>27608850</v>
      </c>
      <c r="G35" s="76">
        <f t="shared" si="1"/>
        <v>0</v>
      </c>
      <c r="H35" s="76">
        <f t="shared" si="2"/>
        <v>265044960</v>
      </c>
      <c r="I35" s="2" t="s">
        <v>67</v>
      </c>
      <c r="J35" s="4" t="s">
        <v>68</v>
      </c>
      <c r="K35" s="18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30"/>
      <c r="AL35" s="30"/>
      <c r="AM35" s="30"/>
      <c r="AN35" s="30"/>
      <c r="AO35" s="30"/>
      <c r="AP35" s="30"/>
      <c r="AQ35" s="30"/>
      <c r="AR35" s="29" t="e">
        <v>#REF!</v>
      </c>
    </row>
    <row r="36" spans="1:44" s="29" customFormat="1" ht="40" customHeight="1">
      <c r="A36" s="53">
        <v>44900</v>
      </c>
      <c r="B36" s="55">
        <v>45107</v>
      </c>
      <c r="C36" s="54">
        <f t="shared" si="3"/>
        <v>7</v>
      </c>
      <c r="D36" s="79">
        <v>52217784</v>
      </c>
      <c r="E36" s="79">
        <v>62661340.799999997</v>
      </c>
      <c r="F36" s="76">
        <f t="shared" si="0"/>
        <v>7459683.4299999997</v>
      </c>
      <c r="G36" s="76">
        <f t="shared" si="1"/>
        <v>0</v>
      </c>
      <c r="H36" s="76">
        <f t="shared" si="2"/>
        <v>62661340.799999997</v>
      </c>
      <c r="I36" s="2" t="s">
        <v>69</v>
      </c>
      <c r="J36" s="4" t="s">
        <v>70</v>
      </c>
      <c r="K36" s="18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3"/>
      <c r="AK36" s="30"/>
      <c r="AL36" s="30"/>
      <c r="AM36" s="30"/>
      <c r="AN36" s="30"/>
      <c r="AO36" s="30"/>
      <c r="AP36" s="30"/>
      <c r="AQ36" s="30"/>
    </row>
    <row r="37" spans="1:44" s="29" customFormat="1" ht="38.25" customHeight="1">
      <c r="A37" s="55">
        <v>44972</v>
      </c>
      <c r="B37" s="55">
        <v>45107</v>
      </c>
      <c r="C37" s="54">
        <f t="shared" si="3"/>
        <v>5</v>
      </c>
      <c r="D37" s="79">
        <v>14187960</v>
      </c>
      <c r="E37" s="79">
        <v>17025552</v>
      </c>
      <c r="F37" s="76">
        <f t="shared" si="0"/>
        <v>2837592</v>
      </c>
      <c r="G37" s="76">
        <f t="shared" si="1"/>
        <v>0</v>
      </c>
      <c r="H37" s="76">
        <f t="shared" si="2"/>
        <v>17025552</v>
      </c>
      <c r="I37" s="2" t="s">
        <v>71</v>
      </c>
      <c r="J37" s="4" t="s">
        <v>72</v>
      </c>
      <c r="K37" s="18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3"/>
      <c r="AK37" s="30"/>
      <c r="AL37" s="30"/>
      <c r="AM37" s="30"/>
      <c r="AN37" s="30"/>
      <c r="AO37" s="30"/>
      <c r="AP37" s="30"/>
      <c r="AQ37" s="30"/>
    </row>
    <row r="38" spans="1:44" s="29" customFormat="1" ht="45.75" customHeight="1">
      <c r="A38" s="55">
        <v>44972</v>
      </c>
      <c r="B38" s="55">
        <v>45107</v>
      </c>
      <c r="C38" s="54">
        <f t="shared" si="3"/>
        <v>5</v>
      </c>
      <c r="D38" s="79">
        <v>1295136</v>
      </c>
      <c r="E38" s="79">
        <v>1554163.2</v>
      </c>
      <c r="F38" s="76">
        <f t="shared" si="0"/>
        <v>259027.20000000001</v>
      </c>
      <c r="G38" s="76">
        <f t="shared" si="1"/>
        <v>0</v>
      </c>
      <c r="H38" s="76">
        <f t="shared" si="2"/>
        <v>1554163.2</v>
      </c>
      <c r="I38" s="2" t="s">
        <v>73</v>
      </c>
      <c r="J38" s="4" t="s">
        <v>74</v>
      </c>
      <c r="K38" s="18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3"/>
      <c r="AK38" s="30"/>
      <c r="AL38" s="30"/>
      <c r="AM38" s="30"/>
      <c r="AN38" s="30"/>
      <c r="AO38" s="30"/>
      <c r="AP38" s="30"/>
      <c r="AQ38" s="30"/>
    </row>
    <row r="39" spans="1:44" s="29" customFormat="1" ht="45.75" customHeight="1">
      <c r="A39" s="55">
        <v>44972</v>
      </c>
      <c r="B39" s="55">
        <v>45107</v>
      </c>
      <c r="C39" s="54">
        <f t="shared" si="3"/>
        <v>5</v>
      </c>
      <c r="D39" s="79">
        <v>19863360</v>
      </c>
      <c r="E39" s="79">
        <v>23836032</v>
      </c>
      <c r="F39" s="76">
        <f t="shared" si="0"/>
        <v>3972672</v>
      </c>
      <c r="G39" s="76">
        <f t="shared" si="1"/>
        <v>0</v>
      </c>
      <c r="H39" s="76">
        <f t="shared" si="2"/>
        <v>23836032</v>
      </c>
      <c r="I39" s="2" t="s">
        <v>75</v>
      </c>
      <c r="J39" s="4" t="s">
        <v>76</v>
      </c>
      <c r="K39" s="18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3"/>
      <c r="AK39" s="30"/>
      <c r="AL39" s="30"/>
      <c r="AM39" s="30"/>
      <c r="AN39" s="30"/>
      <c r="AO39" s="30"/>
      <c r="AP39" s="30"/>
      <c r="AQ39" s="30"/>
    </row>
    <row r="40" spans="1:44" s="29" customFormat="1" ht="40" customHeight="1">
      <c r="A40" s="55">
        <v>44972</v>
      </c>
      <c r="B40" s="55">
        <v>45107</v>
      </c>
      <c r="C40" s="54">
        <f t="shared" si="3"/>
        <v>5</v>
      </c>
      <c r="D40" s="79">
        <v>39973392</v>
      </c>
      <c r="E40" s="79">
        <v>47968070.399999999</v>
      </c>
      <c r="F40" s="76">
        <f t="shared" si="0"/>
        <v>7994678.4000000004</v>
      </c>
      <c r="G40" s="76">
        <f t="shared" si="1"/>
        <v>0</v>
      </c>
      <c r="H40" s="76">
        <f t="shared" si="2"/>
        <v>47968070.399999999</v>
      </c>
      <c r="I40" s="2" t="s">
        <v>77</v>
      </c>
      <c r="J40" s="4" t="s">
        <v>78</v>
      </c>
      <c r="K40" s="18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3"/>
      <c r="AK40" s="30"/>
      <c r="AL40" s="30"/>
      <c r="AM40" s="30"/>
      <c r="AN40" s="30"/>
      <c r="AO40" s="30"/>
      <c r="AP40" s="30"/>
      <c r="AQ40" s="30"/>
      <c r="AR40" s="29" t="e">
        <v>#REF!</v>
      </c>
    </row>
    <row r="41" spans="1:44" s="29" customFormat="1" ht="30" customHeight="1">
      <c r="A41" s="55">
        <v>44972</v>
      </c>
      <c r="B41" s="55">
        <v>45107</v>
      </c>
      <c r="C41" s="54">
        <f t="shared" si="3"/>
        <v>5</v>
      </c>
      <c r="D41" s="79">
        <v>23811368</v>
      </c>
      <c r="E41" s="79">
        <v>28573641.600000001</v>
      </c>
      <c r="F41" s="76">
        <f t="shared" si="0"/>
        <v>4762273.5999999996</v>
      </c>
      <c r="G41" s="76">
        <f t="shared" si="1"/>
        <v>0</v>
      </c>
      <c r="H41" s="76">
        <f t="shared" si="2"/>
        <v>28573641.600000001</v>
      </c>
      <c r="I41" s="2" t="s">
        <v>79</v>
      </c>
      <c r="J41" s="4" t="s">
        <v>80</v>
      </c>
      <c r="K41" s="18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3"/>
      <c r="AK41" s="88"/>
      <c r="AL41" s="88"/>
      <c r="AM41" s="88"/>
      <c r="AN41" s="88"/>
      <c r="AO41" s="88"/>
      <c r="AP41" s="88"/>
      <c r="AQ41" s="88"/>
      <c r="AR41" s="29">
        <v>0</v>
      </c>
    </row>
    <row r="42" spans="1:44" s="29" customFormat="1" ht="30" customHeight="1">
      <c r="A42" s="55">
        <v>44972</v>
      </c>
      <c r="B42" s="55">
        <v>45107</v>
      </c>
      <c r="C42" s="54">
        <f t="shared" si="3"/>
        <v>5</v>
      </c>
      <c r="D42" s="79">
        <v>11892112</v>
      </c>
      <c r="E42" s="79">
        <v>14270534.4</v>
      </c>
      <c r="F42" s="76">
        <f t="shared" si="0"/>
        <v>2378422.4</v>
      </c>
      <c r="G42" s="76">
        <f t="shared" si="1"/>
        <v>0</v>
      </c>
      <c r="H42" s="76">
        <f t="shared" si="2"/>
        <v>14270534.4</v>
      </c>
      <c r="I42" s="2" t="s">
        <v>81</v>
      </c>
      <c r="J42" s="4" t="s">
        <v>82</v>
      </c>
      <c r="K42" s="18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3"/>
      <c r="AK42" s="30"/>
      <c r="AL42" s="30"/>
      <c r="AM42" s="30"/>
      <c r="AN42" s="30"/>
      <c r="AO42" s="30"/>
      <c r="AP42" s="30"/>
      <c r="AQ42" s="30"/>
    </row>
    <row r="43" spans="1:44" s="29" customFormat="1" ht="40" customHeight="1">
      <c r="A43" s="55">
        <v>44972</v>
      </c>
      <c r="B43" s="55">
        <v>45107</v>
      </c>
      <c r="C43" s="54">
        <f t="shared" si="3"/>
        <v>5</v>
      </c>
      <c r="D43" s="79">
        <v>1283096</v>
      </c>
      <c r="E43" s="79">
        <v>1539715.2</v>
      </c>
      <c r="F43" s="76">
        <f t="shared" si="0"/>
        <v>256619.2</v>
      </c>
      <c r="G43" s="76">
        <f t="shared" si="1"/>
        <v>0</v>
      </c>
      <c r="H43" s="76">
        <f t="shared" si="2"/>
        <v>1539715.2</v>
      </c>
      <c r="I43" s="2" t="s">
        <v>83</v>
      </c>
      <c r="J43" s="4" t="s">
        <v>84</v>
      </c>
      <c r="K43" s="18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3"/>
      <c r="AK43" s="30"/>
      <c r="AL43" s="30"/>
      <c r="AM43" s="30"/>
      <c r="AN43" s="30"/>
      <c r="AO43" s="30"/>
      <c r="AP43" s="30"/>
      <c r="AQ43" s="30"/>
    </row>
    <row r="44" spans="1:44" s="29" customFormat="1" ht="20.149999999999999" customHeight="1">
      <c r="A44" s="55">
        <v>44972</v>
      </c>
      <c r="B44" s="55">
        <v>45107</v>
      </c>
      <c r="C44" s="54">
        <f t="shared" si="3"/>
        <v>5</v>
      </c>
      <c r="D44" s="79">
        <v>5676352</v>
      </c>
      <c r="E44" s="79">
        <v>6811622.4000000004</v>
      </c>
      <c r="F44" s="76">
        <f t="shared" si="0"/>
        <v>1135270.3999999999</v>
      </c>
      <c r="G44" s="76">
        <f t="shared" si="1"/>
        <v>0</v>
      </c>
      <c r="H44" s="76">
        <f t="shared" si="2"/>
        <v>6811622.4000000004</v>
      </c>
      <c r="I44" s="2" t="s">
        <v>85</v>
      </c>
      <c r="J44" s="4" t="s">
        <v>86</v>
      </c>
      <c r="K44" s="18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3"/>
      <c r="AK44" s="30"/>
      <c r="AL44" s="30"/>
      <c r="AM44" s="30"/>
      <c r="AN44" s="30"/>
      <c r="AO44" s="30"/>
      <c r="AP44" s="30"/>
      <c r="AQ44" s="30"/>
    </row>
    <row r="45" spans="1:44" s="29" customFormat="1" ht="30" customHeight="1">
      <c r="A45" s="55">
        <v>44972</v>
      </c>
      <c r="B45" s="55">
        <v>45107</v>
      </c>
      <c r="C45" s="54">
        <f t="shared" si="3"/>
        <v>5</v>
      </c>
      <c r="D45" s="79">
        <v>51975000</v>
      </c>
      <c r="E45" s="79">
        <v>62370000</v>
      </c>
      <c r="F45" s="76">
        <f t="shared" si="0"/>
        <v>10395000</v>
      </c>
      <c r="G45" s="76">
        <f t="shared" si="1"/>
        <v>0</v>
      </c>
      <c r="H45" s="76">
        <f t="shared" si="2"/>
        <v>62370000</v>
      </c>
      <c r="I45" s="2" t="s">
        <v>87</v>
      </c>
      <c r="J45" s="4" t="s">
        <v>88</v>
      </c>
      <c r="K45" s="18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3"/>
      <c r="AK45" s="30"/>
      <c r="AL45" s="30"/>
      <c r="AM45" s="30"/>
      <c r="AN45" s="30"/>
      <c r="AO45" s="30"/>
      <c r="AP45" s="30"/>
      <c r="AQ45" s="30"/>
    </row>
    <row r="46" spans="1:44" s="29" customFormat="1" ht="30" customHeight="1">
      <c r="A46" s="55">
        <v>44972</v>
      </c>
      <c r="B46" s="55">
        <v>45107</v>
      </c>
      <c r="C46" s="54">
        <f t="shared" si="3"/>
        <v>5</v>
      </c>
      <c r="D46" s="79">
        <v>8086600</v>
      </c>
      <c r="E46" s="79">
        <v>9703920</v>
      </c>
      <c r="F46" s="76">
        <f t="shared" si="0"/>
        <v>1617320</v>
      </c>
      <c r="G46" s="76">
        <f t="shared" si="1"/>
        <v>0</v>
      </c>
      <c r="H46" s="76">
        <f t="shared" si="2"/>
        <v>9703920</v>
      </c>
      <c r="I46" s="2" t="s">
        <v>89</v>
      </c>
      <c r="J46" s="4" t="s">
        <v>90</v>
      </c>
      <c r="K46" s="18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3"/>
      <c r="AK46" s="30"/>
      <c r="AL46" s="30"/>
      <c r="AM46" s="30"/>
      <c r="AN46" s="30"/>
      <c r="AO46" s="30"/>
      <c r="AP46" s="30"/>
      <c r="AQ46" s="30"/>
    </row>
    <row r="47" spans="1:44" s="29" customFormat="1" ht="30" customHeight="1">
      <c r="A47" s="55">
        <v>44986</v>
      </c>
      <c r="B47" s="55">
        <v>45107</v>
      </c>
      <c r="C47" s="54">
        <f t="shared" si="3"/>
        <v>4</v>
      </c>
      <c r="D47" s="79">
        <v>3159360</v>
      </c>
      <c r="E47" s="79">
        <v>3791232</v>
      </c>
      <c r="F47" s="76">
        <f t="shared" si="0"/>
        <v>789840</v>
      </c>
      <c r="G47" s="76">
        <f t="shared" si="1"/>
        <v>0</v>
      </c>
      <c r="H47" s="76">
        <f t="shared" si="2"/>
        <v>3791232</v>
      </c>
      <c r="I47" s="2" t="s">
        <v>91</v>
      </c>
      <c r="J47" s="4" t="s">
        <v>92</v>
      </c>
      <c r="K47" s="18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30"/>
      <c r="AL47" s="30"/>
      <c r="AM47" s="30"/>
      <c r="AN47" s="30"/>
      <c r="AO47" s="30"/>
      <c r="AP47" s="30"/>
      <c r="AQ47" s="30"/>
    </row>
    <row r="48" spans="1:44" s="29" customFormat="1" ht="40" customHeight="1">
      <c r="A48" s="55">
        <v>44926</v>
      </c>
      <c r="B48" s="55">
        <v>45077</v>
      </c>
      <c r="C48" s="54">
        <f t="shared" si="3"/>
        <v>5</v>
      </c>
      <c r="D48" s="79">
        <v>205182192</v>
      </c>
      <c r="E48" s="79">
        <v>246218630.40000001</v>
      </c>
      <c r="F48" s="76">
        <f t="shared" si="0"/>
        <v>41036438.399999999</v>
      </c>
      <c r="G48" s="76">
        <f t="shared" si="1"/>
        <v>0</v>
      </c>
      <c r="H48" s="76">
        <f t="shared" si="2"/>
        <v>246218630.40000001</v>
      </c>
      <c r="I48" s="2" t="s">
        <v>93</v>
      </c>
      <c r="J48" s="17" t="s">
        <v>94</v>
      </c>
      <c r="K48" s="18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3"/>
      <c r="AK48" s="30"/>
      <c r="AL48" s="30"/>
      <c r="AM48" s="30"/>
      <c r="AN48" s="30"/>
      <c r="AO48" s="30"/>
      <c r="AP48" s="30"/>
      <c r="AQ48" s="30"/>
    </row>
    <row r="49" spans="1:43" s="29" customFormat="1" ht="20.149999999999999" customHeight="1">
      <c r="A49" s="55">
        <v>45107</v>
      </c>
      <c r="B49" s="55">
        <v>45107</v>
      </c>
      <c r="C49" s="56"/>
      <c r="D49" s="89">
        <f>SUM(D12:D48)</f>
        <v>3166666666</v>
      </c>
      <c r="E49" s="89">
        <f>SUM(E12:E48)</f>
        <v>3799999999.1999998</v>
      </c>
      <c r="F49" s="37"/>
      <c r="G49" s="37"/>
      <c r="H49" s="90"/>
      <c r="I49" s="16" t="s">
        <v>95</v>
      </c>
      <c r="J49" s="58" t="s">
        <v>96</v>
      </c>
      <c r="K49" s="18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3"/>
      <c r="AK49" s="30"/>
      <c r="AL49" s="30"/>
      <c r="AM49" s="30"/>
      <c r="AN49" s="30"/>
      <c r="AO49" s="30"/>
      <c r="AP49" s="30"/>
      <c r="AQ49" s="30"/>
    </row>
    <row r="50" spans="1:43" s="32" customFormat="1" ht="20.149999999999999" customHeight="1">
      <c r="A50" s="44"/>
      <c r="B50" s="44"/>
      <c r="C50" s="44"/>
      <c r="D50" s="38"/>
      <c r="E50" s="38"/>
      <c r="F50" s="38"/>
      <c r="G50" s="38"/>
      <c r="H50" s="90"/>
      <c r="I50" s="20"/>
      <c r="J50" s="21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31"/>
      <c r="AL50" s="31"/>
      <c r="AM50" s="31"/>
      <c r="AN50" s="31"/>
      <c r="AO50" s="31"/>
      <c r="AP50" s="31"/>
      <c r="AQ50" s="31"/>
    </row>
    <row r="51" spans="1:43" s="32" customFormat="1" ht="20.149999999999999" customHeight="1">
      <c r="A51" s="44"/>
      <c r="B51" s="44"/>
      <c r="C51" s="44"/>
      <c r="D51" s="38"/>
      <c r="E51" s="38"/>
      <c r="F51" s="38"/>
      <c r="G51" s="38"/>
      <c r="H51" s="90"/>
      <c r="I51" s="20"/>
      <c r="J51" s="21"/>
      <c r="K51" s="21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31"/>
      <c r="AL51" s="31"/>
      <c r="AM51" s="31"/>
      <c r="AN51" s="31"/>
      <c r="AO51" s="31"/>
      <c r="AP51" s="31"/>
      <c r="AQ51" s="31"/>
    </row>
    <row r="52" spans="1:43" s="104" customFormat="1" ht="20.149999999999999" customHeight="1">
      <c r="A52" s="105"/>
      <c r="B52" s="105"/>
      <c r="C52" s="105"/>
      <c r="D52" s="90"/>
      <c r="E52" s="90"/>
      <c r="F52" s="90"/>
      <c r="G52" s="90"/>
      <c r="H52" s="90"/>
      <c r="I52" s="106"/>
      <c r="J52" s="107"/>
      <c r="K52" s="107" t="s">
        <v>99</v>
      </c>
      <c r="L52" s="108">
        <v>5445636</v>
      </c>
      <c r="M52" s="108">
        <v>10891271.050000001</v>
      </c>
      <c r="N52" s="108">
        <v>16336907</v>
      </c>
      <c r="O52" s="108">
        <v>36851826.119999997</v>
      </c>
      <c r="P52" s="108">
        <v>96742859.930000007</v>
      </c>
      <c r="Q52" s="108">
        <v>101222319.29000001</v>
      </c>
      <c r="R52" s="108">
        <v>74913452.640000001</v>
      </c>
      <c r="S52" s="108">
        <v>60702548.469999999</v>
      </c>
      <c r="T52" s="108">
        <v>90928255.989999995</v>
      </c>
      <c r="U52" s="108">
        <v>92688544.540000007</v>
      </c>
      <c r="V52" s="108">
        <v>67503941.760000005</v>
      </c>
      <c r="W52" s="108">
        <v>83477083.939999998</v>
      </c>
      <c r="X52" s="108">
        <v>113321150.88</v>
      </c>
      <c r="Y52" s="108">
        <v>182705889.59</v>
      </c>
      <c r="Z52" s="108">
        <v>163462812.47999999</v>
      </c>
      <c r="AA52" s="108">
        <v>164507818.59</v>
      </c>
      <c r="AB52" s="108">
        <v>115059305.19</v>
      </c>
      <c r="AC52" s="108"/>
      <c r="AD52" s="108"/>
      <c r="AE52" s="108"/>
      <c r="AF52" s="108"/>
      <c r="AG52" s="108"/>
      <c r="AH52" s="108"/>
      <c r="AI52" s="108"/>
      <c r="AJ52" s="108"/>
      <c r="AK52" s="109"/>
      <c r="AL52" s="109"/>
      <c r="AM52" s="109"/>
      <c r="AN52" s="109"/>
      <c r="AO52" s="109"/>
      <c r="AP52" s="109"/>
      <c r="AQ52" s="109"/>
    </row>
    <row r="53" spans="1:43" s="104" customFormat="1" ht="20.149999999999999" customHeight="1">
      <c r="A53" s="105"/>
      <c r="B53" s="105"/>
      <c r="C53" s="105"/>
      <c r="D53" s="90"/>
      <c r="E53" s="90"/>
      <c r="F53" s="90"/>
      <c r="G53" s="90"/>
      <c r="H53" s="90"/>
      <c r="I53" s="106"/>
      <c r="J53" s="107"/>
      <c r="K53" s="107" t="s">
        <v>101</v>
      </c>
      <c r="L53" s="108">
        <v>47231199.579999998</v>
      </c>
      <c r="M53" s="108">
        <v>47231199.579999998</v>
      </c>
      <c r="N53" s="108">
        <v>47231199.579999998</v>
      </c>
      <c r="O53" s="108">
        <v>35261378.890000001</v>
      </c>
      <c r="P53" s="108">
        <v>125000000</v>
      </c>
      <c r="Q53" s="108">
        <v>67818953.920000002</v>
      </c>
      <c r="R53" s="108">
        <v>50192013.270000003</v>
      </c>
      <c r="S53" s="108">
        <v>158881472.02000001</v>
      </c>
      <c r="T53" s="108">
        <v>110921931.51000001</v>
      </c>
      <c r="U53" s="108">
        <v>109701324.84</v>
      </c>
      <c r="V53" s="108">
        <v>151888400.97999999</v>
      </c>
      <c r="W53" s="108">
        <v>55929646.240000002</v>
      </c>
      <c r="X53" s="108">
        <v>288856989.95999998</v>
      </c>
      <c r="Y53" s="108">
        <v>298819005.17000002</v>
      </c>
      <c r="Z53" s="108">
        <v>131706004.67</v>
      </c>
      <c r="AA53" s="108">
        <v>123837522.83</v>
      </c>
      <c r="AB53" s="108">
        <v>241591776.87</v>
      </c>
      <c r="AC53" s="108"/>
      <c r="AD53" s="108"/>
      <c r="AE53" s="108"/>
      <c r="AF53" s="108"/>
      <c r="AG53" s="108"/>
      <c r="AH53" s="108"/>
      <c r="AI53" s="108"/>
      <c r="AJ53" s="108"/>
      <c r="AK53" s="109"/>
      <c r="AL53" s="109"/>
      <c r="AM53" s="109"/>
      <c r="AN53" s="109"/>
      <c r="AO53" s="109"/>
      <c r="AP53" s="109"/>
      <c r="AQ53" s="109"/>
    </row>
    <row r="54" spans="1:43" s="32" customFormat="1" ht="20.149999999999999" customHeight="1">
      <c r="A54" s="44"/>
      <c r="B54" s="44"/>
      <c r="C54" s="44"/>
      <c r="D54" s="38"/>
      <c r="E54" s="38"/>
      <c r="F54" s="38"/>
      <c r="G54" s="38"/>
      <c r="H54" s="90"/>
      <c r="I54" s="20"/>
      <c r="J54" s="21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31"/>
      <c r="AL54" s="31"/>
      <c r="AM54" s="31"/>
      <c r="AN54" s="31"/>
      <c r="AO54" s="31"/>
      <c r="AP54" s="31"/>
      <c r="AQ54" s="31"/>
    </row>
    <row r="55" spans="1:43" s="32" customFormat="1" ht="20.149999999999999" customHeight="1">
      <c r="A55" s="44"/>
      <c r="B55" s="44"/>
      <c r="C55" s="44"/>
      <c r="D55" s="38"/>
      <c r="E55" s="38"/>
      <c r="F55" s="38"/>
      <c r="G55" s="38"/>
      <c r="H55" s="90"/>
      <c r="I55" s="20"/>
      <c r="J55" s="21"/>
      <c r="K55" s="21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31"/>
      <c r="AL55" s="31"/>
      <c r="AM55" s="31"/>
      <c r="AN55" s="31"/>
      <c r="AO55" s="31"/>
      <c r="AP55" s="31"/>
      <c r="AQ55" s="31"/>
    </row>
    <row r="56" spans="1:43" s="32" customFormat="1" ht="20.149999999999999" customHeight="1">
      <c r="A56" s="44"/>
      <c r="B56" s="44"/>
      <c r="C56" s="44"/>
      <c r="D56" s="38"/>
      <c r="E56" s="38"/>
      <c r="F56" s="38"/>
      <c r="G56" s="38"/>
      <c r="H56" s="90"/>
      <c r="I56" s="20"/>
      <c r="J56" s="21"/>
      <c r="K56" s="21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31"/>
      <c r="AL56" s="31"/>
      <c r="AM56" s="31"/>
      <c r="AN56" s="31"/>
      <c r="AO56" s="31"/>
      <c r="AP56" s="31"/>
      <c r="AQ56" s="31"/>
    </row>
    <row r="57" spans="1:43" s="32" customFormat="1" ht="20.149999999999999" customHeight="1">
      <c r="A57" s="44"/>
      <c r="B57" s="44"/>
      <c r="C57" s="44"/>
      <c r="D57" s="38"/>
      <c r="E57" s="38"/>
      <c r="F57" s="38"/>
      <c r="G57" s="38"/>
      <c r="H57" s="90"/>
      <c r="I57" s="20"/>
      <c r="J57" s="21"/>
      <c r="K57" s="21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31"/>
      <c r="AL57" s="31"/>
      <c r="AM57" s="31"/>
      <c r="AN57" s="31"/>
      <c r="AO57" s="31"/>
      <c r="AP57" s="31"/>
      <c r="AQ57" s="31"/>
    </row>
    <row r="58" spans="1:43" s="32" customFormat="1" ht="20.149999999999999" customHeight="1">
      <c r="A58" s="44"/>
      <c r="B58" s="44"/>
      <c r="C58" s="44"/>
      <c r="D58" s="38"/>
      <c r="E58" s="38"/>
      <c r="F58" s="38"/>
      <c r="G58" s="38"/>
      <c r="H58" s="90"/>
      <c r="I58" s="20"/>
      <c r="J58" s="21"/>
      <c r="K58" s="21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31"/>
      <c r="AL58" s="31"/>
      <c r="AM58" s="31"/>
      <c r="AN58" s="31"/>
      <c r="AO58" s="31"/>
      <c r="AP58" s="31"/>
      <c r="AQ58" s="31"/>
    </row>
    <row r="59" spans="1:43" s="32" customFormat="1" ht="20.149999999999999" customHeight="1">
      <c r="A59" s="44"/>
      <c r="B59" s="44"/>
      <c r="C59" s="44"/>
      <c r="D59" s="38"/>
      <c r="E59" s="38"/>
      <c r="F59" s="38"/>
      <c r="G59" s="38"/>
      <c r="H59" s="90"/>
      <c r="I59" s="20"/>
      <c r="J59" s="21"/>
      <c r="K59" s="21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31"/>
      <c r="AL59" s="31"/>
      <c r="AM59" s="31"/>
      <c r="AN59" s="31"/>
      <c r="AO59" s="31"/>
      <c r="AP59" s="31"/>
      <c r="AQ59" s="31"/>
    </row>
    <row r="60" spans="1:43" s="32" customFormat="1" ht="20.149999999999999" customHeight="1">
      <c r="A60" s="44"/>
      <c r="B60" s="44"/>
      <c r="C60" s="44"/>
      <c r="D60" s="38"/>
      <c r="E60" s="38"/>
      <c r="F60" s="38"/>
      <c r="G60" s="38"/>
      <c r="H60" s="90"/>
      <c r="I60" s="20"/>
      <c r="J60" s="21"/>
      <c r="K60" s="21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31"/>
      <c r="AL60" s="31"/>
      <c r="AM60" s="31"/>
      <c r="AN60" s="31"/>
      <c r="AO60" s="31"/>
      <c r="AP60" s="31"/>
      <c r="AQ60" s="31"/>
    </row>
    <row r="61" spans="1:43" s="32" customFormat="1" ht="20.149999999999999" customHeight="1">
      <c r="A61" s="44"/>
      <c r="B61" s="44"/>
      <c r="C61" s="44"/>
      <c r="D61" s="38"/>
      <c r="E61" s="38"/>
      <c r="F61" s="38"/>
      <c r="G61" s="38"/>
      <c r="H61" s="90"/>
      <c r="I61" s="20"/>
      <c r="J61" s="21"/>
      <c r="K61" s="21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31"/>
      <c r="AL61" s="31"/>
      <c r="AM61" s="31"/>
      <c r="AN61" s="31"/>
      <c r="AO61" s="31"/>
      <c r="AP61" s="31"/>
      <c r="AQ61" s="31"/>
    </row>
    <row r="62" spans="1:43" s="32" customFormat="1" ht="20.149999999999999" customHeight="1">
      <c r="A62" s="44"/>
      <c r="B62" s="44"/>
      <c r="C62" s="44"/>
      <c r="D62" s="38"/>
      <c r="E62" s="38"/>
      <c r="F62" s="38"/>
      <c r="G62" s="38"/>
      <c r="H62" s="90"/>
      <c r="I62" s="20"/>
      <c r="J62" s="21"/>
      <c r="K62" s="21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31"/>
      <c r="AL62" s="31"/>
      <c r="AM62" s="31"/>
      <c r="AN62" s="31"/>
      <c r="AO62" s="31"/>
      <c r="AP62" s="31"/>
      <c r="AQ62" s="31"/>
    </row>
    <row r="63" spans="1:43" s="32" customFormat="1" ht="20.149999999999999" customHeight="1">
      <c r="A63" s="44"/>
      <c r="B63" s="44"/>
      <c r="C63" s="44"/>
      <c r="D63" s="38"/>
      <c r="E63" s="38"/>
      <c r="F63" s="38"/>
      <c r="G63" s="38"/>
      <c r="H63" s="90"/>
      <c r="I63" s="20"/>
      <c r="J63" s="21"/>
      <c r="K63" s="21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31"/>
      <c r="AL63" s="31"/>
      <c r="AM63" s="31"/>
      <c r="AN63" s="31"/>
      <c r="AO63" s="31"/>
      <c r="AP63" s="31"/>
      <c r="AQ63" s="31"/>
    </row>
    <row r="64" spans="1:43" s="32" customFormat="1" ht="20.149999999999999" customHeight="1">
      <c r="A64" s="44"/>
      <c r="B64" s="44"/>
      <c r="C64" s="44"/>
      <c r="D64" s="38"/>
      <c r="E64" s="38"/>
      <c r="F64" s="38"/>
      <c r="G64" s="38"/>
      <c r="H64" s="90"/>
      <c r="I64" s="20"/>
      <c r="J64" s="21"/>
      <c r="K64" s="21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31"/>
      <c r="AL64" s="31"/>
      <c r="AM64" s="31"/>
      <c r="AN64" s="31"/>
      <c r="AO64" s="31"/>
      <c r="AP64" s="31"/>
      <c r="AQ64" s="31"/>
    </row>
    <row r="65" spans="1:43" s="32" customFormat="1" ht="20.149999999999999" customHeight="1">
      <c r="A65" s="44"/>
      <c r="B65" s="44"/>
      <c r="C65" s="44"/>
      <c r="D65" s="38"/>
      <c r="E65" s="38"/>
      <c r="F65" s="38"/>
      <c r="G65" s="38"/>
      <c r="H65" s="90"/>
      <c r="I65" s="20"/>
      <c r="J65" s="21"/>
      <c r="K65" s="21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31"/>
      <c r="AL65" s="31"/>
      <c r="AM65" s="31"/>
      <c r="AN65" s="31"/>
      <c r="AO65" s="31"/>
      <c r="AP65" s="31"/>
      <c r="AQ65" s="31"/>
    </row>
    <row r="66" spans="1:43" s="32" customFormat="1" ht="20.149999999999999" customHeight="1">
      <c r="A66" s="44"/>
      <c r="B66" s="44"/>
      <c r="C66" s="44"/>
      <c r="D66" s="38"/>
      <c r="E66" s="38"/>
      <c r="F66" s="38"/>
      <c r="G66" s="38"/>
      <c r="H66" s="90"/>
      <c r="I66" s="20"/>
      <c r="J66" s="21"/>
      <c r="K66" s="21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31"/>
      <c r="AL66" s="31"/>
      <c r="AM66" s="31"/>
      <c r="AN66" s="31"/>
      <c r="AO66" s="31"/>
      <c r="AP66" s="31"/>
      <c r="AQ66" s="31"/>
    </row>
    <row r="67" spans="1:43" s="32" customFormat="1" ht="20.149999999999999" customHeight="1">
      <c r="A67" s="44"/>
      <c r="B67" s="44"/>
      <c r="C67" s="44"/>
      <c r="D67" s="38"/>
      <c r="E67" s="38"/>
      <c r="F67" s="38"/>
      <c r="G67" s="38"/>
      <c r="H67" s="90"/>
      <c r="I67" s="20"/>
      <c r="J67" s="21"/>
      <c r="K67" s="21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31"/>
      <c r="AL67" s="31"/>
      <c r="AM67" s="31"/>
      <c r="AN67" s="31"/>
      <c r="AO67" s="31"/>
      <c r="AP67" s="31"/>
      <c r="AQ67" s="31"/>
    </row>
    <row r="68" spans="1:43" s="32" customFormat="1" ht="20.149999999999999" customHeight="1">
      <c r="A68" s="44"/>
      <c r="B68" s="44"/>
      <c r="C68" s="44"/>
      <c r="D68" s="38"/>
      <c r="E68" s="38"/>
      <c r="F68" s="38"/>
      <c r="G68" s="38"/>
      <c r="H68" s="90"/>
      <c r="I68" s="20"/>
      <c r="J68" s="21"/>
      <c r="K68" s="21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31"/>
      <c r="AL68" s="31"/>
      <c r="AM68" s="31"/>
      <c r="AN68" s="31"/>
      <c r="AO68" s="31"/>
      <c r="AP68" s="31"/>
      <c r="AQ68" s="31"/>
    </row>
    <row r="69" spans="1:43" s="32" customFormat="1" ht="20.149999999999999" customHeight="1">
      <c r="A69" s="44"/>
      <c r="B69" s="44"/>
      <c r="C69" s="44"/>
      <c r="D69" s="38"/>
      <c r="E69" s="38"/>
      <c r="F69" s="38"/>
      <c r="G69" s="38"/>
      <c r="H69" s="90"/>
      <c r="I69" s="20"/>
      <c r="J69" s="21"/>
      <c r="K69" s="21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31"/>
      <c r="AL69" s="31"/>
      <c r="AM69" s="31"/>
      <c r="AN69" s="31"/>
      <c r="AO69" s="31"/>
      <c r="AP69" s="31"/>
      <c r="AQ69" s="31"/>
    </row>
    <row r="70" spans="1:43" s="32" customFormat="1" ht="20.149999999999999" customHeight="1">
      <c r="A70" s="44"/>
      <c r="B70" s="44"/>
      <c r="C70" s="44"/>
      <c r="D70" s="38"/>
      <c r="E70" s="38"/>
      <c r="F70" s="38"/>
      <c r="G70" s="38"/>
      <c r="H70" s="90"/>
      <c r="I70" s="20"/>
      <c r="J70" s="21"/>
      <c r="K70" s="21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31"/>
      <c r="AL70" s="31"/>
      <c r="AM70" s="31"/>
      <c r="AN70" s="31"/>
      <c r="AO70" s="31"/>
      <c r="AP70" s="31"/>
      <c r="AQ70" s="31"/>
    </row>
    <row r="71" spans="1:43" s="32" customFormat="1" ht="20.149999999999999" customHeight="1">
      <c r="A71" s="44"/>
      <c r="B71" s="44"/>
      <c r="C71" s="44"/>
      <c r="D71" s="38"/>
      <c r="E71" s="38"/>
      <c r="F71" s="38"/>
      <c r="G71" s="38"/>
      <c r="H71" s="90"/>
      <c r="I71" s="20"/>
      <c r="J71" s="21"/>
      <c r="K71" s="21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31"/>
      <c r="AL71" s="31"/>
      <c r="AM71" s="31"/>
      <c r="AN71" s="31"/>
      <c r="AO71" s="31"/>
      <c r="AP71" s="31"/>
      <c r="AQ71" s="31"/>
    </row>
    <row r="72" spans="1:43" s="32" customFormat="1" ht="20.149999999999999" customHeight="1">
      <c r="A72" s="44"/>
      <c r="B72" s="44"/>
      <c r="C72" s="44"/>
      <c r="D72" s="38"/>
      <c r="E72" s="38"/>
      <c r="F72" s="38"/>
      <c r="G72" s="38"/>
      <c r="H72" s="90"/>
      <c r="I72" s="20"/>
      <c r="J72" s="21"/>
      <c r="K72" s="21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31"/>
      <c r="AL72" s="31"/>
      <c r="AM72" s="31"/>
      <c r="AN72" s="31"/>
      <c r="AO72" s="31"/>
      <c r="AP72" s="31"/>
      <c r="AQ72" s="31"/>
    </row>
    <row r="73" spans="1:43" s="32" customFormat="1" ht="20.149999999999999" customHeight="1">
      <c r="A73" s="44"/>
      <c r="B73" s="44"/>
      <c r="C73" s="44"/>
      <c r="D73" s="38"/>
      <c r="E73" s="38"/>
      <c r="F73" s="38"/>
      <c r="G73" s="38"/>
      <c r="H73" s="90"/>
      <c r="I73" s="20"/>
      <c r="J73" s="21"/>
      <c r="K73" s="21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31"/>
      <c r="AL73" s="31"/>
      <c r="AM73" s="31"/>
      <c r="AN73" s="31"/>
      <c r="AO73" s="31"/>
      <c r="AP73" s="31"/>
      <c r="AQ73" s="31"/>
    </row>
    <row r="74" spans="1:43" s="32" customFormat="1" ht="20.149999999999999" customHeight="1">
      <c r="A74" s="44"/>
      <c r="B74" s="44"/>
      <c r="C74" s="44"/>
      <c r="D74" s="38"/>
      <c r="E74" s="38"/>
      <c r="F74" s="38"/>
      <c r="G74" s="38"/>
      <c r="H74" s="90"/>
      <c r="I74" s="20"/>
      <c r="J74" s="21"/>
      <c r="K74" s="21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31"/>
      <c r="AL74" s="31"/>
      <c r="AM74" s="31"/>
      <c r="AN74" s="31"/>
      <c r="AO74" s="31"/>
      <c r="AP74" s="31"/>
      <c r="AQ74" s="31"/>
    </row>
    <row r="75" spans="1:43" s="32" customFormat="1" ht="20.149999999999999" customHeight="1">
      <c r="A75" s="44"/>
      <c r="B75" s="44"/>
      <c r="C75" s="44"/>
      <c r="D75" s="38"/>
      <c r="E75" s="38"/>
      <c r="F75" s="38"/>
      <c r="G75" s="38"/>
      <c r="H75" s="90"/>
      <c r="I75" s="20"/>
      <c r="J75" s="21"/>
      <c r="K75" s="21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31"/>
      <c r="AL75" s="31"/>
      <c r="AM75" s="31"/>
      <c r="AN75" s="31"/>
      <c r="AO75" s="31"/>
      <c r="AP75" s="31"/>
      <c r="AQ75" s="31"/>
    </row>
    <row r="76" spans="1:43" s="32" customFormat="1" ht="20.149999999999999" customHeight="1">
      <c r="A76" s="44"/>
      <c r="B76" s="44"/>
      <c r="C76" s="44"/>
      <c r="D76" s="38"/>
      <c r="E76" s="38"/>
      <c r="F76" s="38"/>
      <c r="G76" s="38"/>
      <c r="H76" s="90"/>
      <c r="I76" s="20"/>
      <c r="J76" s="21"/>
      <c r="K76" s="21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31"/>
      <c r="AL76" s="31"/>
      <c r="AM76" s="31"/>
      <c r="AN76" s="31"/>
      <c r="AO76" s="31"/>
      <c r="AP76" s="31"/>
      <c r="AQ76" s="31"/>
    </row>
    <row r="77" spans="1:43" s="32" customFormat="1" ht="20.149999999999999" customHeight="1">
      <c r="A77" s="44"/>
      <c r="B77" s="44"/>
      <c r="C77" s="44"/>
      <c r="D77" s="38"/>
      <c r="E77" s="38"/>
      <c r="F77" s="38"/>
      <c r="G77" s="38"/>
      <c r="H77" s="90"/>
      <c r="I77" s="20"/>
      <c r="J77" s="21"/>
      <c r="K77" s="21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31"/>
      <c r="AL77" s="31"/>
      <c r="AM77" s="31"/>
      <c r="AN77" s="31"/>
      <c r="AO77" s="31"/>
      <c r="AP77" s="31"/>
      <c r="AQ77" s="31"/>
    </row>
    <row r="78" spans="1:43" s="32" customFormat="1" ht="20.149999999999999" customHeight="1">
      <c r="A78" s="44"/>
      <c r="B78" s="44"/>
      <c r="C78" s="44"/>
      <c r="D78" s="38"/>
      <c r="E78" s="38"/>
      <c r="F78" s="38"/>
      <c r="G78" s="38"/>
      <c r="H78" s="90"/>
      <c r="I78" s="20"/>
      <c r="J78" s="21"/>
      <c r="K78" s="21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31"/>
      <c r="AL78" s="31"/>
      <c r="AM78" s="31"/>
      <c r="AN78" s="31"/>
      <c r="AO78" s="31"/>
      <c r="AP78" s="31"/>
      <c r="AQ78" s="31"/>
    </row>
    <row r="79" spans="1:43" s="32" customFormat="1" ht="20.149999999999999" customHeight="1">
      <c r="A79" s="44"/>
      <c r="B79" s="44"/>
      <c r="C79" s="44"/>
      <c r="D79" s="38"/>
      <c r="E79" s="38"/>
      <c r="F79" s="38"/>
      <c r="G79" s="38"/>
      <c r="H79" s="90"/>
      <c r="I79" s="20"/>
      <c r="J79" s="21"/>
      <c r="K79" s="21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31"/>
      <c r="AL79" s="31"/>
      <c r="AM79" s="31"/>
      <c r="AN79" s="31"/>
      <c r="AO79" s="31"/>
      <c r="AP79" s="31"/>
      <c r="AQ79" s="31"/>
    </row>
    <row r="80" spans="1:43" s="32" customFormat="1" ht="20.149999999999999" customHeight="1">
      <c r="A80" s="44"/>
      <c r="B80" s="44"/>
      <c r="C80" s="44"/>
      <c r="D80" s="38"/>
      <c r="E80" s="38"/>
      <c r="F80" s="38"/>
      <c r="G80" s="38"/>
      <c r="H80" s="90"/>
      <c r="I80" s="20"/>
      <c r="J80" s="21"/>
      <c r="K80" s="21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31"/>
      <c r="AL80" s="31"/>
      <c r="AM80" s="31"/>
      <c r="AN80" s="31"/>
      <c r="AO80" s="31"/>
      <c r="AP80" s="31"/>
      <c r="AQ80" s="31"/>
    </row>
    <row r="81" spans="1:43" s="32" customFormat="1" ht="20.149999999999999" customHeight="1">
      <c r="A81" s="44"/>
      <c r="B81" s="44"/>
      <c r="C81" s="44"/>
      <c r="D81" s="38"/>
      <c r="E81" s="38"/>
      <c r="F81" s="38"/>
      <c r="G81" s="38"/>
      <c r="H81" s="90"/>
      <c r="I81" s="20"/>
      <c r="J81" s="21"/>
      <c r="K81" s="21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31"/>
      <c r="AL81" s="31"/>
      <c r="AM81" s="31"/>
      <c r="AN81" s="31"/>
      <c r="AO81" s="31"/>
      <c r="AP81" s="31"/>
      <c r="AQ81" s="31"/>
    </row>
    <row r="82" spans="1:43" s="32" customFormat="1" ht="20.149999999999999" customHeight="1">
      <c r="A82" s="44"/>
      <c r="B82" s="44"/>
      <c r="C82" s="44"/>
      <c r="D82" s="38"/>
      <c r="E82" s="38"/>
      <c r="F82" s="38"/>
      <c r="G82" s="38"/>
      <c r="H82" s="90"/>
      <c r="I82" s="20"/>
      <c r="J82" s="21"/>
      <c r="K82" s="21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31"/>
      <c r="AL82" s="31"/>
      <c r="AM82" s="31"/>
      <c r="AN82" s="31"/>
      <c r="AO82" s="31"/>
      <c r="AP82" s="31"/>
      <c r="AQ82" s="31"/>
    </row>
    <row r="83" spans="1:43" s="32" customFormat="1" ht="20.149999999999999" customHeight="1">
      <c r="A83" s="44"/>
      <c r="B83" s="44"/>
      <c r="C83" s="44"/>
      <c r="D83" s="38"/>
      <c r="E83" s="38"/>
      <c r="F83" s="38"/>
      <c r="G83" s="38"/>
      <c r="H83" s="90"/>
      <c r="I83" s="20"/>
      <c r="J83" s="21"/>
      <c r="K83" s="21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31"/>
      <c r="AL83" s="31"/>
      <c r="AM83" s="31"/>
      <c r="AN83" s="31"/>
      <c r="AO83" s="31"/>
      <c r="AP83" s="31"/>
      <c r="AQ83" s="31"/>
    </row>
    <row r="84" spans="1:43" s="32" customFormat="1" ht="20.149999999999999" customHeight="1">
      <c r="A84" s="44"/>
      <c r="B84" s="44"/>
      <c r="C84" s="44"/>
      <c r="D84" s="38"/>
      <c r="E84" s="38"/>
      <c r="F84" s="38"/>
      <c r="G84" s="38"/>
      <c r="H84" s="90"/>
      <c r="I84" s="20"/>
      <c r="J84" s="21"/>
      <c r="K84" s="21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31"/>
      <c r="AL84" s="31"/>
      <c r="AM84" s="31"/>
      <c r="AN84" s="31"/>
      <c r="AO84" s="31"/>
      <c r="AP84" s="31"/>
      <c r="AQ84" s="31"/>
    </row>
    <row r="85" spans="1:43" s="32" customFormat="1" ht="20.149999999999999" customHeight="1">
      <c r="A85" s="44"/>
      <c r="B85" s="44"/>
      <c r="C85" s="44"/>
      <c r="D85" s="38"/>
      <c r="E85" s="38"/>
      <c r="F85" s="38"/>
      <c r="G85" s="38"/>
      <c r="H85" s="90"/>
      <c r="I85" s="20"/>
      <c r="J85" s="21"/>
      <c r="K85" s="21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31"/>
      <c r="AL85" s="31"/>
      <c r="AM85" s="31"/>
      <c r="AN85" s="31"/>
      <c r="AO85" s="31"/>
      <c r="AP85" s="31"/>
      <c r="AQ85" s="31"/>
    </row>
    <row r="86" spans="1:43" s="32" customFormat="1" ht="20.149999999999999" customHeight="1">
      <c r="A86" s="44"/>
      <c r="B86" s="44"/>
      <c r="C86" s="44"/>
      <c r="D86" s="38"/>
      <c r="E86" s="38"/>
      <c r="F86" s="38"/>
      <c r="G86" s="38"/>
      <c r="H86" s="90"/>
      <c r="I86" s="20"/>
      <c r="J86" s="21"/>
      <c r="K86" s="21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31"/>
      <c r="AL86" s="31"/>
      <c r="AM86" s="31"/>
      <c r="AN86" s="31"/>
      <c r="AO86" s="31"/>
      <c r="AP86" s="31"/>
      <c r="AQ86" s="31"/>
    </row>
    <row r="87" spans="1:43" s="32" customFormat="1" ht="20.149999999999999" customHeight="1">
      <c r="A87" s="44"/>
      <c r="B87" s="44"/>
      <c r="C87" s="44"/>
      <c r="D87" s="38"/>
      <c r="E87" s="38"/>
      <c r="F87" s="38"/>
      <c r="G87" s="38"/>
      <c r="H87" s="90"/>
      <c r="I87" s="20"/>
      <c r="J87" s="21"/>
      <c r="K87" s="21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31"/>
      <c r="AL87" s="31"/>
      <c r="AM87" s="31"/>
      <c r="AN87" s="31"/>
      <c r="AO87" s="31"/>
      <c r="AP87" s="31"/>
      <c r="AQ87" s="31"/>
    </row>
    <row r="88" spans="1:43" s="32" customFormat="1" ht="20.149999999999999" customHeight="1">
      <c r="A88" s="44"/>
      <c r="B88" s="44"/>
      <c r="C88" s="44"/>
      <c r="D88" s="38"/>
      <c r="E88" s="38"/>
      <c r="F88" s="38"/>
      <c r="G88" s="38"/>
      <c r="H88" s="90"/>
      <c r="I88" s="20"/>
      <c r="J88" s="21"/>
      <c r="K88" s="21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31"/>
      <c r="AL88" s="31"/>
      <c r="AM88" s="31"/>
      <c r="AN88" s="31"/>
      <c r="AO88" s="31"/>
      <c r="AP88" s="31"/>
      <c r="AQ88" s="31"/>
    </row>
    <row r="89" spans="1:43" s="32" customFormat="1" ht="20.149999999999999" customHeight="1">
      <c r="A89" s="44"/>
      <c r="B89" s="44"/>
      <c r="C89" s="44"/>
      <c r="D89" s="38"/>
      <c r="E89" s="38"/>
      <c r="F89" s="38"/>
      <c r="G89" s="38"/>
      <c r="H89" s="90"/>
      <c r="I89" s="20"/>
      <c r="J89" s="21"/>
      <c r="K89" s="21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31"/>
      <c r="AL89" s="31"/>
      <c r="AM89" s="31"/>
      <c r="AN89" s="31"/>
      <c r="AO89" s="31"/>
      <c r="AP89" s="31"/>
      <c r="AQ89" s="31"/>
    </row>
    <row r="90" spans="1:43" s="32" customFormat="1" ht="20.149999999999999" customHeight="1">
      <c r="A90" s="44"/>
      <c r="B90" s="44"/>
      <c r="C90" s="44"/>
      <c r="D90" s="38"/>
      <c r="E90" s="38"/>
      <c r="F90" s="38"/>
      <c r="G90" s="38"/>
      <c r="H90" s="90"/>
      <c r="I90" s="20"/>
      <c r="J90" s="21"/>
      <c r="K90" s="21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31"/>
      <c r="AL90" s="31"/>
      <c r="AM90" s="31"/>
      <c r="AN90" s="31"/>
      <c r="AO90" s="31"/>
      <c r="AP90" s="31"/>
      <c r="AQ90" s="31"/>
    </row>
    <row r="91" spans="1:43" s="32" customFormat="1" ht="20.149999999999999" customHeight="1">
      <c r="A91" s="44"/>
      <c r="B91" s="44"/>
      <c r="C91" s="44"/>
      <c r="D91" s="38"/>
      <c r="E91" s="38"/>
      <c r="F91" s="38"/>
      <c r="G91" s="38"/>
      <c r="H91" s="90"/>
      <c r="I91" s="20"/>
      <c r="J91" s="21"/>
      <c r="K91" s="21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31"/>
      <c r="AL91" s="31"/>
      <c r="AM91" s="31"/>
      <c r="AN91" s="31"/>
      <c r="AO91" s="31"/>
      <c r="AP91" s="31"/>
      <c r="AQ91" s="31"/>
    </row>
    <row r="92" spans="1:43" s="32" customFormat="1" ht="20.149999999999999" customHeight="1">
      <c r="A92" s="44"/>
      <c r="B92" s="44"/>
      <c r="C92" s="44"/>
      <c r="D92" s="38"/>
      <c r="E92" s="38"/>
      <c r="F92" s="38"/>
      <c r="G92" s="38"/>
      <c r="H92" s="90"/>
      <c r="I92" s="20"/>
      <c r="J92" s="21"/>
      <c r="K92" s="21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31"/>
      <c r="AL92" s="31"/>
      <c r="AM92" s="31"/>
      <c r="AN92" s="31"/>
      <c r="AO92" s="31"/>
      <c r="AP92" s="31"/>
      <c r="AQ92" s="31"/>
    </row>
    <row r="93" spans="1:43" s="32" customFormat="1" ht="20.149999999999999" customHeight="1">
      <c r="A93" s="44"/>
      <c r="B93" s="44"/>
      <c r="C93" s="44"/>
      <c r="D93" s="38"/>
      <c r="E93" s="38"/>
      <c r="F93" s="38"/>
      <c r="G93" s="38"/>
      <c r="H93" s="90"/>
      <c r="I93" s="20"/>
      <c r="J93" s="21"/>
      <c r="K93" s="21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31"/>
      <c r="AL93" s="31"/>
      <c r="AM93" s="31"/>
      <c r="AN93" s="31"/>
      <c r="AO93" s="31"/>
      <c r="AP93" s="31"/>
      <c r="AQ93" s="31"/>
    </row>
    <row r="94" spans="1:43" s="32" customFormat="1" ht="20.149999999999999" customHeight="1">
      <c r="A94" s="44"/>
      <c r="B94" s="44"/>
      <c r="C94" s="44"/>
      <c r="D94" s="38"/>
      <c r="E94" s="38"/>
      <c r="F94" s="38"/>
      <c r="G94" s="38"/>
      <c r="H94" s="90"/>
      <c r="I94" s="20"/>
      <c r="J94" s="21"/>
      <c r="K94" s="21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31"/>
      <c r="AL94" s="31"/>
      <c r="AM94" s="31"/>
      <c r="AN94" s="31"/>
      <c r="AO94" s="31"/>
      <c r="AP94" s="31"/>
      <c r="AQ94" s="31"/>
    </row>
    <row r="95" spans="1:43" s="32" customFormat="1" ht="20.149999999999999" customHeight="1">
      <c r="A95" s="44"/>
      <c r="B95" s="44"/>
      <c r="C95" s="44"/>
      <c r="D95" s="38"/>
      <c r="E95" s="38"/>
      <c r="F95" s="38"/>
      <c r="G95" s="38"/>
      <c r="H95" s="90"/>
      <c r="I95" s="20"/>
      <c r="J95" s="21"/>
      <c r="K95" s="21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31"/>
      <c r="AL95" s="31"/>
      <c r="AM95" s="31"/>
      <c r="AN95" s="31"/>
      <c r="AO95" s="31"/>
      <c r="AP95" s="31"/>
      <c r="AQ95" s="31"/>
    </row>
    <row r="96" spans="1:43" s="32" customFormat="1" ht="20.149999999999999" customHeight="1">
      <c r="A96" s="44"/>
      <c r="B96" s="44"/>
      <c r="C96" s="44"/>
      <c r="D96" s="38"/>
      <c r="E96" s="38"/>
      <c r="F96" s="38"/>
      <c r="G96" s="38"/>
      <c r="H96" s="90"/>
      <c r="I96" s="20"/>
      <c r="J96" s="21"/>
      <c r="K96" s="21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31"/>
      <c r="AL96" s="31"/>
      <c r="AM96" s="31"/>
      <c r="AN96" s="31"/>
      <c r="AO96" s="31"/>
      <c r="AP96" s="31"/>
      <c r="AQ96" s="31"/>
    </row>
    <row r="97" spans="1:43" s="32" customFormat="1" ht="20.149999999999999" customHeight="1">
      <c r="A97" s="44"/>
      <c r="B97" s="44"/>
      <c r="C97" s="44"/>
      <c r="D97" s="38"/>
      <c r="E97" s="38"/>
      <c r="F97" s="38"/>
      <c r="G97" s="38"/>
      <c r="H97" s="90"/>
      <c r="I97" s="20"/>
      <c r="J97" s="21"/>
      <c r="K97" s="21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31"/>
      <c r="AL97" s="31"/>
      <c r="AM97" s="31"/>
      <c r="AN97" s="31"/>
      <c r="AO97" s="31"/>
      <c r="AP97" s="31"/>
      <c r="AQ97" s="31"/>
    </row>
    <row r="98" spans="1:43" s="32" customFormat="1" ht="20.149999999999999" customHeight="1">
      <c r="A98" s="44"/>
      <c r="B98" s="44"/>
      <c r="C98" s="44"/>
      <c r="D98" s="38"/>
      <c r="E98" s="38"/>
      <c r="F98" s="38"/>
      <c r="G98" s="38"/>
      <c r="H98" s="90"/>
      <c r="I98" s="20"/>
      <c r="J98" s="21"/>
      <c r="K98" s="21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31"/>
      <c r="AL98" s="31"/>
      <c r="AM98" s="31"/>
      <c r="AN98" s="31"/>
      <c r="AO98" s="31"/>
      <c r="AP98" s="31"/>
      <c r="AQ98" s="31"/>
    </row>
    <row r="99" spans="1:43" s="32" customFormat="1" ht="20.149999999999999" customHeight="1">
      <c r="A99" s="44"/>
      <c r="B99" s="44"/>
      <c r="C99" s="44"/>
      <c r="D99" s="38"/>
      <c r="E99" s="38"/>
      <c r="F99" s="38"/>
      <c r="G99" s="38"/>
      <c r="H99" s="90"/>
      <c r="I99" s="20"/>
      <c r="J99" s="21"/>
      <c r="K99" s="21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31"/>
      <c r="AL99" s="31"/>
      <c r="AM99" s="31"/>
      <c r="AN99" s="31"/>
      <c r="AO99" s="31"/>
      <c r="AP99" s="31"/>
      <c r="AQ99" s="31"/>
    </row>
    <row r="100" spans="1:43" s="32" customFormat="1" ht="20.149999999999999" customHeight="1">
      <c r="A100" s="44"/>
      <c r="B100" s="44"/>
      <c r="C100" s="44"/>
      <c r="D100" s="38"/>
      <c r="E100" s="38"/>
      <c r="F100" s="38"/>
      <c r="G100" s="38"/>
      <c r="H100" s="90"/>
      <c r="I100" s="20"/>
      <c r="J100" s="21"/>
      <c r="K100" s="21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31"/>
      <c r="AL100" s="31"/>
      <c r="AM100" s="31"/>
      <c r="AN100" s="31"/>
      <c r="AO100" s="31"/>
      <c r="AP100" s="31"/>
      <c r="AQ100" s="31"/>
    </row>
    <row r="101" spans="1:43" s="32" customFormat="1" ht="20.149999999999999" customHeight="1">
      <c r="A101" s="44"/>
      <c r="B101" s="44"/>
      <c r="C101" s="44"/>
      <c r="D101" s="38"/>
      <c r="E101" s="38"/>
      <c r="F101" s="38"/>
      <c r="G101" s="38"/>
      <c r="H101" s="90"/>
      <c r="I101" s="20"/>
      <c r="J101" s="21"/>
      <c r="K101" s="21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31"/>
      <c r="AL101" s="31"/>
      <c r="AM101" s="31"/>
      <c r="AN101" s="31"/>
      <c r="AO101" s="31"/>
      <c r="AP101" s="31"/>
      <c r="AQ101" s="31"/>
    </row>
    <row r="102" spans="1:43" s="32" customFormat="1" ht="20.149999999999999" customHeight="1">
      <c r="A102" s="44"/>
      <c r="B102" s="44"/>
      <c r="C102" s="44"/>
      <c r="D102" s="38"/>
      <c r="E102" s="38"/>
      <c r="F102" s="38"/>
      <c r="G102" s="38"/>
      <c r="H102" s="90"/>
      <c r="I102" s="20"/>
      <c r="J102" s="21"/>
      <c r="K102" s="21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31"/>
      <c r="AL102" s="31"/>
      <c r="AM102" s="31"/>
      <c r="AN102" s="31"/>
      <c r="AO102" s="31"/>
      <c r="AP102" s="31"/>
      <c r="AQ102" s="31"/>
    </row>
    <row r="103" spans="1:43" s="32" customFormat="1" ht="20.149999999999999" customHeight="1">
      <c r="A103" s="44"/>
      <c r="B103" s="44"/>
      <c r="C103" s="44"/>
      <c r="D103" s="38"/>
      <c r="E103" s="38"/>
      <c r="F103" s="38"/>
      <c r="G103" s="38"/>
      <c r="H103" s="90"/>
      <c r="I103" s="20"/>
      <c r="J103" s="21"/>
      <c r="K103" s="21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31"/>
      <c r="AL103" s="31"/>
      <c r="AM103" s="31"/>
      <c r="AN103" s="31"/>
      <c r="AO103" s="31"/>
      <c r="AP103" s="31"/>
      <c r="AQ103" s="31"/>
    </row>
    <row r="104" spans="1:43" s="32" customFormat="1" ht="20.149999999999999" customHeight="1">
      <c r="A104" s="44"/>
      <c r="B104" s="44"/>
      <c r="C104" s="44"/>
      <c r="D104" s="38"/>
      <c r="E104" s="38"/>
      <c r="F104" s="38"/>
      <c r="G104" s="38"/>
      <c r="H104" s="90"/>
      <c r="I104" s="20"/>
      <c r="J104" s="21"/>
      <c r="K104" s="21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31"/>
      <c r="AL104" s="31"/>
      <c r="AM104" s="31"/>
      <c r="AN104" s="31"/>
      <c r="AO104" s="31"/>
      <c r="AP104" s="31"/>
      <c r="AQ104" s="31"/>
    </row>
    <row r="105" spans="1:43" s="32" customFormat="1" ht="20.149999999999999" customHeight="1">
      <c r="A105" s="44"/>
      <c r="B105" s="44"/>
      <c r="C105" s="44"/>
      <c r="D105" s="38"/>
      <c r="E105" s="38"/>
      <c r="F105" s="38"/>
      <c r="G105" s="38"/>
      <c r="H105" s="90"/>
      <c r="I105" s="20"/>
      <c r="J105" s="21"/>
      <c r="K105" s="21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31"/>
      <c r="AL105" s="31"/>
      <c r="AM105" s="31"/>
      <c r="AN105" s="31"/>
      <c r="AO105" s="31"/>
      <c r="AP105" s="31"/>
      <c r="AQ105" s="31"/>
    </row>
    <row r="106" spans="1:43" s="32" customFormat="1" ht="20.149999999999999" customHeight="1">
      <c r="A106" s="44"/>
      <c r="B106" s="44"/>
      <c r="C106" s="44"/>
      <c r="D106" s="38"/>
      <c r="E106" s="38"/>
      <c r="F106" s="38"/>
      <c r="G106" s="38"/>
      <c r="H106" s="90"/>
      <c r="I106" s="20"/>
      <c r="J106" s="21"/>
      <c r="K106" s="21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31"/>
      <c r="AL106" s="31"/>
      <c r="AM106" s="31"/>
      <c r="AN106" s="31"/>
      <c r="AO106" s="31"/>
      <c r="AP106" s="31"/>
      <c r="AQ106" s="31"/>
    </row>
    <row r="107" spans="1:43" s="32" customFormat="1" ht="20.149999999999999" customHeight="1">
      <c r="A107" s="44"/>
      <c r="B107" s="44"/>
      <c r="C107" s="44"/>
      <c r="D107" s="38"/>
      <c r="E107" s="38"/>
      <c r="F107" s="38"/>
      <c r="G107" s="38"/>
      <c r="H107" s="90"/>
      <c r="I107" s="20"/>
      <c r="J107" s="21"/>
      <c r="K107" s="21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31"/>
      <c r="AL107" s="31"/>
      <c r="AM107" s="31"/>
      <c r="AN107" s="31"/>
      <c r="AO107" s="31"/>
      <c r="AP107" s="31"/>
      <c r="AQ107" s="31"/>
    </row>
    <row r="108" spans="1:43" s="32" customFormat="1" ht="20.149999999999999" customHeight="1">
      <c r="A108" s="44"/>
      <c r="B108" s="44"/>
      <c r="C108" s="44"/>
      <c r="D108" s="38"/>
      <c r="E108" s="38"/>
      <c r="F108" s="38"/>
      <c r="G108" s="38"/>
      <c r="H108" s="90"/>
      <c r="I108" s="20"/>
      <c r="J108" s="21"/>
      <c r="K108" s="21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31"/>
      <c r="AL108" s="31"/>
      <c r="AM108" s="31"/>
      <c r="AN108" s="31"/>
      <c r="AO108" s="31"/>
      <c r="AP108" s="31"/>
      <c r="AQ108" s="31"/>
    </row>
    <row r="109" spans="1:43" s="32" customFormat="1" ht="20.149999999999999" customHeight="1">
      <c r="A109" s="44"/>
      <c r="B109" s="44"/>
      <c r="C109" s="44"/>
      <c r="D109" s="38"/>
      <c r="E109" s="38"/>
      <c r="F109" s="38"/>
      <c r="G109" s="38"/>
      <c r="H109" s="90"/>
      <c r="I109" s="20"/>
      <c r="J109" s="21"/>
      <c r="K109" s="21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31"/>
      <c r="AL109" s="31"/>
      <c r="AM109" s="31"/>
      <c r="AN109" s="31"/>
      <c r="AO109" s="31"/>
      <c r="AP109" s="31"/>
      <c r="AQ109" s="31"/>
    </row>
    <row r="110" spans="1:43" s="32" customFormat="1" ht="20.149999999999999" customHeight="1">
      <c r="A110" s="44"/>
      <c r="B110" s="44"/>
      <c r="C110" s="44"/>
      <c r="D110" s="38"/>
      <c r="E110" s="38"/>
      <c r="F110" s="38"/>
      <c r="G110" s="38"/>
      <c r="H110" s="90"/>
      <c r="I110" s="20"/>
      <c r="J110" s="21"/>
      <c r="K110" s="21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31"/>
      <c r="AL110" s="31"/>
      <c r="AM110" s="31"/>
      <c r="AN110" s="31"/>
      <c r="AO110" s="31"/>
      <c r="AP110" s="31"/>
      <c r="AQ110" s="31"/>
    </row>
    <row r="111" spans="1:43" s="32" customFormat="1" ht="20.149999999999999" customHeight="1">
      <c r="A111" s="44"/>
      <c r="B111" s="44"/>
      <c r="C111" s="44"/>
      <c r="D111" s="38"/>
      <c r="E111" s="38"/>
      <c r="F111" s="38"/>
      <c r="G111" s="38"/>
      <c r="H111" s="90"/>
      <c r="I111" s="20"/>
      <c r="J111" s="21"/>
      <c r="K111" s="21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31"/>
      <c r="AL111" s="31"/>
      <c r="AM111" s="31"/>
      <c r="AN111" s="31"/>
      <c r="AO111" s="31"/>
      <c r="AP111" s="31"/>
      <c r="AQ111" s="31"/>
    </row>
    <row r="112" spans="1:43" s="32" customFormat="1" ht="20.149999999999999" customHeight="1">
      <c r="A112" s="44"/>
      <c r="B112" s="44"/>
      <c r="C112" s="44"/>
      <c r="D112" s="38"/>
      <c r="E112" s="38"/>
      <c r="F112" s="38"/>
      <c r="G112" s="38"/>
      <c r="H112" s="90"/>
      <c r="I112" s="20"/>
      <c r="J112" s="21"/>
      <c r="K112" s="21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31"/>
      <c r="AL112" s="31"/>
      <c r="AM112" s="31"/>
      <c r="AN112" s="31"/>
      <c r="AO112" s="31"/>
      <c r="AP112" s="31"/>
      <c r="AQ112" s="31"/>
    </row>
    <row r="113" spans="1:43" s="32" customFormat="1" ht="20.149999999999999" customHeight="1">
      <c r="A113" s="44"/>
      <c r="B113" s="44"/>
      <c r="C113" s="44"/>
      <c r="D113" s="38"/>
      <c r="E113" s="38"/>
      <c r="F113" s="38"/>
      <c r="G113" s="38"/>
      <c r="H113" s="90"/>
      <c r="I113" s="20"/>
      <c r="J113" s="21"/>
      <c r="K113" s="21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31"/>
      <c r="AL113" s="31"/>
      <c r="AM113" s="31"/>
      <c r="AN113" s="31"/>
      <c r="AO113" s="31"/>
      <c r="AP113" s="31"/>
      <c r="AQ113" s="31"/>
    </row>
    <row r="114" spans="1:43" s="32" customFormat="1" ht="20.149999999999999" customHeight="1">
      <c r="A114" s="44"/>
      <c r="B114" s="44"/>
      <c r="C114" s="44"/>
      <c r="D114" s="38"/>
      <c r="E114" s="38"/>
      <c r="F114" s="38"/>
      <c r="G114" s="38"/>
      <c r="H114" s="90"/>
      <c r="I114" s="20"/>
      <c r="J114" s="21"/>
      <c r="K114" s="21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31"/>
      <c r="AL114" s="31"/>
      <c r="AM114" s="31"/>
      <c r="AN114" s="31"/>
      <c r="AO114" s="31"/>
      <c r="AP114" s="31"/>
      <c r="AQ114" s="31"/>
    </row>
    <row r="115" spans="1:43" s="32" customFormat="1" ht="20.149999999999999" customHeight="1">
      <c r="A115" s="44"/>
      <c r="B115" s="44"/>
      <c r="C115" s="44"/>
      <c r="D115" s="38"/>
      <c r="E115" s="38"/>
      <c r="F115" s="38"/>
      <c r="G115" s="38"/>
      <c r="H115" s="90"/>
      <c r="I115" s="20"/>
      <c r="J115" s="21"/>
      <c r="K115" s="21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31"/>
      <c r="AL115" s="31"/>
      <c r="AM115" s="31"/>
      <c r="AN115" s="31"/>
      <c r="AO115" s="31"/>
      <c r="AP115" s="31"/>
      <c r="AQ115" s="31"/>
    </row>
    <row r="116" spans="1:43" s="32" customFormat="1" ht="20.149999999999999" customHeight="1">
      <c r="A116" s="44"/>
      <c r="B116" s="44"/>
      <c r="C116" s="44"/>
      <c r="D116" s="38"/>
      <c r="E116" s="38"/>
      <c r="F116" s="38"/>
      <c r="G116" s="38"/>
      <c r="H116" s="90"/>
      <c r="I116" s="20"/>
      <c r="J116" s="21"/>
      <c r="K116" s="21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31"/>
      <c r="AL116" s="31"/>
      <c r="AM116" s="31"/>
      <c r="AN116" s="31"/>
      <c r="AO116" s="31"/>
      <c r="AP116" s="31"/>
      <c r="AQ116" s="31"/>
    </row>
    <row r="117" spans="1:43" s="32" customFormat="1" ht="20.149999999999999" customHeight="1">
      <c r="A117" s="44"/>
      <c r="B117" s="44"/>
      <c r="C117" s="44"/>
      <c r="D117" s="38"/>
      <c r="E117" s="38"/>
      <c r="F117" s="38"/>
      <c r="G117" s="38"/>
      <c r="H117" s="90"/>
      <c r="I117" s="20"/>
      <c r="J117" s="21"/>
      <c r="K117" s="21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31"/>
      <c r="AL117" s="31"/>
      <c r="AM117" s="31"/>
      <c r="AN117" s="31"/>
      <c r="AO117" s="31"/>
      <c r="AP117" s="31"/>
      <c r="AQ117" s="31"/>
    </row>
    <row r="118" spans="1:43" s="32" customFormat="1" ht="20.149999999999999" customHeight="1">
      <c r="A118" s="44"/>
      <c r="B118" s="44"/>
      <c r="C118" s="44"/>
      <c r="D118" s="38"/>
      <c r="E118" s="38"/>
      <c r="F118" s="38"/>
      <c r="G118" s="38"/>
      <c r="H118" s="90"/>
      <c r="I118" s="20"/>
      <c r="J118" s="21"/>
      <c r="K118" s="21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31"/>
      <c r="AL118" s="31"/>
      <c r="AM118" s="31"/>
      <c r="AN118" s="31"/>
      <c r="AO118" s="31"/>
      <c r="AP118" s="31"/>
      <c r="AQ118" s="31"/>
    </row>
    <row r="119" spans="1:43" s="32" customFormat="1" ht="20.149999999999999" customHeight="1">
      <c r="A119" s="44"/>
      <c r="B119" s="44"/>
      <c r="C119" s="44"/>
      <c r="D119" s="38"/>
      <c r="E119" s="38"/>
      <c r="F119" s="38"/>
      <c r="G119" s="38"/>
      <c r="H119" s="90"/>
      <c r="I119" s="20"/>
      <c r="J119" s="21"/>
      <c r="K119" s="21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31"/>
      <c r="AL119" s="31"/>
      <c r="AM119" s="31"/>
      <c r="AN119" s="31"/>
      <c r="AO119" s="31"/>
      <c r="AP119" s="31"/>
      <c r="AQ119" s="31"/>
    </row>
    <row r="120" spans="1:43" s="32" customFormat="1" ht="20.149999999999999" customHeight="1">
      <c r="A120" s="44"/>
      <c r="B120" s="44"/>
      <c r="C120" s="44"/>
      <c r="D120" s="38"/>
      <c r="E120" s="38"/>
      <c r="F120" s="38"/>
      <c r="G120" s="38"/>
      <c r="H120" s="90"/>
      <c r="I120" s="20"/>
      <c r="J120" s="21"/>
      <c r="K120" s="21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31"/>
      <c r="AL120" s="31"/>
      <c r="AM120" s="31"/>
      <c r="AN120" s="31"/>
      <c r="AO120" s="31"/>
      <c r="AP120" s="31"/>
      <c r="AQ120" s="31"/>
    </row>
    <row r="121" spans="1:43" s="32" customFormat="1" ht="20.149999999999999" customHeight="1">
      <c r="A121" s="44"/>
      <c r="B121" s="44"/>
      <c r="C121" s="44"/>
      <c r="D121" s="38"/>
      <c r="E121" s="38"/>
      <c r="F121" s="38"/>
      <c r="G121" s="38"/>
      <c r="H121" s="90"/>
      <c r="I121" s="20"/>
      <c r="J121" s="21"/>
      <c r="K121" s="21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31"/>
      <c r="AL121" s="31"/>
      <c r="AM121" s="31"/>
      <c r="AN121" s="31"/>
      <c r="AO121" s="31"/>
      <c r="AP121" s="31"/>
      <c r="AQ121" s="31"/>
    </row>
    <row r="122" spans="1:43" s="32" customFormat="1" ht="20.149999999999999" customHeight="1">
      <c r="A122" s="44"/>
      <c r="B122" s="44"/>
      <c r="C122" s="44"/>
      <c r="D122" s="38"/>
      <c r="E122" s="38"/>
      <c r="F122" s="38"/>
      <c r="G122" s="38"/>
      <c r="H122" s="90"/>
      <c r="I122" s="20"/>
      <c r="J122" s="21"/>
      <c r="K122" s="21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31"/>
      <c r="AL122" s="31"/>
      <c r="AM122" s="31"/>
      <c r="AN122" s="31"/>
      <c r="AO122" s="31"/>
      <c r="AP122" s="31"/>
      <c r="AQ122" s="31"/>
    </row>
    <row r="123" spans="1:43" s="32" customFormat="1" ht="20.149999999999999" customHeight="1">
      <c r="A123" s="44"/>
      <c r="B123" s="44"/>
      <c r="C123" s="44"/>
      <c r="D123" s="38"/>
      <c r="E123" s="38"/>
      <c r="F123" s="38"/>
      <c r="G123" s="38"/>
      <c r="H123" s="90"/>
      <c r="I123" s="20"/>
      <c r="J123" s="21"/>
      <c r="K123" s="21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31"/>
      <c r="AL123" s="31"/>
      <c r="AM123" s="31"/>
      <c r="AN123" s="31"/>
      <c r="AO123" s="31"/>
      <c r="AP123" s="31"/>
      <c r="AQ123" s="31"/>
    </row>
    <row r="124" spans="1:43" s="32" customFormat="1" ht="20.149999999999999" customHeight="1">
      <c r="A124" s="44"/>
      <c r="B124" s="44"/>
      <c r="C124" s="44"/>
      <c r="D124" s="38"/>
      <c r="E124" s="38"/>
      <c r="F124" s="38"/>
      <c r="G124" s="38"/>
      <c r="H124" s="90"/>
      <c r="I124" s="20"/>
      <c r="J124" s="21"/>
      <c r="K124" s="21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31"/>
      <c r="AL124" s="31"/>
      <c r="AM124" s="31"/>
      <c r="AN124" s="31"/>
      <c r="AO124" s="31"/>
      <c r="AP124" s="31"/>
      <c r="AQ124" s="31"/>
    </row>
    <row r="125" spans="1:43" s="32" customFormat="1" ht="20.149999999999999" customHeight="1">
      <c r="A125" s="44"/>
      <c r="B125" s="44"/>
      <c r="C125" s="44"/>
      <c r="D125" s="38"/>
      <c r="E125" s="38"/>
      <c r="F125" s="38"/>
      <c r="G125" s="38"/>
      <c r="H125" s="90"/>
      <c r="I125" s="20"/>
      <c r="J125" s="21"/>
      <c r="K125" s="21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31"/>
      <c r="AL125" s="31"/>
      <c r="AM125" s="31"/>
      <c r="AN125" s="31"/>
      <c r="AO125" s="31"/>
      <c r="AP125" s="31"/>
      <c r="AQ125" s="31"/>
    </row>
    <row r="126" spans="1:43" s="32" customFormat="1" ht="20.149999999999999" customHeight="1">
      <c r="A126" s="44"/>
      <c r="B126" s="44"/>
      <c r="C126" s="44"/>
      <c r="D126" s="38"/>
      <c r="E126" s="38"/>
      <c r="F126" s="38"/>
      <c r="G126" s="38"/>
      <c r="H126" s="90"/>
      <c r="I126" s="20"/>
      <c r="J126" s="21"/>
      <c r="K126" s="21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31"/>
      <c r="AL126" s="31"/>
      <c r="AM126" s="31"/>
      <c r="AN126" s="31"/>
      <c r="AO126" s="31"/>
      <c r="AP126" s="31"/>
      <c r="AQ126" s="31"/>
    </row>
    <row r="127" spans="1:43" s="32" customFormat="1" ht="20.149999999999999" customHeight="1">
      <c r="A127" s="44"/>
      <c r="B127" s="44"/>
      <c r="C127" s="44"/>
      <c r="D127" s="38"/>
      <c r="E127" s="38"/>
      <c r="F127" s="38"/>
      <c r="G127" s="38"/>
      <c r="H127" s="90"/>
      <c r="I127" s="20"/>
      <c r="J127" s="21"/>
      <c r="K127" s="21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31"/>
      <c r="AL127" s="31"/>
      <c r="AM127" s="31"/>
      <c r="AN127" s="31"/>
      <c r="AO127" s="31"/>
      <c r="AP127" s="31"/>
      <c r="AQ127" s="31"/>
    </row>
    <row r="128" spans="1:43" s="32" customFormat="1" ht="20.149999999999999" customHeight="1">
      <c r="A128" s="44"/>
      <c r="B128" s="44"/>
      <c r="C128" s="44"/>
      <c r="D128" s="38"/>
      <c r="E128" s="38"/>
      <c r="F128" s="38"/>
      <c r="G128" s="38"/>
      <c r="H128" s="90"/>
      <c r="I128" s="20"/>
      <c r="J128" s="21"/>
      <c r="K128" s="21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31"/>
      <c r="AL128" s="31"/>
      <c r="AM128" s="31"/>
      <c r="AN128" s="31"/>
      <c r="AO128" s="31"/>
      <c r="AP128" s="31"/>
      <c r="AQ128" s="31"/>
    </row>
    <row r="129" spans="1:43" s="32" customFormat="1" ht="20.149999999999999" customHeight="1">
      <c r="A129" s="44"/>
      <c r="B129" s="44"/>
      <c r="C129" s="44"/>
      <c r="D129" s="38"/>
      <c r="E129" s="38"/>
      <c r="F129" s="38"/>
      <c r="G129" s="38"/>
      <c r="H129" s="90"/>
      <c r="I129" s="20"/>
      <c r="J129" s="21"/>
      <c r="K129" s="21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31"/>
      <c r="AL129" s="31"/>
      <c r="AM129" s="31"/>
      <c r="AN129" s="31"/>
      <c r="AO129" s="31"/>
      <c r="AP129" s="31"/>
      <c r="AQ129" s="31"/>
    </row>
    <row r="130" spans="1:43" s="32" customFormat="1" ht="20.149999999999999" customHeight="1">
      <c r="A130" s="44"/>
      <c r="B130" s="44"/>
      <c r="C130" s="44"/>
      <c r="D130" s="38"/>
      <c r="E130" s="38"/>
      <c r="F130" s="38"/>
      <c r="G130" s="38"/>
      <c r="H130" s="90"/>
      <c r="I130" s="20"/>
      <c r="J130" s="21"/>
      <c r="K130" s="21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31"/>
      <c r="AL130" s="31"/>
      <c r="AM130" s="31"/>
      <c r="AN130" s="31"/>
      <c r="AO130" s="31"/>
      <c r="AP130" s="31"/>
      <c r="AQ130" s="31"/>
    </row>
    <row r="131" spans="1:43" s="32" customFormat="1" ht="20.149999999999999" customHeight="1">
      <c r="A131" s="44"/>
      <c r="B131" s="44"/>
      <c r="C131" s="44"/>
      <c r="D131" s="38"/>
      <c r="E131" s="38"/>
      <c r="F131" s="38"/>
      <c r="G131" s="38"/>
      <c r="H131" s="90"/>
      <c r="I131" s="20"/>
      <c r="J131" s="21"/>
      <c r="K131" s="21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31"/>
      <c r="AL131" s="31"/>
      <c r="AM131" s="31"/>
      <c r="AN131" s="31"/>
      <c r="AO131" s="31"/>
      <c r="AP131" s="31"/>
      <c r="AQ131" s="31"/>
    </row>
    <row r="132" spans="1:43" s="32" customFormat="1" ht="20.149999999999999" customHeight="1">
      <c r="A132" s="44"/>
      <c r="B132" s="44"/>
      <c r="C132" s="44"/>
      <c r="D132" s="38"/>
      <c r="E132" s="38"/>
      <c r="F132" s="38"/>
      <c r="G132" s="38"/>
      <c r="H132" s="90"/>
      <c r="I132" s="20"/>
      <c r="J132" s="21"/>
      <c r="K132" s="21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31"/>
      <c r="AL132" s="31"/>
      <c r="AM132" s="31"/>
      <c r="AN132" s="31"/>
      <c r="AO132" s="31"/>
      <c r="AP132" s="31"/>
      <c r="AQ132" s="31"/>
    </row>
    <row r="133" spans="1:43" s="32" customFormat="1" ht="20.149999999999999" customHeight="1">
      <c r="A133" s="44"/>
      <c r="B133" s="44"/>
      <c r="C133" s="44"/>
      <c r="D133" s="38"/>
      <c r="E133" s="38"/>
      <c r="F133" s="38"/>
      <c r="G133" s="38"/>
      <c r="H133" s="90"/>
      <c r="I133" s="20"/>
      <c r="J133" s="21"/>
      <c r="K133" s="21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31"/>
      <c r="AL133" s="31"/>
      <c r="AM133" s="31"/>
      <c r="AN133" s="31"/>
      <c r="AO133" s="31"/>
      <c r="AP133" s="31"/>
      <c r="AQ133" s="31"/>
    </row>
    <row r="134" spans="1:43" s="32" customFormat="1" ht="20.149999999999999" customHeight="1">
      <c r="A134" s="44"/>
      <c r="B134" s="44"/>
      <c r="C134" s="44"/>
      <c r="D134" s="38"/>
      <c r="E134" s="38"/>
      <c r="F134" s="38"/>
      <c r="G134" s="38"/>
      <c r="H134" s="90"/>
      <c r="I134" s="20"/>
      <c r="J134" s="21"/>
      <c r="K134" s="21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31"/>
      <c r="AL134" s="31"/>
      <c r="AM134" s="31"/>
      <c r="AN134" s="31"/>
      <c r="AO134" s="31"/>
      <c r="AP134" s="31"/>
      <c r="AQ134" s="31"/>
    </row>
    <row r="135" spans="1:43" s="32" customFormat="1" ht="20.149999999999999" customHeight="1">
      <c r="A135" s="44"/>
      <c r="B135" s="44"/>
      <c r="C135" s="44"/>
      <c r="D135" s="38"/>
      <c r="E135" s="38"/>
      <c r="F135" s="38"/>
      <c r="G135" s="38"/>
      <c r="H135" s="90"/>
      <c r="I135" s="20"/>
      <c r="J135" s="21"/>
      <c r="K135" s="21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31"/>
      <c r="AL135" s="31"/>
      <c r="AM135" s="31"/>
      <c r="AN135" s="31"/>
      <c r="AO135" s="31"/>
      <c r="AP135" s="31"/>
      <c r="AQ135" s="31"/>
    </row>
    <row r="136" spans="1:43" s="29" customFormat="1" ht="20.149999999999999" customHeight="1">
      <c r="A136" s="48"/>
      <c r="B136" s="48"/>
      <c r="C136" s="44"/>
      <c r="D136" s="37"/>
      <c r="E136" s="37"/>
      <c r="F136" s="37"/>
      <c r="G136" s="37"/>
      <c r="H136" s="90"/>
      <c r="I136" s="9"/>
      <c r="J136" s="14"/>
      <c r="K136" s="14"/>
      <c r="L136" s="94">
        <v>7312524.2999999998</v>
      </c>
      <c r="M136" s="94">
        <v>31496210.699999999</v>
      </c>
      <c r="N136" s="94">
        <v>31496210.699999999</v>
      </c>
      <c r="O136" s="94">
        <v>31496210.699999999</v>
      </c>
      <c r="P136" s="94">
        <v>111819223.18000001</v>
      </c>
      <c r="Q136" s="94">
        <v>196078026.96181819</v>
      </c>
      <c r="R136" s="94">
        <v>196078026.96181819</v>
      </c>
      <c r="S136" s="94">
        <v>199232335.44181821</v>
      </c>
      <c r="T136" s="94">
        <v>167736124.74181819</v>
      </c>
      <c r="U136" s="94">
        <v>117692152.2618182</v>
      </c>
      <c r="V136" s="94">
        <v>111374741.0618182</v>
      </c>
      <c r="W136" s="94">
        <v>156479804.4592208</v>
      </c>
      <c r="X136" s="94">
        <v>156597654.05922079</v>
      </c>
      <c r="Y136" s="94">
        <v>164564324.4592208</v>
      </c>
      <c r="Z136" s="94">
        <v>214359764.8706494</v>
      </c>
      <c r="AA136" s="94">
        <v>214359764.8706494</v>
      </c>
      <c r="AB136" s="94">
        <v>155377485.8888312</v>
      </c>
      <c r="AC136" s="94">
        <v>216013615.0088312</v>
      </c>
      <c r="AD136" s="94">
        <v>239916233.98025969</v>
      </c>
      <c r="AE136" s="94">
        <v>193641907.58025971</v>
      </c>
      <c r="AF136" s="94">
        <v>237469463.42025971</v>
      </c>
      <c r="AG136" s="94">
        <v>209834647.64883119</v>
      </c>
      <c r="AH136" s="94">
        <v>191357644.5942857</v>
      </c>
      <c r="AI136" s="94">
        <v>160697826.9942857</v>
      </c>
      <c r="AJ136" s="94">
        <v>87518074.354285717</v>
      </c>
      <c r="AK136" s="30"/>
      <c r="AL136" s="30"/>
      <c r="AM136" s="30"/>
      <c r="AN136" s="30"/>
      <c r="AO136" s="30"/>
      <c r="AP136" s="30"/>
      <c r="AQ136" s="30"/>
    </row>
    <row r="137" spans="1:43" s="29" customFormat="1" ht="20.149999999999999" customHeight="1">
      <c r="A137" s="48"/>
      <c r="B137" s="48"/>
      <c r="C137" s="44"/>
      <c r="D137" s="37"/>
      <c r="E137" s="37"/>
      <c r="F137" s="37"/>
      <c r="G137" s="37"/>
      <c r="H137" s="90"/>
      <c r="I137" s="9"/>
      <c r="K137" s="61" t="s">
        <v>97</v>
      </c>
      <c r="L137" s="95">
        <v>7312524.2999999998</v>
      </c>
      <c r="M137" s="95">
        <v>38808735</v>
      </c>
      <c r="N137" s="95">
        <v>70304945.700000003</v>
      </c>
      <c r="O137" s="95">
        <v>101801156.40000001</v>
      </c>
      <c r="P137" s="95">
        <v>213620379.58000001</v>
      </c>
      <c r="Q137" s="95">
        <v>409698406.5418182</v>
      </c>
      <c r="R137" s="95">
        <v>605776433.50363636</v>
      </c>
      <c r="S137" s="95">
        <v>805008768.9454546</v>
      </c>
      <c r="T137" s="95">
        <v>972744893.68727279</v>
      </c>
      <c r="U137" s="95">
        <v>1090437045.949091</v>
      </c>
      <c r="V137" s="95">
        <v>1201811787.0109091</v>
      </c>
      <c r="W137" s="95">
        <v>1358291591.47013</v>
      </c>
      <c r="X137" s="95">
        <v>1514889245.529351</v>
      </c>
      <c r="Y137" s="95">
        <v>1679453569.9885719</v>
      </c>
      <c r="Z137" s="95">
        <v>1893813334.859221</v>
      </c>
      <c r="AA137" s="95">
        <v>2108173099.7298701</v>
      </c>
      <c r="AB137" s="95">
        <v>2263550585.618701</v>
      </c>
      <c r="AC137" s="95">
        <v>2479564200.627532</v>
      </c>
      <c r="AD137" s="95">
        <v>2719480434.6077919</v>
      </c>
      <c r="AE137" s="95">
        <v>2913122342.1880522</v>
      </c>
      <c r="AF137" s="95">
        <v>3150591805.6083121</v>
      </c>
      <c r="AG137" s="95">
        <v>3360426453.257143</v>
      </c>
      <c r="AH137" s="95">
        <v>3551784097.851429</v>
      </c>
      <c r="AI137" s="95">
        <v>3712481924.845715</v>
      </c>
      <c r="AJ137" s="95">
        <v>3799999999.1999998</v>
      </c>
      <c r="AK137" s="30"/>
      <c r="AL137" s="30"/>
      <c r="AM137" s="30"/>
      <c r="AN137" s="30"/>
      <c r="AO137" s="30"/>
      <c r="AP137" s="30"/>
      <c r="AQ137" s="30"/>
    </row>
    <row r="138" spans="1:43" s="29" customFormat="1" ht="20.149999999999999" customHeight="1">
      <c r="A138" s="48"/>
      <c r="B138" s="48"/>
      <c r="C138" s="44"/>
      <c r="D138" s="37"/>
      <c r="E138" s="37"/>
      <c r="F138" s="37"/>
      <c r="G138" s="37"/>
      <c r="H138" s="90"/>
      <c r="I138" s="9"/>
      <c r="K138" s="61" t="s">
        <v>98</v>
      </c>
      <c r="L138" s="95" t="e">
        <f t="shared" ref="L138:AJ138" si="4">L137/L50</f>
        <v>#DIV/0!</v>
      </c>
      <c r="M138" s="95" t="e">
        <f t="shared" si="4"/>
        <v>#DIV/0!</v>
      </c>
      <c r="N138" s="95" t="e">
        <f t="shared" si="4"/>
        <v>#DIV/0!</v>
      </c>
      <c r="O138" s="95" t="e">
        <f t="shared" si="4"/>
        <v>#DIV/0!</v>
      </c>
      <c r="P138" s="95" t="e">
        <f t="shared" si="4"/>
        <v>#DIV/0!</v>
      </c>
      <c r="Q138" s="95" t="e">
        <f t="shared" si="4"/>
        <v>#DIV/0!</v>
      </c>
      <c r="R138" s="95" t="e">
        <f t="shared" si="4"/>
        <v>#DIV/0!</v>
      </c>
      <c r="S138" s="95" t="e">
        <f t="shared" si="4"/>
        <v>#DIV/0!</v>
      </c>
      <c r="T138" s="95" t="e">
        <f t="shared" si="4"/>
        <v>#DIV/0!</v>
      </c>
      <c r="U138" s="95" t="e">
        <f t="shared" si="4"/>
        <v>#DIV/0!</v>
      </c>
      <c r="V138" s="95" t="e">
        <f t="shared" si="4"/>
        <v>#DIV/0!</v>
      </c>
      <c r="W138" s="95" t="e">
        <f t="shared" si="4"/>
        <v>#DIV/0!</v>
      </c>
      <c r="X138" s="95" t="e">
        <f t="shared" si="4"/>
        <v>#DIV/0!</v>
      </c>
      <c r="Y138" s="95" t="e">
        <f t="shared" si="4"/>
        <v>#DIV/0!</v>
      </c>
      <c r="Z138" s="95" t="e">
        <f t="shared" si="4"/>
        <v>#DIV/0!</v>
      </c>
      <c r="AA138" s="95" t="e">
        <f t="shared" si="4"/>
        <v>#DIV/0!</v>
      </c>
      <c r="AB138" s="95" t="e">
        <f t="shared" si="4"/>
        <v>#DIV/0!</v>
      </c>
      <c r="AC138" s="95" t="e">
        <f t="shared" si="4"/>
        <v>#DIV/0!</v>
      </c>
      <c r="AD138" s="95" t="e">
        <f t="shared" si="4"/>
        <v>#DIV/0!</v>
      </c>
      <c r="AE138" s="95" t="e">
        <f t="shared" si="4"/>
        <v>#DIV/0!</v>
      </c>
      <c r="AF138" s="95" t="e">
        <f t="shared" si="4"/>
        <v>#DIV/0!</v>
      </c>
      <c r="AG138" s="95" t="e">
        <f t="shared" si="4"/>
        <v>#DIV/0!</v>
      </c>
      <c r="AH138" s="95" t="e">
        <f t="shared" si="4"/>
        <v>#DIV/0!</v>
      </c>
      <c r="AI138" s="95" t="e">
        <f t="shared" si="4"/>
        <v>#DIV/0!</v>
      </c>
      <c r="AJ138" s="95" t="e">
        <f t="shared" si="4"/>
        <v>#DIV/0!</v>
      </c>
      <c r="AK138" s="30"/>
      <c r="AL138" s="30"/>
      <c r="AM138" s="30"/>
      <c r="AN138" s="30"/>
      <c r="AO138" s="30"/>
      <c r="AP138" s="30"/>
      <c r="AQ138" s="30"/>
    </row>
    <row r="139" spans="1:43" s="29" customFormat="1" ht="20.149999999999999" customHeight="1">
      <c r="A139" s="48"/>
      <c r="B139" s="48"/>
      <c r="C139" s="44"/>
      <c r="D139" s="37"/>
      <c r="E139" s="37"/>
      <c r="F139" s="37"/>
      <c r="G139" s="37"/>
      <c r="H139" s="90"/>
      <c r="I139" s="9"/>
      <c r="K139" s="61"/>
      <c r="L139" s="96">
        <f>10891271.05/2</f>
        <v>5445635.5300000003</v>
      </c>
      <c r="M139" s="96">
        <v>10891271.050000001</v>
      </c>
      <c r="N139" s="96">
        <f>10891271.05*1.5</f>
        <v>16336906.58</v>
      </c>
      <c r="O139" s="96">
        <v>36851826.119999997</v>
      </c>
      <c r="P139" s="96">
        <v>96742859.930000007</v>
      </c>
      <c r="Q139" s="96">
        <v>101222319.29000001</v>
      </c>
      <c r="R139" s="96">
        <v>74913452.640000001</v>
      </c>
      <c r="S139" s="96">
        <v>60702548.469999999</v>
      </c>
      <c r="T139" s="96">
        <v>90928255.989999995</v>
      </c>
      <c r="U139" s="96">
        <v>92688544.540000007</v>
      </c>
      <c r="V139" s="96">
        <v>67503941.760000005</v>
      </c>
      <c r="W139" s="96">
        <v>83477083.939999998</v>
      </c>
      <c r="X139" s="96">
        <v>113321150.88</v>
      </c>
      <c r="Y139" s="96">
        <v>182705889.59</v>
      </c>
      <c r="Z139" s="96">
        <v>163462812.47999999</v>
      </c>
      <c r="AA139" s="96">
        <v>164507818.59</v>
      </c>
      <c r="AB139" s="96">
        <v>115059305.19</v>
      </c>
      <c r="AC139" s="94"/>
      <c r="AD139" s="94"/>
      <c r="AE139" s="94"/>
      <c r="AF139" s="94"/>
      <c r="AG139" s="94"/>
      <c r="AH139" s="94"/>
      <c r="AI139" s="94"/>
      <c r="AJ139" s="94"/>
      <c r="AK139" s="30"/>
      <c r="AL139" s="30"/>
      <c r="AM139" s="30"/>
      <c r="AN139" s="30"/>
      <c r="AO139" s="30"/>
      <c r="AP139" s="30"/>
      <c r="AQ139" s="30"/>
    </row>
    <row r="140" spans="1:43" ht="20.149999999999999" customHeight="1">
      <c r="J140" s="77"/>
      <c r="K140" s="61" t="s">
        <v>99</v>
      </c>
      <c r="L140" s="95">
        <f>L139</f>
        <v>5445635.5300000003</v>
      </c>
      <c r="M140" s="95">
        <f>L140+M139</f>
        <v>16336906.58</v>
      </c>
      <c r="N140" s="95">
        <f>M140+N139</f>
        <v>32673813.16</v>
      </c>
      <c r="O140" s="95">
        <v>69525639.260000005</v>
      </c>
      <c r="P140" s="95">
        <v>166268499.19</v>
      </c>
      <c r="Q140" s="95">
        <v>267490818.47999999</v>
      </c>
      <c r="R140" s="95">
        <v>342404271.12</v>
      </c>
      <c r="S140" s="95">
        <v>403106819.58999997</v>
      </c>
      <c r="T140" s="97">
        <v>494035075.57999998</v>
      </c>
      <c r="U140" s="97">
        <v>586723620.12</v>
      </c>
      <c r="V140" s="97">
        <v>654227561.88</v>
      </c>
      <c r="W140" s="97">
        <v>737704645.82000005</v>
      </c>
      <c r="X140" s="97">
        <v>851025796.70000005</v>
      </c>
      <c r="Y140" s="97">
        <v>1033731686.29</v>
      </c>
      <c r="Z140" s="97">
        <v>1197194498.77</v>
      </c>
      <c r="AA140" s="97">
        <v>1361702317.3599999</v>
      </c>
      <c r="AB140" s="97">
        <v>1476761622.55</v>
      </c>
      <c r="AC140" s="98"/>
      <c r="AD140" s="98"/>
      <c r="AE140" s="98"/>
      <c r="AF140" s="99"/>
      <c r="AG140" s="99"/>
      <c r="AH140" s="99"/>
      <c r="AI140" s="99"/>
      <c r="AJ140" s="99"/>
    </row>
    <row r="141" spans="1:43" ht="20.149999999999999" customHeight="1">
      <c r="J141" s="77"/>
      <c r="K141" s="61" t="s">
        <v>100</v>
      </c>
      <c r="L141" s="95" t="e">
        <f t="shared" ref="L141:AB141" si="5">L140/L50</f>
        <v>#DIV/0!</v>
      </c>
      <c r="M141" s="95" t="e">
        <f t="shared" si="5"/>
        <v>#DIV/0!</v>
      </c>
      <c r="N141" s="95" t="e">
        <f t="shared" si="5"/>
        <v>#DIV/0!</v>
      </c>
      <c r="O141" s="95" t="e">
        <f t="shared" si="5"/>
        <v>#DIV/0!</v>
      </c>
      <c r="P141" s="95" t="e">
        <f t="shared" si="5"/>
        <v>#DIV/0!</v>
      </c>
      <c r="Q141" s="95" t="e">
        <f t="shared" si="5"/>
        <v>#DIV/0!</v>
      </c>
      <c r="R141" s="95" t="e">
        <f t="shared" si="5"/>
        <v>#DIV/0!</v>
      </c>
      <c r="S141" s="95" t="e">
        <f t="shared" si="5"/>
        <v>#DIV/0!</v>
      </c>
      <c r="T141" s="95" t="e">
        <f t="shared" si="5"/>
        <v>#DIV/0!</v>
      </c>
      <c r="U141" s="95" t="e">
        <f t="shared" si="5"/>
        <v>#DIV/0!</v>
      </c>
      <c r="V141" s="95" t="e">
        <f t="shared" si="5"/>
        <v>#DIV/0!</v>
      </c>
      <c r="W141" s="95" t="e">
        <f t="shared" si="5"/>
        <v>#DIV/0!</v>
      </c>
      <c r="X141" s="95" t="e">
        <f t="shared" si="5"/>
        <v>#DIV/0!</v>
      </c>
      <c r="Y141" s="95" t="e">
        <f t="shared" si="5"/>
        <v>#DIV/0!</v>
      </c>
      <c r="Z141" s="95" t="e">
        <f t="shared" si="5"/>
        <v>#DIV/0!</v>
      </c>
      <c r="AA141" s="95" t="e">
        <f t="shared" si="5"/>
        <v>#DIV/0!</v>
      </c>
      <c r="AB141" s="95" t="e">
        <f t="shared" si="5"/>
        <v>#DIV/0!</v>
      </c>
      <c r="AC141" s="98"/>
      <c r="AD141" s="98"/>
      <c r="AE141" s="98"/>
      <c r="AF141" s="99"/>
      <c r="AG141" s="99"/>
      <c r="AH141" s="99"/>
      <c r="AI141" s="99"/>
      <c r="AJ141" s="99"/>
    </row>
    <row r="142" spans="1:43">
      <c r="K142" s="62"/>
      <c r="L142" s="94">
        <v>47231199.579999998</v>
      </c>
      <c r="M142" s="98">
        <v>47231199.579999998</v>
      </c>
      <c r="N142" s="98">
        <v>47231199.579999998</v>
      </c>
      <c r="O142" s="94">
        <v>35261378.890000001</v>
      </c>
      <c r="P142" s="94">
        <v>125000000</v>
      </c>
      <c r="Q142" s="94">
        <v>67818953.920000002</v>
      </c>
      <c r="R142" s="94">
        <v>50192013.270000003</v>
      </c>
      <c r="S142" s="94">
        <v>158881472.02000001</v>
      </c>
      <c r="T142" s="98">
        <v>110921931.51000001</v>
      </c>
      <c r="U142" s="98">
        <v>109701324.84</v>
      </c>
      <c r="V142" s="98">
        <v>151888400.97999999</v>
      </c>
      <c r="W142" s="98">
        <v>55929646.240000002</v>
      </c>
      <c r="X142" s="98">
        <v>288856989.95999998</v>
      </c>
      <c r="Y142" s="98">
        <v>298819005.17000002</v>
      </c>
      <c r="Z142" s="98">
        <v>131706004.67</v>
      </c>
      <c r="AA142" s="98">
        <v>123837522.83</v>
      </c>
      <c r="AB142" s="98">
        <v>241591776.87</v>
      </c>
      <c r="AC142" s="98"/>
      <c r="AD142" s="98"/>
      <c r="AE142" s="98"/>
      <c r="AF142" s="99"/>
      <c r="AG142" s="99"/>
      <c r="AH142" s="99"/>
      <c r="AI142" s="99"/>
      <c r="AJ142" s="99"/>
    </row>
    <row r="143" spans="1:43" ht="20.149999999999999" customHeight="1">
      <c r="K143" s="61" t="s">
        <v>101</v>
      </c>
      <c r="L143" s="95">
        <v>47231199.579999998</v>
      </c>
      <c r="M143" s="95">
        <v>94462399.170000002</v>
      </c>
      <c r="N143" s="95">
        <v>141693598.75</v>
      </c>
      <c r="O143" s="95">
        <v>176954977.63999999</v>
      </c>
      <c r="P143" s="95">
        <v>301954977.63999999</v>
      </c>
      <c r="Q143" s="95">
        <v>369773931.56</v>
      </c>
      <c r="R143" s="95">
        <v>419965944.82999998</v>
      </c>
      <c r="S143" s="95">
        <v>578847416.85000002</v>
      </c>
      <c r="T143" s="97">
        <v>689769348.36000001</v>
      </c>
      <c r="U143" s="97">
        <v>799470673.20000005</v>
      </c>
      <c r="V143" s="97">
        <v>951359074.17999995</v>
      </c>
      <c r="W143" s="97">
        <v>1007288720.42</v>
      </c>
      <c r="X143" s="97">
        <v>1296145710.3800001</v>
      </c>
      <c r="Y143" s="97">
        <v>1594964715.55</v>
      </c>
      <c r="Z143" s="97">
        <v>1726670720.22</v>
      </c>
      <c r="AA143" s="97">
        <v>1850508243.05</v>
      </c>
      <c r="AB143" s="97">
        <v>2092100019.9200001</v>
      </c>
      <c r="AC143" s="98"/>
      <c r="AD143" s="98"/>
      <c r="AE143" s="98"/>
      <c r="AF143" s="99"/>
      <c r="AG143" s="99"/>
      <c r="AH143" s="99"/>
      <c r="AI143" s="99"/>
      <c r="AJ143" s="99"/>
    </row>
    <row r="144" spans="1:43" ht="20.149999999999999" customHeight="1">
      <c r="J144" s="19"/>
      <c r="K144" s="61"/>
      <c r="L144" s="100"/>
      <c r="M144" s="100"/>
      <c r="N144" s="100"/>
      <c r="O144" s="100"/>
      <c r="P144" s="100"/>
      <c r="Q144" s="100"/>
      <c r="R144" s="100"/>
      <c r="S144" s="100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1"/>
      <c r="AG144" s="1"/>
      <c r="AH144" s="1"/>
      <c r="AI144" s="1"/>
      <c r="AJ144" s="1"/>
    </row>
    <row r="145" spans="1:36" ht="20.149999999999999" customHeight="1" outlineLevel="1">
      <c r="J145" s="19"/>
      <c r="K145" s="61"/>
      <c r="L145" s="101"/>
      <c r="M145" s="101"/>
      <c r="N145" s="101"/>
      <c r="O145" s="101"/>
      <c r="P145" s="101"/>
      <c r="Q145" s="101"/>
      <c r="R145" s="101"/>
      <c r="S145" s="101"/>
      <c r="AF145" s="1"/>
      <c r="AG145" s="1"/>
      <c r="AH145" s="1"/>
      <c r="AI145" s="1"/>
      <c r="AJ145" s="1"/>
    </row>
    <row r="146" spans="1:36" s="33" customFormat="1" ht="17.5" customHeight="1" outlineLevel="1">
      <c r="A146" s="49"/>
      <c r="B146" s="49"/>
      <c r="C146" s="45"/>
      <c r="D146" s="39"/>
      <c r="E146" s="39"/>
      <c r="F146" s="39"/>
      <c r="G146" s="39"/>
      <c r="H146" s="102"/>
      <c r="I146" s="7"/>
      <c r="J146" s="6" t="s">
        <v>102</v>
      </c>
      <c r="K146" s="63"/>
      <c r="T146" s="33" t="s">
        <v>103</v>
      </c>
      <c r="W146" s="7"/>
      <c r="X146" s="7"/>
      <c r="Y146" s="7"/>
      <c r="Z146" s="7"/>
      <c r="AA146" s="7"/>
      <c r="AB146" s="7"/>
      <c r="AC146" s="7"/>
      <c r="AD146" s="7"/>
      <c r="AE146" s="7"/>
      <c r="AF146" s="8"/>
      <c r="AG146" s="8"/>
      <c r="AH146" s="8"/>
      <c r="AI146" s="8"/>
      <c r="AJ146" s="8"/>
    </row>
    <row r="147" spans="1:36" s="33" customFormat="1" ht="17.5" customHeight="1" outlineLevel="1">
      <c r="A147" s="49"/>
      <c r="B147" s="49"/>
      <c r="C147" s="45"/>
      <c r="D147" s="39"/>
      <c r="E147" s="39"/>
      <c r="F147" s="39"/>
      <c r="G147" s="39"/>
      <c r="H147" s="102"/>
      <c r="I147" s="7"/>
      <c r="J147" s="6"/>
      <c r="K147" s="63"/>
      <c r="W147" s="7"/>
      <c r="X147" s="7"/>
      <c r="Y147" s="7"/>
      <c r="Z147" s="7"/>
      <c r="AA147" s="7"/>
      <c r="AB147" s="7"/>
      <c r="AC147" s="7"/>
      <c r="AD147" s="7"/>
      <c r="AE147" s="7"/>
      <c r="AF147" s="8"/>
      <c r="AG147" s="8"/>
      <c r="AH147" s="8"/>
      <c r="AI147" s="8"/>
      <c r="AJ147" s="8"/>
    </row>
    <row r="148" spans="1:36" s="33" customFormat="1" ht="17.5" customHeight="1" outlineLevel="1">
      <c r="A148" s="49"/>
      <c r="B148" s="49"/>
      <c r="C148" s="45"/>
      <c r="D148" s="39"/>
      <c r="E148" s="39"/>
      <c r="F148" s="39"/>
      <c r="G148" s="39"/>
      <c r="H148" s="102"/>
      <c r="I148" s="7"/>
      <c r="J148" s="6" t="s">
        <v>104</v>
      </c>
      <c r="K148" s="63"/>
      <c r="T148" s="33" t="s">
        <v>105</v>
      </c>
      <c r="X148" s="7"/>
      <c r="Y148" s="7"/>
      <c r="Z148" s="7"/>
      <c r="AA148" s="7"/>
      <c r="AB148" s="7"/>
      <c r="AC148" s="7"/>
      <c r="AD148" s="7"/>
      <c r="AE148" s="7"/>
      <c r="AF148" s="8"/>
      <c r="AG148" s="8"/>
      <c r="AH148" s="8"/>
      <c r="AI148" s="8"/>
      <c r="AJ148" s="8"/>
    </row>
    <row r="149" spans="1:36" s="33" customFormat="1" ht="17.5" customHeight="1" outlineLevel="1">
      <c r="A149" s="49"/>
      <c r="B149" s="49"/>
      <c r="C149" s="45"/>
      <c r="D149" s="39"/>
      <c r="E149" s="39"/>
      <c r="F149" s="39"/>
      <c r="G149" s="39"/>
      <c r="H149" s="102"/>
      <c r="I149" s="7"/>
      <c r="J149" s="6"/>
      <c r="K149" s="63"/>
      <c r="W149" s="7"/>
      <c r="X149" s="7"/>
      <c r="Y149" s="7"/>
      <c r="Z149" s="7"/>
      <c r="AA149" s="7"/>
      <c r="AB149" s="7"/>
      <c r="AC149" s="7"/>
      <c r="AD149" s="7"/>
      <c r="AE149" s="7"/>
      <c r="AF149" s="8"/>
      <c r="AG149" s="8"/>
      <c r="AH149" s="8"/>
      <c r="AI149" s="8"/>
      <c r="AJ149" s="8"/>
    </row>
    <row r="150" spans="1:36">
      <c r="J150" s="74"/>
      <c r="K150" s="62"/>
    </row>
    <row r="151" spans="1:36">
      <c r="J151" s="73" t="s">
        <v>106</v>
      </c>
      <c r="K151" s="64" t="s">
        <v>107</v>
      </c>
      <c r="L151" s="103">
        <f t="shared" ref="L151:AB151" si="6">$AJ$137</f>
        <v>3799999999.1999998</v>
      </c>
      <c r="M151" s="103">
        <f t="shared" si="6"/>
        <v>3799999999.1999998</v>
      </c>
      <c r="N151" s="103">
        <f t="shared" si="6"/>
        <v>3799999999.1999998</v>
      </c>
      <c r="O151" s="103">
        <f t="shared" si="6"/>
        <v>3799999999.1999998</v>
      </c>
      <c r="P151" s="103">
        <f t="shared" si="6"/>
        <v>3799999999.1999998</v>
      </c>
      <c r="Q151" s="103">
        <f t="shared" si="6"/>
        <v>3799999999.1999998</v>
      </c>
      <c r="R151" s="103">
        <f t="shared" si="6"/>
        <v>3799999999.1999998</v>
      </c>
      <c r="S151" s="103">
        <f t="shared" si="6"/>
        <v>3799999999.1999998</v>
      </c>
      <c r="T151" s="103">
        <f t="shared" si="6"/>
        <v>3799999999.1999998</v>
      </c>
      <c r="U151" s="103">
        <f t="shared" si="6"/>
        <v>3799999999.1999998</v>
      </c>
      <c r="V151" s="103">
        <f t="shared" si="6"/>
        <v>3799999999.1999998</v>
      </c>
      <c r="W151" s="103">
        <f t="shared" si="6"/>
        <v>3799999999.1999998</v>
      </c>
      <c r="X151" s="103">
        <f t="shared" si="6"/>
        <v>3799999999.1999998</v>
      </c>
      <c r="Y151" s="103">
        <f t="shared" si="6"/>
        <v>3799999999.1999998</v>
      </c>
      <c r="Z151" s="103">
        <f t="shared" si="6"/>
        <v>3799999999.1999998</v>
      </c>
      <c r="AA151" s="103">
        <f t="shared" si="6"/>
        <v>3799999999.1999998</v>
      </c>
      <c r="AB151" s="103">
        <f t="shared" si="6"/>
        <v>3799999999.1999998</v>
      </c>
    </row>
    <row r="152" spans="1:36">
      <c r="J152" s="73" t="s">
        <v>108</v>
      </c>
      <c r="K152" s="64" t="s">
        <v>97</v>
      </c>
      <c r="L152" s="79">
        <f t="shared" ref="L152:AB152" si="7">L137</f>
        <v>7312524.2999999998</v>
      </c>
      <c r="M152" s="79">
        <f t="shared" si="7"/>
        <v>38808735</v>
      </c>
      <c r="N152" s="79">
        <f t="shared" si="7"/>
        <v>70304945.700000003</v>
      </c>
      <c r="O152" s="79">
        <f t="shared" si="7"/>
        <v>101801156.40000001</v>
      </c>
      <c r="P152" s="79">
        <f t="shared" si="7"/>
        <v>213620379.58000001</v>
      </c>
      <c r="Q152" s="79">
        <f t="shared" si="7"/>
        <v>409698406.54000002</v>
      </c>
      <c r="R152" s="79">
        <f t="shared" si="7"/>
        <v>605776433.5</v>
      </c>
      <c r="S152" s="79">
        <f t="shared" si="7"/>
        <v>805008768.95000005</v>
      </c>
      <c r="T152" s="79">
        <f t="shared" si="7"/>
        <v>972744893.69000006</v>
      </c>
      <c r="U152" s="79">
        <f t="shared" si="7"/>
        <v>1090437045.95</v>
      </c>
      <c r="V152" s="79">
        <f t="shared" si="7"/>
        <v>1201811787.01</v>
      </c>
      <c r="W152" s="79">
        <f t="shared" si="7"/>
        <v>1358291591.47</v>
      </c>
      <c r="X152" s="79">
        <f t="shared" si="7"/>
        <v>1514889245.53</v>
      </c>
      <c r="Y152" s="79">
        <f t="shared" si="7"/>
        <v>1679453569.99</v>
      </c>
      <c r="Z152" s="79">
        <f t="shared" si="7"/>
        <v>1893813334.8599999</v>
      </c>
      <c r="AA152" s="79">
        <f t="shared" si="7"/>
        <v>2108173099.73</v>
      </c>
      <c r="AB152" s="79">
        <f t="shared" si="7"/>
        <v>2263550585.6199999</v>
      </c>
    </row>
    <row r="153" spans="1:36">
      <c r="J153" s="73" t="s">
        <v>109</v>
      </c>
      <c r="K153" s="64" t="s">
        <v>101</v>
      </c>
      <c r="L153" s="79">
        <f t="shared" ref="L153:AB153" si="8">L143</f>
        <v>47231199.579999998</v>
      </c>
      <c r="M153" s="79">
        <f t="shared" si="8"/>
        <v>94462399.170000002</v>
      </c>
      <c r="N153" s="79">
        <f t="shared" si="8"/>
        <v>141693598.75</v>
      </c>
      <c r="O153" s="79">
        <f t="shared" si="8"/>
        <v>176954977.63999999</v>
      </c>
      <c r="P153" s="79">
        <f t="shared" si="8"/>
        <v>301954977.63999999</v>
      </c>
      <c r="Q153" s="79">
        <f t="shared" si="8"/>
        <v>369773931.56</v>
      </c>
      <c r="R153" s="79">
        <f t="shared" si="8"/>
        <v>419965944.82999998</v>
      </c>
      <c r="S153" s="79">
        <f t="shared" si="8"/>
        <v>578847416.85000002</v>
      </c>
      <c r="T153" s="79">
        <f t="shared" si="8"/>
        <v>689769348.36000001</v>
      </c>
      <c r="U153" s="79">
        <f t="shared" si="8"/>
        <v>799470673.20000005</v>
      </c>
      <c r="V153" s="79">
        <f t="shared" si="8"/>
        <v>951359074.17999995</v>
      </c>
      <c r="W153" s="79">
        <f t="shared" si="8"/>
        <v>1007288720.42</v>
      </c>
      <c r="X153" s="79">
        <f t="shared" si="8"/>
        <v>1296145710.3800001</v>
      </c>
      <c r="Y153" s="79">
        <f t="shared" si="8"/>
        <v>1594964715.55</v>
      </c>
      <c r="Z153" s="79">
        <f t="shared" si="8"/>
        <v>1726670720.22</v>
      </c>
      <c r="AA153" s="79">
        <f t="shared" si="8"/>
        <v>1850508243.05</v>
      </c>
      <c r="AB153" s="79">
        <f t="shared" si="8"/>
        <v>2092100019.9200001</v>
      </c>
    </row>
    <row r="154" spans="1:36">
      <c r="J154" s="73" t="s">
        <v>110</v>
      </c>
      <c r="K154" s="64" t="s">
        <v>99</v>
      </c>
      <c r="L154" s="79">
        <f t="shared" ref="L154:AB154" si="9">L140</f>
        <v>5445635.5300000003</v>
      </c>
      <c r="M154" s="79">
        <f t="shared" si="9"/>
        <v>16336906.58</v>
      </c>
      <c r="N154" s="79">
        <f t="shared" si="9"/>
        <v>32673813.16</v>
      </c>
      <c r="O154" s="79">
        <f t="shared" si="9"/>
        <v>69525639.260000005</v>
      </c>
      <c r="P154" s="79">
        <f t="shared" si="9"/>
        <v>166268499.19</v>
      </c>
      <c r="Q154" s="79">
        <f t="shared" si="9"/>
        <v>267490818.47999999</v>
      </c>
      <c r="R154" s="79">
        <f t="shared" si="9"/>
        <v>342404271.12</v>
      </c>
      <c r="S154" s="79">
        <f t="shared" si="9"/>
        <v>403106819.58999997</v>
      </c>
      <c r="T154" s="79">
        <f t="shared" si="9"/>
        <v>494035075.57999998</v>
      </c>
      <c r="U154" s="79">
        <f t="shared" si="9"/>
        <v>586723620.12</v>
      </c>
      <c r="V154" s="79">
        <f t="shared" si="9"/>
        <v>654227561.88</v>
      </c>
      <c r="W154" s="79">
        <f t="shared" si="9"/>
        <v>737704645.82000005</v>
      </c>
      <c r="X154" s="79">
        <f t="shared" si="9"/>
        <v>851025796.70000005</v>
      </c>
      <c r="Y154" s="79">
        <f t="shared" si="9"/>
        <v>1033731686.29</v>
      </c>
      <c r="Z154" s="79">
        <f t="shared" si="9"/>
        <v>1197194498.77</v>
      </c>
      <c r="AA154" s="79">
        <f t="shared" si="9"/>
        <v>1361702317.3599999</v>
      </c>
      <c r="AB154" s="79">
        <f t="shared" si="9"/>
        <v>1476761622.55</v>
      </c>
    </row>
    <row r="155" spans="1:36">
      <c r="K155" s="63"/>
    </row>
    <row r="156" spans="1:36">
      <c r="J156" s="73" t="s">
        <v>111</v>
      </c>
      <c r="K156" s="64" t="s">
        <v>112</v>
      </c>
      <c r="L156" s="79">
        <f t="shared" ref="L156:AB156" si="10">L154-L153</f>
        <v>-41785564.049999997</v>
      </c>
      <c r="M156" s="79">
        <f t="shared" si="10"/>
        <v>-78125492.590000004</v>
      </c>
      <c r="N156" s="79">
        <f t="shared" si="10"/>
        <v>-109019785.59</v>
      </c>
      <c r="O156" s="79">
        <f t="shared" si="10"/>
        <v>-107429338.38</v>
      </c>
      <c r="P156" s="79">
        <f t="shared" si="10"/>
        <v>-135686478.44999999</v>
      </c>
      <c r="Q156" s="79">
        <f t="shared" si="10"/>
        <v>-102283113.08</v>
      </c>
      <c r="R156" s="79">
        <f t="shared" si="10"/>
        <v>-77561673.709999993</v>
      </c>
      <c r="S156" s="79">
        <f t="shared" si="10"/>
        <v>-175740597.25999999</v>
      </c>
      <c r="T156" s="79">
        <f t="shared" si="10"/>
        <v>-195734272.78</v>
      </c>
      <c r="U156" s="79">
        <f t="shared" si="10"/>
        <v>-212747053.08000001</v>
      </c>
      <c r="V156" s="79">
        <f t="shared" si="10"/>
        <v>-297131512.30000001</v>
      </c>
      <c r="W156" s="79">
        <f t="shared" si="10"/>
        <v>-269584074.60000002</v>
      </c>
      <c r="X156" s="79">
        <f t="shared" si="10"/>
        <v>-445119913.68000001</v>
      </c>
      <c r="Y156" s="79">
        <f t="shared" si="10"/>
        <v>-561233029.25999999</v>
      </c>
      <c r="Z156" s="79">
        <f t="shared" si="10"/>
        <v>-529476221.44999999</v>
      </c>
      <c r="AA156" s="79">
        <f t="shared" si="10"/>
        <v>-488805925.69</v>
      </c>
      <c r="AB156" s="79">
        <f t="shared" si="10"/>
        <v>-615338397.37</v>
      </c>
    </row>
    <row r="157" spans="1:36">
      <c r="J157" s="73" t="s">
        <v>113</v>
      </c>
      <c r="K157" s="64" t="s">
        <v>114</v>
      </c>
      <c r="L157" s="66">
        <f t="shared" ref="L157:AB157" si="11">L154/L153</f>
        <v>0.12</v>
      </c>
      <c r="M157" s="66">
        <f t="shared" si="11"/>
        <v>0.17</v>
      </c>
      <c r="N157" s="66">
        <f t="shared" si="11"/>
        <v>0.23</v>
      </c>
      <c r="O157" s="66">
        <f t="shared" si="11"/>
        <v>0.39</v>
      </c>
      <c r="P157" s="66">
        <f t="shared" si="11"/>
        <v>0.55000000000000004</v>
      </c>
      <c r="Q157" s="66">
        <f t="shared" si="11"/>
        <v>0.72</v>
      </c>
      <c r="R157" s="66">
        <f t="shared" si="11"/>
        <v>0.82</v>
      </c>
      <c r="S157" s="66">
        <f t="shared" si="11"/>
        <v>0.7</v>
      </c>
      <c r="T157" s="66">
        <f t="shared" si="11"/>
        <v>0.72</v>
      </c>
      <c r="U157" s="66">
        <f t="shared" si="11"/>
        <v>0.73</v>
      </c>
      <c r="V157" s="66">
        <f t="shared" si="11"/>
        <v>0.69</v>
      </c>
      <c r="W157" s="66">
        <f t="shared" si="11"/>
        <v>0.73</v>
      </c>
      <c r="X157" s="66">
        <f t="shared" si="11"/>
        <v>0.66</v>
      </c>
      <c r="Y157" s="66">
        <f t="shared" si="11"/>
        <v>0.65</v>
      </c>
      <c r="Z157" s="66">
        <f t="shared" si="11"/>
        <v>0.69</v>
      </c>
      <c r="AA157" s="66">
        <f t="shared" si="11"/>
        <v>0.74</v>
      </c>
      <c r="AB157" s="66">
        <f t="shared" si="11"/>
        <v>0.71</v>
      </c>
    </row>
    <row r="158" spans="1:36">
      <c r="J158" s="73" t="s">
        <v>115</v>
      </c>
      <c r="K158" s="64" t="s">
        <v>116</v>
      </c>
      <c r="L158" s="79">
        <f t="shared" ref="L158:AB158" si="12">L151/L157</f>
        <v>31666666660</v>
      </c>
      <c r="M158" s="79">
        <f t="shared" si="12"/>
        <v>22352941171.759998</v>
      </c>
      <c r="N158" s="79">
        <f t="shared" si="12"/>
        <v>16521739126.959999</v>
      </c>
      <c r="O158" s="79">
        <f t="shared" si="12"/>
        <v>9743589741.5400009</v>
      </c>
      <c r="P158" s="79">
        <f t="shared" si="12"/>
        <v>6909090907.6400003</v>
      </c>
      <c r="Q158" s="79">
        <f t="shared" si="12"/>
        <v>5277777776.6700001</v>
      </c>
      <c r="R158" s="79">
        <f t="shared" si="12"/>
        <v>4634146340.4899998</v>
      </c>
      <c r="S158" s="79">
        <f t="shared" si="12"/>
        <v>5428571427.4300003</v>
      </c>
      <c r="T158" s="79">
        <f t="shared" si="12"/>
        <v>5277777776.6700001</v>
      </c>
      <c r="U158" s="79">
        <f t="shared" si="12"/>
        <v>5205479450.96</v>
      </c>
      <c r="V158" s="79">
        <f t="shared" si="12"/>
        <v>5507246375.6499996</v>
      </c>
      <c r="W158" s="79">
        <f t="shared" si="12"/>
        <v>5205479450.96</v>
      </c>
      <c r="X158" s="79">
        <f t="shared" si="12"/>
        <v>5757575756.3599997</v>
      </c>
      <c r="Y158" s="79">
        <f t="shared" si="12"/>
        <v>5846153844.9200001</v>
      </c>
      <c r="Z158" s="79">
        <f t="shared" si="12"/>
        <v>5507246375.6499996</v>
      </c>
      <c r="AA158" s="79">
        <f t="shared" si="12"/>
        <v>5135135134.0500002</v>
      </c>
      <c r="AB158" s="79">
        <f t="shared" si="12"/>
        <v>5352112674.9300003</v>
      </c>
    </row>
    <row r="159" spans="1:36">
      <c r="J159" s="73" t="s">
        <v>117</v>
      </c>
      <c r="K159" s="64" t="s">
        <v>118</v>
      </c>
      <c r="L159" s="79">
        <f t="shared" ref="L159:AB159" si="13">L158-L153</f>
        <v>31619435460.419998</v>
      </c>
      <c r="M159" s="79">
        <f t="shared" si="13"/>
        <v>22258478772.59</v>
      </c>
      <c r="N159" s="79">
        <f t="shared" si="13"/>
        <v>16380045528.209999</v>
      </c>
      <c r="O159" s="79">
        <f t="shared" si="13"/>
        <v>9566634763.8999996</v>
      </c>
      <c r="P159" s="79">
        <f t="shared" si="13"/>
        <v>6607135930</v>
      </c>
      <c r="Q159" s="79">
        <f t="shared" si="13"/>
        <v>4908003845.1099997</v>
      </c>
      <c r="R159" s="79">
        <f t="shared" si="13"/>
        <v>4214180395.6599998</v>
      </c>
      <c r="S159" s="79">
        <f t="shared" si="13"/>
        <v>4849724010.5799999</v>
      </c>
      <c r="T159" s="79">
        <f t="shared" si="13"/>
        <v>4588008428.3100004</v>
      </c>
      <c r="U159" s="79">
        <f t="shared" si="13"/>
        <v>4406008777.7600002</v>
      </c>
      <c r="V159" s="79">
        <f t="shared" si="13"/>
        <v>4555887301.4700003</v>
      </c>
      <c r="W159" s="79">
        <f t="shared" si="13"/>
        <v>4198190730.54</v>
      </c>
      <c r="X159" s="79">
        <f t="shared" si="13"/>
        <v>4461430045.9799995</v>
      </c>
      <c r="Y159" s="79">
        <f t="shared" si="13"/>
        <v>4251189129.3699999</v>
      </c>
      <c r="Z159" s="79">
        <f t="shared" si="13"/>
        <v>3780575655.4299998</v>
      </c>
      <c r="AA159" s="79">
        <f t="shared" si="13"/>
        <v>3284626891</v>
      </c>
      <c r="AB159" s="79">
        <f t="shared" si="13"/>
        <v>3260012655.0100002</v>
      </c>
    </row>
    <row r="160" spans="1:36">
      <c r="K160" s="64" t="s">
        <v>119</v>
      </c>
      <c r="L160" s="79">
        <f t="shared" ref="L160:AB160" si="14">L151-L158</f>
        <v>-27866666660.799999</v>
      </c>
      <c r="M160" s="79">
        <f t="shared" si="14"/>
        <v>-18552941172.560001</v>
      </c>
      <c r="N160" s="79">
        <f t="shared" si="14"/>
        <v>-12721739127.76</v>
      </c>
      <c r="O160" s="79">
        <f t="shared" si="14"/>
        <v>-5943589742.3400002</v>
      </c>
      <c r="P160" s="79">
        <f t="shared" si="14"/>
        <v>-3109090908.4400001</v>
      </c>
      <c r="Q160" s="79">
        <f t="shared" si="14"/>
        <v>-1477777777.47</v>
      </c>
      <c r="R160" s="79">
        <f t="shared" si="14"/>
        <v>-834146341.28999996</v>
      </c>
      <c r="S160" s="79">
        <f t="shared" si="14"/>
        <v>-1628571428.23</v>
      </c>
      <c r="T160" s="79">
        <f t="shared" si="14"/>
        <v>-1477777777.47</v>
      </c>
      <c r="U160" s="79">
        <f t="shared" si="14"/>
        <v>-1405479451.76</v>
      </c>
      <c r="V160" s="79">
        <f t="shared" si="14"/>
        <v>-1707246376.45</v>
      </c>
      <c r="W160" s="79">
        <f t="shared" si="14"/>
        <v>-1405479451.76</v>
      </c>
      <c r="X160" s="79">
        <f t="shared" si="14"/>
        <v>-1957575757.1600001</v>
      </c>
      <c r="Y160" s="79">
        <f t="shared" si="14"/>
        <v>-2046153845.72</v>
      </c>
      <c r="Z160" s="79">
        <f t="shared" si="14"/>
        <v>-1707246376.45</v>
      </c>
      <c r="AA160" s="79">
        <f t="shared" si="14"/>
        <v>-1335135134.8499999</v>
      </c>
      <c r="AB160" s="79">
        <f t="shared" si="14"/>
        <v>-1552112675.73</v>
      </c>
    </row>
    <row r="161" spans="10:28">
      <c r="J161" s="73" t="s">
        <v>120</v>
      </c>
      <c r="K161" s="64" t="s">
        <v>121</v>
      </c>
      <c r="L161" s="68">
        <f t="shared" ref="L161:AB161" si="15">L153/L151</f>
        <v>1.24E-2</v>
      </c>
      <c r="M161" s="68">
        <f t="shared" si="15"/>
        <v>2.4899999999999999E-2</v>
      </c>
      <c r="N161" s="68">
        <f t="shared" si="15"/>
        <v>3.73E-2</v>
      </c>
      <c r="O161" s="68">
        <f t="shared" si="15"/>
        <v>4.6600000000000003E-2</v>
      </c>
      <c r="P161" s="68">
        <f t="shared" si="15"/>
        <v>7.9500000000000001E-2</v>
      </c>
      <c r="Q161" s="68">
        <f t="shared" si="15"/>
        <v>9.7299999999999998E-2</v>
      </c>
      <c r="R161" s="68">
        <f t="shared" si="15"/>
        <v>0.1105</v>
      </c>
      <c r="S161" s="68">
        <f t="shared" si="15"/>
        <v>0.15229999999999999</v>
      </c>
      <c r="T161" s="68">
        <f t="shared" si="15"/>
        <v>0.18149999999999999</v>
      </c>
      <c r="U161" s="68">
        <f t="shared" si="15"/>
        <v>0.2104</v>
      </c>
      <c r="V161" s="68">
        <f t="shared" si="15"/>
        <v>0.25040000000000001</v>
      </c>
      <c r="W161" s="68">
        <f t="shared" si="15"/>
        <v>0.2651</v>
      </c>
      <c r="X161" s="68">
        <f t="shared" si="15"/>
        <v>0.34110000000000001</v>
      </c>
      <c r="Y161" s="68">
        <f t="shared" si="15"/>
        <v>0.41970000000000002</v>
      </c>
      <c r="Z161" s="68">
        <f t="shared" si="15"/>
        <v>0.45440000000000003</v>
      </c>
      <c r="AA161" s="68">
        <f t="shared" si="15"/>
        <v>0.48699999999999999</v>
      </c>
      <c r="AB161" s="68">
        <f t="shared" si="15"/>
        <v>0.55059999999999998</v>
      </c>
    </row>
    <row r="163" spans="10:28">
      <c r="J163" s="73" t="s">
        <v>122</v>
      </c>
      <c r="K163" s="64" t="s">
        <v>123</v>
      </c>
      <c r="L163" s="79">
        <f t="shared" ref="L163:AB163" si="16">L154-L152</f>
        <v>-1866888.77</v>
      </c>
      <c r="M163" s="79">
        <f t="shared" si="16"/>
        <v>-22471828.420000002</v>
      </c>
      <c r="N163" s="79">
        <f t="shared" si="16"/>
        <v>-37631132.539999999</v>
      </c>
      <c r="O163" s="79">
        <f t="shared" si="16"/>
        <v>-32275517.140000001</v>
      </c>
      <c r="P163" s="79">
        <f t="shared" si="16"/>
        <v>-47351880.390000001</v>
      </c>
      <c r="Q163" s="79">
        <f t="shared" si="16"/>
        <v>-142207588.06</v>
      </c>
      <c r="R163" s="79">
        <f t="shared" si="16"/>
        <v>-263372162.38</v>
      </c>
      <c r="S163" s="79">
        <f t="shared" si="16"/>
        <v>-401901949.36000001</v>
      </c>
      <c r="T163" s="79">
        <f t="shared" si="16"/>
        <v>-478709818.11000001</v>
      </c>
      <c r="U163" s="79">
        <f t="shared" si="16"/>
        <v>-503713425.82999998</v>
      </c>
      <c r="V163" s="79">
        <f t="shared" si="16"/>
        <v>-547584225.13</v>
      </c>
      <c r="W163" s="79">
        <f t="shared" si="16"/>
        <v>-620586945.64999998</v>
      </c>
      <c r="X163" s="79">
        <f t="shared" si="16"/>
        <v>-663863448.83000004</v>
      </c>
      <c r="Y163" s="79">
        <f t="shared" si="16"/>
        <v>-645721883.70000005</v>
      </c>
      <c r="Z163" s="79">
        <f t="shared" si="16"/>
        <v>-696618836.09000003</v>
      </c>
      <c r="AA163" s="79">
        <f t="shared" si="16"/>
        <v>-746470782.37</v>
      </c>
      <c r="AB163" s="79">
        <f t="shared" si="16"/>
        <v>-786788963.07000005</v>
      </c>
    </row>
    <row r="164" spans="10:28">
      <c r="J164" s="73" t="s">
        <v>124</v>
      </c>
      <c r="K164" s="64" t="s">
        <v>125</v>
      </c>
      <c r="L164" s="66">
        <f t="shared" ref="L164:AB164" si="17">L154/L152</f>
        <v>0.74</v>
      </c>
      <c r="M164" s="66">
        <f t="shared" si="17"/>
        <v>0.42</v>
      </c>
      <c r="N164" s="66">
        <f t="shared" si="17"/>
        <v>0.46</v>
      </c>
      <c r="O164" s="66">
        <f t="shared" si="17"/>
        <v>0.68</v>
      </c>
      <c r="P164" s="66">
        <f t="shared" si="17"/>
        <v>0.78</v>
      </c>
      <c r="Q164" s="66">
        <f t="shared" si="17"/>
        <v>0.65</v>
      </c>
      <c r="R164" s="66">
        <f t="shared" si="17"/>
        <v>0.56999999999999995</v>
      </c>
      <c r="S164" s="66">
        <f t="shared" si="17"/>
        <v>0.5</v>
      </c>
      <c r="T164" s="66">
        <f t="shared" si="17"/>
        <v>0.51</v>
      </c>
      <c r="U164" s="66">
        <f t="shared" si="17"/>
        <v>0.54</v>
      </c>
      <c r="V164" s="66">
        <f t="shared" si="17"/>
        <v>0.54</v>
      </c>
      <c r="W164" s="66">
        <f t="shared" si="17"/>
        <v>0.54</v>
      </c>
      <c r="X164" s="66">
        <f t="shared" si="17"/>
        <v>0.56000000000000005</v>
      </c>
      <c r="Y164" s="66">
        <f t="shared" si="17"/>
        <v>0.62</v>
      </c>
      <c r="Z164" s="66">
        <f t="shared" si="17"/>
        <v>0.63</v>
      </c>
      <c r="AA164" s="66">
        <f t="shared" si="17"/>
        <v>0.65</v>
      </c>
      <c r="AB164" s="66">
        <f t="shared" si="17"/>
        <v>0.65</v>
      </c>
    </row>
    <row r="165" spans="10:28">
      <c r="K165" s="64" t="s">
        <v>126</v>
      </c>
      <c r="L165" s="65">
        <f t="shared" ref="L165:AB165" si="18">(L151-L154)/(L151-L153)</f>
        <v>1.01</v>
      </c>
      <c r="M165" s="65">
        <f t="shared" si="18"/>
        <v>1.02</v>
      </c>
      <c r="N165" s="65">
        <f t="shared" si="18"/>
        <v>1.03</v>
      </c>
      <c r="O165" s="65">
        <f t="shared" si="18"/>
        <v>1.03</v>
      </c>
      <c r="P165" s="65">
        <f t="shared" si="18"/>
        <v>1.04</v>
      </c>
      <c r="Q165" s="65">
        <f t="shared" si="18"/>
        <v>1.03</v>
      </c>
      <c r="R165" s="65">
        <f t="shared" si="18"/>
        <v>1.02</v>
      </c>
      <c r="S165" s="65">
        <f t="shared" si="18"/>
        <v>1.05</v>
      </c>
      <c r="T165" s="65">
        <f t="shared" si="18"/>
        <v>1.06</v>
      </c>
      <c r="U165" s="65">
        <f t="shared" si="18"/>
        <v>1.07</v>
      </c>
      <c r="V165" s="65">
        <f t="shared" si="18"/>
        <v>1.1000000000000001</v>
      </c>
      <c r="W165" s="65">
        <f t="shared" si="18"/>
        <v>1.1000000000000001</v>
      </c>
      <c r="X165" s="65">
        <f t="shared" si="18"/>
        <v>1.18</v>
      </c>
      <c r="Y165" s="65">
        <f t="shared" si="18"/>
        <v>1.25</v>
      </c>
      <c r="Z165" s="65">
        <f t="shared" si="18"/>
        <v>1.26</v>
      </c>
      <c r="AA165" s="65">
        <f t="shared" si="18"/>
        <v>1.25</v>
      </c>
      <c r="AB165" s="65">
        <f t="shared" si="18"/>
        <v>1.36</v>
      </c>
    </row>
    <row r="166" spans="10:28">
      <c r="J166" s="73" t="s">
        <v>127</v>
      </c>
      <c r="K166" s="64" t="s">
        <v>128</v>
      </c>
      <c r="L166" s="68">
        <f t="shared" ref="L166:AB166" si="19">L154/L151</f>
        <v>1.4E-3</v>
      </c>
      <c r="M166" s="68">
        <f t="shared" si="19"/>
        <v>4.3E-3</v>
      </c>
      <c r="N166" s="68">
        <f t="shared" si="19"/>
        <v>8.6E-3</v>
      </c>
      <c r="O166" s="68">
        <f t="shared" si="19"/>
        <v>1.83E-2</v>
      </c>
      <c r="P166" s="68">
        <f t="shared" si="19"/>
        <v>4.3799999999999999E-2</v>
      </c>
      <c r="Q166" s="68">
        <f t="shared" si="19"/>
        <v>7.0400000000000004E-2</v>
      </c>
      <c r="R166" s="68">
        <f t="shared" si="19"/>
        <v>9.01E-2</v>
      </c>
      <c r="S166" s="68">
        <f t="shared" si="19"/>
        <v>0.1061</v>
      </c>
      <c r="T166" s="68">
        <f t="shared" si="19"/>
        <v>0.13</v>
      </c>
      <c r="U166" s="68">
        <f t="shared" si="19"/>
        <v>0.15440000000000001</v>
      </c>
      <c r="V166" s="68">
        <f t="shared" si="19"/>
        <v>0.17219999999999999</v>
      </c>
      <c r="W166" s="68">
        <f t="shared" si="19"/>
        <v>0.19409999999999999</v>
      </c>
      <c r="X166" s="68">
        <f t="shared" si="19"/>
        <v>0.224</v>
      </c>
      <c r="Y166" s="68">
        <f t="shared" si="19"/>
        <v>0.27200000000000002</v>
      </c>
      <c r="Z166" s="68">
        <f t="shared" si="19"/>
        <v>0.31509999999999999</v>
      </c>
      <c r="AA166" s="68">
        <f t="shared" si="19"/>
        <v>0.35830000000000001</v>
      </c>
      <c r="AB166" s="68">
        <f t="shared" si="19"/>
        <v>0.3886</v>
      </c>
    </row>
    <row r="167" spans="10:28">
      <c r="K167" s="64" t="s">
        <v>129</v>
      </c>
      <c r="L167" s="69">
        <f t="shared" ref="L167:AB167" si="20">$AJ$50/L164</f>
        <v>0</v>
      </c>
      <c r="M167" s="69">
        <f t="shared" si="20"/>
        <v>0</v>
      </c>
      <c r="N167" s="69">
        <f t="shared" si="20"/>
        <v>0</v>
      </c>
      <c r="O167" s="69">
        <f t="shared" si="20"/>
        <v>0</v>
      </c>
      <c r="P167" s="69">
        <f t="shared" si="20"/>
        <v>0</v>
      </c>
      <c r="Q167" s="69">
        <f t="shared" si="20"/>
        <v>0</v>
      </c>
      <c r="R167" s="69">
        <f t="shared" si="20"/>
        <v>0</v>
      </c>
      <c r="S167" s="69">
        <f t="shared" si="20"/>
        <v>0</v>
      </c>
      <c r="T167" s="69">
        <f t="shared" si="20"/>
        <v>0</v>
      </c>
      <c r="U167" s="69">
        <f t="shared" si="20"/>
        <v>0</v>
      </c>
      <c r="V167" s="69">
        <f t="shared" si="20"/>
        <v>0</v>
      </c>
      <c r="W167" s="69">
        <f t="shared" si="20"/>
        <v>0</v>
      </c>
      <c r="X167" s="69">
        <f t="shared" si="20"/>
        <v>0</v>
      </c>
      <c r="Y167" s="69">
        <f t="shared" si="20"/>
        <v>0</v>
      </c>
      <c r="Z167" s="69">
        <f t="shared" si="20"/>
        <v>0</v>
      </c>
      <c r="AA167" s="69">
        <f t="shared" si="20"/>
        <v>0</v>
      </c>
      <c r="AB167" s="69">
        <f t="shared" si="20"/>
        <v>0</v>
      </c>
    </row>
    <row r="169" spans="10:28">
      <c r="L169" s="68">
        <f t="shared" ref="L169:AB169" si="21">L152/L151</f>
        <v>1.9E-3</v>
      </c>
      <c r="M169" s="68">
        <f t="shared" si="21"/>
        <v>1.0200000000000001E-2</v>
      </c>
      <c r="N169" s="68">
        <f t="shared" si="21"/>
        <v>1.8499999999999999E-2</v>
      </c>
      <c r="O169" s="68">
        <f t="shared" si="21"/>
        <v>2.6800000000000001E-2</v>
      </c>
      <c r="P169" s="68">
        <f t="shared" si="21"/>
        <v>5.62E-2</v>
      </c>
      <c r="Q169" s="68">
        <f t="shared" si="21"/>
        <v>0.10780000000000001</v>
      </c>
      <c r="R169" s="68">
        <f t="shared" si="21"/>
        <v>0.15939999999999999</v>
      </c>
      <c r="S169" s="68">
        <f t="shared" si="21"/>
        <v>0.21179999999999999</v>
      </c>
      <c r="T169" s="68">
        <f t="shared" si="21"/>
        <v>0.25600000000000001</v>
      </c>
      <c r="U169" s="68">
        <f t="shared" si="21"/>
        <v>0.28699999999999998</v>
      </c>
      <c r="V169" s="68">
        <f t="shared" si="21"/>
        <v>0.31630000000000003</v>
      </c>
      <c r="W169" s="68">
        <f t="shared" si="21"/>
        <v>0.3574</v>
      </c>
      <c r="X169" s="68">
        <f t="shared" si="21"/>
        <v>0.3987</v>
      </c>
      <c r="Y169" s="68">
        <f t="shared" si="21"/>
        <v>0.442</v>
      </c>
      <c r="Z169" s="68">
        <f t="shared" si="21"/>
        <v>0.49840000000000001</v>
      </c>
      <c r="AA169" s="68">
        <f t="shared" si="21"/>
        <v>0.55479999999999996</v>
      </c>
      <c r="AB169" s="68">
        <f t="shared" si="21"/>
        <v>0.59570000000000001</v>
      </c>
    </row>
    <row r="170" spans="10:28">
      <c r="L170" s="67">
        <v>1</v>
      </c>
      <c r="M170" s="67">
        <v>1</v>
      </c>
      <c r="N170" s="67">
        <v>1</v>
      </c>
      <c r="O170" s="67">
        <v>1</v>
      </c>
      <c r="P170" s="67">
        <v>1</v>
      </c>
      <c r="Q170" s="67">
        <v>1</v>
      </c>
      <c r="R170" s="67">
        <v>1</v>
      </c>
      <c r="S170" s="67">
        <v>1</v>
      </c>
      <c r="T170" s="67">
        <v>1</v>
      </c>
      <c r="U170" s="67">
        <v>1</v>
      </c>
      <c r="V170" s="67">
        <v>1</v>
      </c>
      <c r="W170" s="67">
        <v>1</v>
      </c>
      <c r="X170" s="67">
        <v>1</v>
      </c>
      <c r="Y170" s="67">
        <v>1</v>
      </c>
      <c r="Z170" s="67">
        <v>1</v>
      </c>
      <c r="AA170" s="67">
        <v>1</v>
      </c>
      <c r="AB170" s="67">
        <v>1</v>
      </c>
    </row>
    <row r="171" spans="10:28">
      <c r="L171" s="70">
        <v>25</v>
      </c>
      <c r="M171" s="70">
        <v>25</v>
      </c>
      <c r="N171" s="70">
        <v>25</v>
      </c>
      <c r="O171" s="70">
        <v>25</v>
      </c>
      <c r="P171" s="70">
        <v>25</v>
      </c>
      <c r="Q171" s="70">
        <v>25</v>
      </c>
      <c r="R171" s="70">
        <v>25</v>
      </c>
      <c r="S171" s="70">
        <v>25</v>
      </c>
      <c r="T171" s="70">
        <v>25</v>
      </c>
      <c r="U171" s="70">
        <v>25</v>
      </c>
      <c r="V171" s="70">
        <v>25</v>
      </c>
      <c r="W171" s="70">
        <v>25</v>
      </c>
      <c r="X171" s="70">
        <v>25</v>
      </c>
      <c r="Y171" s="70">
        <v>25</v>
      </c>
      <c r="Z171" s="70">
        <v>25</v>
      </c>
      <c r="AA171" s="70">
        <v>25</v>
      </c>
      <c r="AB171" s="70">
        <v>25</v>
      </c>
    </row>
  </sheetData>
  <mergeCells count="12">
    <mergeCell ref="AP6:AV7"/>
    <mergeCell ref="I10:I11"/>
    <mergeCell ref="J10:J11"/>
    <mergeCell ref="L10:R10"/>
    <mergeCell ref="S10:AD10"/>
    <mergeCell ref="AE10:AJ10"/>
    <mergeCell ref="I6:AJ9"/>
    <mergeCell ref="AH1:AJ1"/>
    <mergeCell ref="AG2:AJ2"/>
    <mergeCell ref="AH3:AJ3"/>
    <mergeCell ref="I4:AJ4"/>
    <mergeCell ref="I5:AJ5"/>
  </mergeCells>
  <printOptions horizontalCentered="1"/>
  <pageMargins left="0.23622047244094491" right="0.23622047244094491" top="0.74803149606299213" bottom="0.74803149606299213" header="0.31496062992125978" footer="0.31496062992125978"/>
  <pageSetup paperSize="8" scale="37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Волгоградский 32 кор</vt:lpstr>
      <vt:lpstr>ВЛГ</vt:lpstr>
      <vt:lpstr>ВЛГ!Заголовки_для_печати</vt:lpstr>
      <vt:lpstr>'Волгоградский 32 кор'!Заголовки_для_печати</vt:lpstr>
      <vt:lpstr>ВЛГ!Область_печати</vt:lpstr>
      <vt:lpstr>'Волгоградский 32 кор'!Область_печати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</cp:lastModifiedBy>
  <dcterms:created xsi:type="dcterms:W3CDTF">2006-09-28T05:33:49Z</dcterms:created>
  <dcterms:modified xsi:type="dcterms:W3CDTF">2022-12-10T19:28:35Z</dcterms:modified>
</cp:coreProperties>
</file>