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vel\OneDrive\Рабочий стол\ANALYTICS\Power BI data\Farming\Deere and CO\"/>
    </mc:Choice>
  </mc:AlternateContent>
  <xr:revisionPtr revIDLastSave="0" documentId="13_ncr:1_{73B63088-A250-453C-A63A-9CE0A94B4ED9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BS" sheetId="4" r:id="rId1"/>
    <sheet name="BS (2)" sheetId="6" r:id="rId2"/>
    <sheet name="Добавить1" sheetId="13" r:id="rId3"/>
    <sheet name="IS" sheetId="1" r:id="rId4"/>
    <sheet name="CI" sheetId="2" r:id="rId5"/>
    <sheet name="CF" sheetId="3" r:id="rId6"/>
  </sheets>
  <definedNames>
    <definedName name="ExternalData_7" localSheetId="2" hidden="1">Добавить1!$A$1:$B$9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6" l="1"/>
  <c r="B41" i="6"/>
  <c r="B15" i="1"/>
  <c r="B37" i="4"/>
  <c r="B120" i="4"/>
  <c r="B286" i="4"/>
  <c r="J119" i="4"/>
  <c r="J120" i="4"/>
  <c r="J121" i="4"/>
  <c r="J122" i="4"/>
  <c r="J123" i="4"/>
  <c r="J124" i="4"/>
  <c r="J125" i="4"/>
  <c r="J126" i="4"/>
  <c r="J127" i="4"/>
  <c r="J128" i="4"/>
  <c r="B128" i="4" s="1"/>
  <c r="J129" i="4"/>
  <c r="B129" i="4" s="1"/>
  <c r="J130" i="4"/>
  <c r="B130" i="4" s="1"/>
  <c r="J131" i="4"/>
  <c r="B131" i="4" s="1"/>
  <c r="J132" i="4"/>
  <c r="B132" i="4" s="1"/>
  <c r="J133" i="4"/>
  <c r="B133" i="4" s="1"/>
  <c r="J134" i="4"/>
  <c r="B134" i="4" s="1"/>
  <c r="J135" i="4"/>
  <c r="J136" i="4"/>
  <c r="B136" i="4" s="1"/>
  <c r="J137" i="4"/>
  <c r="B137" i="4" s="1"/>
  <c r="J138" i="4"/>
  <c r="J139" i="4"/>
  <c r="B139" i="4" s="1"/>
  <c r="J140" i="4"/>
  <c r="B140" i="4" s="1"/>
  <c r="J141" i="4"/>
  <c r="B141" i="4" s="1"/>
  <c r="J142" i="4"/>
  <c r="B142" i="4" s="1"/>
  <c r="J143" i="4"/>
  <c r="J144" i="4"/>
  <c r="J145" i="4"/>
  <c r="B145" i="4" s="1"/>
  <c r="J146" i="4"/>
  <c r="B146" i="4" s="1"/>
  <c r="J147" i="4"/>
  <c r="J148" i="4"/>
  <c r="J149" i="4"/>
  <c r="J150" i="4"/>
  <c r="B150" i="4" s="1"/>
  <c r="J151" i="4"/>
  <c r="J152" i="4"/>
  <c r="J153" i="4"/>
  <c r="B153" i="4" s="1"/>
  <c r="J154" i="4"/>
  <c r="B154" i="4" s="1"/>
  <c r="J155" i="4"/>
  <c r="B155" i="4" s="1"/>
  <c r="J156" i="4"/>
  <c r="B156" i="4" s="1"/>
  <c r="J157" i="4"/>
  <c r="B157" i="4" s="1"/>
  <c r="J158" i="4"/>
  <c r="B158" i="4" s="1"/>
  <c r="J159" i="4"/>
  <c r="J160" i="4"/>
  <c r="J161" i="4"/>
  <c r="B161" i="4" s="1"/>
  <c r="J162" i="4"/>
  <c r="B162" i="4" s="1"/>
  <c r="J163" i="4"/>
  <c r="B163" i="4" s="1"/>
  <c r="J164" i="4"/>
  <c r="B164" i="4" s="1"/>
  <c r="J165" i="4"/>
  <c r="B165" i="4" s="1"/>
  <c r="J166" i="4"/>
  <c r="B166" i="4" s="1"/>
  <c r="J167" i="4"/>
  <c r="J168" i="4"/>
  <c r="J169" i="4"/>
  <c r="J170" i="4"/>
  <c r="J171" i="4"/>
  <c r="J172" i="4"/>
  <c r="B172" i="4" s="1"/>
  <c r="J173" i="4"/>
  <c r="B173" i="4" s="1"/>
  <c r="J174" i="4"/>
  <c r="J175" i="4"/>
  <c r="J176" i="4"/>
  <c r="J177" i="4"/>
  <c r="J178" i="4"/>
  <c r="B178" i="4" s="1"/>
  <c r="J179" i="4"/>
  <c r="B179" i="4" s="1"/>
  <c r="J180" i="4"/>
  <c r="B180" i="4" s="1"/>
  <c r="J181" i="4"/>
  <c r="B181" i="4" s="1"/>
  <c r="J182" i="4"/>
  <c r="B182" i="4" s="1"/>
  <c r="J183" i="4"/>
  <c r="J184" i="4"/>
  <c r="J185" i="4"/>
  <c r="J186" i="4"/>
  <c r="J187" i="4"/>
  <c r="J188" i="4"/>
  <c r="B188" i="4" s="1"/>
  <c r="J189" i="4"/>
  <c r="B189" i="4" s="1"/>
  <c r="J190" i="4"/>
  <c r="B190" i="4" s="1"/>
  <c r="J191" i="4"/>
  <c r="J192" i="4"/>
  <c r="J193" i="4"/>
  <c r="J194" i="4"/>
  <c r="J195" i="4"/>
  <c r="J196" i="4"/>
  <c r="B196" i="4" s="1"/>
  <c r="J197" i="4"/>
  <c r="B197" i="4" s="1"/>
  <c r="J198" i="4"/>
  <c r="B198" i="4" s="1"/>
  <c r="J199" i="4"/>
  <c r="J200" i="4"/>
  <c r="J201" i="4"/>
  <c r="J202" i="4"/>
  <c r="J203" i="4"/>
  <c r="J204" i="4"/>
  <c r="B204" i="4" s="1"/>
  <c r="J205" i="4"/>
  <c r="B205" i="4" s="1"/>
  <c r="J206" i="4"/>
  <c r="B206" i="4" s="1"/>
  <c r="J207" i="4"/>
  <c r="J208" i="4"/>
  <c r="B208" i="4" s="1"/>
  <c r="J209" i="4"/>
  <c r="B209" i="4" s="1"/>
  <c r="J210" i="4"/>
  <c r="J211" i="4"/>
  <c r="J212" i="4"/>
  <c r="J213" i="4"/>
  <c r="J214" i="4"/>
  <c r="J215" i="4"/>
  <c r="J216" i="4"/>
  <c r="B216" i="4" s="1"/>
  <c r="J217" i="4"/>
  <c r="B217" i="4" s="1"/>
  <c r="J218" i="4"/>
  <c r="B218" i="4" s="1"/>
  <c r="J219" i="4"/>
  <c r="B219" i="4" s="1"/>
  <c r="J220" i="4"/>
  <c r="B220" i="4" s="1"/>
  <c r="J221" i="4"/>
  <c r="B221" i="4" s="1"/>
  <c r="J222" i="4"/>
  <c r="B222" i="4" s="1"/>
  <c r="J223" i="4"/>
  <c r="J224" i="4"/>
  <c r="J225" i="4"/>
  <c r="B225" i="4" s="1"/>
  <c r="J226" i="4"/>
  <c r="B226" i="4" s="1"/>
  <c r="J227" i="4"/>
  <c r="B227" i="4" s="1"/>
  <c r="J228" i="4"/>
  <c r="B228" i="4" s="1"/>
  <c r="J229" i="4"/>
  <c r="J230" i="4"/>
  <c r="B230" i="4" s="1"/>
  <c r="J231" i="4"/>
  <c r="J232" i="4"/>
  <c r="J233" i="4"/>
  <c r="J234" i="4"/>
  <c r="J235" i="4"/>
  <c r="B235" i="4" s="1"/>
  <c r="J236" i="4"/>
  <c r="B236" i="4" s="1"/>
  <c r="J237" i="4"/>
  <c r="B237" i="4" s="1"/>
  <c r="J238" i="4"/>
  <c r="B238" i="4" s="1"/>
  <c r="J239" i="4"/>
  <c r="J240" i="4"/>
  <c r="J241" i="4"/>
  <c r="B241" i="4" s="1"/>
  <c r="J242" i="4"/>
  <c r="B242" i="4" s="1"/>
  <c r="J243" i="4"/>
  <c r="B243" i="4" s="1"/>
  <c r="J244" i="4"/>
  <c r="B244" i="4" s="1"/>
  <c r="J245" i="4"/>
  <c r="B245" i="4" s="1"/>
  <c r="J246" i="4"/>
  <c r="B246" i="4" s="1"/>
  <c r="J247" i="4"/>
  <c r="J248" i="4"/>
  <c r="J249" i="4"/>
  <c r="J250" i="4"/>
  <c r="J251" i="4"/>
  <c r="B251" i="4" s="1"/>
  <c r="J252" i="4"/>
  <c r="J253" i="4"/>
  <c r="B253" i="4" s="1"/>
  <c r="J254" i="4"/>
  <c r="B254" i="4" s="1"/>
  <c r="J255" i="4"/>
  <c r="J256" i="4"/>
  <c r="J257" i="4"/>
  <c r="J258" i="4"/>
  <c r="J259" i="4"/>
  <c r="J260" i="4"/>
  <c r="J261" i="4"/>
  <c r="J262" i="4"/>
  <c r="B262" i="4" s="1"/>
  <c r="J263" i="4"/>
  <c r="J264" i="4"/>
  <c r="J265" i="4"/>
  <c r="J266" i="4"/>
  <c r="J267" i="4"/>
  <c r="J268" i="4"/>
  <c r="J269" i="4"/>
  <c r="J270" i="4"/>
  <c r="B270" i="4" s="1"/>
  <c r="J271" i="4"/>
  <c r="J272" i="4"/>
  <c r="J273" i="4"/>
  <c r="B273" i="4" s="1"/>
  <c r="J274" i="4"/>
  <c r="B274" i="4" s="1"/>
  <c r="J275" i="4"/>
  <c r="B275" i="4" s="1"/>
  <c r="J276" i="4"/>
  <c r="B276" i="4" s="1"/>
  <c r="J277" i="4"/>
  <c r="B277" i="4" s="1"/>
  <c r="J278" i="4"/>
  <c r="B278" i="4" s="1"/>
  <c r="J279" i="4"/>
  <c r="J280" i="4"/>
  <c r="J281" i="4"/>
  <c r="B281" i="4" s="1"/>
  <c r="J282" i="4"/>
  <c r="B282" i="4" s="1"/>
  <c r="J283" i="4"/>
  <c r="B283" i="4" s="1"/>
  <c r="J284" i="4"/>
  <c r="B284" i="4" s="1"/>
  <c r="J285" i="4"/>
  <c r="B285" i="4" s="1"/>
  <c r="J286" i="4"/>
  <c r="J287" i="4"/>
  <c r="J288" i="4"/>
  <c r="B288" i="4" s="1"/>
  <c r="J289" i="4"/>
  <c r="B289" i="4" s="1"/>
  <c r="J290" i="4"/>
  <c r="J291" i="4"/>
  <c r="J292" i="4"/>
  <c r="B292" i="4" s="1"/>
  <c r="J293" i="4"/>
  <c r="J294" i="4"/>
  <c r="B294" i="4" s="1"/>
  <c r="J295" i="4"/>
  <c r="J296" i="4"/>
  <c r="J297" i="4"/>
  <c r="J298" i="4"/>
  <c r="B298" i="4" s="1"/>
  <c r="J299" i="4"/>
  <c r="B299" i="4" s="1"/>
  <c r="J300" i="4"/>
  <c r="B300" i="4" s="1"/>
  <c r="J301" i="4"/>
  <c r="B301" i="4" s="1"/>
  <c r="J302" i="4"/>
  <c r="B302" i="4" s="1"/>
  <c r="J303" i="4"/>
  <c r="J304" i="4"/>
  <c r="J305" i="4"/>
  <c r="B305" i="4" s="1"/>
  <c r="J306" i="4"/>
  <c r="B306" i="4" s="1"/>
  <c r="J307" i="4"/>
  <c r="B307" i="4" s="1"/>
  <c r="J308" i="4"/>
  <c r="B308" i="4" s="1"/>
  <c r="J309" i="4"/>
  <c r="B309" i="4" s="1"/>
  <c r="J310" i="4"/>
  <c r="B310" i="4" s="1"/>
  <c r="J311" i="4"/>
  <c r="J312" i="4"/>
  <c r="J313" i="4"/>
  <c r="J314" i="4"/>
  <c r="J315" i="4"/>
  <c r="J316" i="4"/>
  <c r="J317" i="4"/>
  <c r="B317" i="4" s="1"/>
  <c r="J318" i="4"/>
  <c r="B318" i="4" s="1"/>
  <c r="J319" i="4"/>
  <c r="J320" i="4"/>
  <c r="J321" i="4"/>
  <c r="J322" i="4"/>
  <c r="J323" i="4"/>
  <c r="J324" i="4"/>
  <c r="J325" i="4"/>
  <c r="B325" i="4" s="1"/>
  <c r="J326" i="4"/>
  <c r="B326" i="4" s="1"/>
  <c r="J327" i="4"/>
  <c r="J328" i="4"/>
  <c r="J329" i="4"/>
  <c r="B329" i="4" s="1"/>
  <c r="J330" i="4"/>
  <c r="B330" i="4" s="1"/>
  <c r="J331" i="4"/>
  <c r="B331" i="4" s="1"/>
  <c r="J332" i="4"/>
  <c r="B332" i="4" s="1"/>
  <c r="J333" i="4"/>
  <c r="B333" i="4" s="1"/>
  <c r="J334" i="4"/>
  <c r="B334" i="4" s="1"/>
  <c r="J335" i="4"/>
  <c r="J336" i="4"/>
  <c r="J337" i="4"/>
  <c r="J338" i="4"/>
  <c r="J339" i="4"/>
  <c r="J340" i="4"/>
  <c r="B340" i="4" s="1"/>
  <c r="J341" i="4"/>
  <c r="B341" i="4" s="1"/>
  <c r="J342" i="4"/>
  <c r="B342" i="4" s="1"/>
  <c r="J343" i="4"/>
  <c r="J344" i="4"/>
  <c r="J345" i="4"/>
  <c r="J346" i="4"/>
  <c r="J347" i="4"/>
  <c r="J348" i="4"/>
  <c r="J349" i="4"/>
  <c r="B349" i="4" s="1"/>
  <c r="J350" i="4"/>
  <c r="B350" i="4" s="1"/>
  <c r="J351" i="4"/>
  <c r="J352" i="4"/>
  <c r="J353" i="4"/>
  <c r="J354" i="4"/>
  <c r="J355" i="4"/>
  <c r="B355" i="4" s="1"/>
  <c r="J356" i="4"/>
  <c r="B356" i="4" s="1"/>
  <c r="J357" i="4"/>
  <c r="B357" i="4" s="1"/>
  <c r="J358" i="4"/>
  <c r="B358" i="4" s="1"/>
  <c r="J359" i="4"/>
  <c r="J360" i="4"/>
  <c r="J361" i="4"/>
  <c r="B361" i="4" s="1"/>
  <c r="J362" i="4"/>
  <c r="B362" i="4" s="1"/>
  <c r="J363" i="4"/>
  <c r="B363" i="4" s="1"/>
  <c r="J364" i="4"/>
  <c r="B364" i="4" s="1"/>
  <c r="J365" i="4"/>
  <c r="B365" i="4" s="1"/>
  <c r="J366" i="4"/>
  <c r="B366" i="4" s="1"/>
  <c r="J367" i="4"/>
  <c r="J368" i="4"/>
  <c r="J369" i="4"/>
  <c r="J370" i="4"/>
  <c r="B370" i="4" s="1"/>
  <c r="J371" i="4"/>
  <c r="J372" i="4"/>
  <c r="J373" i="4"/>
  <c r="B373" i="4" s="1"/>
  <c r="J374" i="4"/>
  <c r="B374" i="4" s="1"/>
  <c r="J375" i="4"/>
  <c r="J376" i="4"/>
  <c r="J377" i="4"/>
  <c r="J378" i="4"/>
  <c r="J379" i="4"/>
  <c r="J380" i="4"/>
  <c r="B380" i="4" s="1"/>
  <c r="J381" i="4"/>
  <c r="B381" i="4" s="1"/>
  <c r="J382" i="4"/>
  <c r="B382" i="4" s="1"/>
  <c r="J383" i="4"/>
  <c r="J384" i="4"/>
  <c r="J385" i="4"/>
  <c r="B385" i="4" s="1"/>
  <c r="J386" i="4"/>
  <c r="B386" i="4" s="1"/>
  <c r="J387" i="4"/>
  <c r="B387" i="4" s="1"/>
  <c r="J388" i="4"/>
  <c r="B388" i="4" s="1"/>
  <c r="J389" i="4"/>
  <c r="B389" i="4" s="1"/>
  <c r="J390" i="4"/>
  <c r="B390" i="4" s="1"/>
  <c r="J391" i="4"/>
  <c r="J392" i="4"/>
  <c r="J393" i="4"/>
  <c r="B393" i="4" s="1"/>
  <c r="J394" i="4"/>
  <c r="B394" i="4" s="1"/>
  <c r="J395" i="4"/>
  <c r="B395" i="4" s="1"/>
  <c r="J396" i="4"/>
  <c r="B396" i="4" s="1"/>
  <c r="J397" i="4"/>
  <c r="B397" i="4" s="1"/>
  <c r="J398" i="4"/>
  <c r="B398" i="4" s="1"/>
  <c r="J399" i="4"/>
  <c r="J400" i="4"/>
  <c r="J401" i="4"/>
  <c r="J402" i="4"/>
  <c r="J403" i="4"/>
  <c r="B403" i="4" s="1"/>
  <c r="J404" i="4"/>
  <c r="B404" i="4" s="1"/>
  <c r="J405" i="4"/>
  <c r="B405" i="4" s="1"/>
  <c r="J406" i="4"/>
  <c r="B406" i="4" s="1"/>
  <c r="J407" i="4"/>
  <c r="J408" i="4"/>
  <c r="J409" i="4"/>
  <c r="J410" i="4"/>
  <c r="J411" i="4"/>
  <c r="J412" i="4"/>
  <c r="B412" i="4" s="1"/>
  <c r="J413" i="4"/>
  <c r="B413" i="4" s="1"/>
  <c r="J414" i="4"/>
  <c r="B414" i="4" s="1"/>
  <c r="J415" i="4"/>
  <c r="J416" i="4"/>
  <c r="J417" i="4"/>
  <c r="J418" i="4"/>
  <c r="J419" i="4"/>
  <c r="B419" i="4" s="1"/>
  <c r="J420" i="4"/>
  <c r="B420" i="4" s="1"/>
  <c r="J421" i="4"/>
  <c r="B421" i="4" s="1"/>
  <c r="J422" i="4"/>
  <c r="B422" i="4" s="1"/>
  <c r="J423" i="4"/>
  <c r="J424" i="4"/>
  <c r="B424" i="4" s="1"/>
  <c r="J425" i="4"/>
  <c r="B425" i="4" s="1"/>
  <c r="J426" i="4"/>
  <c r="B426" i="4" s="1"/>
  <c r="J427" i="4"/>
  <c r="B427" i="4" s="1"/>
  <c r="J428" i="4"/>
  <c r="B428" i="4" s="1"/>
  <c r="J429" i="4"/>
  <c r="B429" i="4" s="1"/>
  <c r="J430" i="4"/>
  <c r="B430" i="4" s="1"/>
  <c r="J431" i="4"/>
  <c r="J432" i="4"/>
  <c r="J433" i="4"/>
  <c r="B433" i="4" s="1"/>
  <c r="J434" i="4"/>
  <c r="J435" i="4"/>
  <c r="B435" i="4" s="1"/>
  <c r="J436" i="4"/>
  <c r="B436" i="4" s="1"/>
  <c r="J437" i="4"/>
  <c r="B437" i="4" s="1"/>
  <c r="J438" i="4"/>
  <c r="B438" i="4" s="1"/>
  <c r="J439" i="4"/>
  <c r="J440" i="4"/>
  <c r="J441" i="4"/>
  <c r="J442" i="4"/>
  <c r="B442" i="4" s="1"/>
  <c r="J443" i="4"/>
  <c r="B443" i="4" s="1"/>
  <c r="J444" i="4"/>
  <c r="J445" i="4"/>
  <c r="J446" i="4"/>
  <c r="B446" i="4" s="1"/>
  <c r="J447" i="4"/>
  <c r="J448" i="4"/>
  <c r="J449" i="4"/>
  <c r="J450" i="4"/>
  <c r="J451" i="4"/>
  <c r="B451" i="4" s="1"/>
  <c r="J452" i="4"/>
  <c r="J453" i="4"/>
  <c r="J454" i="4"/>
  <c r="J455" i="4"/>
  <c r="J456" i="4"/>
  <c r="J457" i="4"/>
  <c r="J458" i="4"/>
  <c r="J459" i="4"/>
  <c r="B459" i="4" s="1"/>
  <c r="J460" i="4"/>
  <c r="B460" i="4" s="1"/>
  <c r="J461" i="4"/>
  <c r="B461" i="4" s="1"/>
  <c r="J462" i="4"/>
  <c r="B462" i="4" s="1"/>
  <c r="J463" i="4"/>
  <c r="J464" i="4"/>
  <c r="J465" i="4"/>
  <c r="B465" i="4" s="1"/>
  <c r="J466" i="4"/>
  <c r="B466" i="4" s="1"/>
  <c r="J467" i="4"/>
  <c r="B467" i="4" s="1"/>
  <c r="J468" i="4"/>
  <c r="B468" i="4" s="1"/>
  <c r="J469" i="4"/>
  <c r="B469" i="4" s="1"/>
  <c r="J470" i="4"/>
  <c r="B470" i="4" s="1"/>
  <c r="J471" i="4"/>
  <c r="J472" i="4"/>
  <c r="J473" i="4"/>
  <c r="J474" i="4"/>
  <c r="B474" i="4" s="1"/>
  <c r="J475" i="4"/>
  <c r="B475" i="4" s="1"/>
  <c r="J476" i="4"/>
  <c r="B476" i="4" s="1"/>
  <c r="J477" i="4"/>
  <c r="B477" i="4" s="1"/>
  <c r="J478" i="4"/>
  <c r="B478" i="4" s="1"/>
  <c r="J479" i="4"/>
  <c r="J480" i="4"/>
  <c r="J481" i="4"/>
  <c r="J482" i="4"/>
  <c r="J483" i="4"/>
  <c r="J484" i="4"/>
  <c r="B484" i="4" s="1"/>
  <c r="J485" i="4"/>
  <c r="J486" i="4"/>
  <c r="B486" i="4" s="1"/>
  <c r="J487" i="4"/>
  <c r="J488" i="4"/>
  <c r="J489" i="4"/>
  <c r="J490" i="4"/>
  <c r="J491" i="4"/>
  <c r="J492" i="4"/>
  <c r="J493" i="4"/>
  <c r="J494" i="4"/>
  <c r="B494" i="4" s="1"/>
  <c r="J495" i="4"/>
  <c r="J496" i="4"/>
  <c r="B496" i="4" s="1"/>
  <c r="J497" i="4"/>
  <c r="B497" i="4" s="1"/>
  <c r="J498" i="4"/>
  <c r="B498" i="4" s="1"/>
  <c r="J499" i="4"/>
  <c r="B499" i="4" s="1"/>
  <c r="J500" i="4"/>
  <c r="B500" i="4" s="1"/>
  <c r="J501" i="4"/>
  <c r="B501" i="4" s="1"/>
  <c r="J502" i="4"/>
  <c r="B502" i="4" s="1"/>
  <c r="J503" i="4"/>
  <c r="J504" i="4"/>
  <c r="J505" i="4"/>
  <c r="B505" i="4" s="1"/>
  <c r="J506" i="4"/>
  <c r="B506" i="4" s="1"/>
  <c r="J507" i="4"/>
  <c r="B507" i="4" s="1"/>
  <c r="J508" i="4"/>
  <c r="B508" i="4" s="1"/>
  <c r="J509" i="4"/>
  <c r="B509" i="4" s="1"/>
  <c r="J510" i="4"/>
  <c r="B510" i="4" s="1"/>
  <c r="J511" i="4"/>
  <c r="J512" i="4"/>
  <c r="J513" i="4"/>
  <c r="J514" i="4"/>
  <c r="B514" i="4" s="1"/>
  <c r="J515" i="4"/>
  <c r="J516" i="4"/>
  <c r="B516" i="4" s="1"/>
  <c r="J517" i="4"/>
  <c r="B517" i="4" s="1"/>
  <c r="J518" i="4"/>
  <c r="B518" i="4" s="1"/>
  <c r="J519" i="4"/>
  <c r="J520" i="4"/>
  <c r="J521" i="4"/>
  <c r="J522" i="4"/>
  <c r="B522" i="4" s="1"/>
  <c r="J523" i="4"/>
  <c r="J524" i="4"/>
  <c r="J525" i="4"/>
  <c r="B525" i="4" s="1"/>
  <c r="J526" i="4"/>
  <c r="B526" i="4" s="1"/>
  <c r="J527" i="4"/>
  <c r="J528" i="4"/>
  <c r="J529" i="4"/>
  <c r="J530" i="4"/>
  <c r="J531" i="4"/>
  <c r="B531" i="4" s="1"/>
  <c r="J532" i="4"/>
  <c r="J533" i="4"/>
  <c r="J534" i="4"/>
  <c r="J535" i="4"/>
  <c r="J536" i="4"/>
  <c r="J537" i="4"/>
  <c r="J538" i="4"/>
  <c r="J539" i="4"/>
  <c r="B539" i="4" s="1"/>
  <c r="J540" i="4"/>
  <c r="B540" i="4" s="1"/>
  <c r="J541" i="4"/>
  <c r="B541" i="4" s="1"/>
  <c r="J542" i="4"/>
  <c r="B542" i="4" s="1"/>
  <c r="J543" i="4"/>
  <c r="J544" i="4"/>
  <c r="J545" i="4"/>
  <c r="B545" i="4" s="1"/>
  <c r="J546" i="4"/>
  <c r="B546" i="4" s="1"/>
  <c r="J547" i="4"/>
  <c r="J548" i="4"/>
  <c r="J549" i="4"/>
  <c r="B549" i="4" s="1"/>
  <c r="J550" i="4"/>
  <c r="B550" i="4" s="1"/>
  <c r="J551" i="4"/>
  <c r="J552" i="4"/>
  <c r="J553" i="4"/>
  <c r="J554" i="4"/>
  <c r="J555" i="4"/>
  <c r="J556" i="4"/>
  <c r="B556" i="4" s="1"/>
  <c r="J557" i="4"/>
  <c r="B557" i="4" s="1"/>
  <c r="J558" i="4"/>
  <c r="B558" i="4" s="1"/>
  <c r="J559" i="4"/>
  <c r="J560" i="4"/>
  <c r="J561" i="4"/>
  <c r="J562" i="4"/>
  <c r="J563" i="4"/>
  <c r="J564" i="4"/>
  <c r="J565" i="4"/>
  <c r="J566" i="4"/>
  <c r="B566" i="4" s="1"/>
  <c r="J567" i="4"/>
  <c r="J568" i="4"/>
  <c r="B568" i="4" s="1"/>
  <c r="J569" i="4"/>
  <c r="B569" i="4" s="1"/>
  <c r="J570" i="4"/>
  <c r="B570" i="4" s="1"/>
  <c r="J571" i="4"/>
  <c r="B571" i="4" s="1"/>
  <c r="J572" i="4"/>
  <c r="B572" i="4" s="1"/>
  <c r="J573" i="4"/>
  <c r="B573" i="4" s="1"/>
  <c r="J574" i="4"/>
  <c r="B574" i="4" s="1"/>
  <c r="J575" i="4"/>
  <c r="J576" i="4"/>
  <c r="J577" i="4"/>
  <c r="B577" i="4" s="1"/>
  <c r="J578" i="4"/>
  <c r="B578" i="4" s="1"/>
  <c r="J579" i="4"/>
  <c r="B579" i="4" s="1"/>
  <c r="J580" i="4"/>
  <c r="B580" i="4" s="1"/>
  <c r="J581" i="4"/>
  <c r="B581" i="4" s="1"/>
  <c r="J582" i="4"/>
  <c r="B582" i="4" s="1"/>
  <c r="J583" i="4"/>
  <c r="J584" i="4"/>
  <c r="J585" i="4"/>
  <c r="B585" i="4" s="1"/>
  <c r="J586" i="4"/>
  <c r="J587" i="4"/>
  <c r="B587" i="4" s="1"/>
  <c r="J588" i="4"/>
  <c r="B588" i="4" s="1"/>
  <c r="J589" i="4"/>
  <c r="B589" i="4" s="1"/>
  <c r="J590" i="4"/>
  <c r="B590" i="4" s="1"/>
  <c r="J591" i="4"/>
  <c r="J592" i="4"/>
  <c r="J593" i="4"/>
  <c r="J594" i="4"/>
  <c r="B594" i="4" s="1"/>
  <c r="J595" i="4"/>
  <c r="J596" i="4"/>
  <c r="J597" i="4"/>
  <c r="B597" i="4" s="1"/>
  <c r="J598" i="4"/>
  <c r="B598" i="4" s="1"/>
  <c r="J599" i="4"/>
  <c r="J600" i="4"/>
  <c r="J601" i="4"/>
  <c r="J602" i="4"/>
  <c r="B602" i="4" s="1"/>
  <c r="J603" i="4"/>
  <c r="J604" i="4"/>
  <c r="J605" i="4"/>
  <c r="J606" i="4"/>
  <c r="B606" i="4" s="1"/>
  <c r="J607" i="4"/>
  <c r="J608" i="4"/>
  <c r="J609" i="4"/>
  <c r="J610" i="4"/>
  <c r="J611" i="4"/>
  <c r="J612" i="4"/>
  <c r="J613" i="4"/>
  <c r="B613" i="4" s="1"/>
  <c r="J614" i="4"/>
  <c r="B614" i="4" s="1"/>
  <c r="J615" i="4"/>
  <c r="J616" i="4"/>
  <c r="J617" i="4"/>
  <c r="J618" i="4"/>
  <c r="B618" i="4" s="1"/>
  <c r="J619" i="4"/>
  <c r="B619" i="4" s="1"/>
  <c r="J620" i="4"/>
  <c r="B620" i="4" s="1"/>
  <c r="J621" i="4"/>
  <c r="B621" i="4" s="1"/>
  <c r="J622" i="4"/>
  <c r="B622" i="4" s="1"/>
  <c r="J623" i="4"/>
  <c r="J624" i="4"/>
  <c r="J625" i="4"/>
  <c r="J626" i="4"/>
  <c r="J627" i="4"/>
  <c r="J628" i="4"/>
  <c r="B628" i="4" s="1"/>
  <c r="J629" i="4"/>
  <c r="B629" i="4" s="1"/>
  <c r="J630" i="4"/>
  <c r="B630" i="4" s="1"/>
  <c r="J631" i="4"/>
  <c r="J632" i="4"/>
  <c r="J633" i="4"/>
  <c r="J634" i="4"/>
  <c r="J635" i="4"/>
  <c r="B635" i="4" s="1"/>
  <c r="J636" i="4"/>
  <c r="J637" i="4"/>
  <c r="J638" i="4"/>
  <c r="J639" i="4"/>
  <c r="J640" i="4"/>
  <c r="B640" i="4" s="1"/>
  <c r="J641" i="4"/>
  <c r="B641" i="4" s="1"/>
  <c r="J642" i="4"/>
  <c r="B642" i="4" s="1"/>
  <c r="J643" i="4"/>
  <c r="B643" i="4" s="1"/>
  <c r="J644" i="4"/>
  <c r="B644" i="4" s="1"/>
  <c r="J645" i="4"/>
  <c r="B645" i="4" s="1"/>
  <c r="J646" i="4"/>
  <c r="B646" i="4" s="1"/>
  <c r="J647" i="4"/>
  <c r="J648" i="4"/>
  <c r="B648" i="4" s="1"/>
  <c r="J649" i="4"/>
  <c r="B649" i="4" s="1"/>
  <c r="J650" i="4"/>
  <c r="B650" i="4" s="1"/>
  <c r="J651" i="4"/>
  <c r="B651" i="4" s="1"/>
  <c r="J652" i="4"/>
  <c r="B652" i="4" s="1"/>
  <c r="J653" i="4"/>
  <c r="B653" i="4" s="1"/>
  <c r="J654" i="4"/>
  <c r="B654" i="4" s="1"/>
  <c r="J655" i="4"/>
  <c r="J656" i="4"/>
  <c r="J657" i="4"/>
  <c r="B657" i="4" s="1"/>
  <c r="J658" i="4"/>
  <c r="J659" i="4"/>
  <c r="B659" i="4" s="1"/>
  <c r="J660" i="4"/>
  <c r="B660" i="4" s="1"/>
  <c r="J661" i="4"/>
  <c r="B661" i="4" s="1"/>
  <c r="J662" i="4"/>
  <c r="B662" i="4" s="1"/>
  <c r="J663" i="4"/>
  <c r="J664" i="4"/>
  <c r="J665" i="4"/>
  <c r="B665" i="4" s="1"/>
  <c r="J666" i="4"/>
  <c r="J667" i="4"/>
  <c r="J668" i="4"/>
  <c r="B668" i="4" s="1"/>
  <c r="J669" i="4"/>
  <c r="B669" i="4" s="1"/>
  <c r="J670" i="4"/>
  <c r="B670" i="4" s="1"/>
  <c r="J671" i="4"/>
  <c r="J672" i="4"/>
  <c r="J673" i="4"/>
  <c r="J674" i="4"/>
  <c r="B674" i="4" s="1"/>
  <c r="J675" i="4"/>
  <c r="B675" i="4" s="1"/>
  <c r="J676" i="4"/>
  <c r="B676" i="4" s="1"/>
  <c r="J677" i="4"/>
  <c r="B677" i="4" s="1"/>
  <c r="J678" i="4"/>
  <c r="B678" i="4" s="1"/>
  <c r="J679" i="4"/>
  <c r="J680" i="4"/>
  <c r="J681" i="4"/>
  <c r="B681" i="4" s="1"/>
  <c r="J682" i="4"/>
  <c r="B682" i="4" s="1"/>
  <c r="J683" i="4"/>
  <c r="B683" i="4" s="1"/>
  <c r="J684" i="4"/>
  <c r="B684" i="4" s="1"/>
  <c r="J685" i="4"/>
  <c r="B685" i="4" s="1"/>
  <c r="J686" i="4"/>
  <c r="B686" i="4" s="1"/>
  <c r="J687" i="4"/>
  <c r="J688" i="4"/>
  <c r="J689" i="4"/>
  <c r="J43" i="4"/>
  <c r="J44" i="4"/>
  <c r="J45" i="4"/>
  <c r="J46" i="4"/>
  <c r="J47" i="4"/>
  <c r="B47" i="4" s="1"/>
  <c r="J48" i="4"/>
  <c r="B48" i="4" s="1"/>
  <c r="J49" i="4"/>
  <c r="B49" i="4" s="1"/>
  <c r="J50" i="4"/>
  <c r="B50" i="4" s="1"/>
  <c r="J51" i="4"/>
  <c r="J52" i="4"/>
  <c r="J53" i="4"/>
  <c r="J54" i="4"/>
  <c r="J55" i="4"/>
  <c r="B55" i="4" s="1"/>
  <c r="J56" i="4"/>
  <c r="B56" i="4" s="1"/>
  <c r="J57" i="4"/>
  <c r="B57" i="4" s="1"/>
  <c r="J58" i="4"/>
  <c r="B58" i="4" s="1"/>
  <c r="J59" i="4"/>
  <c r="J60" i="4"/>
  <c r="J61" i="4"/>
  <c r="J62" i="4"/>
  <c r="J63" i="4"/>
  <c r="J64" i="4"/>
  <c r="B64" i="4" s="1"/>
  <c r="J65" i="4"/>
  <c r="B65" i="4" s="1"/>
  <c r="J66" i="4"/>
  <c r="B66" i="4" s="1"/>
  <c r="J67" i="4"/>
  <c r="J68" i="4"/>
  <c r="J69" i="4"/>
  <c r="J70" i="4"/>
  <c r="J71" i="4"/>
  <c r="J72" i="4"/>
  <c r="J73" i="4"/>
  <c r="B73" i="4" s="1"/>
  <c r="J74" i="4"/>
  <c r="B74" i="4" s="1"/>
  <c r="J75" i="4"/>
  <c r="J76" i="4"/>
  <c r="J77" i="4"/>
  <c r="J78" i="4"/>
  <c r="J79" i="4"/>
  <c r="J80" i="4"/>
  <c r="J81" i="4"/>
  <c r="J82" i="4"/>
  <c r="B82" i="4" s="1"/>
  <c r="J83" i="4"/>
  <c r="J84" i="4"/>
  <c r="J85" i="4"/>
  <c r="J86" i="4"/>
  <c r="J87" i="4"/>
  <c r="J88" i="4"/>
  <c r="J89" i="4"/>
  <c r="J90" i="4"/>
  <c r="B90" i="4" s="1"/>
  <c r="J91" i="4"/>
  <c r="J92" i="4"/>
  <c r="J93" i="4"/>
  <c r="J94" i="4"/>
  <c r="J95" i="4"/>
  <c r="B95" i="4" s="1"/>
  <c r="J96" i="4"/>
  <c r="J97" i="4"/>
  <c r="J98" i="4"/>
  <c r="J99" i="4"/>
  <c r="J100" i="4"/>
  <c r="J101" i="4"/>
  <c r="J102" i="4"/>
  <c r="B102" i="4" s="1"/>
  <c r="J103" i="4"/>
  <c r="B103" i="4" s="1"/>
  <c r="J104" i="4"/>
  <c r="B104" i="4" s="1"/>
  <c r="J105" i="4"/>
  <c r="B105" i="4" s="1"/>
  <c r="J106" i="4"/>
  <c r="B106" i="4" s="1"/>
  <c r="J107" i="4"/>
  <c r="J108" i="4"/>
  <c r="J109" i="4"/>
  <c r="J110" i="4"/>
  <c r="B110" i="4" s="1"/>
  <c r="J111" i="4"/>
  <c r="B111" i="4" s="1"/>
  <c r="J112" i="4"/>
  <c r="B112" i="4" s="1"/>
  <c r="J113" i="4"/>
  <c r="B113" i="4" s="1"/>
  <c r="J114" i="4"/>
  <c r="B114" i="4" s="1"/>
  <c r="J115" i="4"/>
  <c r="J116" i="4"/>
  <c r="J117" i="4"/>
  <c r="J118" i="4"/>
  <c r="B118" i="4" s="1"/>
  <c r="J42" i="4"/>
  <c r="B63" i="4"/>
  <c r="B71" i="4"/>
  <c r="B79" i="4"/>
  <c r="B99" i="4"/>
  <c r="B100" i="4"/>
  <c r="B119" i="4"/>
  <c r="B123" i="4"/>
  <c r="B143" i="4"/>
  <c r="B159" i="4"/>
  <c r="B175" i="4"/>
  <c r="B183" i="4"/>
  <c r="B187" i="4"/>
  <c r="B207" i="4"/>
  <c r="B223" i="4"/>
  <c r="B239" i="4"/>
  <c r="B247" i="4"/>
  <c r="B271" i="4"/>
  <c r="B287" i="4"/>
  <c r="B291" i="4"/>
  <c r="B303" i="4"/>
  <c r="B311" i="4"/>
  <c r="B315" i="4"/>
  <c r="B335" i="4"/>
  <c r="B351" i="4"/>
  <c r="B367" i="4"/>
  <c r="B375" i="4"/>
  <c r="B379" i="4"/>
  <c r="B399" i="4"/>
  <c r="B415" i="4"/>
  <c r="B431" i="4"/>
  <c r="B439" i="4"/>
  <c r="B463" i="4"/>
  <c r="B479" i="4"/>
  <c r="B483" i="4"/>
  <c r="B495" i="4"/>
  <c r="B503" i="4"/>
  <c r="B527" i="4"/>
  <c r="B543" i="4"/>
  <c r="B547" i="4"/>
  <c r="B548" i="4"/>
  <c r="B559" i="4"/>
  <c r="B567" i="4"/>
  <c r="B591" i="4"/>
  <c r="B607" i="4"/>
  <c r="B611" i="4"/>
  <c r="B612" i="4"/>
  <c r="B623" i="4"/>
  <c r="B631" i="4"/>
  <c r="B655" i="4"/>
  <c r="B671" i="4"/>
  <c r="B687" i="4"/>
  <c r="B42" i="4"/>
  <c r="B43" i="4"/>
  <c r="B44" i="4"/>
  <c r="B45" i="4"/>
  <c r="B46" i="4"/>
  <c r="B51" i="4"/>
  <c r="B52" i="4"/>
  <c r="B53" i="4"/>
  <c r="B54" i="4"/>
  <c r="B59" i="4"/>
  <c r="B60" i="4"/>
  <c r="B61" i="4"/>
  <c r="B62" i="4"/>
  <c r="B67" i="4"/>
  <c r="B68" i="4"/>
  <c r="B69" i="4"/>
  <c r="B70" i="4"/>
  <c r="B72" i="4"/>
  <c r="B75" i="4"/>
  <c r="B76" i="4"/>
  <c r="B77" i="4"/>
  <c r="B78" i="4"/>
  <c r="B80" i="4"/>
  <c r="B81" i="4"/>
  <c r="B83" i="4"/>
  <c r="B84" i="4"/>
  <c r="B85" i="4"/>
  <c r="B86" i="4"/>
  <c r="B87" i="4"/>
  <c r="B88" i="4"/>
  <c r="B89" i="4"/>
  <c r="B91" i="4"/>
  <c r="B92" i="4"/>
  <c r="B93" i="4"/>
  <c r="B94" i="4"/>
  <c r="B96" i="4"/>
  <c r="B97" i="4"/>
  <c r="B98" i="4"/>
  <c r="B101" i="4"/>
  <c r="B107" i="4"/>
  <c r="B108" i="4"/>
  <c r="B109" i="4"/>
  <c r="B115" i="4"/>
  <c r="B116" i="4"/>
  <c r="B117" i="4"/>
  <c r="B121" i="4"/>
  <c r="B122" i="4"/>
  <c r="B124" i="4"/>
  <c r="B125" i="4"/>
  <c r="B126" i="4"/>
  <c r="B127" i="4"/>
  <c r="B135" i="4"/>
  <c r="B138" i="4"/>
  <c r="B144" i="4"/>
  <c r="B147" i="4"/>
  <c r="B148" i="4"/>
  <c r="B149" i="4"/>
  <c r="B151" i="4"/>
  <c r="B152" i="4"/>
  <c r="B160" i="4"/>
  <c r="B167" i="4"/>
  <c r="B168" i="4"/>
  <c r="B169" i="4"/>
  <c r="B170" i="4"/>
  <c r="B171" i="4"/>
  <c r="B174" i="4"/>
  <c r="B176" i="4"/>
  <c r="B177" i="4"/>
  <c r="B184" i="4"/>
  <c r="B185" i="4"/>
  <c r="B186" i="4"/>
  <c r="B191" i="4"/>
  <c r="B192" i="4"/>
  <c r="B193" i="4"/>
  <c r="B194" i="4"/>
  <c r="B195" i="4"/>
  <c r="B199" i="4"/>
  <c r="B200" i="4"/>
  <c r="B201" i="4"/>
  <c r="B202" i="4"/>
  <c r="B203" i="4"/>
  <c r="B210" i="4"/>
  <c r="B211" i="4"/>
  <c r="B212" i="4"/>
  <c r="B213" i="4"/>
  <c r="B214" i="4"/>
  <c r="B215" i="4"/>
  <c r="B224" i="4"/>
  <c r="B229" i="4"/>
  <c r="B231" i="4"/>
  <c r="B232" i="4"/>
  <c r="B233" i="4"/>
  <c r="B234" i="4"/>
  <c r="B240" i="4"/>
  <c r="B248" i="4"/>
  <c r="B249" i="4"/>
  <c r="B250" i="4"/>
  <c r="B252" i="4"/>
  <c r="B255" i="4"/>
  <c r="B256" i="4"/>
  <c r="B257" i="4"/>
  <c r="B258" i="4"/>
  <c r="B259" i="4"/>
  <c r="B260" i="4"/>
  <c r="B261" i="4"/>
  <c r="B263" i="4"/>
  <c r="B264" i="4"/>
  <c r="B265" i="4"/>
  <c r="B266" i="4"/>
  <c r="B267" i="4"/>
  <c r="B268" i="4"/>
  <c r="B269" i="4"/>
  <c r="B272" i="4"/>
  <c r="B279" i="4"/>
  <c r="B280" i="4"/>
  <c r="B290" i="4"/>
  <c r="B293" i="4"/>
  <c r="B295" i="4"/>
  <c r="B296" i="4"/>
  <c r="B297" i="4"/>
  <c r="B304" i="4"/>
  <c r="B312" i="4"/>
  <c r="B313" i="4"/>
  <c r="B314" i="4"/>
  <c r="B316" i="4"/>
  <c r="B319" i="4"/>
  <c r="B320" i="4"/>
  <c r="B321" i="4"/>
  <c r="B322" i="4"/>
  <c r="B323" i="4"/>
  <c r="B324" i="4"/>
  <c r="B327" i="4"/>
  <c r="B328" i="4"/>
  <c r="B336" i="4"/>
  <c r="B337" i="4"/>
  <c r="B338" i="4"/>
  <c r="B339" i="4"/>
  <c r="B343" i="4"/>
  <c r="B344" i="4"/>
  <c r="B345" i="4"/>
  <c r="B346" i="4"/>
  <c r="B347" i="4"/>
  <c r="B348" i="4"/>
  <c r="B352" i="4"/>
  <c r="B353" i="4"/>
  <c r="B354" i="4"/>
  <c r="B359" i="4"/>
  <c r="B360" i="4"/>
  <c r="B368" i="4"/>
  <c r="B369" i="4"/>
  <c r="B371" i="4"/>
  <c r="B372" i="4"/>
  <c r="B376" i="4"/>
  <c r="B377" i="4"/>
  <c r="B378" i="4"/>
  <c r="B383" i="4"/>
  <c r="B384" i="4"/>
  <c r="B391" i="4"/>
  <c r="B392" i="4"/>
  <c r="B400" i="4"/>
  <c r="B401" i="4"/>
  <c r="B402" i="4"/>
  <c r="B407" i="4"/>
  <c r="B408" i="4"/>
  <c r="B409" i="4"/>
  <c r="B410" i="4"/>
  <c r="B411" i="4"/>
  <c r="B416" i="4"/>
  <c r="B417" i="4"/>
  <c r="B418" i="4"/>
  <c r="B423" i="4"/>
  <c r="B432" i="4"/>
  <c r="B434" i="4"/>
  <c r="B440" i="4"/>
  <c r="B441" i="4"/>
  <c r="B444" i="4"/>
  <c r="B445" i="4"/>
  <c r="B447" i="4"/>
  <c r="B448" i="4"/>
  <c r="B449" i="4"/>
  <c r="B450" i="4"/>
  <c r="B452" i="4"/>
  <c r="B453" i="4"/>
  <c r="B454" i="4"/>
  <c r="B455" i="4"/>
  <c r="B456" i="4"/>
  <c r="B457" i="4"/>
  <c r="B458" i="4"/>
  <c r="B464" i="4"/>
  <c r="B471" i="4"/>
  <c r="B472" i="4"/>
  <c r="B473" i="4"/>
  <c r="B480" i="4"/>
  <c r="B481" i="4"/>
  <c r="B482" i="4"/>
  <c r="B485" i="4"/>
  <c r="B487" i="4"/>
  <c r="B488" i="4"/>
  <c r="B489" i="4"/>
  <c r="B490" i="4"/>
  <c r="B491" i="4"/>
  <c r="B492" i="4"/>
  <c r="B493" i="4"/>
  <c r="B504" i="4"/>
  <c r="B511" i="4"/>
  <c r="B512" i="4"/>
  <c r="B513" i="4"/>
  <c r="B515" i="4"/>
  <c r="B519" i="4"/>
  <c r="B520" i="4"/>
  <c r="B521" i="4"/>
  <c r="B523" i="4"/>
  <c r="B524" i="4"/>
  <c r="B528" i="4"/>
  <c r="B529" i="4"/>
  <c r="B530" i="4"/>
  <c r="B532" i="4"/>
  <c r="B533" i="4"/>
  <c r="B534" i="4"/>
  <c r="B535" i="4"/>
  <c r="B536" i="4"/>
  <c r="B537" i="4"/>
  <c r="B538" i="4"/>
  <c r="B544" i="4"/>
  <c r="B551" i="4"/>
  <c r="B552" i="4"/>
  <c r="B553" i="4"/>
  <c r="B554" i="4"/>
  <c r="B555" i="4"/>
  <c r="B560" i="4"/>
  <c r="B561" i="4"/>
  <c r="B562" i="4"/>
  <c r="B563" i="4"/>
  <c r="B564" i="4"/>
  <c r="B565" i="4"/>
  <c r="B575" i="4"/>
  <c r="B576" i="4"/>
  <c r="B583" i="4"/>
  <c r="B584" i="4"/>
  <c r="B586" i="4"/>
  <c r="B592" i="4"/>
  <c r="B593" i="4"/>
  <c r="B595" i="4"/>
  <c r="B596" i="4"/>
  <c r="B599" i="4"/>
  <c r="B600" i="4"/>
  <c r="B601" i="4"/>
  <c r="B603" i="4"/>
  <c r="B604" i="4"/>
  <c r="B605" i="4"/>
  <c r="B608" i="4"/>
  <c r="B609" i="4"/>
  <c r="B610" i="4"/>
  <c r="B615" i="4"/>
  <c r="B616" i="4"/>
  <c r="B617" i="4"/>
  <c r="B624" i="4"/>
  <c r="B625" i="4"/>
  <c r="B626" i="4"/>
  <c r="B627" i="4"/>
  <c r="B632" i="4"/>
  <c r="B633" i="4"/>
  <c r="B634" i="4"/>
  <c r="B636" i="4"/>
  <c r="B637" i="4"/>
  <c r="B638" i="4"/>
  <c r="B639" i="4"/>
  <c r="B647" i="4"/>
  <c r="B656" i="4"/>
  <c r="B658" i="4"/>
  <c r="B663" i="4"/>
  <c r="B664" i="4"/>
  <c r="B666" i="4"/>
  <c r="B667" i="4"/>
  <c r="B672" i="4"/>
  <c r="B673" i="4"/>
  <c r="B679" i="4"/>
  <c r="B680" i="4"/>
  <c r="B688" i="4"/>
  <c r="B689" i="4"/>
  <c r="B2" i="1"/>
  <c r="B7" i="1"/>
  <c r="B3" i="1"/>
  <c r="B4" i="1"/>
  <c r="B5" i="1"/>
  <c r="B6" i="1"/>
  <c r="B8" i="1"/>
  <c r="B9" i="1"/>
  <c r="B10" i="1"/>
  <c r="B11" i="1"/>
  <c r="B12" i="1"/>
  <c r="B13" i="1"/>
  <c r="B14" i="1"/>
  <c r="B16" i="1"/>
  <c r="B17" i="1"/>
  <c r="B18" i="1"/>
  <c r="B19" i="1"/>
  <c r="B20" i="1"/>
  <c r="B21" i="1"/>
  <c r="B22" i="1"/>
  <c r="C269" i="4"/>
  <c r="C259" i="4"/>
  <c r="C255" i="4"/>
  <c r="C249" i="4"/>
  <c r="C241" i="4"/>
  <c r="C231" i="4"/>
  <c r="C221" i="4"/>
  <c r="C217" i="4"/>
  <c r="C211" i="4"/>
  <c r="C203" i="4"/>
  <c r="C193" i="4"/>
  <c r="C183" i="4"/>
  <c r="C179" i="4"/>
  <c r="C173" i="4"/>
  <c r="C165" i="4"/>
  <c r="C155" i="4"/>
  <c r="C145" i="4"/>
  <c r="C141" i="4"/>
  <c r="C135" i="4"/>
  <c r="C127" i="4"/>
  <c r="C117" i="4"/>
  <c r="C107" i="4"/>
  <c r="C103" i="4"/>
  <c r="C97" i="4"/>
  <c r="C89" i="4"/>
  <c r="C79" i="4"/>
  <c r="C69" i="4"/>
  <c r="C65" i="4"/>
  <c r="C59" i="4"/>
  <c r="C51" i="4"/>
  <c r="B2" i="4"/>
  <c r="B3" i="4"/>
  <c r="B4" i="4"/>
  <c r="B5" i="4"/>
  <c r="B6" i="4"/>
  <c r="B7" i="4"/>
  <c r="B8" i="4"/>
  <c r="B9" i="4"/>
  <c r="B10" i="4"/>
  <c r="B11" i="4"/>
  <c r="C11" i="4"/>
  <c r="D11" i="4"/>
  <c r="E11" i="4"/>
  <c r="F11" i="4"/>
  <c r="G11" i="4"/>
  <c r="H11" i="4"/>
  <c r="U41" i="4" s="1"/>
  <c r="B12" i="4"/>
  <c r="B13" i="4"/>
  <c r="B14" i="4"/>
  <c r="B15" i="4"/>
  <c r="B16" i="4"/>
  <c r="B17" i="4"/>
  <c r="B18" i="4"/>
  <c r="B19" i="4"/>
  <c r="C19" i="4"/>
  <c r="D19" i="4"/>
  <c r="E19" i="4"/>
  <c r="F19" i="4"/>
  <c r="G19" i="4"/>
  <c r="H19" i="4"/>
  <c r="B20" i="4"/>
  <c r="B21" i="4"/>
  <c r="B22" i="4"/>
  <c r="B23" i="4"/>
  <c r="B24" i="4"/>
  <c r="B25" i="4"/>
  <c r="C25" i="4"/>
  <c r="D25" i="4"/>
  <c r="E25" i="4"/>
  <c r="F25" i="4"/>
  <c r="G25" i="4"/>
  <c r="H25" i="4"/>
  <c r="B26" i="4"/>
  <c r="B27" i="4"/>
  <c r="B28" i="4"/>
  <c r="B29" i="4"/>
  <c r="C29" i="4"/>
  <c r="D29" i="4"/>
  <c r="E29" i="4"/>
  <c r="F29" i="4"/>
  <c r="G29" i="4"/>
  <c r="H29" i="4"/>
  <c r="B30" i="4"/>
  <c r="B31" i="4"/>
  <c r="B32" i="4"/>
  <c r="B33" i="4"/>
  <c r="B34" i="4"/>
  <c r="B35" i="4"/>
  <c r="B36" i="4"/>
  <c r="B38" i="4"/>
  <c r="B39" i="4"/>
  <c r="C39" i="4"/>
  <c r="D39" i="4"/>
  <c r="E39" i="4"/>
  <c r="F39" i="4"/>
  <c r="G39" i="4"/>
  <c r="H39" i="4"/>
  <c r="O40" i="4"/>
  <c r="P40" i="4"/>
  <c r="Q40" i="4"/>
  <c r="R40" i="4"/>
  <c r="S40" i="4"/>
  <c r="T40" i="4"/>
  <c r="U40" i="4"/>
  <c r="O41" i="4"/>
  <c r="O42" i="4"/>
  <c r="P42" i="4"/>
  <c r="Q42" i="4"/>
  <c r="R42" i="4"/>
  <c r="S42" i="4"/>
  <c r="T42" i="4"/>
  <c r="U42" i="4"/>
  <c r="O43" i="4"/>
  <c r="P43" i="4"/>
  <c r="Q43" i="4"/>
  <c r="R43" i="4"/>
  <c r="S43" i="4"/>
  <c r="T43" i="4"/>
  <c r="U4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  <c r="B3" i="2"/>
  <c r="B4" i="2"/>
  <c r="B5" i="2"/>
  <c r="B6" i="2"/>
  <c r="B7" i="2"/>
  <c r="B8" i="2"/>
  <c r="B9" i="2"/>
  <c r="B10" i="2"/>
  <c r="B2" i="2"/>
  <c r="O60" i="1"/>
  <c r="O61" i="1"/>
  <c r="O62" i="1"/>
  <c r="O63" i="1"/>
  <c r="O64" i="1"/>
  <c r="O65" i="1"/>
  <c r="O66" i="1"/>
  <c r="O67" i="1"/>
  <c r="P67" i="1" s="1"/>
  <c r="O68" i="1"/>
  <c r="O69" i="1"/>
  <c r="O70" i="1"/>
  <c r="O71" i="1"/>
  <c r="O72" i="1"/>
  <c r="O73" i="1"/>
  <c r="O74" i="1"/>
  <c r="O75" i="1"/>
  <c r="O76" i="1"/>
  <c r="O83" i="1"/>
  <c r="P83" i="1" s="1"/>
  <c r="O82" i="1"/>
  <c r="P82" i="1" s="1"/>
  <c r="O81" i="1"/>
  <c r="O80" i="1"/>
  <c r="O79" i="1"/>
  <c r="O78" i="1"/>
  <c r="P78" i="1" s="1"/>
  <c r="O77" i="1"/>
  <c r="P77" i="1" s="1"/>
  <c r="I40" i="6"/>
  <c r="H40" i="6"/>
  <c r="F40" i="6"/>
  <c r="E40" i="6"/>
  <c r="C38" i="6"/>
  <c r="B38" i="6"/>
  <c r="R41" i="4" l="1"/>
  <c r="S41" i="4"/>
  <c r="Q41" i="4"/>
  <c r="T41" i="4"/>
  <c r="P41" i="4"/>
  <c r="P63" i="1"/>
  <c r="P68" i="1"/>
  <c r="P64" i="1"/>
  <c r="P71" i="1"/>
  <c r="P75" i="1"/>
  <c r="P76" i="1"/>
  <c r="P74" i="1"/>
  <c r="P60" i="1"/>
  <c r="P70" i="1"/>
  <c r="P62" i="1"/>
  <c r="P79" i="1"/>
  <c r="P80" i="1"/>
  <c r="P72" i="1"/>
  <c r="P81" i="1"/>
  <c r="P66" i="1"/>
  <c r="P73" i="1"/>
  <c r="P69" i="1"/>
  <c r="P65" i="1"/>
  <c r="P6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566B27-A1C4-4AD3-ADE7-A4EB523CFC30}" keepAlive="1" name="Запрос — Table 0" description="Соединение с запросом &quot;Table 0&quot; в книге." type="5" refreshedVersion="0" background="1">
    <dbPr connection="Provider=Microsoft.Mashup.OleDb.1;Data Source=$Workbook$;Location=&quot;Table 0&quot;;Extended Properties=&quot;&quot;" command="SELECT * FROM [Table 0]"/>
  </connection>
  <connection id="2" xr16:uid="{5F5080CC-5803-4FC2-B0A4-414D3461FA32}" keepAlive="1" name="Запрос — Table 0 (2)" description="Соединение с запросом &quot;Table 0 (2)&quot; в книге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3" xr16:uid="{D58BEC8E-335F-4990-9562-AE1F35F5927C}" keepAlive="1" name="Запрос — Table 0 (3)" description="Соединение с запросом &quot;Table 0 (3)&quot; в книге." type="5" refreshedVersion="8" background="1" saveData="1">
    <dbPr connection="Provider=Microsoft.Mashup.OleDb.1;Data Source=$Workbook$;Location=&quot;Table 0 (3)&quot;;Extended Properties=&quot;&quot;" command="SELECT * FROM [Table 0 (3)]"/>
  </connection>
  <connection id="4" xr16:uid="{DF11E9EA-313F-446D-BEDC-6920C8C00A5A}" keepAlive="1" name="Запрос — Table 0 (4)" description="Соединение с запросом &quot;Table 0 (4)&quot; в книге." type="5" refreshedVersion="8" background="1" saveData="1">
    <dbPr connection="Provider=Microsoft.Mashup.OleDb.1;Data Source=$Workbook$;Location=&quot;Table 0 (4)&quot;;Extended Properties=&quot;&quot;" command="SELECT * FROM [Table 0 (4)]"/>
  </connection>
  <connection id="5" xr16:uid="{3C72A5E7-ECF0-4ECD-8381-A4541C407DB4}" keepAlive="1" name="Запрос — Table 0 (5)" description="Соединение с запросом &quot;Table 0 (5)&quot; в книге." type="5" refreshedVersion="8" background="1" saveData="1">
    <dbPr connection="Provider=Microsoft.Mashup.OleDb.1;Data Source=$Workbook$;Location=&quot;Table 0 (5)&quot;;Extended Properties=&quot;&quot;" command="SELECT * FROM [Table 0 (5)]"/>
  </connection>
  <connection id="6" xr16:uid="{16522913-F46D-49E4-831A-9EE35743EE5B}" keepAlive="1" name="Запрос — Table 0 (6)" description="Соединение с запросом &quot;Table 0 (6)&quot; в книге." type="5" refreshedVersion="8" background="1" saveData="1">
    <dbPr connection="Provider=Microsoft.Mashup.OleDb.1;Data Source=$Workbook$;Location=&quot;Table 0 (6)&quot;;Extended Properties=&quot;&quot;" command="SELECT * FROM [Table 0 (6)]"/>
  </connection>
  <connection id="7" xr16:uid="{777D42BD-6F30-479E-9993-6101097EF67A}" keepAlive="1" interval="15" name="Запрос — Добавить1" description="Соединение с запросом &quot;Добавить1&quot; в книге." type="5" refreshedVersion="8" background="1" refreshOnLoad="1" saveData="1">
    <dbPr connection="Provider=Microsoft.Mashup.OleDb.1;Data Source=$Workbook$;Location=Добавить1;Extended Properties=&quot;&quot;" command="SELECT * FROM [Добавить1]"/>
  </connection>
</connections>
</file>

<file path=xl/sharedStrings.xml><?xml version="1.0" encoding="utf-8"?>
<sst xmlns="http://schemas.openxmlformats.org/spreadsheetml/2006/main" count="3817" uniqueCount="201">
  <si>
    <t>Oct. 30, 2022</t>
  </si>
  <si>
    <t>Oct. 31, 2021</t>
  </si>
  <si>
    <t>Nov. 01, 2020</t>
  </si>
  <si>
    <t> </t>
  </si>
  <si>
    <t>Net sales and revenues</t>
  </si>
  <si>
    <t>Research and development expenses</t>
  </si>
  <si>
    <t>Selling, administrative and general expenses</t>
  </si>
  <si>
    <t>Interest expense</t>
  </si>
  <si>
    <t>Other operating expenses</t>
  </si>
  <si>
    <t>Income of Consolidated Group before Income Taxes</t>
  </si>
  <si>
    <t>Provision for income taxes</t>
  </si>
  <si>
    <t>Income of Consolidated Group</t>
  </si>
  <si>
    <t>Equity in income (loss) of unconsolidated affiliates</t>
  </si>
  <si>
    <t>Net Income</t>
  </si>
  <si>
    <t>Less: Net income (loss) attributable to noncontrolling interests</t>
  </si>
  <si>
    <t>Net Income Attributable to Deere &amp; Company</t>
  </si>
  <si>
    <t>Cost of sales</t>
  </si>
  <si>
    <t>Finance and Interest Income</t>
  </si>
  <si>
    <t>Other income</t>
  </si>
  <si>
    <t>Other Comprehensive Income (Loss), Net of Income Taxes</t>
  </si>
  <si>
    <t>Retirement benefits adjustment</t>
  </si>
  <si>
    <t>Cumulative translation adjustment</t>
  </si>
  <si>
    <t>Unrealized gain on derivatives</t>
  </si>
  <si>
    <t>Unrealized gain (loss) on debt securities</t>
  </si>
  <si>
    <t>Comprehensive Income of Consolidated Group</t>
  </si>
  <si>
    <t>Less: Comprehensive income (loss) attributable to noncontrolling interests</t>
  </si>
  <si>
    <t>Comprehensive Income Attributable to Deere &amp; Company</t>
  </si>
  <si>
    <t>ASSETS</t>
  </si>
  <si>
    <t>Cash and cash equivalents</t>
  </si>
  <si>
    <t>Marketable securities</t>
  </si>
  <si>
    <t>Trade accounts and notes receivable - net</t>
  </si>
  <si>
    <t>Other receivables</t>
  </si>
  <si>
    <t>Equipment on operating leases - net</t>
  </si>
  <si>
    <t>Inventories</t>
  </si>
  <si>
    <t>Property and equipment - net</t>
  </si>
  <si>
    <t>Goodwill</t>
  </si>
  <si>
    <t>Other intangible assets - net</t>
  </si>
  <si>
    <t>Retirement benefits</t>
  </si>
  <si>
    <t>Deferred income taxes</t>
  </si>
  <si>
    <t>Other assets</t>
  </si>
  <si>
    <t>Total Assets</t>
  </si>
  <si>
    <t>LIABILITIES</t>
  </si>
  <si>
    <t>Short-term borrowings</t>
  </si>
  <si>
    <t>Short-term securitization borrowings</t>
  </si>
  <si>
    <t>Accounts payable and accrued expenses</t>
  </si>
  <si>
    <t>Long-term borrowings</t>
  </si>
  <si>
    <t>Retirement benefits and other liabilities</t>
  </si>
  <si>
    <t>Total liabilities</t>
  </si>
  <si>
    <t>Commitments and contingencies (Note 20)</t>
  </si>
  <si>
    <t xml:space="preserve"> </t>
  </si>
  <si>
    <t>Redeemable noncontrolling interest (Note 3)</t>
  </si>
  <si>
    <t>STOCKHOLDERS' EQUITY</t>
  </si>
  <si>
    <t>Common stock, $1 par value (authorized - 1,200,000,000 shares; issued - 536,431,204 shares in 2022 and 2021), at paid-in amount</t>
  </si>
  <si>
    <t>Common stock in treasury, 237,659,289 shares in 2022 and 228,366,144 shares in 2021, at cost</t>
  </si>
  <si>
    <t>Retained earnings</t>
  </si>
  <si>
    <t>Accumulated other comprehensive income (loss)</t>
  </si>
  <si>
    <t>Total Deere &amp; Company stockholders' equity</t>
  </si>
  <si>
    <t>Noncontrolling interests</t>
  </si>
  <si>
    <t>Total stockholders' equity</t>
  </si>
  <si>
    <t>Total Liabilities and Stockholders' Equity</t>
  </si>
  <si>
    <t>Unrestricted</t>
  </si>
  <si>
    <t>Financing receivables - net</t>
  </si>
  <si>
    <t>Net income</t>
  </si>
  <si>
    <t>Provision (credit) for credit losses</t>
  </si>
  <si>
    <t>Provision for depreciation and amortization</t>
  </si>
  <si>
    <t>Impairment charges</t>
  </si>
  <si>
    <t>Share-based compensation expense</t>
  </si>
  <si>
    <t>Gain on remeasurement of previously held equity investment</t>
  </si>
  <si>
    <t>Trade, notes, and financing receivables related to sales</t>
  </si>
  <si>
    <t>Accrued income taxes payable/receivable</t>
  </si>
  <si>
    <t>Other</t>
  </si>
  <si>
    <t>Net cash provided by operating activities</t>
  </si>
  <si>
    <t>Collections of receivables (excluding receivables related to sales)</t>
  </si>
  <si>
    <t>Proceeds from sales of equipment on operating leases</t>
  </si>
  <si>
    <t>Cost of receivables acquired (excluding receivables related to sales)</t>
  </si>
  <si>
    <t>Acquisitions of businesses, net of cash acquired</t>
  </si>
  <si>
    <t>Purchases of property and equipment</t>
  </si>
  <si>
    <t>Cost of equipment on operating leases acquired</t>
  </si>
  <si>
    <t>Collateral on derivatives - net</t>
  </si>
  <si>
    <t>Net cash used for investing activities</t>
  </si>
  <si>
    <t>Increase (decrease) in total short-term borrowings</t>
  </si>
  <si>
    <t>Proceeds from long-term borrowings</t>
  </si>
  <si>
    <t>Payments of long-term borrowings</t>
  </si>
  <si>
    <t>Proceeds from issuance of common stock</t>
  </si>
  <si>
    <t>Repurchases of common stock</t>
  </si>
  <si>
    <t>Dividends paid</t>
  </si>
  <si>
    <t>Net cash provided by (used for)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</si>
  <si>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</si>
  <si>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</si>
  <si>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at Beginning of Year</t>
  </si>
  <si>
    <t>Cash, Cash Equivalents, and Restricted Cash at End of Year</t>
  </si>
  <si>
    <t>Nov. 03, 2019</t>
  </si>
  <si>
    <t>Oct. 28, 2018</t>
  </si>
  <si>
    <t>Oct. 29, 2017</t>
  </si>
  <si>
    <t>(Gain) loss on sales of businesses and unconsolidated affiliates</t>
  </si>
  <si>
    <t>Undistributed earnings of unconsolidated affiliates</t>
  </si>
  <si>
    <t>Provision (credit) for deferred income taxes</t>
  </si>
  <si>
    <t>Proceeds from maturities and sales of marketable securities</t>
  </si>
  <si>
    <t>Proceeds from sales of businesses and unconsolidated affiliates, net of cash sold</t>
  </si>
  <si>
    <t>Purchases of marketable securities</t>
  </si>
  <si>
    <t>Receivables from unconsolidated affiliates</t>
  </si>
  <si>
    <t>Financing receivables securitized - net</t>
  </si>
  <si>
    <t>Investments in unconsolidated affiliates</t>
  </si>
  <si>
    <t>Payables to unconsolidated affiliates</t>
  </si>
  <si>
    <t>Commitments and contingencies (Note 21)</t>
  </si>
  <si>
    <t>Redeemable noncontrolling interest (Note 5)</t>
  </si>
  <si>
    <t>Common stock, $1 par value (authorized - 1,200,000,000 shares; issued - 536,431,204 shares in 2020 and 2019), at paid-in amount</t>
  </si>
  <si>
    <t>Common stock in treasury, 222,775,254 shares in 2020 and 223,290,789 shares in 2019, at cost</t>
  </si>
  <si>
    <t>Commitments and contingencies (Note 22)</t>
  </si>
  <si>
    <t>Redeemable noncontrolling interest (Note 4)</t>
  </si>
  <si>
    <t>Common stock, $1 par value (authorized - 1,200,000,000 shares; issued - 536,431,204 shares in 2018 and 2017), at paid-in amount</t>
  </si>
  <si>
    <t>Common stock in treasury, 217,975,806 shares in 2018 and 214,589,902 shares in 2017, at cost</t>
  </si>
  <si>
    <t>Financial receivables securitized - net</t>
  </si>
  <si>
    <t>EQUITY</t>
  </si>
  <si>
    <t xml:space="preserve">EQUITY </t>
  </si>
  <si>
    <t>Net sales</t>
  </si>
  <si>
    <t>Current assets</t>
  </si>
  <si>
    <t>Noncurrent assets</t>
  </si>
  <si>
    <t>Current liabilities</t>
  </si>
  <si>
    <t>Noncurrent liabilities</t>
  </si>
  <si>
    <t xml:space="preserve">Redeemable noncontrolling interest </t>
  </si>
  <si>
    <t xml:space="preserve">Commitments and contingencies </t>
  </si>
  <si>
    <t>Common stock, $1 par value</t>
  </si>
  <si>
    <t>Common stock in treasury</t>
  </si>
  <si>
    <t>Total expenses</t>
  </si>
  <si>
    <t>Per Share Basic (in dollars per share)</t>
  </si>
  <si>
    <t>Per Share Diluted (in dollars per share)</t>
  </si>
  <si>
    <t>Average Shares Outstanding Basic (in shares)</t>
  </si>
  <si>
    <t>Average Shares Outstanding Diluted (in shares)</t>
  </si>
  <si>
    <t>КС Средний</t>
  </si>
  <si>
    <t>ОА Средние</t>
  </si>
  <si>
    <t>Запасы средние</t>
  </si>
  <si>
    <t>Актив(пассив) средний</t>
  </si>
  <si>
    <t>Total liabilities and stockholders' equity</t>
  </si>
  <si>
    <t>Dividend yield</t>
  </si>
  <si>
    <t>342,31</t>
  </si>
  <si>
    <t>Share price</t>
  </si>
  <si>
    <t>1</t>
  </si>
  <si>
    <t>2</t>
  </si>
  <si>
    <t>Price</t>
  </si>
  <si>
    <t>Index</t>
  </si>
  <si>
    <t>S&amp;P 500</t>
  </si>
  <si>
    <t>Market Cap</t>
  </si>
  <si>
    <t>Insider Own</t>
  </si>
  <si>
    <t>Insider Trans</t>
  </si>
  <si>
    <t>Inst Own</t>
  </si>
  <si>
    <t>Inst Trans</t>
  </si>
  <si>
    <t>Avg Volume</t>
  </si>
  <si>
    <t>BS-</t>
  </si>
  <si>
    <t>CI-</t>
  </si>
  <si>
    <t>CF-</t>
  </si>
  <si>
    <t>2022</t>
  </si>
  <si>
    <t>2021</t>
  </si>
  <si>
    <t>2020</t>
  </si>
  <si>
    <t>2019</t>
  </si>
  <si>
    <t>2018</t>
  </si>
  <si>
    <t>2017</t>
  </si>
  <si>
    <t>Столбец1</t>
  </si>
  <si>
    <t>IS</t>
  </si>
  <si>
    <t>BS</t>
  </si>
  <si>
    <t>CI</t>
  </si>
  <si>
    <t>CF</t>
  </si>
  <si>
    <t>Year</t>
  </si>
  <si>
    <t>Type</t>
  </si>
  <si>
    <t>Amount</t>
  </si>
  <si>
    <t>Number</t>
  </si>
  <si>
    <t>Name</t>
  </si>
  <si>
    <t>IS-</t>
  </si>
  <si>
    <t>...Current assets</t>
  </si>
  <si>
    <t>...Noncurrent assets</t>
  </si>
  <si>
    <t>...Total Assets</t>
  </si>
  <si>
    <t>...Total liabilities</t>
  </si>
  <si>
    <t>...Noncurrent liabilities</t>
  </si>
  <si>
    <t>...Current liabilities</t>
  </si>
  <si>
    <t>...Total stockholders' equity</t>
  </si>
  <si>
    <t>...Net sales</t>
  </si>
  <si>
    <t>...Total expenses</t>
  </si>
  <si>
    <t>...Income of Consolidated Group before Income Taxes</t>
  </si>
  <si>
    <t>...Net sales and revenues</t>
  </si>
  <si>
    <t>...Income of Consolidated Group</t>
  </si>
  <si>
    <t>...Net Income</t>
  </si>
  <si>
    <t>...Net Income Attributable to Deere &amp; Company</t>
  </si>
  <si>
    <t>...Comprehensive Income of Consolidated Group</t>
  </si>
  <si>
    <t>...Comprehensive Income Attributable to Deere &amp; Company</t>
  </si>
  <si>
    <t>...Net income</t>
  </si>
  <si>
    <t>Net income.</t>
  </si>
  <si>
    <t>Inventories.</t>
  </si>
  <si>
    <t>Accounts payable and accrued expenses.</t>
  </si>
  <si>
    <t>...Net cash provided by operating activities</t>
  </si>
  <si>
    <t>...Net cash used for investing activities</t>
  </si>
  <si>
    <t>...Net cash provided by (used for) financing activities</t>
  </si>
  <si>
    <t>...Net Increase (Decrease) in Cash, Cash Equivalents, and Restricted Cash</t>
  </si>
  <si>
    <t>Deferred income taxes.</t>
  </si>
  <si>
    <t>{</t>
  </si>
  <si>
    <t>}</t>
  </si>
  <si>
    <t>Date</t>
  </si>
  <si>
    <t xml:space="preserve">  </t>
  </si>
  <si>
    <t>Nothing</t>
  </si>
  <si>
    <t>123.53B</t>
  </si>
  <si>
    <t>1.43M</t>
  </si>
  <si>
    <t>425.71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</si>
</sst>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_(&quot;$ &quot;#,##0_);_(&quot;$ &quot;\(#,##0\)"/>
    <numFmt numFmtId="165" formatCode="#,##0.0_);\(#,##0.0\)"/>
    <numFmt numFmtId="166" formatCode="_(&quot;$ &quot;#,##0.0_);_(&quot;$ &quot;\(#,##0.0\)"/>
    <numFmt numFmtId="167" formatCode="0.0000000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u/>
      <sz val="11"/>
      <name val="Calibri"/>
      <family val="2"/>
      <charset val="204"/>
    </font>
    <font>
      <sz val="11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60">
    <xf numFmtId="0" fontId="0" fillId="0" borderId="0" xfId="0"/>
    <xf numFmtId="164" fontId="2" fillId="0" borderId="0" xfId="0" applyNumberFormat="1" applyFont="1" applyAlignment="1">
      <alignment horizontal="right" vertical="top"/>
    </xf>
    <xf numFmtId="37" fontId="2" fillId="0" borderId="0" xfId="0" applyNumberFormat="1" applyFont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166" fontId="2" fillId="0" borderId="0" xfId="0" applyNumberFormat="1" applyFont="1" applyAlignment="1">
      <alignment horizontal="right" vertical="top"/>
    </xf>
    <xf numFmtId="166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37" fontId="3" fillId="0" borderId="0" xfId="0" applyNumberFormat="1" applyFont="1" applyAlignment="1">
      <alignment horizontal="right" vertical="top"/>
    </xf>
    <xf numFmtId="165" fontId="3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vertical="top"/>
    </xf>
    <xf numFmtId="0" fontId="2" fillId="2" borderId="0" xfId="0" applyFont="1" applyFill="1" applyAlignment="1">
      <alignment vertical="top"/>
    </xf>
    <xf numFmtId="37" fontId="0" fillId="2" borderId="0" xfId="0" applyNumberFormat="1" applyFill="1"/>
    <xf numFmtId="164" fontId="0" fillId="0" borderId="0" xfId="0" applyNumberFormat="1"/>
    <xf numFmtId="37" fontId="0" fillId="0" borderId="0" xfId="0" applyNumberFormat="1"/>
    <xf numFmtId="165" fontId="0" fillId="2" borderId="0" xfId="0" applyNumberFormat="1" applyFill="1"/>
    <xf numFmtId="0" fontId="4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center"/>
    </xf>
    <xf numFmtId="167" fontId="0" fillId="0" borderId="0" xfId="0" applyNumberFormat="1"/>
    <xf numFmtId="2" fontId="0" fillId="0" borderId="0" xfId="0" applyNumberForma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3" borderId="0" xfId="0" applyFill="1"/>
    <xf numFmtId="1" fontId="2" fillId="0" borderId="0" xfId="0" applyNumberFormat="1" applyFont="1" applyAlignment="1">
      <alignment horizontal="right" vertical="top"/>
    </xf>
    <xf numFmtId="1" fontId="0" fillId="0" borderId="0" xfId="0" applyNumberFormat="1"/>
    <xf numFmtId="1" fontId="4" fillId="0" borderId="0" xfId="0" applyNumberFormat="1" applyFont="1" applyAlignment="1">
      <alignment horizontal="right" vertical="top"/>
    </xf>
    <xf numFmtId="1" fontId="2" fillId="0" borderId="0" xfId="0" applyNumberFormat="1" applyFont="1" applyAlignment="1">
      <alignment vertical="top"/>
    </xf>
    <xf numFmtId="14" fontId="0" fillId="0" borderId="0" xfId="0" applyNumberFormat="1"/>
    <xf numFmtId="8" fontId="0" fillId="0" borderId="0" xfId="0" applyNumberFormat="1"/>
    <xf numFmtId="14" fontId="2" fillId="0" borderId="0" xfId="0" applyNumberFormat="1" applyFont="1" applyAlignment="1">
      <alignment vertical="top"/>
    </xf>
    <xf numFmtId="14" fontId="1" fillId="0" borderId="0" xfId="0" applyNumberFormat="1" applyFont="1" applyAlignment="1">
      <alignment vertical="top"/>
    </xf>
    <xf numFmtId="14" fontId="7" fillId="0" borderId="0" xfId="0" applyNumberFormat="1" applyFont="1"/>
    <xf numFmtId="2" fontId="7" fillId="0" borderId="0" xfId="0" applyNumberFormat="1" applyFont="1"/>
    <xf numFmtId="14" fontId="5" fillId="0" borderId="0" xfId="0" applyNumberFormat="1" applyFont="1"/>
    <xf numFmtId="2" fontId="5" fillId="0" borderId="0" xfId="0" applyNumberFormat="1" applyFont="1"/>
    <xf numFmtId="167" fontId="7" fillId="0" borderId="0" xfId="0" applyNumberFormat="1" applyFont="1"/>
    <xf numFmtId="167" fontId="5" fillId="0" borderId="0" xfId="0" applyNumberFormat="1" applyFont="1"/>
    <xf numFmtId="1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 vertical="top"/>
    </xf>
    <xf numFmtId="1" fontId="4" fillId="0" borderId="0" xfId="0" applyNumberFormat="1" applyFont="1" applyAlignment="1">
      <alignment vertical="top"/>
    </xf>
    <xf numFmtId="1" fontId="5" fillId="0" borderId="0" xfId="0" applyNumberFormat="1" applyFont="1"/>
    <xf numFmtId="1" fontId="2" fillId="0" borderId="0" xfId="0" applyNumberFormat="1" applyFont="1" applyAlignment="1">
      <alignment horizontal="center" vertical="center"/>
    </xf>
    <xf numFmtId="49" fontId="0" fillId="0" borderId="0" xfId="0" applyNumberFormat="1"/>
    <xf numFmtId="49" fontId="4" fillId="0" borderId="0" xfId="0" applyNumberFormat="1" applyFont="1" applyAlignment="1">
      <alignment vertical="top"/>
    </xf>
    <xf numFmtId="49" fontId="5" fillId="0" borderId="0" xfId="0" applyNumberFormat="1" applyFont="1"/>
    <xf numFmtId="1" fontId="0" fillId="0" borderId="0" xfId="0" applyNumberFormat="1" applyAlignment="1">
      <alignment horizontal="right"/>
    </xf>
    <xf numFmtId="1" fontId="7" fillId="0" borderId="0" xfId="0" applyNumberFormat="1" applyFont="1"/>
    <xf numFmtId="10" fontId="0" fillId="0" borderId="0" xfId="0" applyNumberFormat="1"/>
    <xf numFmtId="49" fontId="2" fillId="0" borderId="0" xfId="0" applyNumberFormat="1" applyFont="1" applyAlignment="1">
      <alignment vertical="top"/>
    </xf>
    <xf numFmtId="0" fontId="8" fillId="5" borderId="1" xfId="0" applyFont="1" applyFill="1" applyBorder="1"/>
    <xf numFmtId="1" fontId="4" fillId="4" borderId="1" xfId="0" applyNumberFormat="1" applyFont="1" applyFill="1" applyBorder="1" applyAlignment="1">
      <alignment horizontal="center" vertical="top"/>
    </xf>
    <xf numFmtId="1" fontId="4" fillId="0" borderId="1" xfId="0" applyNumberFormat="1" applyFont="1" applyBorder="1" applyAlignment="1">
      <alignment horizontal="center" vertical="top"/>
    </xf>
    <xf numFmtId="1" fontId="0" fillId="4" borderId="2" xfId="0" applyNumberFormat="1" applyFill="1" applyBorder="1" applyAlignment="1">
      <alignment horizontal="right"/>
    </xf>
    <xf numFmtId="1" fontId="0" fillId="0" borderId="2" xfId="0" applyNumberFormat="1" applyBorder="1" applyAlignment="1">
      <alignment horizontal="right"/>
    </xf>
    <xf numFmtId="10" fontId="2" fillId="0" borderId="0" xfId="1" applyNumberFormat="1" applyFont="1" applyAlignment="1">
      <alignment horizontal="right" vertical="top"/>
    </xf>
  </cellXfs>
  <cellStyles count="2">
    <cellStyle name="Normal" xfId="0" builtinId="0"/>
    <cellStyle name="Percent" xfId="1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" formatCode="0"/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1" formatCode="0"/>
      <alignment horizontal="right" vertical="bottom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" formatCode="0"/>
      <alignment horizontal="center" vertical="top" textRotation="0" wrapText="0" indent="0" justifyLastLine="0" shrinkToFit="0" readingOrder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numFmt numFmtId="1" formatCode="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refreshOnLoad="1" connectionId="7" xr16:uid="{D2EF38AC-E7A3-4CDB-A6A2-E598C3DC70B8}" autoFormatId="16" applyNumberFormats="0" applyBorderFormats="0" applyFontFormats="0" applyPatternFormats="0" applyAlignmentFormats="0" applyWidthHeightFormats="0">
  <queryTableRefresh nextId="3">
    <queryTableFields count="2">
      <queryTableField id="1" name="1" tableColumnId="1"/>
      <queryTableField id="2" name="2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FA169B-2E02-4BF1-A4A1-3D9BA63030BF}" name="Таблица5" displayName="Таблица5" ref="A41:E689" totalsRowShown="0">
  <autoFilter ref="A41:E689" xr:uid="{F6FA169B-2E02-4BF1-A4A1-3D9BA63030BF}"/>
  <tableColumns count="5">
    <tableColumn id="1" xr3:uid="{622E6837-8EA0-4055-B728-C2EFF4567997}" name="Number" dataDxfId="12"/>
    <tableColumn id="2" xr3:uid="{A3550A21-0215-4ADF-A1E3-10BD3D54E4D8}" name="Name" dataDxfId="11">
      <calculatedColumnFormula>CONCATENATE(BS!$F42,J42)</calculatedColumnFormula>
    </tableColumn>
    <tableColumn id="3" xr3:uid="{9E4E20CF-A95E-4E0A-ADC4-0206996EFC27}" name="Amount" dataDxfId="10"/>
    <tableColumn id="4" xr3:uid="{2BF4D135-629F-4203-A9F7-25198CEAC384}" name="Year"/>
    <tableColumn id="5" xr3:uid="{F67DFFBD-405C-44F2-82CA-F77FBFFAAF6E}" name="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559AFD-F127-46A7-8CAA-1267D2F1BFBB}" name="Таблица3" displayName="Таблица3" ref="N15:R21" totalsRowShown="0">
  <autoFilter ref="N15:R21" xr:uid="{76559AFD-F127-46A7-8CAA-1267D2F1BFBB}"/>
  <tableColumns count="5">
    <tableColumn id="1" xr3:uid="{8030C40E-D2E5-4A5C-938D-46D560BDCD84}" name="Date"/>
    <tableColumn id="2" xr3:uid="{050921DB-869A-4EFD-ADCC-B6F091BB8BBC}" name="КС Средний" dataDxfId="9"/>
    <tableColumn id="3" xr3:uid="{A8902EAD-DC3F-4382-9223-E6A71E828666}" name="ОА Средние" dataDxfId="8"/>
    <tableColumn id="4" xr3:uid="{A3F3E588-F34F-4AAD-8ECC-E612BC642076}" name="Запасы средние" dataDxfId="7"/>
    <tableColumn id="5" xr3:uid="{7D260EAB-0CB3-437A-9369-82F48D59BEFD}" name="Актив(пассив) средний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47A42B-F269-41DA-91CA-C9BCA6996F88}" name="Добавить1" displayName="Добавить1" ref="A1:B9" tableType="queryTable" totalsRowShown="0">
  <autoFilter ref="A1:B9" xr:uid="{3447A42B-F269-41DA-91CA-C9BCA6996F88}"/>
  <tableColumns count="2">
    <tableColumn id="1" xr3:uid="{F59298C4-81E5-4AF5-A45B-D616352F78DF}" uniqueName="1" name="1" queryTableFieldId="1" dataDxfId="5"/>
    <tableColumn id="2" xr3:uid="{C10D157C-BB70-4392-8D87-583212E997B0}" uniqueName="2" name="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34D594-DB0C-4752-BA4B-DEC54EC939FD}" name="Таблица6" displayName="Таблица6" ref="I25:K31" totalsRowShown="0">
  <autoFilter ref="I25:K31" xr:uid="{D434D594-DB0C-4752-BA4B-DEC54EC939FD}"/>
  <tableColumns count="3">
    <tableColumn id="1" xr3:uid="{114A651D-8531-470B-8D74-C6C6467D0A15}" name="Date" dataDxfId="4"/>
    <tableColumn id="2" xr3:uid="{036A1F55-ADB4-40CA-A899-09FE6943F162}" name="Dividend yield" dataDxfId="3"/>
    <tableColumn id="3" xr3:uid="{F19E62FB-F168-42B6-8378-947D40B4B9AE}" name="Share price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F4284F-B15D-4DF8-87BD-D49211F8797A}" name="Таблица1" displayName="Таблица1" ref="I33:J39" totalsRowShown="0" tableBorderDxfId="1">
  <autoFilter ref="I33:J39" xr:uid="{7BF4284F-B15D-4DF8-87BD-D49211F8797A}"/>
  <tableColumns count="2">
    <tableColumn id="1" xr3:uid="{558CA622-8046-4EEF-8391-A0F0E051AD80}" name="Date" dataDxfId="0"/>
    <tableColumn id="2" xr3:uid="{18A55973-93FD-4931-8036-CFCDAAED8B47}" name="Noth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3EB5A-E1B4-47C1-B1C8-310FC8C77437}">
  <sheetPr codeName="Sheet1"/>
  <dimension ref="A1:AL689"/>
  <sheetViews>
    <sheetView topLeftCell="A151" zoomScale="76" zoomScaleNormal="76" workbookViewId="0">
      <selection activeCell="M170" sqref="M170"/>
    </sheetView>
  </sheetViews>
  <sheetFormatPr defaultRowHeight="14.5" x14ac:dyDescent="0.35"/>
  <cols>
    <col min="1" max="1" width="25.453125" customWidth="1"/>
    <col min="2" max="2" width="36.90625" customWidth="1"/>
    <col min="3" max="3" width="9.6328125" customWidth="1"/>
    <col min="4" max="4" width="13.1796875" customWidth="1"/>
    <col min="5" max="5" width="9.6328125" customWidth="1"/>
    <col min="6" max="6" width="9.36328125" customWidth="1"/>
    <col min="7" max="7" width="14.08984375" customWidth="1"/>
    <col min="8" max="8" width="9" bestFit="1" customWidth="1"/>
    <col min="9" max="9" width="10.6328125" customWidth="1"/>
    <col min="10" max="10" width="10.54296875" bestFit="1" customWidth="1"/>
    <col min="15" max="15" width="13.54296875" customWidth="1"/>
    <col min="16" max="16" width="13.7265625" customWidth="1"/>
    <col min="17" max="17" width="17.453125" customWidth="1"/>
    <col min="18" max="18" width="23.81640625" customWidth="1"/>
  </cols>
  <sheetData>
    <row r="1" spans="1:18" x14ac:dyDescent="0.35">
      <c r="A1" s="9" t="s">
        <v>148</v>
      </c>
      <c r="B1" t="s">
        <v>157</v>
      </c>
      <c r="C1" s="20" t="s">
        <v>151</v>
      </c>
      <c r="D1" s="20" t="s">
        <v>152</v>
      </c>
      <c r="E1" s="20" t="s">
        <v>153</v>
      </c>
      <c r="F1" s="20" t="s">
        <v>154</v>
      </c>
      <c r="G1" s="20" t="s">
        <v>155</v>
      </c>
      <c r="H1" s="20" t="s">
        <v>156</v>
      </c>
    </row>
    <row r="2" spans="1:18" x14ac:dyDescent="0.35">
      <c r="A2" s="9" t="s">
        <v>28</v>
      </c>
      <c r="B2" t="str">
        <f>CONCATENATE($A$1,A2)</f>
        <v>BS-Cash and cash equivalents</v>
      </c>
      <c r="C2" s="28">
        <v>4774</v>
      </c>
      <c r="D2" s="28">
        <v>8017</v>
      </c>
      <c r="E2" s="28">
        <v>7066</v>
      </c>
      <c r="F2" s="28">
        <v>3857</v>
      </c>
      <c r="G2" s="28">
        <v>3904</v>
      </c>
      <c r="H2" s="28">
        <v>9334.9</v>
      </c>
    </row>
    <row r="3" spans="1:18" x14ac:dyDescent="0.35">
      <c r="A3" s="9" t="s">
        <v>29</v>
      </c>
      <c r="B3" t="str">
        <f t="shared" ref="B3:B39" si="0">CONCATENATE($A$1,A3)</f>
        <v>BS-Marketable securities</v>
      </c>
      <c r="C3" s="28">
        <v>734</v>
      </c>
      <c r="D3" s="28">
        <v>728</v>
      </c>
      <c r="E3" s="28">
        <v>641</v>
      </c>
      <c r="F3" s="28">
        <v>581</v>
      </c>
      <c r="G3" s="28">
        <v>490.1</v>
      </c>
      <c r="H3" s="28">
        <v>451.6</v>
      </c>
    </row>
    <row r="4" spans="1:18" x14ac:dyDescent="0.35">
      <c r="A4" s="9" t="s">
        <v>100</v>
      </c>
      <c r="B4" t="str">
        <f t="shared" si="0"/>
        <v>BS-Receivables from unconsolidated affiliates</v>
      </c>
      <c r="C4" s="29"/>
      <c r="D4" s="29"/>
      <c r="E4" s="28">
        <v>31</v>
      </c>
      <c r="F4" s="28">
        <v>46</v>
      </c>
      <c r="G4" s="28">
        <v>21.7</v>
      </c>
      <c r="H4" s="28">
        <v>35.9</v>
      </c>
    </row>
    <row r="5" spans="1:18" x14ac:dyDescent="0.35">
      <c r="A5" s="9" t="s">
        <v>30</v>
      </c>
      <c r="B5" t="str">
        <f t="shared" si="0"/>
        <v>BS-Trade accounts and notes receivable - net</v>
      </c>
      <c r="C5" s="28">
        <v>6410</v>
      </c>
      <c r="D5" s="28">
        <v>4208</v>
      </c>
      <c r="E5" s="28">
        <v>4171</v>
      </c>
      <c r="F5" s="28">
        <v>5230</v>
      </c>
      <c r="G5" s="28">
        <v>5004.3</v>
      </c>
      <c r="H5" s="28">
        <v>3924.9</v>
      </c>
    </row>
    <row r="6" spans="1:18" x14ac:dyDescent="0.35">
      <c r="A6" s="9" t="s">
        <v>61</v>
      </c>
      <c r="B6" t="str">
        <f t="shared" si="0"/>
        <v>BS-Financing receivables - net</v>
      </c>
      <c r="C6" s="28">
        <v>36634</v>
      </c>
      <c r="D6" s="28">
        <v>33799</v>
      </c>
      <c r="E6" s="28">
        <v>29750</v>
      </c>
      <c r="F6" s="28">
        <v>29195</v>
      </c>
      <c r="G6" s="28">
        <v>27054.1</v>
      </c>
      <c r="H6" s="28">
        <v>25104.1</v>
      </c>
    </row>
    <row r="7" spans="1:18" x14ac:dyDescent="0.35">
      <c r="A7" s="9" t="s">
        <v>112</v>
      </c>
      <c r="B7" t="str">
        <f t="shared" si="0"/>
        <v>BS-Financial receivables securitized - net</v>
      </c>
      <c r="C7" s="28">
        <v>5936</v>
      </c>
      <c r="D7" s="28">
        <v>4659</v>
      </c>
      <c r="E7" s="28">
        <v>4703</v>
      </c>
      <c r="F7" s="28">
        <v>4383</v>
      </c>
      <c r="G7" s="28">
        <v>4021.4</v>
      </c>
      <c r="H7" s="28">
        <v>4158.8</v>
      </c>
      <c r="K7" t="s">
        <v>49</v>
      </c>
    </row>
    <row r="8" spans="1:18" x14ac:dyDescent="0.35">
      <c r="A8" s="9" t="s">
        <v>31</v>
      </c>
      <c r="B8" t="str">
        <f t="shared" si="0"/>
        <v>BS-Other receivables</v>
      </c>
      <c r="C8" s="28">
        <v>2492</v>
      </c>
      <c r="D8" s="28">
        <v>1765</v>
      </c>
      <c r="E8" s="28">
        <v>1220</v>
      </c>
      <c r="F8" s="28">
        <v>1487</v>
      </c>
      <c r="G8" s="28">
        <v>1735.5</v>
      </c>
      <c r="H8" s="28">
        <v>1200</v>
      </c>
      <c r="J8" t="s">
        <v>49</v>
      </c>
    </row>
    <row r="9" spans="1:18" x14ac:dyDescent="0.35">
      <c r="A9" s="9" t="s">
        <v>32</v>
      </c>
      <c r="B9" t="str">
        <f t="shared" si="0"/>
        <v>BS-Equipment on operating leases - net</v>
      </c>
      <c r="C9" s="28">
        <v>6623</v>
      </c>
      <c r="D9" s="28">
        <v>6988</v>
      </c>
      <c r="E9" s="28">
        <v>7298</v>
      </c>
      <c r="F9" s="28">
        <v>7567</v>
      </c>
      <c r="G9" s="28">
        <v>7165.4</v>
      </c>
      <c r="H9" s="28">
        <v>6593.7</v>
      </c>
    </row>
    <row r="10" spans="1:18" x14ac:dyDescent="0.35">
      <c r="A10" s="19" t="s">
        <v>33</v>
      </c>
      <c r="B10" t="str">
        <f t="shared" si="0"/>
        <v>BS-Inventories</v>
      </c>
      <c r="C10" s="30">
        <v>8495</v>
      </c>
      <c r="D10" s="30">
        <v>6781</v>
      </c>
      <c r="E10" s="30">
        <v>4999</v>
      </c>
      <c r="F10" s="30">
        <v>5975</v>
      </c>
      <c r="G10" s="30">
        <v>6148.9</v>
      </c>
      <c r="H10" s="30">
        <v>3904.1</v>
      </c>
      <c r="I10" s="27">
        <v>3340.5</v>
      </c>
    </row>
    <row r="11" spans="1:18" x14ac:dyDescent="0.35">
      <c r="A11" s="19" t="s">
        <v>116</v>
      </c>
      <c r="B11" t="str">
        <f t="shared" si="0"/>
        <v>BS-Current assets</v>
      </c>
      <c r="C11" s="29">
        <f t="shared" ref="C11:H11" si="1">SUM(C2:C10)</f>
        <v>72098</v>
      </c>
      <c r="D11" s="29">
        <f t="shared" si="1"/>
        <v>66945</v>
      </c>
      <c r="E11" s="29">
        <f t="shared" si="1"/>
        <v>59879</v>
      </c>
      <c r="F11" s="29">
        <f t="shared" si="1"/>
        <v>58321</v>
      </c>
      <c r="G11" s="29">
        <f t="shared" si="1"/>
        <v>55545.4</v>
      </c>
      <c r="H11" s="29">
        <f t="shared" si="1"/>
        <v>54707.999999999993</v>
      </c>
      <c r="I11" s="27">
        <v>46906.400000000001</v>
      </c>
    </row>
    <row r="12" spans="1:18" x14ac:dyDescent="0.35">
      <c r="A12" s="19" t="s">
        <v>34</v>
      </c>
      <c r="B12" t="str">
        <f t="shared" si="0"/>
        <v>BS-Property and equipment - net</v>
      </c>
      <c r="C12" s="30">
        <v>6056</v>
      </c>
      <c r="D12" s="30">
        <v>5820</v>
      </c>
      <c r="E12" s="30">
        <v>5817</v>
      </c>
      <c r="F12" s="30">
        <v>5973</v>
      </c>
      <c r="G12" s="30">
        <v>5867.5</v>
      </c>
      <c r="H12" s="30">
        <v>5067.7</v>
      </c>
    </row>
    <row r="13" spans="1:18" x14ac:dyDescent="0.35">
      <c r="A13" s="19" t="s">
        <v>102</v>
      </c>
      <c r="B13" t="str">
        <f t="shared" si="0"/>
        <v>BS-Investments in unconsolidated affiliates</v>
      </c>
      <c r="C13" s="29"/>
      <c r="D13" s="29" t="s">
        <v>49</v>
      </c>
      <c r="E13" s="30">
        <v>193</v>
      </c>
      <c r="F13" s="30">
        <v>215</v>
      </c>
      <c r="G13" s="30">
        <v>207.3</v>
      </c>
      <c r="H13" s="30">
        <v>182.5</v>
      </c>
    </row>
    <row r="14" spans="1:18" x14ac:dyDescent="0.35">
      <c r="A14" s="19" t="s">
        <v>35</v>
      </c>
      <c r="B14" t="str">
        <f t="shared" si="0"/>
        <v>BS-Goodwill</v>
      </c>
      <c r="C14" s="30">
        <v>3687</v>
      </c>
      <c r="D14" s="30">
        <v>3291</v>
      </c>
      <c r="E14" s="30">
        <v>3081</v>
      </c>
      <c r="F14" s="30">
        <v>2917</v>
      </c>
      <c r="G14" s="30">
        <v>3100.7</v>
      </c>
      <c r="H14" s="30">
        <v>1033.3</v>
      </c>
    </row>
    <row r="15" spans="1:18" x14ac:dyDescent="0.35">
      <c r="A15" s="19" t="s">
        <v>36</v>
      </c>
      <c r="B15" t="str">
        <f t="shared" si="0"/>
        <v>BS-Other intangible assets - net</v>
      </c>
      <c r="C15" s="30">
        <v>1218</v>
      </c>
      <c r="D15" s="30">
        <v>1275</v>
      </c>
      <c r="E15" s="30">
        <v>1327</v>
      </c>
      <c r="F15" s="30">
        <v>1380</v>
      </c>
      <c r="G15" s="30">
        <v>1562.4</v>
      </c>
      <c r="H15" s="30">
        <v>218</v>
      </c>
      <c r="N15" t="s">
        <v>195</v>
      </c>
      <c r="O15" t="s">
        <v>129</v>
      </c>
      <c r="P15" t="s">
        <v>130</v>
      </c>
      <c r="Q15" t="s">
        <v>131</v>
      </c>
      <c r="R15" t="s">
        <v>132</v>
      </c>
    </row>
    <row r="16" spans="1:18" x14ac:dyDescent="0.35">
      <c r="A16" s="19" t="s">
        <v>37</v>
      </c>
      <c r="B16" t="str">
        <f t="shared" si="0"/>
        <v>BS-Retirement benefits</v>
      </c>
      <c r="C16" s="30">
        <v>3730</v>
      </c>
      <c r="D16" s="30">
        <v>3601</v>
      </c>
      <c r="E16" s="30">
        <v>863</v>
      </c>
      <c r="F16" s="30">
        <v>840</v>
      </c>
      <c r="G16" s="30">
        <v>1298.3</v>
      </c>
      <c r="H16" s="30">
        <v>538.20000000000005</v>
      </c>
      <c r="N16">
        <v>2022</v>
      </c>
      <c r="O16" s="29">
        <v>19349.5</v>
      </c>
      <c r="P16" s="29">
        <v>69521.5</v>
      </c>
      <c r="Q16" s="29">
        <v>7638</v>
      </c>
      <c r="R16" s="29">
        <v>87072</v>
      </c>
    </row>
    <row r="17" spans="1:24" x14ac:dyDescent="0.35">
      <c r="A17" s="19" t="s">
        <v>38</v>
      </c>
      <c r="B17" t="str">
        <f t="shared" si="0"/>
        <v>BS-Deferred income taxes</v>
      </c>
      <c r="C17" s="30">
        <v>824</v>
      </c>
      <c r="D17" s="30">
        <v>1037</v>
      </c>
      <c r="E17" s="30">
        <v>1499</v>
      </c>
      <c r="F17" s="30">
        <v>1466</v>
      </c>
      <c r="G17" s="30">
        <v>808</v>
      </c>
      <c r="H17" s="30">
        <v>2415</v>
      </c>
      <c r="N17">
        <v>2021</v>
      </c>
      <c r="O17" s="29">
        <v>15689</v>
      </c>
      <c r="P17" s="29">
        <v>63412</v>
      </c>
      <c r="Q17" s="29">
        <v>5890</v>
      </c>
      <c r="R17" s="29">
        <v>79602.5</v>
      </c>
    </row>
    <row r="18" spans="1:24" x14ac:dyDescent="0.35">
      <c r="A18" s="19" t="s">
        <v>39</v>
      </c>
      <c r="B18" t="str">
        <f t="shared" si="0"/>
        <v>BS-Other assets</v>
      </c>
      <c r="C18" s="30">
        <v>2417</v>
      </c>
      <c r="D18" s="30">
        <v>2145</v>
      </c>
      <c r="E18" s="30">
        <v>2432</v>
      </c>
      <c r="F18" s="30">
        <v>1899</v>
      </c>
      <c r="G18" s="30">
        <v>1718.4</v>
      </c>
      <c r="H18" s="30">
        <v>1623.6</v>
      </c>
      <c r="J18" s="5"/>
      <c r="N18">
        <v>2020</v>
      </c>
      <c r="O18" s="29">
        <v>12180.5</v>
      </c>
      <c r="P18" s="29">
        <v>59100</v>
      </c>
      <c r="Q18" s="29">
        <v>5487</v>
      </c>
      <c r="R18" s="29">
        <v>74051</v>
      </c>
    </row>
    <row r="19" spans="1:24" x14ac:dyDescent="0.35">
      <c r="A19" s="19" t="s">
        <v>117</v>
      </c>
      <c r="B19" t="str">
        <f t="shared" si="0"/>
        <v>BS-Noncurrent assets</v>
      </c>
      <c r="C19" s="29">
        <f t="shared" ref="C19:H19" si="2">SUM(C12:C18)</f>
        <v>17932</v>
      </c>
      <c r="D19" s="29">
        <f t="shared" si="2"/>
        <v>17169</v>
      </c>
      <c r="E19" s="29">
        <f t="shared" si="2"/>
        <v>15212</v>
      </c>
      <c r="F19" s="29">
        <f t="shared" si="2"/>
        <v>14690</v>
      </c>
      <c r="G19" s="29">
        <f t="shared" si="2"/>
        <v>14562.599999999999</v>
      </c>
      <c r="H19" s="29">
        <f t="shared" si="2"/>
        <v>11078.300000000001</v>
      </c>
      <c r="N19">
        <v>2019</v>
      </c>
      <c r="O19" s="29">
        <v>11354.1</v>
      </c>
      <c r="P19" s="29">
        <v>56933.2</v>
      </c>
      <c r="Q19" s="29">
        <v>6061.95</v>
      </c>
      <c r="R19" s="29">
        <v>71559.5</v>
      </c>
    </row>
    <row r="20" spans="1:24" x14ac:dyDescent="0.35">
      <c r="A20" s="19" t="s">
        <v>40</v>
      </c>
      <c r="B20" t="str">
        <f t="shared" si="0"/>
        <v>BS-Total Assets</v>
      </c>
      <c r="C20" s="30">
        <v>90030</v>
      </c>
      <c r="D20" s="30">
        <v>84114</v>
      </c>
      <c r="E20" s="30">
        <v>75091</v>
      </c>
      <c r="F20" s="30">
        <v>73011</v>
      </c>
      <c r="G20" s="30">
        <v>70108</v>
      </c>
      <c r="H20" s="30">
        <v>65786.3</v>
      </c>
      <c r="I20" s="27">
        <v>57981.4</v>
      </c>
      <c r="N20">
        <v>2018</v>
      </c>
      <c r="O20" s="29">
        <v>10425.85</v>
      </c>
      <c r="P20" s="29">
        <v>55126.7</v>
      </c>
      <c r="Q20" s="29">
        <v>5026.5</v>
      </c>
      <c r="R20" s="29">
        <v>67947.149999999994</v>
      </c>
    </row>
    <row r="21" spans="1:24" x14ac:dyDescent="0.35">
      <c r="A21" s="19" t="s">
        <v>42</v>
      </c>
      <c r="B21" t="str">
        <f t="shared" si="0"/>
        <v>BS-Short-term borrowings</v>
      </c>
      <c r="C21" s="30">
        <v>12592</v>
      </c>
      <c r="D21" s="30">
        <v>10919</v>
      </c>
      <c r="E21" s="30">
        <v>8582</v>
      </c>
      <c r="F21" s="30">
        <v>10784</v>
      </c>
      <c r="G21" s="30">
        <v>11061.4</v>
      </c>
      <c r="H21" s="30">
        <v>10035.299999999999</v>
      </c>
      <c r="N21">
        <v>2017</v>
      </c>
      <c r="O21" s="29">
        <v>8045.65</v>
      </c>
      <c r="P21" s="29">
        <v>50807.199999999997</v>
      </c>
      <c r="Q21" s="29">
        <v>3622.3</v>
      </c>
      <c r="R21" s="29">
        <v>61883.850000000006</v>
      </c>
    </row>
    <row r="22" spans="1:24" x14ac:dyDescent="0.35">
      <c r="A22" s="19" t="s">
        <v>43</v>
      </c>
      <c r="B22" t="str">
        <f t="shared" si="0"/>
        <v>BS-Short-term securitization borrowings</v>
      </c>
      <c r="C22" s="30">
        <v>5711</v>
      </c>
      <c r="D22" s="30">
        <v>4605</v>
      </c>
      <c r="E22" s="30">
        <v>4682</v>
      </c>
      <c r="F22" s="30">
        <v>4321</v>
      </c>
      <c r="G22" s="30">
        <v>3957.3</v>
      </c>
      <c r="H22" s="30">
        <v>4118.7</v>
      </c>
    </row>
    <row r="23" spans="1:24" x14ac:dyDescent="0.35">
      <c r="A23" s="19" t="s">
        <v>103</v>
      </c>
      <c r="B23" t="str">
        <f t="shared" si="0"/>
        <v>BS-Payables to unconsolidated affiliates</v>
      </c>
      <c r="C23" s="29"/>
      <c r="D23" s="29"/>
      <c r="E23" s="30">
        <v>105</v>
      </c>
      <c r="F23" s="30">
        <v>142</v>
      </c>
      <c r="G23" s="30">
        <v>128.9</v>
      </c>
      <c r="H23" s="30">
        <v>121.9</v>
      </c>
    </row>
    <row r="24" spans="1:24" x14ac:dyDescent="0.35">
      <c r="A24" s="19" t="s">
        <v>44</v>
      </c>
      <c r="B24" t="str">
        <f t="shared" si="0"/>
        <v>BS-Accounts payable and accrued expenses</v>
      </c>
      <c r="C24" s="30">
        <v>14822</v>
      </c>
      <c r="D24" s="30">
        <v>12348</v>
      </c>
      <c r="E24" s="30">
        <v>10112</v>
      </c>
      <c r="F24" s="30">
        <v>9656</v>
      </c>
      <c r="G24" s="30">
        <v>10111</v>
      </c>
      <c r="H24" s="30">
        <v>8417</v>
      </c>
    </row>
    <row r="25" spans="1:24" x14ac:dyDescent="0.35">
      <c r="A25" s="19" t="s">
        <v>118</v>
      </c>
      <c r="B25" t="str">
        <f t="shared" si="0"/>
        <v>BS-Current liabilities</v>
      </c>
      <c r="C25" s="29">
        <f t="shared" ref="C25:H25" si="3">SUM(C21:C24)</f>
        <v>33125</v>
      </c>
      <c r="D25" s="29">
        <f t="shared" si="3"/>
        <v>27872</v>
      </c>
      <c r="E25" s="29">
        <f t="shared" si="3"/>
        <v>23481</v>
      </c>
      <c r="F25" s="29">
        <f t="shared" si="3"/>
        <v>24903</v>
      </c>
      <c r="G25" s="29">
        <f t="shared" si="3"/>
        <v>25258.6</v>
      </c>
      <c r="H25" s="29">
        <f t="shared" si="3"/>
        <v>22692.9</v>
      </c>
    </row>
    <row r="26" spans="1:24" x14ac:dyDescent="0.35">
      <c r="A26" s="19" t="s">
        <v>38</v>
      </c>
      <c r="B26" t="str">
        <f t="shared" si="0"/>
        <v>BS-Deferred income taxes</v>
      </c>
      <c r="C26" s="30">
        <v>495</v>
      </c>
      <c r="D26" s="30">
        <v>576</v>
      </c>
      <c r="E26" s="30">
        <v>519</v>
      </c>
      <c r="F26" s="30">
        <v>495</v>
      </c>
      <c r="G26" s="30">
        <v>555.79999999999995</v>
      </c>
      <c r="H26" s="30">
        <v>209.7</v>
      </c>
    </row>
    <row r="27" spans="1:24" x14ac:dyDescent="0.35">
      <c r="A27" s="19" t="s">
        <v>45</v>
      </c>
      <c r="B27" t="str">
        <f t="shared" si="0"/>
        <v>BS-Long-term borrowings</v>
      </c>
      <c r="C27" s="30">
        <v>33596</v>
      </c>
      <c r="D27" s="30">
        <v>32888</v>
      </c>
      <c r="E27" s="30">
        <v>32734</v>
      </c>
      <c r="F27" s="30">
        <v>30229</v>
      </c>
      <c r="G27" s="30">
        <v>27237.4</v>
      </c>
      <c r="H27" s="30">
        <v>25891.3</v>
      </c>
      <c r="J27" t="s">
        <v>49</v>
      </c>
    </row>
    <row r="28" spans="1:24" x14ac:dyDescent="0.35">
      <c r="A28" s="19" t="s">
        <v>46</v>
      </c>
      <c r="B28" t="str">
        <f t="shared" si="0"/>
        <v>BS-Retirement benefits and other liabilities</v>
      </c>
      <c r="C28" s="30">
        <v>2457</v>
      </c>
      <c r="D28" s="30">
        <v>4344</v>
      </c>
      <c r="E28" s="30">
        <v>5413</v>
      </c>
      <c r="F28" s="30">
        <v>5953</v>
      </c>
      <c r="G28" s="30">
        <v>5751</v>
      </c>
      <c r="H28" s="30">
        <v>7417.9</v>
      </c>
      <c r="X28" t="s">
        <v>49</v>
      </c>
    </row>
    <row r="29" spans="1:24" x14ac:dyDescent="0.35">
      <c r="A29" s="9" t="s">
        <v>119</v>
      </c>
      <c r="B29" t="str">
        <f t="shared" si="0"/>
        <v>BS-Noncurrent liabilities</v>
      </c>
      <c r="C29" s="29">
        <f t="shared" ref="C29:H29" si="4">SUM(C26:C28)</f>
        <v>36548</v>
      </c>
      <c r="D29" s="29">
        <f t="shared" si="4"/>
        <v>37808</v>
      </c>
      <c r="E29" s="29">
        <f t="shared" si="4"/>
        <v>38666</v>
      </c>
      <c r="F29" s="29">
        <f t="shared" si="4"/>
        <v>36677</v>
      </c>
      <c r="G29" s="29">
        <f t="shared" si="4"/>
        <v>33544.199999999997</v>
      </c>
      <c r="H29" s="29">
        <f t="shared" si="4"/>
        <v>33518.9</v>
      </c>
    </row>
    <row r="30" spans="1:24" x14ac:dyDescent="0.35">
      <c r="A30" s="9" t="s">
        <v>47</v>
      </c>
      <c r="B30" t="str">
        <f t="shared" si="0"/>
        <v>BS-Total liabilities</v>
      </c>
      <c r="C30" s="28">
        <v>69673</v>
      </c>
      <c r="D30" s="28">
        <v>65680</v>
      </c>
      <c r="E30" s="28">
        <v>62147</v>
      </c>
      <c r="F30" s="28">
        <v>61580</v>
      </c>
      <c r="G30" s="28">
        <v>58802.8</v>
      </c>
      <c r="H30" s="28">
        <v>56211.8</v>
      </c>
    </row>
    <row r="31" spans="1:24" x14ac:dyDescent="0.35">
      <c r="A31" s="9" t="s">
        <v>121</v>
      </c>
      <c r="B31" t="str">
        <f t="shared" si="0"/>
        <v xml:space="preserve">BS-Commitments and contingencies </v>
      </c>
      <c r="C31" s="31" t="s">
        <v>49</v>
      </c>
      <c r="D31" s="31" t="s">
        <v>49</v>
      </c>
      <c r="E31" s="31" t="s">
        <v>49</v>
      </c>
      <c r="F31" s="31" t="s">
        <v>49</v>
      </c>
      <c r="G31" s="31" t="s">
        <v>49</v>
      </c>
      <c r="H31" s="31" t="s">
        <v>49</v>
      </c>
    </row>
    <row r="32" spans="1:24" x14ac:dyDescent="0.35">
      <c r="A32" s="9" t="s">
        <v>120</v>
      </c>
      <c r="B32" t="str">
        <f t="shared" si="0"/>
        <v xml:space="preserve">BS-Redeemable noncontrolling interest </v>
      </c>
      <c r="C32" s="28">
        <v>92</v>
      </c>
      <c r="D32" s="31"/>
      <c r="E32" s="29"/>
      <c r="F32" s="28">
        <v>14</v>
      </c>
      <c r="G32" s="28">
        <v>14</v>
      </c>
      <c r="H32" s="28">
        <v>14</v>
      </c>
    </row>
    <row r="33" spans="1:38" x14ac:dyDescent="0.35">
      <c r="A33" s="9" t="s">
        <v>122</v>
      </c>
      <c r="B33" t="str">
        <f t="shared" si="0"/>
        <v>BS-Common stock, $1 par value</v>
      </c>
      <c r="C33" s="28">
        <v>5165</v>
      </c>
      <c r="D33" s="28">
        <v>5054</v>
      </c>
      <c r="E33" s="28">
        <v>4895</v>
      </c>
      <c r="F33" s="28">
        <v>4642</v>
      </c>
      <c r="G33" s="28">
        <v>4474.2</v>
      </c>
      <c r="H33" s="28">
        <v>4280.5</v>
      </c>
    </row>
    <row r="34" spans="1:38" x14ac:dyDescent="0.35">
      <c r="A34" s="9" t="s">
        <v>123</v>
      </c>
      <c r="B34" t="str">
        <f t="shared" si="0"/>
        <v>BS-Common stock in treasury</v>
      </c>
      <c r="C34" s="28">
        <v>-24094</v>
      </c>
      <c r="D34" s="28">
        <v>-20533</v>
      </c>
      <c r="E34" s="28">
        <v>-18065</v>
      </c>
      <c r="F34" s="28">
        <v>-17474</v>
      </c>
      <c r="G34" s="28">
        <v>-16311.8</v>
      </c>
      <c r="H34" s="28">
        <v>-15460.8</v>
      </c>
    </row>
    <row r="35" spans="1:38" x14ac:dyDescent="0.35">
      <c r="A35" s="9" t="s">
        <v>54</v>
      </c>
      <c r="B35" t="str">
        <f t="shared" si="0"/>
        <v>BS-Retained earnings</v>
      </c>
      <c r="C35" s="28">
        <v>42247</v>
      </c>
      <c r="D35" s="28">
        <v>36449</v>
      </c>
      <c r="E35" s="28">
        <v>31646</v>
      </c>
      <c r="F35" s="28">
        <v>29852</v>
      </c>
      <c r="G35" s="28">
        <v>27553</v>
      </c>
      <c r="H35" s="28">
        <v>25301.3</v>
      </c>
      <c r="N35" t="s">
        <v>129</v>
      </c>
      <c r="P35">
        <v>19349.5</v>
      </c>
      <c r="Q35">
        <v>15689</v>
      </c>
      <c r="R35">
        <v>12180.5</v>
      </c>
      <c r="S35">
        <v>11354.1</v>
      </c>
      <c r="T35">
        <v>10425.85</v>
      </c>
      <c r="U35">
        <v>8045.65</v>
      </c>
    </row>
    <row r="36" spans="1:38" x14ac:dyDescent="0.35">
      <c r="A36" s="9" t="s">
        <v>55</v>
      </c>
      <c r="B36" t="str">
        <f t="shared" si="0"/>
        <v>BS-Accumulated other comprehensive income (loss)</v>
      </c>
      <c r="C36" s="28">
        <v>-3056</v>
      </c>
      <c r="D36" s="28">
        <v>-2539</v>
      </c>
      <c r="E36" s="28">
        <v>-5539</v>
      </c>
      <c r="F36" s="28">
        <v>-5607</v>
      </c>
      <c r="G36" s="28">
        <v>-4427.6000000000004</v>
      </c>
      <c r="H36" s="28">
        <v>-4563.7</v>
      </c>
      <c r="N36" t="s">
        <v>130</v>
      </c>
      <c r="P36">
        <v>69521.5</v>
      </c>
      <c r="Q36">
        <v>63412</v>
      </c>
      <c r="R36">
        <v>59100</v>
      </c>
      <c r="S36">
        <v>56933.2</v>
      </c>
      <c r="T36">
        <v>55126.7</v>
      </c>
      <c r="U36">
        <v>50807.199999999997</v>
      </c>
    </row>
    <row r="37" spans="1:38" x14ac:dyDescent="0.35">
      <c r="A37" s="9" t="s">
        <v>57</v>
      </c>
      <c r="B37" t="str">
        <f>CONCATENATE($A$1,A37)</f>
        <v>BS-Noncontrolling interests</v>
      </c>
      <c r="C37" s="28">
        <v>3</v>
      </c>
      <c r="D37" s="28">
        <v>3</v>
      </c>
      <c r="E37" s="28">
        <v>7</v>
      </c>
      <c r="F37" s="28">
        <v>4</v>
      </c>
      <c r="G37" s="28">
        <v>3.4</v>
      </c>
      <c r="H37" s="28">
        <v>3.2</v>
      </c>
      <c r="J37" t="s">
        <v>49</v>
      </c>
      <c r="N37" t="s">
        <v>131</v>
      </c>
      <c r="P37">
        <v>7638</v>
      </c>
      <c r="Q37">
        <v>5890</v>
      </c>
      <c r="R37">
        <v>5487</v>
      </c>
      <c r="S37">
        <v>6061.95</v>
      </c>
      <c r="T37">
        <v>5026.5</v>
      </c>
      <c r="U37">
        <v>3622.3</v>
      </c>
    </row>
    <row r="38" spans="1:38" x14ac:dyDescent="0.35">
      <c r="A38" s="9" t="s">
        <v>58</v>
      </c>
      <c r="B38" t="str">
        <f t="shared" si="0"/>
        <v>BS-Total stockholders' equity</v>
      </c>
      <c r="C38" s="28">
        <v>20265</v>
      </c>
      <c r="D38" s="28">
        <v>18434</v>
      </c>
      <c r="E38" s="28">
        <v>12944</v>
      </c>
      <c r="F38" s="28">
        <v>11417</v>
      </c>
      <c r="G38" s="28">
        <v>11291.2</v>
      </c>
      <c r="H38" s="28">
        <v>9560.5</v>
      </c>
      <c r="I38" s="27">
        <v>6530.8</v>
      </c>
      <c r="N38" t="s">
        <v>132</v>
      </c>
      <c r="P38">
        <v>87072</v>
      </c>
      <c r="Q38">
        <v>79602.5</v>
      </c>
      <c r="R38">
        <v>74051</v>
      </c>
      <c r="S38">
        <v>71559.5</v>
      </c>
      <c r="T38">
        <v>67947.149999999994</v>
      </c>
      <c r="U38">
        <v>61883.850000000006</v>
      </c>
    </row>
    <row r="39" spans="1:38" x14ac:dyDescent="0.35">
      <c r="A39" s="9" t="s">
        <v>133</v>
      </c>
      <c r="B39" t="str">
        <f t="shared" si="0"/>
        <v>BS-Total liabilities and stockholders' equity</v>
      </c>
      <c r="C39" s="29">
        <f>C30+C32+C38</f>
        <v>90030</v>
      </c>
      <c r="D39" s="29">
        <f t="shared" ref="D39:H39" si="5">D30+D32+D38</f>
        <v>84114</v>
      </c>
      <c r="E39" s="29">
        <f t="shared" si="5"/>
        <v>75091</v>
      </c>
      <c r="F39" s="29">
        <f t="shared" si="5"/>
        <v>73011</v>
      </c>
      <c r="G39" s="29">
        <f t="shared" si="5"/>
        <v>70108</v>
      </c>
      <c r="H39" s="29">
        <f t="shared" si="5"/>
        <v>65786.3</v>
      </c>
    </row>
    <row r="40" spans="1:38" x14ac:dyDescent="0.35">
      <c r="I40" s="17"/>
      <c r="N40" s="9" t="s">
        <v>129</v>
      </c>
      <c r="O40" t="str">
        <f>CONCATENATE($A$1,N40)</f>
        <v>BS-КС Средний</v>
      </c>
      <c r="P40" s="29">
        <f t="shared" ref="P40:U40" si="6">(C38+D38)/2</f>
        <v>19349.5</v>
      </c>
      <c r="Q40" s="29">
        <f t="shared" si="6"/>
        <v>15689</v>
      </c>
      <c r="R40" s="29">
        <f t="shared" si="6"/>
        <v>12180.5</v>
      </c>
      <c r="S40" s="29">
        <f t="shared" si="6"/>
        <v>11354.1</v>
      </c>
      <c r="T40" s="29">
        <f t="shared" si="6"/>
        <v>10425.85</v>
      </c>
      <c r="U40" s="29">
        <f t="shared" si="6"/>
        <v>8045.65</v>
      </c>
    </row>
    <row r="41" spans="1:38" x14ac:dyDescent="0.35">
      <c r="A41" s="9" t="s">
        <v>165</v>
      </c>
      <c r="B41" t="s">
        <v>166</v>
      </c>
      <c r="C41" t="s">
        <v>164</v>
      </c>
      <c r="D41" t="s">
        <v>162</v>
      </c>
      <c r="E41" t="s">
        <v>163</v>
      </c>
      <c r="F41" t="s">
        <v>157</v>
      </c>
      <c r="I41" s="17"/>
      <c r="N41" s="9" t="s">
        <v>130</v>
      </c>
      <c r="O41" t="str">
        <f>CONCATENATE($A$1,N41)</f>
        <v>BS-ОА Средние</v>
      </c>
      <c r="P41" s="29">
        <f t="shared" ref="P41:U41" si="7">(C11+D11)/2</f>
        <v>69521.5</v>
      </c>
      <c r="Q41" s="29">
        <f t="shared" si="7"/>
        <v>63412</v>
      </c>
      <c r="R41" s="29">
        <f t="shared" si="7"/>
        <v>59100</v>
      </c>
      <c r="S41" s="29">
        <f t="shared" si="7"/>
        <v>56933.2</v>
      </c>
      <c r="T41" s="29">
        <f t="shared" si="7"/>
        <v>55126.7</v>
      </c>
      <c r="U41" s="29">
        <f t="shared" si="7"/>
        <v>50807.199999999997</v>
      </c>
    </row>
    <row r="42" spans="1:38" x14ac:dyDescent="0.35">
      <c r="A42">
        <v>1</v>
      </c>
      <c r="B42" s="9" t="str">
        <f>CONCATENATE(BS!$F42,J42)</f>
        <v>Cash and cash equivalents{1}</v>
      </c>
      <c r="C42" s="28">
        <v>4774</v>
      </c>
      <c r="D42">
        <v>2022</v>
      </c>
      <c r="E42" t="s">
        <v>159</v>
      </c>
      <c r="F42" s="9" t="s">
        <v>28</v>
      </c>
      <c r="G42">
        <v>1</v>
      </c>
      <c r="H42" t="s">
        <v>193</v>
      </c>
      <c r="I42" s="1" t="s">
        <v>194</v>
      </c>
      <c r="J42" t="str">
        <f>CONCATENATE(H42,A42,I42)</f>
        <v>{1}</v>
      </c>
      <c r="N42" s="9" t="s">
        <v>131</v>
      </c>
      <c r="O42" t="str">
        <f>CONCATENATE($A$1,N42)</f>
        <v>BS-Запасы средние</v>
      </c>
      <c r="P42" s="28">
        <f t="shared" ref="P42:U42" si="8">(C10+D10)/2</f>
        <v>7638</v>
      </c>
      <c r="Q42" s="28">
        <f t="shared" si="8"/>
        <v>5890</v>
      </c>
      <c r="R42" s="28">
        <f t="shared" si="8"/>
        <v>5487</v>
      </c>
      <c r="S42" s="28">
        <f t="shared" si="8"/>
        <v>6061.95</v>
      </c>
      <c r="T42" s="28">
        <f t="shared" si="8"/>
        <v>5026.5</v>
      </c>
      <c r="U42" s="28">
        <f t="shared" si="8"/>
        <v>3622.3</v>
      </c>
    </row>
    <row r="43" spans="1:38" x14ac:dyDescent="0.35">
      <c r="A43" s="9">
        <v>2</v>
      </c>
      <c r="B43" s="9" t="str">
        <f>CONCATENATE(BS!$F43,J43)</f>
        <v>Marketable securities{2}</v>
      </c>
      <c r="C43" s="28">
        <v>734</v>
      </c>
      <c r="D43">
        <v>2022</v>
      </c>
      <c r="E43" t="s">
        <v>159</v>
      </c>
      <c r="F43" s="9" t="s">
        <v>29</v>
      </c>
      <c r="G43">
        <v>2</v>
      </c>
      <c r="H43" t="s">
        <v>193</v>
      </c>
      <c r="I43" s="1" t="s">
        <v>194</v>
      </c>
      <c r="J43" t="str">
        <f t="shared" ref="J43:J106" si="9">CONCATENATE(H43,A43,I43)</f>
        <v>{2}</v>
      </c>
      <c r="N43" s="9" t="s">
        <v>132</v>
      </c>
      <c r="O43" t="str">
        <f>CONCATENATE($A$1,N43)</f>
        <v>BS-Актив(пассив) средний</v>
      </c>
      <c r="P43" s="31">
        <f t="shared" ref="P43:U43" si="10">(C20+D20)/2</f>
        <v>87072</v>
      </c>
      <c r="Q43" s="31">
        <f t="shared" si="10"/>
        <v>79602.5</v>
      </c>
      <c r="R43" s="31">
        <f t="shared" si="10"/>
        <v>74051</v>
      </c>
      <c r="S43" s="31">
        <f t="shared" si="10"/>
        <v>71559.5</v>
      </c>
      <c r="T43" s="31">
        <f t="shared" si="10"/>
        <v>67947.149999999994</v>
      </c>
      <c r="U43" s="31">
        <f t="shared" si="10"/>
        <v>61883.850000000006</v>
      </c>
    </row>
    <row r="44" spans="1:38" x14ac:dyDescent="0.35">
      <c r="A44">
        <v>3</v>
      </c>
      <c r="B44" s="9" t="str">
        <f>CONCATENATE(BS!$F44,J44)</f>
        <v>Receivables from unconsolidated affiliates{3}</v>
      </c>
      <c r="C44" s="29"/>
      <c r="D44">
        <v>2022</v>
      </c>
      <c r="E44" t="s">
        <v>159</v>
      </c>
      <c r="F44" s="9" t="s">
        <v>100</v>
      </c>
      <c r="G44">
        <v>3</v>
      </c>
      <c r="H44" t="s">
        <v>193</v>
      </c>
      <c r="I44" s="1" t="s">
        <v>194</v>
      </c>
      <c r="J44" t="str">
        <f t="shared" si="9"/>
        <v>{3}</v>
      </c>
    </row>
    <row r="45" spans="1:38" x14ac:dyDescent="0.35">
      <c r="A45" s="9">
        <v>4</v>
      </c>
      <c r="B45" s="9" t="str">
        <f>CONCATENATE(BS!$F45,J45)</f>
        <v>Trade accounts and notes receivable - net{4}</v>
      </c>
      <c r="C45" s="28">
        <v>6410</v>
      </c>
      <c r="D45">
        <v>2022</v>
      </c>
      <c r="E45" t="s">
        <v>159</v>
      </c>
      <c r="F45" s="9" t="s">
        <v>30</v>
      </c>
      <c r="G45">
        <v>4</v>
      </c>
      <c r="H45" t="s">
        <v>193</v>
      </c>
      <c r="I45" s="1" t="s">
        <v>194</v>
      </c>
      <c r="J45" t="str">
        <f t="shared" si="9"/>
        <v>{4}</v>
      </c>
      <c r="N45" s="9"/>
      <c r="O45" s="9"/>
      <c r="P45" s="9"/>
      <c r="Q45" s="9"/>
      <c r="R45" s="9"/>
      <c r="S45" s="9"/>
      <c r="T45" s="9"/>
      <c r="U45" s="10"/>
      <c r="V45" s="8"/>
      <c r="W45" s="9"/>
      <c r="X45" s="9"/>
      <c r="Y45" s="10"/>
      <c r="Z45" s="9"/>
      <c r="AA45" s="9"/>
      <c r="AB45" s="8"/>
      <c r="AC45" s="9"/>
      <c r="AD45" s="9"/>
      <c r="AE45" s="9"/>
      <c r="AF45" s="9"/>
      <c r="AG45" s="9"/>
      <c r="AH45" s="9"/>
      <c r="AI45" s="9"/>
      <c r="AJ45" s="9"/>
      <c r="AK45" s="9"/>
      <c r="AL45" s="14"/>
    </row>
    <row r="46" spans="1:38" x14ac:dyDescent="0.35">
      <c r="A46">
        <v>5</v>
      </c>
      <c r="B46" s="9" t="str">
        <f>CONCATENATE(BS!$F46,J46)</f>
        <v>Financing receivables - net{5}</v>
      </c>
      <c r="C46" s="28">
        <v>36634</v>
      </c>
      <c r="D46">
        <v>2022</v>
      </c>
      <c r="E46" t="s">
        <v>159</v>
      </c>
      <c r="F46" s="9" t="s">
        <v>61</v>
      </c>
      <c r="G46">
        <v>5</v>
      </c>
      <c r="H46" t="s">
        <v>193</v>
      </c>
      <c r="I46" s="1" t="s">
        <v>194</v>
      </c>
      <c r="J46" t="str">
        <f t="shared" si="9"/>
        <v>{5}</v>
      </c>
      <c r="N46" s="2"/>
      <c r="O46" s="2"/>
      <c r="P46" s="2"/>
      <c r="Q46" s="2"/>
      <c r="R46" s="2"/>
      <c r="S46" s="2"/>
      <c r="T46" s="2"/>
      <c r="U46" s="11"/>
      <c r="V46" s="13"/>
      <c r="W46" s="2"/>
      <c r="X46" s="2"/>
      <c r="Y46" s="11"/>
      <c r="Z46" s="9"/>
      <c r="AA46" s="2"/>
      <c r="AB46" s="9"/>
      <c r="AC46" s="2"/>
      <c r="AD46" s="2"/>
      <c r="AE46" s="2"/>
      <c r="AF46" s="2"/>
      <c r="AG46" s="2"/>
      <c r="AH46" s="2"/>
      <c r="AI46" s="2"/>
      <c r="AJ46" s="2"/>
      <c r="AK46" s="9"/>
      <c r="AL46" s="15"/>
    </row>
    <row r="47" spans="1:38" x14ac:dyDescent="0.35">
      <c r="A47" s="9">
        <v>6</v>
      </c>
      <c r="B47" s="9" t="str">
        <f>CONCATENATE(BS!$F47,J47)</f>
        <v>Financial receivables securitized - net{6}</v>
      </c>
      <c r="C47" s="28">
        <v>5936</v>
      </c>
      <c r="D47">
        <v>2022</v>
      </c>
      <c r="E47" t="s">
        <v>159</v>
      </c>
      <c r="F47" s="9" t="s">
        <v>112</v>
      </c>
      <c r="G47">
        <v>6</v>
      </c>
      <c r="H47" t="s">
        <v>193</v>
      </c>
      <c r="I47" s="1" t="s">
        <v>194</v>
      </c>
      <c r="J47" t="str">
        <f t="shared" si="9"/>
        <v>{6}</v>
      </c>
    </row>
    <row r="48" spans="1:38" x14ac:dyDescent="0.35">
      <c r="A48">
        <v>7</v>
      </c>
      <c r="B48" s="9" t="str">
        <f>CONCATENATE(BS!$F48,J48)</f>
        <v>Other receivables{7}</v>
      </c>
      <c r="C48" s="28">
        <v>2492</v>
      </c>
      <c r="D48">
        <v>2022</v>
      </c>
      <c r="E48" t="s">
        <v>159</v>
      </c>
      <c r="F48" s="9" t="s">
        <v>31</v>
      </c>
      <c r="G48">
        <v>7</v>
      </c>
      <c r="H48" t="s">
        <v>193</v>
      </c>
      <c r="I48" s="1" t="s">
        <v>194</v>
      </c>
      <c r="J48" t="str">
        <f t="shared" si="9"/>
        <v>{7}</v>
      </c>
    </row>
    <row r="49" spans="1:19" x14ac:dyDescent="0.35">
      <c r="A49" s="9">
        <v>8</v>
      </c>
      <c r="B49" s="9" t="str">
        <f>CONCATENATE(BS!$F49,J49)</f>
        <v>Equipment on operating leases - net{8}</v>
      </c>
      <c r="C49" s="28">
        <v>6623</v>
      </c>
      <c r="D49">
        <v>2022</v>
      </c>
      <c r="E49" t="s">
        <v>159</v>
      </c>
      <c r="F49" s="9" t="s">
        <v>32</v>
      </c>
      <c r="G49">
        <v>8</v>
      </c>
      <c r="H49" t="s">
        <v>193</v>
      </c>
      <c r="I49" s="1" t="s">
        <v>194</v>
      </c>
      <c r="J49" t="str">
        <f t="shared" si="9"/>
        <v>{8}</v>
      </c>
      <c r="N49" s="7" t="s">
        <v>0</v>
      </c>
      <c r="O49" s="7" t="s">
        <v>1</v>
      </c>
      <c r="P49" s="7" t="s">
        <v>2</v>
      </c>
      <c r="Q49" s="7" t="s">
        <v>91</v>
      </c>
      <c r="R49" s="7" t="s">
        <v>92</v>
      </c>
      <c r="S49" s="7" t="s">
        <v>93</v>
      </c>
    </row>
    <row r="50" spans="1:19" x14ac:dyDescent="0.35">
      <c r="A50">
        <v>9</v>
      </c>
      <c r="B50" s="9" t="str">
        <f>CONCATENATE(BS!$F50,J50)</f>
        <v>Inventories{9}</v>
      </c>
      <c r="C50" s="30">
        <v>8495</v>
      </c>
      <c r="D50">
        <v>2022</v>
      </c>
      <c r="E50" t="s">
        <v>159</v>
      </c>
      <c r="F50" s="19" t="s">
        <v>33</v>
      </c>
      <c r="G50">
        <v>9</v>
      </c>
      <c r="H50" t="s">
        <v>193</v>
      </c>
      <c r="I50" s="1" t="s">
        <v>194</v>
      </c>
      <c r="J50" t="str">
        <f t="shared" si="9"/>
        <v>{9}</v>
      </c>
    </row>
    <row r="51" spans="1:19" x14ac:dyDescent="0.35">
      <c r="A51" s="9">
        <v>10</v>
      </c>
      <c r="B51" s="9" t="str">
        <f>CONCATENATE(BS!$F51,J51)</f>
        <v>...Current assets{10}</v>
      </c>
      <c r="C51" s="29">
        <f t="shared" ref="C51" si="11">SUM(C42:C50)</f>
        <v>72098</v>
      </c>
      <c r="D51">
        <v>2022</v>
      </c>
      <c r="E51" t="s">
        <v>159</v>
      </c>
      <c r="F51" s="19" t="s">
        <v>168</v>
      </c>
      <c r="G51">
        <v>10</v>
      </c>
      <c r="H51" t="s">
        <v>193</v>
      </c>
      <c r="I51" s="1" t="s">
        <v>194</v>
      </c>
      <c r="J51" t="str">
        <f t="shared" si="9"/>
        <v>{10}</v>
      </c>
    </row>
    <row r="52" spans="1:19" x14ac:dyDescent="0.35">
      <c r="A52">
        <v>11</v>
      </c>
      <c r="B52" s="9" t="str">
        <f>CONCATENATE(BS!$F52,J52)</f>
        <v>Property and equipment - net{11}</v>
      </c>
      <c r="C52" s="30">
        <v>6056</v>
      </c>
      <c r="D52">
        <v>2022</v>
      </c>
      <c r="E52" t="s">
        <v>159</v>
      </c>
      <c r="F52" s="19" t="s">
        <v>34</v>
      </c>
      <c r="G52">
        <v>11</v>
      </c>
      <c r="H52" t="s">
        <v>193</v>
      </c>
      <c r="I52" s="1" t="s">
        <v>194</v>
      </c>
      <c r="J52" t="str">
        <f t="shared" si="9"/>
        <v>{11}</v>
      </c>
    </row>
    <row r="53" spans="1:19" x14ac:dyDescent="0.35">
      <c r="A53" s="9">
        <v>12</v>
      </c>
      <c r="B53" s="9" t="str">
        <f>CONCATENATE(BS!$F53,J53)</f>
        <v>Investments in unconsolidated affiliates{12}</v>
      </c>
      <c r="C53" s="29"/>
      <c r="D53">
        <v>2022</v>
      </c>
      <c r="E53" t="s">
        <v>159</v>
      </c>
      <c r="F53" s="19" t="s">
        <v>102</v>
      </c>
      <c r="G53">
        <v>12</v>
      </c>
      <c r="H53" t="s">
        <v>193</v>
      </c>
      <c r="I53" s="1" t="s">
        <v>194</v>
      </c>
      <c r="J53" t="str">
        <f t="shared" si="9"/>
        <v>{12}</v>
      </c>
    </row>
    <row r="54" spans="1:19" x14ac:dyDescent="0.35">
      <c r="A54">
        <v>13</v>
      </c>
      <c r="B54" s="9" t="str">
        <f>CONCATENATE(BS!$F54,J54)</f>
        <v>Goodwill{13}</v>
      </c>
      <c r="C54" s="30">
        <v>3687</v>
      </c>
      <c r="D54">
        <v>2022</v>
      </c>
      <c r="E54" t="s">
        <v>159</v>
      </c>
      <c r="F54" s="19" t="s">
        <v>35</v>
      </c>
      <c r="G54">
        <v>13</v>
      </c>
      <c r="H54" t="s">
        <v>193</v>
      </c>
      <c r="I54" s="1" t="s">
        <v>194</v>
      </c>
      <c r="J54" t="str">
        <f t="shared" si="9"/>
        <v>{13}</v>
      </c>
    </row>
    <row r="55" spans="1:19" x14ac:dyDescent="0.35">
      <c r="A55" s="9">
        <v>14</v>
      </c>
      <c r="B55" s="9" t="str">
        <f>CONCATENATE(BS!$F55,J55)</f>
        <v>Other intangible assets - net{14}</v>
      </c>
      <c r="C55" s="30">
        <v>1218</v>
      </c>
      <c r="D55">
        <v>2022</v>
      </c>
      <c r="E55" t="s">
        <v>159</v>
      </c>
      <c r="F55" s="19" t="s">
        <v>36</v>
      </c>
      <c r="G55">
        <v>14</v>
      </c>
      <c r="H55" t="s">
        <v>193</v>
      </c>
      <c r="I55" s="1" t="s">
        <v>194</v>
      </c>
      <c r="J55" t="str">
        <f t="shared" si="9"/>
        <v>{14}</v>
      </c>
    </row>
    <row r="56" spans="1:19" x14ac:dyDescent="0.35">
      <c r="A56">
        <v>15</v>
      </c>
      <c r="B56" s="9" t="str">
        <f>CONCATENATE(BS!$F56,J56)</f>
        <v>Retirement benefits{15}</v>
      </c>
      <c r="C56" s="30">
        <v>3730</v>
      </c>
      <c r="D56">
        <v>2022</v>
      </c>
      <c r="E56" t="s">
        <v>159</v>
      </c>
      <c r="F56" s="19" t="s">
        <v>37</v>
      </c>
      <c r="G56">
        <v>15</v>
      </c>
      <c r="H56" t="s">
        <v>193</v>
      </c>
      <c r="I56" s="1" t="s">
        <v>194</v>
      </c>
      <c r="J56" t="str">
        <f t="shared" si="9"/>
        <v>{15}</v>
      </c>
    </row>
    <row r="57" spans="1:19" x14ac:dyDescent="0.35">
      <c r="A57" s="9">
        <v>16</v>
      </c>
      <c r="B57" s="9" t="str">
        <f>CONCATENATE(BS!$F57,J57)</f>
        <v>Deferred income taxes.{16}</v>
      </c>
      <c r="C57" s="30">
        <v>824</v>
      </c>
      <c r="D57">
        <v>2022</v>
      </c>
      <c r="E57" t="s">
        <v>159</v>
      </c>
      <c r="F57" s="19" t="s">
        <v>192</v>
      </c>
      <c r="G57">
        <v>16</v>
      </c>
      <c r="H57" t="s">
        <v>193</v>
      </c>
      <c r="I57" s="1" t="s">
        <v>194</v>
      </c>
      <c r="J57" t="str">
        <f t="shared" si="9"/>
        <v>{16}</v>
      </c>
    </row>
    <row r="58" spans="1:19" x14ac:dyDescent="0.35">
      <c r="A58">
        <v>17</v>
      </c>
      <c r="B58" s="9" t="str">
        <f>CONCATENATE(BS!$F58,J58)</f>
        <v>Other assets{17}</v>
      </c>
      <c r="C58" s="30">
        <v>2417</v>
      </c>
      <c r="D58">
        <v>2022</v>
      </c>
      <c r="E58" t="s">
        <v>159</v>
      </c>
      <c r="F58" s="19" t="s">
        <v>39</v>
      </c>
      <c r="G58">
        <v>17</v>
      </c>
      <c r="H58" t="s">
        <v>193</v>
      </c>
      <c r="I58" s="1" t="s">
        <v>194</v>
      </c>
      <c r="J58" t="str">
        <f t="shared" si="9"/>
        <v>{17}</v>
      </c>
    </row>
    <row r="59" spans="1:19" x14ac:dyDescent="0.35">
      <c r="A59" s="9">
        <v>18</v>
      </c>
      <c r="B59" s="9" t="str">
        <f>CONCATENATE(BS!$F59,J59)</f>
        <v>...Noncurrent assets{18}</v>
      </c>
      <c r="C59" s="29">
        <f t="shared" ref="C59" si="12">SUM(C52:C58)</f>
        <v>17932</v>
      </c>
      <c r="D59">
        <v>2022</v>
      </c>
      <c r="E59" t="s">
        <v>159</v>
      </c>
      <c r="F59" s="19" t="s">
        <v>169</v>
      </c>
      <c r="G59">
        <v>18</v>
      </c>
      <c r="H59" t="s">
        <v>193</v>
      </c>
      <c r="I59" s="1" t="s">
        <v>194</v>
      </c>
      <c r="J59" t="str">
        <f t="shared" si="9"/>
        <v>{18}</v>
      </c>
    </row>
    <row r="60" spans="1:19" x14ac:dyDescent="0.35">
      <c r="A60">
        <v>19</v>
      </c>
      <c r="B60" s="9" t="str">
        <f>CONCATENATE(BS!$F60,J60)</f>
        <v>...Total Assets{19}</v>
      </c>
      <c r="C60" s="30">
        <v>90030</v>
      </c>
      <c r="D60">
        <v>2022</v>
      </c>
      <c r="E60" t="s">
        <v>159</v>
      </c>
      <c r="F60" s="19" t="s">
        <v>170</v>
      </c>
      <c r="G60">
        <v>19</v>
      </c>
      <c r="H60" t="s">
        <v>193</v>
      </c>
      <c r="I60" s="1" t="s">
        <v>194</v>
      </c>
      <c r="J60" t="str">
        <f t="shared" si="9"/>
        <v>{19}</v>
      </c>
    </row>
    <row r="61" spans="1:19" x14ac:dyDescent="0.35">
      <c r="A61" s="9">
        <v>20</v>
      </c>
      <c r="B61" s="9" t="str">
        <f>CONCATENATE(BS!$F61,J61)</f>
        <v>Short-term borrowings{20}</v>
      </c>
      <c r="C61" s="30">
        <v>12592</v>
      </c>
      <c r="D61">
        <v>2022</v>
      </c>
      <c r="E61" t="s">
        <v>159</v>
      </c>
      <c r="F61" s="19" t="s">
        <v>42</v>
      </c>
      <c r="G61">
        <v>20</v>
      </c>
      <c r="H61" t="s">
        <v>193</v>
      </c>
      <c r="I61" s="1" t="s">
        <v>194</v>
      </c>
      <c r="J61" t="str">
        <f t="shared" si="9"/>
        <v>{20}</v>
      </c>
    </row>
    <row r="62" spans="1:19" x14ac:dyDescent="0.35">
      <c r="A62">
        <v>21</v>
      </c>
      <c r="B62" s="9" t="str">
        <f>CONCATENATE(BS!$F62,J62)</f>
        <v>Short-term securitization borrowings{21}</v>
      </c>
      <c r="C62" s="30">
        <v>5711</v>
      </c>
      <c r="D62">
        <v>2022</v>
      </c>
      <c r="E62" t="s">
        <v>159</v>
      </c>
      <c r="F62" s="19" t="s">
        <v>43</v>
      </c>
      <c r="G62">
        <v>21</v>
      </c>
      <c r="H62" t="s">
        <v>193</v>
      </c>
      <c r="I62" s="1" t="s">
        <v>194</v>
      </c>
      <c r="J62" t="str">
        <f t="shared" si="9"/>
        <v>{21}</v>
      </c>
    </row>
    <row r="63" spans="1:19" x14ac:dyDescent="0.35">
      <c r="A63" s="9">
        <v>22</v>
      </c>
      <c r="B63" s="9" t="str">
        <f>CONCATENATE(BS!$F63,J63)</f>
        <v>Payables to unconsolidated affiliates{22}</v>
      </c>
      <c r="C63" s="29"/>
      <c r="D63">
        <v>2022</v>
      </c>
      <c r="E63" t="s">
        <v>159</v>
      </c>
      <c r="F63" s="19" t="s">
        <v>103</v>
      </c>
      <c r="G63">
        <v>22</v>
      </c>
      <c r="H63" t="s">
        <v>193</v>
      </c>
      <c r="I63" s="1" t="s">
        <v>194</v>
      </c>
      <c r="J63" t="str">
        <f t="shared" si="9"/>
        <v>{22}</v>
      </c>
    </row>
    <row r="64" spans="1:19" x14ac:dyDescent="0.35">
      <c r="A64">
        <v>23</v>
      </c>
      <c r="B64" s="9" t="str">
        <f>CONCATENATE(BS!$F64,J64)</f>
        <v>Accounts payable and accrued expenses{23}</v>
      </c>
      <c r="C64" s="30">
        <v>14822</v>
      </c>
      <c r="D64">
        <v>2022</v>
      </c>
      <c r="E64" t="s">
        <v>159</v>
      </c>
      <c r="F64" s="19" t="s">
        <v>44</v>
      </c>
      <c r="G64">
        <v>23</v>
      </c>
      <c r="H64" t="s">
        <v>193</v>
      </c>
      <c r="I64" s="1" t="s">
        <v>194</v>
      </c>
      <c r="J64" t="str">
        <f t="shared" si="9"/>
        <v>{23}</v>
      </c>
    </row>
    <row r="65" spans="1:10" x14ac:dyDescent="0.35">
      <c r="A65" s="9">
        <v>24</v>
      </c>
      <c r="B65" s="9" t="str">
        <f>CONCATENATE(BS!$F65,J65)</f>
        <v>...Current liabilities{24}</v>
      </c>
      <c r="C65" s="29">
        <f t="shared" ref="C65" si="13">SUM(C61:C64)</f>
        <v>33125</v>
      </c>
      <c r="D65">
        <v>2022</v>
      </c>
      <c r="E65" t="s">
        <v>159</v>
      </c>
      <c r="F65" s="19" t="s">
        <v>173</v>
      </c>
      <c r="G65">
        <v>24</v>
      </c>
      <c r="H65" t="s">
        <v>193</v>
      </c>
      <c r="I65" s="1" t="s">
        <v>194</v>
      </c>
      <c r="J65" t="str">
        <f t="shared" si="9"/>
        <v>{24}</v>
      </c>
    </row>
    <row r="66" spans="1:10" x14ac:dyDescent="0.35">
      <c r="A66">
        <v>25</v>
      </c>
      <c r="B66" s="9" t="str">
        <f>CONCATENATE(BS!$F66,J66)</f>
        <v>Deferred income taxes{25}</v>
      </c>
      <c r="C66" s="30">
        <v>495</v>
      </c>
      <c r="D66">
        <v>2022</v>
      </c>
      <c r="E66" t="s">
        <v>159</v>
      </c>
      <c r="F66" s="19" t="s">
        <v>38</v>
      </c>
      <c r="G66">
        <v>25</v>
      </c>
      <c r="H66" t="s">
        <v>193</v>
      </c>
      <c r="I66" s="1" t="s">
        <v>194</v>
      </c>
      <c r="J66" t="str">
        <f t="shared" si="9"/>
        <v>{25}</v>
      </c>
    </row>
    <row r="67" spans="1:10" x14ac:dyDescent="0.35">
      <c r="A67" s="9">
        <v>26</v>
      </c>
      <c r="B67" s="9" t="str">
        <f>CONCATENATE(BS!$F67,J67)</f>
        <v>Long-term borrowings{26}</v>
      </c>
      <c r="C67" s="30">
        <v>33596</v>
      </c>
      <c r="D67">
        <v>2022</v>
      </c>
      <c r="E67" t="s">
        <v>159</v>
      </c>
      <c r="F67" s="19" t="s">
        <v>45</v>
      </c>
      <c r="G67">
        <v>26</v>
      </c>
      <c r="H67" t="s">
        <v>193</v>
      </c>
      <c r="I67" s="1" t="s">
        <v>194</v>
      </c>
      <c r="J67" t="str">
        <f t="shared" si="9"/>
        <v>{26}</v>
      </c>
    </row>
    <row r="68" spans="1:10" x14ac:dyDescent="0.35">
      <c r="A68">
        <v>27</v>
      </c>
      <c r="B68" s="9" t="str">
        <f>CONCATENATE(BS!$F68,J68)</f>
        <v>Retirement benefits and other liabilities{27}</v>
      </c>
      <c r="C68" s="30">
        <v>2457</v>
      </c>
      <c r="D68">
        <v>2022</v>
      </c>
      <c r="E68" t="s">
        <v>159</v>
      </c>
      <c r="F68" s="19" t="s">
        <v>46</v>
      </c>
      <c r="G68">
        <v>27</v>
      </c>
      <c r="H68" t="s">
        <v>193</v>
      </c>
      <c r="I68" s="1" t="s">
        <v>194</v>
      </c>
      <c r="J68" t="str">
        <f t="shared" si="9"/>
        <v>{27}</v>
      </c>
    </row>
    <row r="69" spans="1:10" x14ac:dyDescent="0.35">
      <c r="A69" s="9">
        <v>28</v>
      </c>
      <c r="B69" s="9" t="str">
        <f>CONCATENATE(BS!$F69,J69)</f>
        <v>...Noncurrent liabilities{28}</v>
      </c>
      <c r="C69" s="29">
        <f t="shared" ref="C69" si="14">SUM(C66:C68)</f>
        <v>36548</v>
      </c>
      <c r="D69">
        <v>2022</v>
      </c>
      <c r="E69" t="s">
        <v>159</v>
      </c>
      <c r="F69" s="9" t="s">
        <v>172</v>
      </c>
      <c r="G69">
        <v>28</v>
      </c>
      <c r="H69" t="s">
        <v>193</v>
      </c>
      <c r="I69" s="1" t="s">
        <v>194</v>
      </c>
      <c r="J69" t="str">
        <f t="shared" si="9"/>
        <v>{28}</v>
      </c>
    </row>
    <row r="70" spans="1:10" x14ac:dyDescent="0.35">
      <c r="A70">
        <v>29</v>
      </c>
      <c r="B70" s="9" t="str">
        <f>CONCATENATE(BS!$F70,J70)</f>
        <v>...Total liabilities{29}</v>
      </c>
      <c r="C70" s="28">
        <v>69673</v>
      </c>
      <c r="D70">
        <v>2022</v>
      </c>
      <c r="E70" t="s">
        <v>159</v>
      </c>
      <c r="F70" s="9" t="s">
        <v>171</v>
      </c>
      <c r="G70">
        <v>29</v>
      </c>
      <c r="H70" t="s">
        <v>193</v>
      </c>
      <c r="I70" s="1" t="s">
        <v>194</v>
      </c>
      <c r="J70" t="str">
        <f t="shared" si="9"/>
        <v>{29}</v>
      </c>
    </row>
    <row r="71" spans="1:10" x14ac:dyDescent="0.35">
      <c r="A71" s="9">
        <v>30</v>
      </c>
      <c r="B71" s="9" t="str">
        <f>CONCATENATE(BS!$F71,J71)</f>
        <v>Commitments and contingencies {30}</v>
      </c>
      <c r="C71" s="31" t="s">
        <v>49</v>
      </c>
      <c r="D71">
        <v>2022</v>
      </c>
      <c r="E71" t="s">
        <v>159</v>
      </c>
      <c r="F71" s="9" t="s">
        <v>121</v>
      </c>
      <c r="G71">
        <v>30</v>
      </c>
      <c r="H71" t="s">
        <v>193</v>
      </c>
      <c r="I71" s="1" t="s">
        <v>194</v>
      </c>
      <c r="J71" t="str">
        <f t="shared" si="9"/>
        <v>{30}</v>
      </c>
    </row>
    <row r="72" spans="1:10" x14ac:dyDescent="0.35">
      <c r="A72">
        <v>31</v>
      </c>
      <c r="B72" s="9" t="str">
        <f>CONCATENATE(BS!$F72,J72)</f>
        <v>Redeemable noncontrolling interest {31}</v>
      </c>
      <c r="C72" s="28">
        <v>92</v>
      </c>
      <c r="D72">
        <v>2022</v>
      </c>
      <c r="E72" t="s">
        <v>159</v>
      </c>
      <c r="F72" s="9" t="s">
        <v>120</v>
      </c>
      <c r="G72">
        <v>31</v>
      </c>
      <c r="H72" t="s">
        <v>193</v>
      </c>
      <c r="I72" s="1" t="s">
        <v>194</v>
      </c>
      <c r="J72" t="str">
        <f t="shared" si="9"/>
        <v>{31}</v>
      </c>
    </row>
    <row r="73" spans="1:10" x14ac:dyDescent="0.35">
      <c r="A73" s="9">
        <v>32</v>
      </c>
      <c r="B73" s="9" t="str">
        <f>CONCATENATE(BS!$F73,J73)</f>
        <v>Common stock, $1 par value{32}</v>
      </c>
      <c r="C73" s="28">
        <v>5165</v>
      </c>
      <c r="D73">
        <v>2022</v>
      </c>
      <c r="E73" t="s">
        <v>159</v>
      </c>
      <c r="F73" s="9" t="s">
        <v>122</v>
      </c>
      <c r="G73">
        <v>32</v>
      </c>
      <c r="H73" t="s">
        <v>193</v>
      </c>
      <c r="I73" s="1" t="s">
        <v>194</v>
      </c>
      <c r="J73" t="str">
        <f t="shared" si="9"/>
        <v>{32}</v>
      </c>
    </row>
    <row r="74" spans="1:10" x14ac:dyDescent="0.35">
      <c r="A74">
        <v>33</v>
      </c>
      <c r="B74" s="9" t="str">
        <f>CONCATENATE(BS!$F74,J74)</f>
        <v>Common stock in treasury{33}</v>
      </c>
      <c r="C74" s="28">
        <v>-24094</v>
      </c>
      <c r="D74">
        <v>2022</v>
      </c>
      <c r="E74" t="s">
        <v>159</v>
      </c>
      <c r="F74" s="9" t="s">
        <v>123</v>
      </c>
      <c r="G74">
        <v>33</v>
      </c>
      <c r="H74" t="s">
        <v>193</v>
      </c>
      <c r="I74" s="1" t="s">
        <v>194</v>
      </c>
      <c r="J74" t="str">
        <f t="shared" si="9"/>
        <v>{33}</v>
      </c>
    </row>
    <row r="75" spans="1:10" x14ac:dyDescent="0.35">
      <c r="A75" s="9">
        <v>34</v>
      </c>
      <c r="B75" s="9" t="str">
        <f>CONCATENATE(BS!$F75,J75)</f>
        <v>Retained earnings{34}</v>
      </c>
      <c r="C75" s="28">
        <v>42247</v>
      </c>
      <c r="D75">
        <v>2022</v>
      </c>
      <c r="E75" t="s">
        <v>159</v>
      </c>
      <c r="F75" s="9" t="s">
        <v>54</v>
      </c>
      <c r="G75">
        <v>34</v>
      </c>
      <c r="H75" t="s">
        <v>193</v>
      </c>
      <c r="I75" s="1" t="s">
        <v>194</v>
      </c>
      <c r="J75" t="str">
        <f t="shared" si="9"/>
        <v>{34}</v>
      </c>
    </row>
    <row r="76" spans="1:10" x14ac:dyDescent="0.35">
      <c r="A76">
        <v>35</v>
      </c>
      <c r="B76" s="9" t="str">
        <f>CONCATENATE(BS!$F76,J76)</f>
        <v>Accumulated other comprehensive income (loss){35}</v>
      </c>
      <c r="C76" s="28">
        <v>-3056</v>
      </c>
      <c r="D76">
        <v>2022</v>
      </c>
      <c r="E76" t="s">
        <v>159</v>
      </c>
      <c r="F76" s="9" t="s">
        <v>55</v>
      </c>
      <c r="G76">
        <v>35</v>
      </c>
      <c r="H76" t="s">
        <v>193</v>
      </c>
      <c r="I76" s="1" t="s">
        <v>194</v>
      </c>
      <c r="J76" t="str">
        <f t="shared" si="9"/>
        <v>{35}</v>
      </c>
    </row>
    <row r="77" spans="1:10" x14ac:dyDescent="0.35">
      <c r="A77" s="9">
        <v>36</v>
      </c>
      <c r="B77" s="9" t="str">
        <f>CONCATENATE(BS!$F77,J77)</f>
        <v>Noncontrolling interests{36}</v>
      </c>
      <c r="C77" s="28">
        <v>3</v>
      </c>
      <c r="D77">
        <v>2022</v>
      </c>
      <c r="E77" t="s">
        <v>159</v>
      </c>
      <c r="F77" s="9" t="s">
        <v>57</v>
      </c>
      <c r="G77">
        <v>36</v>
      </c>
      <c r="H77" t="s">
        <v>193</v>
      </c>
      <c r="I77" s="1" t="s">
        <v>194</v>
      </c>
      <c r="J77" t="str">
        <f t="shared" si="9"/>
        <v>{36}</v>
      </c>
    </row>
    <row r="78" spans="1:10" x14ac:dyDescent="0.35">
      <c r="A78">
        <v>37</v>
      </c>
      <c r="B78" s="9" t="str">
        <f>CONCATENATE(BS!$F78,J78)</f>
        <v>...Total stockholders' equity{37}</v>
      </c>
      <c r="C78" s="28">
        <v>20265</v>
      </c>
      <c r="D78">
        <v>2022</v>
      </c>
      <c r="E78" t="s">
        <v>159</v>
      </c>
      <c r="F78" s="9" t="s">
        <v>174</v>
      </c>
      <c r="G78">
        <v>37</v>
      </c>
      <c r="H78" t="s">
        <v>193</v>
      </c>
      <c r="I78" s="1" t="s">
        <v>194</v>
      </c>
      <c r="J78" t="str">
        <f t="shared" si="9"/>
        <v>{37}</v>
      </c>
    </row>
    <row r="79" spans="1:10" x14ac:dyDescent="0.35">
      <c r="A79" s="9">
        <v>38</v>
      </c>
      <c r="B79" s="9" t="str">
        <f>CONCATENATE(BS!$F79,J79)</f>
        <v>Total liabilities and stockholders' equity{38}</v>
      </c>
      <c r="C79" s="29">
        <f>C70+C72+C78</f>
        <v>90030</v>
      </c>
      <c r="D79">
        <v>2022</v>
      </c>
      <c r="E79" t="s">
        <v>159</v>
      </c>
      <c r="F79" s="9" t="s">
        <v>133</v>
      </c>
      <c r="G79">
        <v>38</v>
      </c>
      <c r="H79" t="s">
        <v>193</v>
      </c>
      <c r="I79" s="1" t="s">
        <v>194</v>
      </c>
      <c r="J79" t="str">
        <f t="shared" si="9"/>
        <v>{38}</v>
      </c>
    </row>
    <row r="80" spans="1:10" x14ac:dyDescent="0.35">
      <c r="A80">
        <v>1</v>
      </c>
      <c r="B80" s="9" t="str">
        <f>CONCATENATE(BS!$F80,J80)</f>
        <v>Cash and cash equivalents{1}</v>
      </c>
      <c r="C80" s="28">
        <v>8017</v>
      </c>
      <c r="D80">
        <v>2021</v>
      </c>
      <c r="E80" t="s">
        <v>159</v>
      </c>
      <c r="F80" s="9" t="s">
        <v>28</v>
      </c>
      <c r="G80">
        <v>39</v>
      </c>
      <c r="H80" t="s">
        <v>193</v>
      </c>
      <c r="I80" s="1" t="s">
        <v>194</v>
      </c>
      <c r="J80" t="str">
        <f t="shared" si="9"/>
        <v>{1}</v>
      </c>
    </row>
    <row r="81" spans="1:10" x14ac:dyDescent="0.35">
      <c r="A81" s="9">
        <v>2</v>
      </c>
      <c r="B81" s="9" t="str">
        <f>CONCATENATE(BS!$F81,J81)</f>
        <v>Marketable securities{2}</v>
      </c>
      <c r="C81" s="28">
        <v>728</v>
      </c>
      <c r="D81">
        <v>2021</v>
      </c>
      <c r="E81" t="s">
        <v>159</v>
      </c>
      <c r="F81" s="9" t="s">
        <v>29</v>
      </c>
      <c r="G81">
        <v>40</v>
      </c>
      <c r="H81" t="s">
        <v>193</v>
      </c>
      <c r="I81" s="1" t="s">
        <v>194</v>
      </c>
      <c r="J81" t="str">
        <f t="shared" si="9"/>
        <v>{2}</v>
      </c>
    </row>
    <row r="82" spans="1:10" x14ac:dyDescent="0.35">
      <c r="A82">
        <v>3</v>
      </c>
      <c r="B82" s="9" t="str">
        <f>CONCATENATE(BS!$F82,J82)</f>
        <v>Receivables from unconsolidated affiliates{3}</v>
      </c>
      <c r="C82" s="29"/>
      <c r="D82">
        <v>2021</v>
      </c>
      <c r="E82" t="s">
        <v>159</v>
      </c>
      <c r="F82" s="9" t="s">
        <v>100</v>
      </c>
      <c r="G82">
        <v>41</v>
      </c>
      <c r="H82" t="s">
        <v>193</v>
      </c>
      <c r="I82" s="1" t="s">
        <v>194</v>
      </c>
      <c r="J82" t="str">
        <f t="shared" si="9"/>
        <v>{3}</v>
      </c>
    </row>
    <row r="83" spans="1:10" x14ac:dyDescent="0.35">
      <c r="A83" s="9">
        <v>4</v>
      </c>
      <c r="B83" s="9" t="str">
        <f>CONCATENATE(BS!$F83,J83)</f>
        <v>Trade accounts and notes receivable - net{4}</v>
      </c>
      <c r="C83" s="28">
        <v>4208</v>
      </c>
      <c r="D83">
        <v>2021</v>
      </c>
      <c r="E83" t="s">
        <v>159</v>
      </c>
      <c r="F83" s="9" t="s">
        <v>30</v>
      </c>
      <c r="G83">
        <v>42</v>
      </c>
      <c r="H83" t="s">
        <v>193</v>
      </c>
      <c r="I83" s="1" t="s">
        <v>194</v>
      </c>
      <c r="J83" t="str">
        <f t="shared" si="9"/>
        <v>{4}</v>
      </c>
    </row>
    <row r="84" spans="1:10" x14ac:dyDescent="0.35">
      <c r="A84">
        <v>5</v>
      </c>
      <c r="B84" s="9" t="str">
        <f>CONCATENATE(BS!$F84,J84)</f>
        <v>Financing receivables - net{5}</v>
      </c>
      <c r="C84" s="28">
        <v>33799</v>
      </c>
      <c r="D84">
        <v>2021</v>
      </c>
      <c r="E84" t="s">
        <v>159</v>
      </c>
      <c r="F84" s="9" t="s">
        <v>61</v>
      </c>
      <c r="G84">
        <v>43</v>
      </c>
      <c r="H84" t="s">
        <v>193</v>
      </c>
      <c r="I84" s="1" t="s">
        <v>194</v>
      </c>
      <c r="J84" t="str">
        <f t="shared" si="9"/>
        <v>{5}</v>
      </c>
    </row>
    <row r="85" spans="1:10" x14ac:dyDescent="0.35">
      <c r="A85" s="9">
        <v>6</v>
      </c>
      <c r="B85" s="9" t="str">
        <f>CONCATENATE(BS!$F85,J85)</f>
        <v>Financial receivables securitized - net{6}</v>
      </c>
      <c r="C85" s="28">
        <v>4659</v>
      </c>
      <c r="D85">
        <v>2021</v>
      </c>
      <c r="E85" t="s">
        <v>159</v>
      </c>
      <c r="F85" s="9" t="s">
        <v>112</v>
      </c>
      <c r="G85">
        <v>44</v>
      </c>
      <c r="H85" t="s">
        <v>193</v>
      </c>
      <c r="I85" s="1" t="s">
        <v>194</v>
      </c>
      <c r="J85" t="str">
        <f t="shared" si="9"/>
        <v>{6}</v>
      </c>
    </row>
    <row r="86" spans="1:10" x14ac:dyDescent="0.35">
      <c r="A86">
        <v>7</v>
      </c>
      <c r="B86" s="9" t="str">
        <f>CONCATENATE(BS!$F86,J86)</f>
        <v>Other receivables{7}</v>
      </c>
      <c r="C86" s="28">
        <v>1765</v>
      </c>
      <c r="D86">
        <v>2021</v>
      </c>
      <c r="E86" t="s">
        <v>159</v>
      </c>
      <c r="F86" s="9" t="s">
        <v>31</v>
      </c>
      <c r="G86">
        <v>45</v>
      </c>
      <c r="H86" t="s">
        <v>193</v>
      </c>
      <c r="I86" s="1" t="s">
        <v>194</v>
      </c>
      <c r="J86" t="str">
        <f t="shared" si="9"/>
        <v>{7}</v>
      </c>
    </row>
    <row r="87" spans="1:10" x14ac:dyDescent="0.35">
      <c r="A87" s="9">
        <v>8</v>
      </c>
      <c r="B87" s="9" t="str">
        <f>CONCATENATE(BS!$F87,J87)</f>
        <v>Equipment on operating leases - net{8}</v>
      </c>
      <c r="C87" s="28">
        <v>6988</v>
      </c>
      <c r="D87">
        <v>2021</v>
      </c>
      <c r="E87" t="s">
        <v>159</v>
      </c>
      <c r="F87" s="9" t="s">
        <v>32</v>
      </c>
      <c r="G87">
        <v>46</v>
      </c>
      <c r="H87" t="s">
        <v>193</v>
      </c>
      <c r="I87" s="1" t="s">
        <v>194</v>
      </c>
      <c r="J87" t="str">
        <f t="shared" si="9"/>
        <v>{8}</v>
      </c>
    </row>
    <row r="88" spans="1:10" x14ac:dyDescent="0.35">
      <c r="A88">
        <v>9</v>
      </c>
      <c r="B88" s="9" t="str">
        <f>CONCATENATE(BS!$F88,J88)</f>
        <v>Inventories{9}</v>
      </c>
      <c r="C88" s="30">
        <v>6781</v>
      </c>
      <c r="D88">
        <v>2021</v>
      </c>
      <c r="E88" t="s">
        <v>159</v>
      </c>
      <c r="F88" s="19" t="s">
        <v>33</v>
      </c>
      <c r="G88">
        <v>47</v>
      </c>
      <c r="H88" t="s">
        <v>193</v>
      </c>
      <c r="I88" s="1" t="s">
        <v>194</v>
      </c>
      <c r="J88" t="str">
        <f t="shared" si="9"/>
        <v>{9}</v>
      </c>
    </row>
    <row r="89" spans="1:10" x14ac:dyDescent="0.35">
      <c r="A89" s="9">
        <v>10</v>
      </c>
      <c r="B89" s="9" t="str">
        <f>CONCATENATE(BS!$F89,J89)</f>
        <v>...Current assets{10}</v>
      </c>
      <c r="C89" s="29">
        <f t="shared" ref="C89" si="15">SUM(C80:C88)</f>
        <v>66945</v>
      </c>
      <c r="D89">
        <v>2021</v>
      </c>
      <c r="E89" t="s">
        <v>159</v>
      </c>
      <c r="F89" s="19" t="s">
        <v>168</v>
      </c>
      <c r="G89">
        <v>48</v>
      </c>
      <c r="H89" t="s">
        <v>193</v>
      </c>
      <c r="I89" s="1" t="s">
        <v>194</v>
      </c>
      <c r="J89" t="str">
        <f t="shared" si="9"/>
        <v>{10}</v>
      </c>
    </row>
    <row r="90" spans="1:10" x14ac:dyDescent="0.35">
      <c r="A90">
        <v>11</v>
      </c>
      <c r="B90" s="9" t="str">
        <f>CONCATENATE(BS!$F90,J90)</f>
        <v>Property and equipment - net{11}</v>
      </c>
      <c r="C90" s="30">
        <v>5820</v>
      </c>
      <c r="D90">
        <v>2021</v>
      </c>
      <c r="E90" t="s">
        <v>159</v>
      </c>
      <c r="F90" s="19" t="s">
        <v>34</v>
      </c>
      <c r="G90">
        <v>49</v>
      </c>
      <c r="H90" t="s">
        <v>193</v>
      </c>
      <c r="I90" s="1" t="s">
        <v>194</v>
      </c>
      <c r="J90" t="str">
        <f t="shared" si="9"/>
        <v>{11}</v>
      </c>
    </row>
    <row r="91" spans="1:10" x14ac:dyDescent="0.35">
      <c r="A91" s="9">
        <v>12</v>
      </c>
      <c r="B91" s="9" t="str">
        <f>CONCATENATE(BS!$F91,J91)</f>
        <v>Investments in unconsolidated affiliates{12}</v>
      </c>
      <c r="C91" s="29" t="s">
        <v>49</v>
      </c>
      <c r="D91">
        <v>2021</v>
      </c>
      <c r="E91" t="s">
        <v>159</v>
      </c>
      <c r="F91" s="19" t="s">
        <v>102</v>
      </c>
      <c r="G91">
        <v>50</v>
      </c>
      <c r="H91" t="s">
        <v>193</v>
      </c>
      <c r="I91" s="1" t="s">
        <v>194</v>
      </c>
      <c r="J91" t="str">
        <f t="shared" si="9"/>
        <v>{12}</v>
      </c>
    </row>
    <row r="92" spans="1:10" x14ac:dyDescent="0.35">
      <c r="A92">
        <v>13</v>
      </c>
      <c r="B92" s="9" t="str">
        <f>CONCATENATE(BS!$F92,J92)</f>
        <v>Goodwill{13}</v>
      </c>
      <c r="C92" s="30">
        <v>3291</v>
      </c>
      <c r="D92">
        <v>2021</v>
      </c>
      <c r="E92" t="s">
        <v>159</v>
      </c>
      <c r="F92" s="19" t="s">
        <v>35</v>
      </c>
      <c r="G92">
        <v>51</v>
      </c>
      <c r="H92" t="s">
        <v>193</v>
      </c>
      <c r="I92" s="1" t="s">
        <v>194</v>
      </c>
      <c r="J92" t="str">
        <f t="shared" si="9"/>
        <v>{13}</v>
      </c>
    </row>
    <row r="93" spans="1:10" x14ac:dyDescent="0.35">
      <c r="A93" s="9">
        <v>14</v>
      </c>
      <c r="B93" s="9" t="str">
        <f>CONCATENATE(BS!$F93,J93)</f>
        <v>Other intangible assets - net{14}</v>
      </c>
      <c r="C93" s="30">
        <v>1275</v>
      </c>
      <c r="D93">
        <v>2021</v>
      </c>
      <c r="E93" t="s">
        <v>159</v>
      </c>
      <c r="F93" s="19" t="s">
        <v>36</v>
      </c>
      <c r="G93">
        <v>52</v>
      </c>
      <c r="H93" t="s">
        <v>193</v>
      </c>
      <c r="I93" s="1" t="s">
        <v>194</v>
      </c>
      <c r="J93" t="str">
        <f t="shared" si="9"/>
        <v>{14}</v>
      </c>
    </row>
    <row r="94" spans="1:10" x14ac:dyDescent="0.35">
      <c r="A94">
        <v>15</v>
      </c>
      <c r="B94" s="9" t="str">
        <f>CONCATENATE(BS!$F94,J94)</f>
        <v>Retirement benefits{15}</v>
      </c>
      <c r="C94" s="30">
        <v>3601</v>
      </c>
      <c r="D94">
        <v>2021</v>
      </c>
      <c r="E94" t="s">
        <v>159</v>
      </c>
      <c r="F94" s="19" t="s">
        <v>37</v>
      </c>
      <c r="G94">
        <v>53</v>
      </c>
      <c r="H94" t="s">
        <v>193</v>
      </c>
      <c r="I94" s="1" t="s">
        <v>194</v>
      </c>
      <c r="J94" t="str">
        <f t="shared" si="9"/>
        <v>{15}</v>
      </c>
    </row>
    <row r="95" spans="1:10" x14ac:dyDescent="0.35">
      <c r="A95" s="9">
        <v>16</v>
      </c>
      <c r="B95" s="9" t="str">
        <f>CONCATENATE(BS!$F95,J95)</f>
        <v>Deferred income taxes.{16}</v>
      </c>
      <c r="C95" s="30">
        <v>1037</v>
      </c>
      <c r="D95">
        <v>2021</v>
      </c>
      <c r="E95" t="s">
        <v>159</v>
      </c>
      <c r="F95" s="19" t="s">
        <v>192</v>
      </c>
      <c r="G95">
        <v>54</v>
      </c>
      <c r="H95" t="s">
        <v>193</v>
      </c>
      <c r="I95" s="1" t="s">
        <v>194</v>
      </c>
      <c r="J95" t="str">
        <f t="shared" si="9"/>
        <v>{16}</v>
      </c>
    </row>
    <row r="96" spans="1:10" x14ac:dyDescent="0.35">
      <c r="A96">
        <v>17</v>
      </c>
      <c r="B96" s="9" t="str">
        <f>CONCATENATE(BS!$F96,J96)</f>
        <v>Other assets{17}</v>
      </c>
      <c r="C96" s="30">
        <v>2145</v>
      </c>
      <c r="D96">
        <v>2021</v>
      </c>
      <c r="E96" t="s">
        <v>159</v>
      </c>
      <c r="F96" s="19" t="s">
        <v>39</v>
      </c>
      <c r="G96">
        <v>55</v>
      </c>
      <c r="H96" t="s">
        <v>193</v>
      </c>
      <c r="I96" s="1" t="s">
        <v>194</v>
      </c>
      <c r="J96" t="str">
        <f t="shared" si="9"/>
        <v>{17}</v>
      </c>
    </row>
    <row r="97" spans="1:10" x14ac:dyDescent="0.35">
      <c r="A97" s="9">
        <v>18</v>
      </c>
      <c r="B97" s="9" t="str">
        <f>CONCATENATE(BS!$F97,J97)</f>
        <v>...Noncurrent assets{18}</v>
      </c>
      <c r="C97" s="29">
        <f t="shared" ref="C97" si="16">SUM(C90:C96)</f>
        <v>17169</v>
      </c>
      <c r="D97">
        <v>2021</v>
      </c>
      <c r="E97" t="s">
        <v>159</v>
      </c>
      <c r="F97" s="19" t="s">
        <v>169</v>
      </c>
      <c r="G97">
        <v>56</v>
      </c>
      <c r="H97" t="s">
        <v>193</v>
      </c>
      <c r="I97" s="1" t="s">
        <v>194</v>
      </c>
      <c r="J97" t="str">
        <f t="shared" si="9"/>
        <v>{18}</v>
      </c>
    </row>
    <row r="98" spans="1:10" x14ac:dyDescent="0.35">
      <c r="A98">
        <v>19</v>
      </c>
      <c r="B98" s="9" t="str">
        <f>CONCATENATE(BS!$F98,J98)</f>
        <v>...Total Assets{19}</v>
      </c>
      <c r="C98" s="30">
        <v>84114</v>
      </c>
      <c r="D98">
        <v>2021</v>
      </c>
      <c r="E98" t="s">
        <v>159</v>
      </c>
      <c r="F98" s="19" t="s">
        <v>170</v>
      </c>
      <c r="G98">
        <v>57</v>
      </c>
      <c r="H98" t="s">
        <v>193</v>
      </c>
      <c r="I98" s="1" t="s">
        <v>194</v>
      </c>
      <c r="J98" t="str">
        <f t="shared" si="9"/>
        <v>{19}</v>
      </c>
    </row>
    <row r="99" spans="1:10" x14ac:dyDescent="0.35">
      <c r="A99" s="9">
        <v>20</v>
      </c>
      <c r="B99" s="9" t="str">
        <f>CONCATENATE(BS!$F99,J99)</f>
        <v>Short-term borrowings{20}</v>
      </c>
      <c r="C99" s="30">
        <v>10919</v>
      </c>
      <c r="D99">
        <v>2021</v>
      </c>
      <c r="E99" t="s">
        <v>159</v>
      </c>
      <c r="F99" s="19" t="s">
        <v>42</v>
      </c>
      <c r="G99">
        <v>58</v>
      </c>
      <c r="H99" t="s">
        <v>193</v>
      </c>
      <c r="I99" s="1" t="s">
        <v>194</v>
      </c>
      <c r="J99" t="str">
        <f t="shared" si="9"/>
        <v>{20}</v>
      </c>
    </row>
    <row r="100" spans="1:10" x14ac:dyDescent="0.35">
      <c r="A100">
        <v>21</v>
      </c>
      <c r="B100" s="9" t="str">
        <f>CONCATENATE(BS!$F100,J100)</f>
        <v>Short-term securitization borrowings{21}</v>
      </c>
      <c r="C100" s="30">
        <v>4605</v>
      </c>
      <c r="D100">
        <v>2021</v>
      </c>
      <c r="E100" t="s">
        <v>159</v>
      </c>
      <c r="F100" s="19" t="s">
        <v>43</v>
      </c>
      <c r="G100">
        <v>59</v>
      </c>
      <c r="H100" t="s">
        <v>193</v>
      </c>
      <c r="I100" s="1" t="s">
        <v>194</v>
      </c>
      <c r="J100" t="str">
        <f t="shared" si="9"/>
        <v>{21}</v>
      </c>
    </row>
    <row r="101" spans="1:10" x14ac:dyDescent="0.35">
      <c r="A101" s="9">
        <v>22</v>
      </c>
      <c r="B101" s="9" t="str">
        <f>CONCATENATE(BS!$F101,J101)</f>
        <v>Payables to unconsolidated affiliates{22}</v>
      </c>
      <c r="C101" s="29"/>
      <c r="D101">
        <v>2021</v>
      </c>
      <c r="E101" t="s">
        <v>159</v>
      </c>
      <c r="F101" s="19" t="s">
        <v>103</v>
      </c>
      <c r="G101">
        <v>60</v>
      </c>
      <c r="H101" t="s">
        <v>193</v>
      </c>
      <c r="I101" s="1" t="s">
        <v>194</v>
      </c>
      <c r="J101" t="str">
        <f t="shared" si="9"/>
        <v>{22}</v>
      </c>
    </row>
    <row r="102" spans="1:10" x14ac:dyDescent="0.35">
      <c r="A102">
        <v>23</v>
      </c>
      <c r="B102" s="9" t="str">
        <f>CONCATENATE(BS!$F102,J102)</f>
        <v>Accounts payable and accrued expenses{23}</v>
      </c>
      <c r="C102" s="30">
        <v>12348</v>
      </c>
      <c r="D102">
        <v>2021</v>
      </c>
      <c r="E102" t="s">
        <v>159</v>
      </c>
      <c r="F102" s="19" t="s">
        <v>44</v>
      </c>
      <c r="G102">
        <v>61</v>
      </c>
      <c r="H102" t="s">
        <v>193</v>
      </c>
      <c r="I102" s="1" t="s">
        <v>194</v>
      </c>
      <c r="J102" t="str">
        <f t="shared" si="9"/>
        <v>{23}</v>
      </c>
    </row>
    <row r="103" spans="1:10" x14ac:dyDescent="0.35">
      <c r="A103" s="9">
        <v>24</v>
      </c>
      <c r="B103" s="9" t="str">
        <f>CONCATENATE(BS!$F103,J103)</f>
        <v>...Current liabilities{24}</v>
      </c>
      <c r="C103" s="29">
        <f t="shared" ref="C103" si="17">SUM(C99:C102)</f>
        <v>27872</v>
      </c>
      <c r="D103">
        <v>2021</v>
      </c>
      <c r="E103" t="s">
        <v>159</v>
      </c>
      <c r="F103" s="19" t="s">
        <v>173</v>
      </c>
      <c r="G103">
        <v>62</v>
      </c>
      <c r="H103" t="s">
        <v>193</v>
      </c>
      <c r="I103" s="1" t="s">
        <v>194</v>
      </c>
      <c r="J103" t="str">
        <f t="shared" si="9"/>
        <v>{24}</v>
      </c>
    </row>
    <row r="104" spans="1:10" x14ac:dyDescent="0.35">
      <c r="A104">
        <v>25</v>
      </c>
      <c r="B104" s="9" t="str">
        <f>CONCATENATE(BS!$F104,J104)</f>
        <v>Deferred income taxes{25}</v>
      </c>
      <c r="C104" s="30">
        <v>576</v>
      </c>
      <c r="D104">
        <v>2021</v>
      </c>
      <c r="E104" t="s">
        <v>159</v>
      </c>
      <c r="F104" s="19" t="s">
        <v>38</v>
      </c>
      <c r="G104">
        <v>63</v>
      </c>
      <c r="H104" t="s">
        <v>193</v>
      </c>
      <c r="I104" s="1" t="s">
        <v>194</v>
      </c>
      <c r="J104" t="str">
        <f t="shared" si="9"/>
        <v>{25}</v>
      </c>
    </row>
    <row r="105" spans="1:10" x14ac:dyDescent="0.35">
      <c r="A105" s="9">
        <v>26</v>
      </c>
      <c r="B105" s="9" t="str">
        <f>CONCATENATE(BS!$F105,J105)</f>
        <v>Long-term borrowings{26}</v>
      </c>
      <c r="C105" s="30">
        <v>32888</v>
      </c>
      <c r="D105">
        <v>2021</v>
      </c>
      <c r="E105" t="s">
        <v>159</v>
      </c>
      <c r="F105" s="19" t="s">
        <v>45</v>
      </c>
      <c r="G105">
        <v>64</v>
      </c>
      <c r="H105" t="s">
        <v>193</v>
      </c>
      <c r="I105" s="1" t="s">
        <v>194</v>
      </c>
      <c r="J105" t="str">
        <f t="shared" si="9"/>
        <v>{26}</v>
      </c>
    </row>
    <row r="106" spans="1:10" x14ac:dyDescent="0.35">
      <c r="A106">
        <v>27</v>
      </c>
      <c r="B106" s="9" t="str">
        <f>CONCATENATE(BS!$F106,J106)</f>
        <v>Retirement benefits and other liabilities{27}</v>
      </c>
      <c r="C106" s="30">
        <v>4344</v>
      </c>
      <c r="D106">
        <v>2021</v>
      </c>
      <c r="E106" t="s">
        <v>159</v>
      </c>
      <c r="F106" s="19" t="s">
        <v>46</v>
      </c>
      <c r="G106">
        <v>65</v>
      </c>
      <c r="H106" t="s">
        <v>193</v>
      </c>
      <c r="I106" s="1" t="s">
        <v>194</v>
      </c>
      <c r="J106" t="str">
        <f t="shared" si="9"/>
        <v>{27}</v>
      </c>
    </row>
    <row r="107" spans="1:10" x14ac:dyDescent="0.35">
      <c r="A107" s="9">
        <v>28</v>
      </c>
      <c r="B107" s="9" t="str">
        <f>CONCATENATE(BS!$F107,J107)</f>
        <v>...Noncurrent liabilities{28}</v>
      </c>
      <c r="C107" s="29">
        <f t="shared" ref="C107" si="18">SUM(C104:C106)</f>
        <v>37808</v>
      </c>
      <c r="D107">
        <v>2021</v>
      </c>
      <c r="E107" t="s">
        <v>159</v>
      </c>
      <c r="F107" s="9" t="s">
        <v>172</v>
      </c>
      <c r="G107">
        <v>66</v>
      </c>
      <c r="H107" t="s">
        <v>193</v>
      </c>
      <c r="I107" s="1" t="s">
        <v>194</v>
      </c>
      <c r="J107" t="str">
        <f t="shared" ref="J107:J170" si="19">CONCATENATE(H107,A107,I107)</f>
        <v>{28}</v>
      </c>
    </row>
    <row r="108" spans="1:10" x14ac:dyDescent="0.35">
      <c r="A108">
        <v>29</v>
      </c>
      <c r="B108" s="9" t="str">
        <f>CONCATENATE(BS!$F108,J108)</f>
        <v>...Total liabilities{29}</v>
      </c>
      <c r="C108" s="28">
        <v>65680</v>
      </c>
      <c r="D108">
        <v>2021</v>
      </c>
      <c r="E108" t="s">
        <v>159</v>
      </c>
      <c r="F108" s="9" t="s">
        <v>171</v>
      </c>
      <c r="G108">
        <v>67</v>
      </c>
      <c r="H108" t="s">
        <v>193</v>
      </c>
      <c r="I108" s="1" t="s">
        <v>194</v>
      </c>
      <c r="J108" t="str">
        <f t="shared" si="19"/>
        <v>{29}</v>
      </c>
    </row>
    <row r="109" spans="1:10" x14ac:dyDescent="0.35">
      <c r="A109" s="9">
        <v>30</v>
      </c>
      <c r="B109" s="9" t="str">
        <f>CONCATENATE(BS!$F109,J109)</f>
        <v>Commitments and contingencies {30}</v>
      </c>
      <c r="C109" s="31" t="s">
        <v>49</v>
      </c>
      <c r="D109">
        <v>2021</v>
      </c>
      <c r="E109" t="s">
        <v>159</v>
      </c>
      <c r="F109" s="9" t="s">
        <v>121</v>
      </c>
      <c r="G109">
        <v>68</v>
      </c>
      <c r="H109" t="s">
        <v>193</v>
      </c>
      <c r="I109" s="1" t="s">
        <v>194</v>
      </c>
      <c r="J109" t="str">
        <f t="shared" si="19"/>
        <v>{30}</v>
      </c>
    </row>
    <row r="110" spans="1:10" x14ac:dyDescent="0.35">
      <c r="A110">
        <v>31</v>
      </c>
      <c r="B110" s="9" t="str">
        <f>CONCATENATE(BS!$F110,J110)</f>
        <v>Redeemable noncontrolling interest {31}</v>
      </c>
      <c r="C110" s="31"/>
      <c r="D110">
        <v>2021</v>
      </c>
      <c r="E110" t="s">
        <v>159</v>
      </c>
      <c r="F110" s="9" t="s">
        <v>120</v>
      </c>
      <c r="G110">
        <v>69</v>
      </c>
      <c r="H110" t="s">
        <v>193</v>
      </c>
      <c r="I110" s="1" t="s">
        <v>194</v>
      </c>
      <c r="J110" t="str">
        <f t="shared" si="19"/>
        <v>{31}</v>
      </c>
    </row>
    <row r="111" spans="1:10" x14ac:dyDescent="0.35">
      <c r="A111" s="9">
        <v>32</v>
      </c>
      <c r="B111" s="9" t="str">
        <f>CONCATENATE(BS!$F111,J111)</f>
        <v>Common stock, $1 par value{32}</v>
      </c>
      <c r="C111" s="28">
        <v>5054</v>
      </c>
      <c r="D111">
        <v>2021</v>
      </c>
      <c r="E111" t="s">
        <v>159</v>
      </c>
      <c r="F111" s="9" t="s">
        <v>122</v>
      </c>
      <c r="G111">
        <v>70</v>
      </c>
      <c r="H111" t="s">
        <v>193</v>
      </c>
      <c r="I111" s="1" t="s">
        <v>194</v>
      </c>
      <c r="J111" t="str">
        <f t="shared" si="19"/>
        <v>{32}</v>
      </c>
    </row>
    <row r="112" spans="1:10" x14ac:dyDescent="0.35">
      <c r="A112">
        <v>33</v>
      </c>
      <c r="B112" s="9" t="str">
        <f>CONCATENATE(BS!$F112,J112)</f>
        <v>Common stock in treasury{33}</v>
      </c>
      <c r="C112" s="28">
        <v>-20533</v>
      </c>
      <c r="D112">
        <v>2021</v>
      </c>
      <c r="E112" t="s">
        <v>159</v>
      </c>
      <c r="F112" s="9" t="s">
        <v>123</v>
      </c>
      <c r="G112">
        <v>71</v>
      </c>
      <c r="H112" t="s">
        <v>193</v>
      </c>
      <c r="I112" s="1" t="s">
        <v>194</v>
      </c>
      <c r="J112" t="str">
        <f t="shared" si="19"/>
        <v>{33}</v>
      </c>
    </row>
    <row r="113" spans="1:10" x14ac:dyDescent="0.35">
      <c r="A113" s="9">
        <v>34</v>
      </c>
      <c r="B113" s="9" t="str">
        <f>CONCATENATE(BS!$F113,J113)</f>
        <v>Retained earnings{34}</v>
      </c>
      <c r="C113" s="28">
        <v>36449</v>
      </c>
      <c r="D113">
        <v>2021</v>
      </c>
      <c r="E113" t="s">
        <v>159</v>
      </c>
      <c r="F113" s="9" t="s">
        <v>54</v>
      </c>
      <c r="G113">
        <v>72</v>
      </c>
      <c r="H113" t="s">
        <v>193</v>
      </c>
      <c r="I113" s="1" t="s">
        <v>194</v>
      </c>
      <c r="J113" t="str">
        <f t="shared" si="19"/>
        <v>{34}</v>
      </c>
    </row>
    <row r="114" spans="1:10" x14ac:dyDescent="0.35">
      <c r="A114">
        <v>35</v>
      </c>
      <c r="B114" s="9" t="str">
        <f>CONCATENATE(BS!$F114,J114)</f>
        <v>Accumulated other comprehensive income (loss){35}</v>
      </c>
      <c r="C114" s="28">
        <v>-2539</v>
      </c>
      <c r="D114">
        <v>2021</v>
      </c>
      <c r="E114" t="s">
        <v>159</v>
      </c>
      <c r="F114" s="9" t="s">
        <v>55</v>
      </c>
      <c r="G114">
        <v>73</v>
      </c>
      <c r="H114" t="s">
        <v>193</v>
      </c>
      <c r="I114" s="1" t="s">
        <v>194</v>
      </c>
      <c r="J114" t="str">
        <f t="shared" si="19"/>
        <v>{35}</v>
      </c>
    </row>
    <row r="115" spans="1:10" x14ac:dyDescent="0.35">
      <c r="A115" s="9">
        <v>36</v>
      </c>
      <c r="B115" s="9" t="str">
        <f>CONCATENATE(BS!$F115,J115)</f>
        <v>Noncontrolling interests{36}</v>
      </c>
      <c r="C115" s="28">
        <v>3</v>
      </c>
      <c r="D115">
        <v>2021</v>
      </c>
      <c r="E115" t="s">
        <v>159</v>
      </c>
      <c r="F115" s="9" t="s">
        <v>57</v>
      </c>
      <c r="G115">
        <v>74</v>
      </c>
      <c r="H115" t="s">
        <v>193</v>
      </c>
      <c r="I115" s="1" t="s">
        <v>194</v>
      </c>
      <c r="J115" t="str">
        <f t="shared" si="19"/>
        <v>{36}</v>
      </c>
    </row>
    <row r="116" spans="1:10" x14ac:dyDescent="0.35">
      <c r="A116">
        <v>37</v>
      </c>
      <c r="B116" s="9" t="str">
        <f>CONCATENATE(BS!$F116,J116)</f>
        <v>...Total stockholders' equity{37}</v>
      </c>
      <c r="C116" s="28">
        <v>18434</v>
      </c>
      <c r="D116">
        <v>2021</v>
      </c>
      <c r="E116" t="s">
        <v>159</v>
      </c>
      <c r="F116" s="9" t="s">
        <v>174</v>
      </c>
      <c r="G116">
        <v>75</v>
      </c>
      <c r="H116" t="s">
        <v>193</v>
      </c>
      <c r="I116" s="1" t="s">
        <v>194</v>
      </c>
      <c r="J116" t="str">
        <f t="shared" si="19"/>
        <v>{37}</v>
      </c>
    </row>
    <row r="117" spans="1:10" x14ac:dyDescent="0.35">
      <c r="A117" s="9">
        <v>38</v>
      </c>
      <c r="B117" s="9" t="str">
        <f>CONCATENATE(BS!$F117,J117)</f>
        <v>Total liabilities and stockholders' equity{38}</v>
      </c>
      <c r="C117" s="29">
        <f t="shared" ref="C117" si="20">C108+C110+C116</f>
        <v>84114</v>
      </c>
      <c r="D117">
        <v>2021</v>
      </c>
      <c r="E117" t="s">
        <v>159</v>
      </c>
      <c r="F117" s="9" t="s">
        <v>133</v>
      </c>
      <c r="G117">
        <v>76</v>
      </c>
      <c r="H117" t="s">
        <v>193</v>
      </c>
      <c r="I117" s="1" t="s">
        <v>194</v>
      </c>
      <c r="J117" t="str">
        <f t="shared" si="19"/>
        <v>{38}</v>
      </c>
    </row>
    <row r="118" spans="1:10" x14ac:dyDescent="0.35">
      <c r="A118">
        <v>1</v>
      </c>
      <c r="B118" s="9" t="str">
        <f>CONCATENATE(BS!$F118,J118)</f>
        <v>Cash and cash equivalents{1}</v>
      </c>
      <c r="C118" s="28">
        <v>7066</v>
      </c>
      <c r="D118">
        <v>2020</v>
      </c>
      <c r="E118" t="s">
        <v>159</v>
      </c>
      <c r="F118" s="9" t="s">
        <v>28</v>
      </c>
      <c r="G118">
        <v>77</v>
      </c>
      <c r="H118" t="s">
        <v>193</v>
      </c>
      <c r="I118" s="1" t="s">
        <v>194</v>
      </c>
      <c r="J118" t="str">
        <f t="shared" si="19"/>
        <v>{1}</v>
      </c>
    </row>
    <row r="119" spans="1:10" x14ac:dyDescent="0.35">
      <c r="A119" s="9">
        <v>2</v>
      </c>
      <c r="B119" s="9" t="str">
        <f>CONCATENATE(BS!$F119,J119)</f>
        <v>Marketable securities{2}</v>
      </c>
      <c r="C119" s="28">
        <v>641</v>
      </c>
      <c r="D119">
        <v>2020</v>
      </c>
      <c r="E119" t="s">
        <v>159</v>
      </c>
      <c r="F119" s="9" t="s">
        <v>29</v>
      </c>
      <c r="G119">
        <v>78</v>
      </c>
      <c r="H119" t="s">
        <v>193</v>
      </c>
      <c r="I119" s="1" t="s">
        <v>194</v>
      </c>
      <c r="J119" t="str">
        <f t="shared" si="19"/>
        <v>{2}</v>
      </c>
    </row>
    <row r="120" spans="1:10" x14ac:dyDescent="0.35">
      <c r="A120">
        <v>3</v>
      </c>
      <c r="B120" s="9" t="str">
        <f>CONCATENATE(BS!$F120,J120)</f>
        <v>Receivables from unconsolidated affiliates{3}</v>
      </c>
      <c r="C120" s="28">
        <v>31</v>
      </c>
      <c r="D120">
        <v>2020</v>
      </c>
      <c r="E120" t="s">
        <v>159</v>
      </c>
      <c r="F120" s="9" t="s">
        <v>100</v>
      </c>
      <c r="G120">
        <v>79</v>
      </c>
      <c r="H120" t="s">
        <v>193</v>
      </c>
      <c r="I120" s="1" t="s">
        <v>194</v>
      </c>
      <c r="J120" t="str">
        <f t="shared" si="19"/>
        <v>{3}</v>
      </c>
    </row>
    <row r="121" spans="1:10" x14ac:dyDescent="0.35">
      <c r="A121" s="9">
        <v>4</v>
      </c>
      <c r="B121" s="9" t="str">
        <f>CONCATENATE(BS!$F121,J121)</f>
        <v>Trade accounts and notes receivable - net{4}</v>
      </c>
      <c r="C121" s="28">
        <v>4171</v>
      </c>
      <c r="D121">
        <v>2020</v>
      </c>
      <c r="E121" t="s">
        <v>159</v>
      </c>
      <c r="F121" s="9" t="s">
        <v>30</v>
      </c>
      <c r="G121">
        <v>80</v>
      </c>
      <c r="H121" t="s">
        <v>193</v>
      </c>
      <c r="I121" s="1" t="s">
        <v>194</v>
      </c>
      <c r="J121" t="str">
        <f t="shared" si="19"/>
        <v>{4}</v>
      </c>
    </row>
    <row r="122" spans="1:10" x14ac:dyDescent="0.35">
      <c r="A122">
        <v>5</v>
      </c>
      <c r="B122" s="9" t="str">
        <f>CONCATENATE(BS!$F122,J122)</f>
        <v>Financing receivables - net{5}</v>
      </c>
      <c r="C122" s="28">
        <v>29750</v>
      </c>
      <c r="D122">
        <v>2020</v>
      </c>
      <c r="E122" t="s">
        <v>159</v>
      </c>
      <c r="F122" s="9" t="s">
        <v>61</v>
      </c>
      <c r="G122">
        <v>81</v>
      </c>
      <c r="H122" t="s">
        <v>193</v>
      </c>
      <c r="I122" s="1" t="s">
        <v>194</v>
      </c>
      <c r="J122" t="str">
        <f t="shared" si="19"/>
        <v>{5}</v>
      </c>
    </row>
    <row r="123" spans="1:10" x14ac:dyDescent="0.35">
      <c r="A123" s="9">
        <v>6</v>
      </c>
      <c r="B123" s="9" t="str">
        <f>CONCATENATE(BS!$F123,J123)</f>
        <v>Financial receivables securitized - net{6}</v>
      </c>
      <c r="C123" s="28">
        <v>4703</v>
      </c>
      <c r="D123">
        <v>2020</v>
      </c>
      <c r="E123" t="s">
        <v>159</v>
      </c>
      <c r="F123" s="9" t="s">
        <v>112</v>
      </c>
      <c r="G123">
        <v>82</v>
      </c>
      <c r="H123" t="s">
        <v>193</v>
      </c>
      <c r="I123" s="1" t="s">
        <v>194</v>
      </c>
      <c r="J123" t="str">
        <f t="shared" si="19"/>
        <v>{6}</v>
      </c>
    </row>
    <row r="124" spans="1:10" x14ac:dyDescent="0.35">
      <c r="A124">
        <v>7</v>
      </c>
      <c r="B124" s="9" t="str">
        <f>CONCATENATE(BS!$F124,J124)</f>
        <v>Other receivables{7}</v>
      </c>
      <c r="C124" s="28">
        <v>1220</v>
      </c>
      <c r="D124">
        <v>2020</v>
      </c>
      <c r="E124" t="s">
        <v>159</v>
      </c>
      <c r="F124" s="9" t="s">
        <v>31</v>
      </c>
      <c r="G124">
        <v>83</v>
      </c>
      <c r="H124" t="s">
        <v>193</v>
      </c>
      <c r="I124" s="1" t="s">
        <v>194</v>
      </c>
      <c r="J124" t="str">
        <f t="shared" si="19"/>
        <v>{7}</v>
      </c>
    </row>
    <row r="125" spans="1:10" x14ac:dyDescent="0.35">
      <c r="A125" s="9">
        <v>8</v>
      </c>
      <c r="B125" s="9" t="str">
        <f>CONCATENATE(BS!$F125,J125)</f>
        <v>Equipment on operating leases - net{8}</v>
      </c>
      <c r="C125" s="28">
        <v>7298</v>
      </c>
      <c r="D125">
        <v>2020</v>
      </c>
      <c r="E125" t="s">
        <v>159</v>
      </c>
      <c r="F125" s="9" t="s">
        <v>32</v>
      </c>
      <c r="G125">
        <v>84</v>
      </c>
      <c r="H125" t="s">
        <v>193</v>
      </c>
      <c r="I125" s="1" t="s">
        <v>194</v>
      </c>
      <c r="J125" t="str">
        <f t="shared" si="19"/>
        <v>{8}</v>
      </c>
    </row>
    <row r="126" spans="1:10" x14ac:dyDescent="0.35">
      <c r="A126">
        <v>9</v>
      </c>
      <c r="B126" s="9" t="str">
        <f>CONCATENATE(BS!$F126,J126)</f>
        <v>Inventories{9}</v>
      </c>
      <c r="C126" s="30">
        <v>4999</v>
      </c>
      <c r="D126">
        <v>2020</v>
      </c>
      <c r="E126" t="s">
        <v>159</v>
      </c>
      <c r="F126" s="19" t="s">
        <v>33</v>
      </c>
      <c r="G126">
        <v>85</v>
      </c>
      <c r="H126" t="s">
        <v>193</v>
      </c>
      <c r="I126" s="1" t="s">
        <v>194</v>
      </c>
      <c r="J126" t="str">
        <f t="shared" si="19"/>
        <v>{9}</v>
      </c>
    </row>
    <row r="127" spans="1:10" x14ac:dyDescent="0.35">
      <c r="A127" s="9">
        <v>10</v>
      </c>
      <c r="B127" s="9" t="str">
        <f>CONCATENATE(BS!$F127,J127)</f>
        <v>...Current assets{10}</v>
      </c>
      <c r="C127" s="29">
        <f t="shared" ref="C127" si="21">SUM(C118:C126)</f>
        <v>59879</v>
      </c>
      <c r="D127">
        <v>2020</v>
      </c>
      <c r="E127" t="s">
        <v>159</v>
      </c>
      <c r="F127" s="19" t="s">
        <v>168</v>
      </c>
      <c r="G127">
        <v>86</v>
      </c>
      <c r="H127" t="s">
        <v>193</v>
      </c>
      <c r="I127" s="1" t="s">
        <v>194</v>
      </c>
      <c r="J127" t="str">
        <f t="shared" si="19"/>
        <v>{10}</v>
      </c>
    </row>
    <row r="128" spans="1:10" x14ac:dyDescent="0.35">
      <c r="A128">
        <v>11</v>
      </c>
      <c r="B128" s="9" t="str">
        <f>CONCATENATE(BS!$F128,J128)</f>
        <v>Property and equipment - net{11}</v>
      </c>
      <c r="C128" s="30">
        <v>5817</v>
      </c>
      <c r="D128">
        <v>2020</v>
      </c>
      <c r="E128" t="s">
        <v>159</v>
      </c>
      <c r="F128" s="19" t="s">
        <v>34</v>
      </c>
      <c r="G128">
        <v>87</v>
      </c>
      <c r="H128" t="s">
        <v>193</v>
      </c>
      <c r="I128" s="1" t="s">
        <v>194</v>
      </c>
      <c r="J128" t="str">
        <f t="shared" si="19"/>
        <v>{11}</v>
      </c>
    </row>
    <row r="129" spans="1:15" x14ac:dyDescent="0.35">
      <c r="A129" s="9">
        <v>12</v>
      </c>
      <c r="B129" s="9" t="str">
        <f>CONCATENATE(BS!$F129,J129)</f>
        <v>Investments in unconsolidated affiliates{12}</v>
      </c>
      <c r="C129" s="30">
        <v>193</v>
      </c>
      <c r="D129">
        <v>2020</v>
      </c>
      <c r="E129" t="s">
        <v>159</v>
      </c>
      <c r="F129" s="19" t="s">
        <v>102</v>
      </c>
      <c r="G129">
        <v>88</v>
      </c>
      <c r="H129" t="s">
        <v>193</v>
      </c>
      <c r="I129" s="1" t="s">
        <v>194</v>
      </c>
      <c r="J129" t="str">
        <f t="shared" si="19"/>
        <v>{12}</v>
      </c>
      <c r="L129" t="s">
        <v>49</v>
      </c>
    </row>
    <row r="130" spans="1:15" x14ac:dyDescent="0.35">
      <c r="A130">
        <v>13</v>
      </c>
      <c r="B130" s="9" t="str">
        <f>CONCATENATE(BS!$F130,J130)</f>
        <v>Goodwill{13}</v>
      </c>
      <c r="C130" s="30">
        <v>3081</v>
      </c>
      <c r="D130">
        <v>2020</v>
      </c>
      <c r="E130" t="s">
        <v>159</v>
      </c>
      <c r="F130" s="19" t="s">
        <v>35</v>
      </c>
      <c r="G130">
        <v>89</v>
      </c>
      <c r="H130" t="s">
        <v>193</v>
      </c>
      <c r="I130" s="1" t="s">
        <v>194</v>
      </c>
      <c r="J130" t="str">
        <f t="shared" si="19"/>
        <v>{13}</v>
      </c>
    </row>
    <row r="131" spans="1:15" x14ac:dyDescent="0.35">
      <c r="A131" s="9">
        <v>14</v>
      </c>
      <c r="B131" s="9" t="str">
        <f>CONCATENATE(BS!$F131,J131)</f>
        <v>Other intangible assets - net{14}</v>
      </c>
      <c r="C131" s="30">
        <v>1327</v>
      </c>
      <c r="D131">
        <v>2020</v>
      </c>
      <c r="E131" t="s">
        <v>159</v>
      </c>
      <c r="F131" s="19" t="s">
        <v>36</v>
      </c>
      <c r="G131">
        <v>90</v>
      </c>
      <c r="H131" t="s">
        <v>193</v>
      </c>
      <c r="I131" s="1" t="s">
        <v>194</v>
      </c>
      <c r="J131" t="str">
        <f t="shared" si="19"/>
        <v>{14}</v>
      </c>
    </row>
    <row r="132" spans="1:15" x14ac:dyDescent="0.35">
      <c r="A132">
        <v>15</v>
      </c>
      <c r="B132" s="9" t="str">
        <f>CONCATENATE(BS!$F132,J132)</f>
        <v>Retirement benefits{15}</v>
      </c>
      <c r="C132" s="30">
        <v>863</v>
      </c>
      <c r="D132">
        <v>2020</v>
      </c>
      <c r="E132" t="s">
        <v>159</v>
      </c>
      <c r="F132" s="19" t="s">
        <v>37</v>
      </c>
      <c r="G132">
        <v>91</v>
      </c>
      <c r="H132" t="s">
        <v>193</v>
      </c>
      <c r="I132" s="1" t="s">
        <v>194</v>
      </c>
      <c r="J132" t="str">
        <f t="shared" si="19"/>
        <v>{15}</v>
      </c>
    </row>
    <row r="133" spans="1:15" x14ac:dyDescent="0.35">
      <c r="A133" s="9">
        <v>16</v>
      </c>
      <c r="B133" s="9" t="str">
        <f>CONCATENATE(BS!$F133,J133)</f>
        <v>Deferred income taxes.{16}</v>
      </c>
      <c r="C133" s="30">
        <v>1499</v>
      </c>
      <c r="D133">
        <v>2020</v>
      </c>
      <c r="E133" t="s">
        <v>159</v>
      </c>
      <c r="F133" s="19" t="s">
        <v>192</v>
      </c>
      <c r="G133">
        <v>92</v>
      </c>
      <c r="H133" t="s">
        <v>193</v>
      </c>
      <c r="I133" s="1" t="s">
        <v>194</v>
      </c>
      <c r="J133" t="str">
        <f t="shared" si="19"/>
        <v>{16}</v>
      </c>
    </row>
    <row r="134" spans="1:15" x14ac:dyDescent="0.35">
      <c r="A134">
        <v>17</v>
      </c>
      <c r="B134" s="9" t="str">
        <f>CONCATENATE(BS!$F134,J134)</f>
        <v>Other assets{17}</v>
      </c>
      <c r="C134" s="30">
        <v>2432</v>
      </c>
      <c r="D134">
        <v>2020</v>
      </c>
      <c r="E134" t="s">
        <v>159</v>
      </c>
      <c r="F134" s="19" t="s">
        <v>39</v>
      </c>
      <c r="G134">
        <v>93</v>
      </c>
      <c r="H134" t="s">
        <v>193</v>
      </c>
      <c r="I134" s="1" t="s">
        <v>194</v>
      </c>
      <c r="J134" t="str">
        <f t="shared" si="19"/>
        <v>{17}</v>
      </c>
    </row>
    <row r="135" spans="1:15" x14ac:dyDescent="0.35">
      <c r="A135" s="9">
        <v>18</v>
      </c>
      <c r="B135" s="9" t="str">
        <f>CONCATENATE(BS!$F135,J135)</f>
        <v>...Noncurrent assets{18}</v>
      </c>
      <c r="C135" s="29">
        <f t="shared" ref="C135" si="22">SUM(C128:C134)</f>
        <v>15212</v>
      </c>
      <c r="D135">
        <v>2020</v>
      </c>
      <c r="E135" t="s">
        <v>159</v>
      </c>
      <c r="F135" s="19" t="s">
        <v>169</v>
      </c>
      <c r="G135">
        <v>94</v>
      </c>
      <c r="H135" t="s">
        <v>193</v>
      </c>
      <c r="I135" s="1" t="s">
        <v>194</v>
      </c>
      <c r="J135" t="str">
        <f t="shared" si="19"/>
        <v>{18}</v>
      </c>
    </row>
    <row r="136" spans="1:15" x14ac:dyDescent="0.35">
      <c r="A136">
        <v>19</v>
      </c>
      <c r="B136" s="9" t="str">
        <f>CONCATENATE(BS!$F136,J136)</f>
        <v>...Total Assets{19}</v>
      </c>
      <c r="C136" s="30">
        <v>75091</v>
      </c>
      <c r="D136">
        <v>2020</v>
      </c>
      <c r="E136" t="s">
        <v>159</v>
      </c>
      <c r="F136" s="19" t="s">
        <v>170</v>
      </c>
      <c r="G136">
        <v>95</v>
      </c>
      <c r="H136" t="s">
        <v>193</v>
      </c>
      <c r="I136" s="1" t="s">
        <v>194</v>
      </c>
      <c r="J136" t="str">
        <f t="shared" si="19"/>
        <v>{19}</v>
      </c>
    </row>
    <row r="137" spans="1:15" x14ac:dyDescent="0.35">
      <c r="A137" s="9">
        <v>20</v>
      </c>
      <c r="B137" s="9" t="str">
        <f>CONCATENATE(BS!$F137,J137)</f>
        <v>Short-term borrowings{20}</v>
      </c>
      <c r="C137" s="30">
        <v>8582</v>
      </c>
      <c r="D137">
        <v>2020</v>
      </c>
      <c r="E137" t="s">
        <v>159</v>
      </c>
      <c r="F137" s="19" t="s">
        <v>42</v>
      </c>
      <c r="G137">
        <v>96</v>
      </c>
      <c r="H137" t="s">
        <v>193</v>
      </c>
      <c r="I137" s="1" t="s">
        <v>194</v>
      </c>
      <c r="J137" t="str">
        <f t="shared" si="19"/>
        <v>{20}</v>
      </c>
    </row>
    <row r="138" spans="1:15" x14ac:dyDescent="0.35">
      <c r="A138">
        <v>21</v>
      </c>
      <c r="B138" s="9" t="str">
        <f>CONCATENATE(BS!$F138,J138)</f>
        <v>Short-term securitization borrowings{21}</v>
      </c>
      <c r="C138" s="30">
        <v>4682</v>
      </c>
      <c r="D138">
        <v>2020</v>
      </c>
      <c r="E138" t="s">
        <v>159</v>
      </c>
      <c r="F138" s="19" t="s">
        <v>43</v>
      </c>
      <c r="G138">
        <v>97</v>
      </c>
      <c r="H138" t="s">
        <v>193</v>
      </c>
      <c r="I138" s="1" t="s">
        <v>194</v>
      </c>
      <c r="J138" t="str">
        <f t="shared" si="19"/>
        <v>{21}</v>
      </c>
    </row>
    <row r="139" spans="1:15" x14ac:dyDescent="0.35">
      <c r="A139" s="9">
        <v>22</v>
      </c>
      <c r="B139" s="9" t="str">
        <f>CONCATENATE(BS!$F139,J139)</f>
        <v>Payables to unconsolidated affiliates{22}</v>
      </c>
      <c r="C139" s="30">
        <v>105</v>
      </c>
      <c r="D139">
        <v>2020</v>
      </c>
      <c r="E139" t="s">
        <v>159</v>
      </c>
      <c r="F139" s="19" t="s">
        <v>103</v>
      </c>
      <c r="G139">
        <v>98</v>
      </c>
      <c r="H139" t="s">
        <v>193</v>
      </c>
      <c r="I139" s="1" t="s">
        <v>194</v>
      </c>
      <c r="J139" t="str">
        <f t="shared" si="19"/>
        <v>{22}</v>
      </c>
      <c r="O139" t="s">
        <v>49</v>
      </c>
    </row>
    <row r="140" spans="1:15" x14ac:dyDescent="0.35">
      <c r="A140">
        <v>23</v>
      </c>
      <c r="B140" s="9" t="str">
        <f>CONCATENATE(BS!$F140,J140)</f>
        <v>Accounts payable and accrued expenses{23}</v>
      </c>
      <c r="C140" s="30">
        <v>10112</v>
      </c>
      <c r="D140">
        <v>2020</v>
      </c>
      <c r="E140" t="s">
        <v>159</v>
      </c>
      <c r="F140" s="19" t="s">
        <v>44</v>
      </c>
      <c r="G140">
        <v>99</v>
      </c>
      <c r="H140" t="s">
        <v>193</v>
      </c>
      <c r="I140" s="1" t="s">
        <v>194</v>
      </c>
      <c r="J140" t="str">
        <f t="shared" si="19"/>
        <v>{23}</v>
      </c>
    </row>
    <row r="141" spans="1:15" x14ac:dyDescent="0.35">
      <c r="A141" s="9">
        <v>24</v>
      </c>
      <c r="B141" s="9" t="str">
        <f>CONCATENATE(BS!$F141,J141)</f>
        <v>...Current liabilities{24}</v>
      </c>
      <c r="C141" s="29">
        <f t="shared" ref="C141" si="23">SUM(C137:C140)</f>
        <v>23481</v>
      </c>
      <c r="D141">
        <v>2020</v>
      </c>
      <c r="E141" t="s">
        <v>159</v>
      </c>
      <c r="F141" s="19" t="s">
        <v>173</v>
      </c>
      <c r="G141">
        <v>100</v>
      </c>
      <c r="H141" t="s">
        <v>193</v>
      </c>
      <c r="I141" s="1" t="s">
        <v>194</v>
      </c>
      <c r="J141" t="str">
        <f t="shared" si="19"/>
        <v>{24}</v>
      </c>
      <c r="O141" t="s">
        <v>49</v>
      </c>
    </row>
    <row r="142" spans="1:15" x14ac:dyDescent="0.35">
      <c r="A142">
        <v>25</v>
      </c>
      <c r="B142" s="9" t="str">
        <f>CONCATENATE(BS!$F142,J142)</f>
        <v>Deferred income taxes{25}</v>
      </c>
      <c r="C142" s="30">
        <v>519</v>
      </c>
      <c r="D142">
        <v>2020</v>
      </c>
      <c r="E142" t="s">
        <v>159</v>
      </c>
      <c r="F142" s="19" t="s">
        <v>38</v>
      </c>
      <c r="G142">
        <v>101</v>
      </c>
      <c r="H142" t="s">
        <v>193</v>
      </c>
      <c r="I142" s="1" t="s">
        <v>194</v>
      </c>
      <c r="J142" t="str">
        <f t="shared" si="19"/>
        <v>{25}</v>
      </c>
    </row>
    <row r="143" spans="1:15" x14ac:dyDescent="0.35">
      <c r="A143" s="9">
        <v>26</v>
      </c>
      <c r="B143" s="9" t="str">
        <f>CONCATENATE(BS!$F143,J143)</f>
        <v>Long-term borrowings{26}</v>
      </c>
      <c r="C143" s="30">
        <v>32734</v>
      </c>
      <c r="D143">
        <v>2020</v>
      </c>
      <c r="E143" t="s">
        <v>159</v>
      </c>
      <c r="F143" s="19" t="s">
        <v>45</v>
      </c>
      <c r="G143">
        <v>102</v>
      </c>
      <c r="H143" t="s">
        <v>193</v>
      </c>
      <c r="I143" s="1" t="s">
        <v>194</v>
      </c>
      <c r="J143" t="str">
        <f t="shared" si="19"/>
        <v>{26}</v>
      </c>
    </row>
    <row r="144" spans="1:15" x14ac:dyDescent="0.35">
      <c r="A144">
        <v>27</v>
      </c>
      <c r="B144" s="9" t="str">
        <f>CONCATENATE(BS!$F144,J144)</f>
        <v>Retirement benefits and other liabilities{27}</v>
      </c>
      <c r="C144" s="30">
        <v>5413</v>
      </c>
      <c r="D144">
        <v>2020</v>
      </c>
      <c r="E144" t="s">
        <v>159</v>
      </c>
      <c r="F144" s="19" t="s">
        <v>46</v>
      </c>
      <c r="G144">
        <v>103</v>
      </c>
      <c r="H144" t="s">
        <v>193</v>
      </c>
      <c r="I144" s="1" t="s">
        <v>194</v>
      </c>
      <c r="J144" t="str">
        <f t="shared" si="19"/>
        <v>{27}</v>
      </c>
    </row>
    <row r="145" spans="1:10" x14ac:dyDescent="0.35">
      <c r="A145" s="9">
        <v>28</v>
      </c>
      <c r="B145" s="9" t="str">
        <f>CONCATENATE(BS!$F145,J145)</f>
        <v>...Noncurrent liabilities{28}</v>
      </c>
      <c r="C145" s="29">
        <f t="shared" ref="C145" si="24">SUM(C142:C144)</f>
        <v>38666</v>
      </c>
      <c r="D145">
        <v>2020</v>
      </c>
      <c r="E145" t="s">
        <v>159</v>
      </c>
      <c r="F145" s="9" t="s">
        <v>172</v>
      </c>
      <c r="G145">
        <v>104</v>
      </c>
      <c r="H145" t="s">
        <v>193</v>
      </c>
      <c r="I145" s="1" t="s">
        <v>194</v>
      </c>
      <c r="J145" t="str">
        <f t="shared" si="19"/>
        <v>{28}</v>
      </c>
    </row>
    <row r="146" spans="1:10" x14ac:dyDescent="0.35">
      <c r="A146">
        <v>29</v>
      </c>
      <c r="B146" s="9" t="str">
        <f>CONCATENATE(BS!$F146,J146)</f>
        <v>...Total liabilities{29}</v>
      </c>
      <c r="C146" s="28">
        <v>62147</v>
      </c>
      <c r="D146">
        <v>2020</v>
      </c>
      <c r="E146" t="s">
        <v>159</v>
      </c>
      <c r="F146" s="9" t="s">
        <v>171</v>
      </c>
      <c r="G146">
        <v>105</v>
      </c>
      <c r="H146" t="s">
        <v>193</v>
      </c>
      <c r="I146" s="1" t="s">
        <v>194</v>
      </c>
      <c r="J146" t="str">
        <f t="shared" si="19"/>
        <v>{29}</v>
      </c>
    </row>
    <row r="147" spans="1:10" x14ac:dyDescent="0.35">
      <c r="A147" s="9">
        <v>30</v>
      </c>
      <c r="B147" s="9" t="str">
        <f>CONCATENATE(BS!$F147,J147)</f>
        <v>Commitments and contingencies {30}</v>
      </c>
      <c r="C147" s="31" t="s">
        <v>49</v>
      </c>
      <c r="D147">
        <v>2020</v>
      </c>
      <c r="E147" t="s">
        <v>159</v>
      </c>
      <c r="F147" s="9" t="s">
        <v>121</v>
      </c>
      <c r="G147">
        <v>106</v>
      </c>
      <c r="H147" t="s">
        <v>193</v>
      </c>
      <c r="I147" s="1" t="s">
        <v>194</v>
      </c>
      <c r="J147" t="str">
        <f t="shared" si="19"/>
        <v>{30}</v>
      </c>
    </row>
    <row r="148" spans="1:10" x14ac:dyDescent="0.35">
      <c r="A148">
        <v>31</v>
      </c>
      <c r="B148" s="9" t="str">
        <f>CONCATENATE(BS!$F148,J148)</f>
        <v>Redeemable noncontrolling interest {31}</v>
      </c>
      <c r="C148" s="29"/>
      <c r="D148">
        <v>2020</v>
      </c>
      <c r="E148" t="s">
        <v>159</v>
      </c>
      <c r="F148" s="9" t="s">
        <v>120</v>
      </c>
      <c r="G148">
        <v>107</v>
      </c>
      <c r="H148" t="s">
        <v>193</v>
      </c>
      <c r="I148" s="1" t="s">
        <v>194</v>
      </c>
      <c r="J148" t="str">
        <f t="shared" si="19"/>
        <v>{31}</v>
      </c>
    </row>
    <row r="149" spans="1:10" x14ac:dyDescent="0.35">
      <c r="A149" s="9">
        <v>32</v>
      </c>
      <c r="B149" s="9" t="str">
        <f>CONCATENATE(BS!$F149,J149)</f>
        <v>Common stock, $1 par value{32}</v>
      </c>
      <c r="C149" s="28">
        <v>4895</v>
      </c>
      <c r="D149">
        <v>2020</v>
      </c>
      <c r="E149" t="s">
        <v>159</v>
      </c>
      <c r="F149" s="9" t="s">
        <v>122</v>
      </c>
      <c r="G149">
        <v>108</v>
      </c>
      <c r="H149" t="s">
        <v>193</v>
      </c>
      <c r="I149" s="1" t="s">
        <v>194</v>
      </c>
      <c r="J149" t="str">
        <f t="shared" si="19"/>
        <v>{32}</v>
      </c>
    </row>
    <row r="150" spans="1:10" x14ac:dyDescent="0.35">
      <c r="A150">
        <v>33</v>
      </c>
      <c r="B150" s="9" t="str">
        <f>CONCATENATE(BS!$F150,J150)</f>
        <v>Common stock in treasury{33}</v>
      </c>
      <c r="C150" s="28">
        <v>-18065</v>
      </c>
      <c r="D150">
        <v>2020</v>
      </c>
      <c r="E150" t="s">
        <v>159</v>
      </c>
      <c r="F150" s="9" t="s">
        <v>123</v>
      </c>
      <c r="G150">
        <v>109</v>
      </c>
      <c r="H150" t="s">
        <v>193</v>
      </c>
      <c r="I150" s="1" t="s">
        <v>194</v>
      </c>
      <c r="J150" t="str">
        <f t="shared" si="19"/>
        <v>{33}</v>
      </c>
    </row>
    <row r="151" spans="1:10" x14ac:dyDescent="0.35">
      <c r="A151" s="9">
        <v>34</v>
      </c>
      <c r="B151" s="9" t="str">
        <f>CONCATENATE(BS!$F151,J151)</f>
        <v>Retained earnings{34}</v>
      </c>
      <c r="C151" s="28">
        <v>31646</v>
      </c>
      <c r="D151">
        <v>2020</v>
      </c>
      <c r="E151" t="s">
        <v>159</v>
      </c>
      <c r="F151" s="9" t="s">
        <v>54</v>
      </c>
      <c r="G151">
        <v>110</v>
      </c>
      <c r="H151" t="s">
        <v>193</v>
      </c>
      <c r="I151" s="1" t="s">
        <v>194</v>
      </c>
      <c r="J151" t="str">
        <f t="shared" si="19"/>
        <v>{34}</v>
      </c>
    </row>
    <row r="152" spans="1:10" x14ac:dyDescent="0.35">
      <c r="A152">
        <v>35</v>
      </c>
      <c r="B152" s="9" t="str">
        <f>CONCATENATE(BS!$F152,J152)</f>
        <v>Accumulated other comprehensive income (loss){35}</v>
      </c>
      <c r="C152" s="28">
        <v>-5539</v>
      </c>
      <c r="D152">
        <v>2020</v>
      </c>
      <c r="E152" t="s">
        <v>159</v>
      </c>
      <c r="F152" s="9" t="s">
        <v>55</v>
      </c>
      <c r="G152">
        <v>111</v>
      </c>
      <c r="H152" t="s">
        <v>193</v>
      </c>
      <c r="I152" s="1" t="s">
        <v>194</v>
      </c>
      <c r="J152" t="str">
        <f t="shared" si="19"/>
        <v>{35}</v>
      </c>
    </row>
    <row r="153" spans="1:10" x14ac:dyDescent="0.35">
      <c r="A153" s="9">
        <v>36</v>
      </c>
      <c r="B153" s="9" t="str">
        <f>CONCATENATE(BS!$F153,J153)</f>
        <v>Noncontrolling interests{36}</v>
      </c>
      <c r="C153" s="28">
        <v>7</v>
      </c>
      <c r="D153">
        <v>2020</v>
      </c>
      <c r="E153" t="s">
        <v>159</v>
      </c>
      <c r="F153" s="9" t="s">
        <v>57</v>
      </c>
      <c r="G153">
        <v>112</v>
      </c>
      <c r="H153" t="s">
        <v>193</v>
      </c>
      <c r="I153" s="1" t="s">
        <v>194</v>
      </c>
      <c r="J153" t="str">
        <f t="shared" si="19"/>
        <v>{36}</v>
      </c>
    </row>
    <row r="154" spans="1:10" x14ac:dyDescent="0.35">
      <c r="A154">
        <v>37</v>
      </c>
      <c r="B154" s="9" t="str">
        <f>CONCATENATE(BS!$F154,J154)</f>
        <v>...Total stockholders' equity{37}</v>
      </c>
      <c r="C154" s="28">
        <v>12944</v>
      </c>
      <c r="D154">
        <v>2020</v>
      </c>
      <c r="E154" t="s">
        <v>159</v>
      </c>
      <c r="F154" s="9" t="s">
        <v>174</v>
      </c>
      <c r="G154">
        <v>113</v>
      </c>
      <c r="H154" t="s">
        <v>193</v>
      </c>
      <c r="I154" s="1" t="s">
        <v>194</v>
      </c>
      <c r="J154" t="str">
        <f t="shared" si="19"/>
        <v>{37}</v>
      </c>
    </row>
    <row r="155" spans="1:10" x14ac:dyDescent="0.35">
      <c r="A155" s="9">
        <v>38</v>
      </c>
      <c r="B155" s="9" t="str">
        <f>CONCATENATE(BS!$F155,J155)</f>
        <v>Total liabilities and stockholders' equity{38}</v>
      </c>
      <c r="C155" s="29">
        <f t="shared" ref="C155" si="25">C146+C148+C154</f>
        <v>75091</v>
      </c>
      <c r="D155">
        <v>2020</v>
      </c>
      <c r="E155" t="s">
        <v>159</v>
      </c>
      <c r="F155" s="9" t="s">
        <v>133</v>
      </c>
      <c r="G155">
        <v>114</v>
      </c>
      <c r="H155" t="s">
        <v>193</v>
      </c>
      <c r="I155" s="1" t="s">
        <v>194</v>
      </c>
      <c r="J155" t="str">
        <f t="shared" si="19"/>
        <v>{38}</v>
      </c>
    </row>
    <row r="156" spans="1:10" x14ac:dyDescent="0.35">
      <c r="A156">
        <v>1</v>
      </c>
      <c r="B156" s="9" t="str">
        <f>CONCATENATE(BS!$F156,J156)</f>
        <v>Cash and cash equivalents{1}</v>
      </c>
      <c r="C156" s="28">
        <v>3857</v>
      </c>
      <c r="D156">
        <v>2019</v>
      </c>
      <c r="E156" t="s">
        <v>159</v>
      </c>
      <c r="F156" s="9" t="s">
        <v>28</v>
      </c>
      <c r="G156">
        <v>115</v>
      </c>
      <c r="H156" t="s">
        <v>193</v>
      </c>
      <c r="I156" s="1" t="s">
        <v>194</v>
      </c>
      <c r="J156" t="str">
        <f t="shared" si="19"/>
        <v>{1}</v>
      </c>
    </row>
    <row r="157" spans="1:10" x14ac:dyDescent="0.35">
      <c r="A157" s="9">
        <v>2</v>
      </c>
      <c r="B157" s="9" t="str">
        <f>CONCATENATE(BS!$F157,J157)</f>
        <v>Marketable securities{2}</v>
      </c>
      <c r="C157" s="28">
        <v>581</v>
      </c>
      <c r="D157">
        <v>2019</v>
      </c>
      <c r="E157" t="s">
        <v>159</v>
      </c>
      <c r="F157" s="9" t="s">
        <v>29</v>
      </c>
      <c r="G157">
        <v>116</v>
      </c>
      <c r="H157" t="s">
        <v>193</v>
      </c>
      <c r="I157" s="1" t="s">
        <v>194</v>
      </c>
      <c r="J157" t="str">
        <f t="shared" si="19"/>
        <v>{2}</v>
      </c>
    </row>
    <row r="158" spans="1:10" x14ac:dyDescent="0.35">
      <c r="A158">
        <v>3</v>
      </c>
      <c r="B158" s="9" t="str">
        <f>CONCATENATE(BS!$F158,J158)</f>
        <v>Receivables from unconsolidated affiliates{3}</v>
      </c>
      <c r="C158" s="28">
        <v>46</v>
      </c>
      <c r="D158">
        <v>2019</v>
      </c>
      <c r="E158" t="s">
        <v>159</v>
      </c>
      <c r="F158" s="9" t="s">
        <v>100</v>
      </c>
      <c r="G158">
        <v>117</v>
      </c>
      <c r="H158" t="s">
        <v>193</v>
      </c>
      <c r="I158" s="1" t="s">
        <v>194</v>
      </c>
      <c r="J158" t="str">
        <f t="shared" si="19"/>
        <v>{3}</v>
      </c>
    </row>
    <row r="159" spans="1:10" x14ac:dyDescent="0.35">
      <c r="A159" s="9">
        <v>4</v>
      </c>
      <c r="B159" s="9" t="str">
        <f>CONCATENATE(BS!$F159,J159)</f>
        <v>Trade accounts and notes receivable - net{4}</v>
      </c>
      <c r="C159" s="28">
        <v>5230</v>
      </c>
      <c r="D159">
        <v>2019</v>
      </c>
      <c r="E159" t="s">
        <v>159</v>
      </c>
      <c r="F159" s="9" t="s">
        <v>30</v>
      </c>
      <c r="G159">
        <v>118</v>
      </c>
      <c r="H159" t="s">
        <v>193</v>
      </c>
      <c r="I159" s="1" t="s">
        <v>194</v>
      </c>
      <c r="J159" t="str">
        <f t="shared" si="19"/>
        <v>{4}</v>
      </c>
    </row>
    <row r="160" spans="1:10" x14ac:dyDescent="0.35">
      <c r="A160">
        <v>5</v>
      </c>
      <c r="B160" s="9" t="str">
        <f>CONCATENATE(BS!$F160,J160)</f>
        <v>Financing receivables - net{5}</v>
      </c>
      <c r="C160" s="28">
        <v>29195</v>
      </c>
      <c r="D160">
        <v>2019</v>
      </c>
      <c r="E160" t="s">
        <v>159</v>
      </c>
      <c r="F160" s="9" t="s">
        <v>61</v>
      </c>
      <c r="G160">
        <v>119</v>
      </c>
      <c r="H160" t="s">
        <v>193</v>
      </c>
      <c r="I160" s="1" t="s">
        <v>194</v>
      </c>
      <c r="J160" t="str">
        <f t="shared" si="19"/>
        <v>{5}</v>
      </c>
    </row>
    <row r="161" spans="1:13" x14ac:dyDescent="0.35">
      <c r="A161" s="9">
        <v>6</v>
      </c>
      <c r="B161" s="9" t="str">
        <f>CONCATENATE(BS!$F161,J161)</f>
        <v>Financial receivables securitized - net{6}</v>
      </c>
      <c r="C161" s="28">
        <v>4383</v>
      </c>
      <c r="D161">
        <v>2019</v>
      </c>
      <c r="E161" t="s">
        <v>159</v>
      </c>
      <c r="F161" s="9" t="s">
        <v>112</v>
      </c>
      <c r="G161">
        <v>120</v>
      </c>
      <c r="H161" t="s">
        <v>193</v>
      </c>
      <c r="I161" s="1" t="s">
        <v>194</v>
      </c>
      <c r="J161" t="str">
        <f t="shared" si="19"/>
        <v>{6}</v>
      </c>
    </row>
    <row r="162" spans="1:13" x14ac:dyDescent="0.35">
      <c r="A162">
        <v>7</v>
      </c>
      <c r="B162" s="9" t="str">
        <f>CONCATENATE(BS!$F162,J162)</f>
        <v>Other receivables{7}</v>
      </c>
      <c r="C162" s="28">
        <v>1487</v>
      </c>
      <c r="D162">
        <v>2019</v>
      </c>
      <c r="E162" t="s">
        <v>159</v>
      </c>
      <c r="F162" s="9" t="s">
        <v>31</v>
      </c>
      <c r="G162">
        <v>121</v>
      </c>
      <c r="H162" t="s">
        <v>193</v>
      </c>
      <c r="I162" s="1" t="s">
        <v>194</v>
      </c>
      <c r="J162" t="str">
        <f t="shared" si="19"/>
        <v>{7}</v>
      </c>
    </row>
    <row r="163" spans="1:13" x14ac:dyDescent="0.35">
      <c r="A163" s="9">
        <v>8</v>
      </c>
      <c r="B163" s="9" t="str">
        <f>CONCATENATE(BS!$F163,J163)</f>
        <v>Equipment on operating leases - net{8}</v>
      </c>
      <c r="C163" s="28">
        <v>7567</v>
      </c>
      <c r="D163">
        <v>2019</v>
      </c>
      <c r="E163" t="s">
        <v>159</v>
      </c>
      <c r="F163" s="9" t="s">
        <v>32</v>
      </c>
      <c r="G163">
        <v>122</v>
      </c>
      <c r="H163" t="s">
        <v>193</v>
      </c>
      <c r="I163" s="1" t="s">
        <v>194</v>
      </c>
      <c r="J163" t="str">
        <f t="shared" si="19"/>
        <v>{8}</v>
      </c>
    </row>
    <row r="164" spans="1:13" x14ac:dyDescent="0.35">
      <c r="A164">
        <v>9</v>
      </c>
      <c r="B164" s="9" t="str">
        <f>CONCATENATE(BS!$F164,J164)</f>
        <v>Inventories{9}</v>
      </c>
      <c r="C164" s="30">
        <v>5975</v>
      </c>
      <c r="D164">
        <v>2019</v>
      </c>
      <c r="E164" t="s">
        <v>159</v>
      </c>
      <c r="F164" s="19" t="s">
        <v>33</v>
      </c>
      <c r="G164">
        <v>123</v>
      </c>
      <c r="H164" t="s">
        <v>193</v>
      </c>
      <c r="I164" s="1" t="s">
        <v>194</v>
      </c>
      <c r="J164" t="str">
        <f t="shared" si="19"/>
        <v>{9}</v>
      </c>
    </row>
    <row r="165" spans="1:13" x14ac:dyDescent="0.35">
      <c r="A165" s="9">
        <v>10</v>
      </c>
      <c r="B165" s="9" t="str">
        <f>CONCATENATE(BS!$F165,J165)</f>
        <v>...Current assets{10}</v>
      </c>
      <c r="C165" s="29">
        <f t="shared" ref="C165" si="26">SUM(C156:C164)</f>
        <v>58321</v>
      </c>
      <c r="D165">
        <v>2019</v>
      </c>
      <c r="E165" t="s">
        <v>159</v>
      </c>
      <c r="F165" s="19" t="s">
        <v>168</v>
      </c>
      <c r="G165">
        <v>124</v>
      </c>
      <c r="H165" t="s">
        <v>193</v>
      </c>
      <c r="I165" s="1" t="s">
        <v>194</v>
      </c>
      <c r="J165" t="str">
        <f t="shared" si="19"/>
        <v>{10}</v>
      </c>
    </row>
    <row r="166" spans="1:13" x14ac:dyDescent="0.35">
      <c r="A166">
        <v>11</v>
      </c>
      <c r="B166" s="9" t="str">
        <f>CONCATENATE(BS!$F166,J166)</f>
        <v>Property and equipment - net{11}</v>
      </c>
      <c r="C166" s="30">
        <v>5973</v>
      </c>
      <c r="D166">
        <v>2019</v>
      </c>
      <c r="E166" t="s">
        <v>159</v>
      </c>
      <c r="F166" s="19" t="s">
        <v>34</v>
      </c>
      <c r="G166">
        <v>125</v>
      </c>
      <c r="H166" t="s">
        <v>193</v>
      </c>
      <c r="I166" s="1" t="s">
        <v>194</v>
      </c>
      <c r="J166" t="str">
        <f t="shared" si="19"/>
        <v>{11}</v>
      </c>
    </row>
    <row r="167" spans="1:13" x14ac:dyDescent="0.35">
      <c r="A167" s="9">
        <v>12</v>
      </c>
      <c r="B167" s="9" t="str">
        <f>CONCATENATE(BS!$F167,J167)</f>
        <v>Investments in unconsolidated affiliates{12}</v>
      </c>
      <c r="C167" s="30">
        <v>215</v>
      </c>
      <c r="D167">
        <v>2019</v>
      </c>
      <c r="E167" t="s">
        <v>159</v>
      </c>
      <c r="F167" s="19" t="s">
        <v>102</v>
      </c>
      <c r="G167">
        <v>126</v>
      </c>
      <c r="H167" t="s">
        <v>193</v>
      </c>
      <c r="I167" s="1" t="s">
        <v>194</v>
      </c>
      <c r="J167" t="str">
        <f t="shared" si="19"/>
        <v>{12}</v>
      </c>
    </row>
    <row r="168" spans="1:13" x14ac:dyDescent="0.35">
      <c r="A168">
        <v>13</v>
      </c>
      <c r="B168" s="9" t="str">
        <f>CONCATENATE(BS!$F168,J168)</f>
        <v>Goodwill{13}</v>
      </c>
      <c r="C168" s="30">
        <v>2917</v>
      </c>
      <c r="D168">
        <v>2019</v>
      </c>
      <c r="E168" t="s">
        <v>159</v>
      </c>
      <c r="F168" s="19" t="s">
        <v>35</v>
      </c>
      <c r="G168">
        <v>127</v>
      </c>
      <c r="H168" t="s">
        <v>193</v>
      </c>
      <c r="I168" s="1" t="s">
        <v>194</v>
      </c>
      <c r="J168" t="str">
        <f t="shared" si="19"/>
        <v>{13}</v>
      </c>
    </row>
    <row r="169" spans="1:13" x14ac:dyDescent="0.35">
      <c r="A169" s="9">
        <v>14</v>
      </c>
      <c r="B169" s="9" t="str">
        <f>CONCATENATE(BS!$F169,J169)</f>
        <v>Other intangible assets - net{14}</v>
      </c>
      <c r="C169" s="30">
        <v>1380</v>
      </c>
      <c r="D169">
        <v>2019</v>
      </c>
      <c r="E169" t="s">
        <v>159</v>
      </c>
      <c r="F169" s="19" t="s">
        <v>36</v>
      </c>
      <c r="G169">
        <v>128</v>
      </c>
      <c r="H169" t="s">
        <v>193</v>
      </c>
      <c r="I169" s="1" t="s">
        <v>194</v>
      </c>
      <c r="J169" t="str">
        <f t="shared" si="19"/>
        <v>{14}</v>
      </c>
    </row>
    <row r="170" spans="1:13" x14ac:dyDescent="0.35">
      <c r="A170">
        <v>15</v>
      </c>
      <c r="B170" s="9" t="str">
        <f>CONCATENATE(BS!$F170,J170)</f>
        <v>Retirement benefits{15}</v>
      </c>
      <c r="C170" s="30">
        <v>840</v>
      </c>
      <c r="D170">
        <v>2019</v>
      </c>
      <c r="E170" t="s">
        <v>159</v>
      </c>
      <c r="F170" s="19" t="s">
        <v>37</v>
      </c>
      <c r="G170">
        <v>129</v>
      </c>
      <c r="H170" t="s">
        <v>193</v>
      </c>
      <c r="I170" s="1" t="s">
        <v>194</v>
      </c>
      <c r="J170" t="str">
        <f t="shared" si="19"/>
        <v>{15}</v>
      </c>
      <c r="M170" t="s">
        <v>49</v>
      </c>
    </row>
    <row r="171" spans="1:13" x14ac:dyDescent="0.35">
      <c r="A171" s="9">
        <v>16</v>
      </c>
      <c r="B171" s="9" t="str">
        <f>CONCATENATE(BS!$F171,J171)</f>
        <v>Deferred income taxes.{16}</v>
      </c>
      <c r="C171" s="30">
        <v>1466</v>
      </c>
      <c r="D171">
        <v>2019</v>
      </c>
      <c r="E171" t="s">
        <v>159</v>
      </c>
      <c r="F171" s="19" t="s">
        <v>192</v>
      </c>
      <c r="G171">
        <v>130</v>
      </c>
      <c r="H171" t="s">
        <v>193</v>
      </c>
      <c r="I171" s="1" t="s">
        <v>194</v>
      </c>
      <c r="J171" t="str">
        <f t="shared" ref="J171:J234" si="27">CONCATENATE(H171,A171,I171)</f>
        <v>{16}</v>
      </c>
    </row>
    <row r="172" spans="1:13" x14ac:dyDescent="0.35">
      <c r="A172">
        <v>17</v>
      </c>
      <c r="B172" s="9" t="str">
        <f>CONCATENATE(BS!$F172,J172)</f>
        <v>Other assets{17}</v>
      </c>
      <c r="C172" s="30">
        <v>1899</v>
      </c>
      <c r="D172">
        <v>2019</v>
      </c>
      <c r="E172" t="s">
        <v>159</v>
      </c>
      <c r="F172" s="19" t="s">
        <v>39</v>
      </c>
      <c r="G172">
        <v>131</v>
      </c>
      <c r="H172" t="s">
        <v>193</v>
      </c>
      <c r="I172" s="1" t="s">
        <v>194</v>
      </c>
      <c r="J172" t="str">
        <f t="shared" si="27"/>
        <v>{17}</v>
      </c>
    </row>
    <row r="173" spans="1:13" x14ac:dyDescent="0.35">
      <c r="A173" s="9">
        <v>18</v>
      </c>
      <c r="B173" s="9" t="str">
        <f>CONCATENATE(BS!$F173,J173)</f>
        <v>...Noncurrent assets{18}</v>
      </c>
      <c r="C173" s="29">
        <f t="shared" ref="C173" si="28">SUM(C166:C172)</f>
        <v>14690</v>
      </c>
      <c r="D173">
        <v>2019</v>
      </c>
      <c r="E173" t="s">
        <v>159</v>
      </c>
      <c r="F173" s="19" t="s">
        <v>169</v>
      </c>
      <c r="G173">
        <v>132</v>
      </c>
      <c r="H173" t="s">
        <v>193</v>
      </c>
      <c r="I173" s="1" t="s">
        <v>194</v>
      </c>
      <c r="J173" t="str">
        <f t="shared" si="27"/>
        <v>{18}</v>
      </c>
    </row>
    <row r="174" spans="1:13" x14ac:dyDescent="0.35">
      <c r="A174">
        <v>19</v>
      </c>
      <c r="B174" s="9" t="str">
        <f>CONCATENATE(BS!$F174,J174)</f>
        <v>...Total Assets{19}</v>
      </c>
      <c r="C174" s="30">
        <v>73011</v>
      </c>
      <c r="D174">
        <v>2019</v>
      </c>
      <c r="E174" t="s">
        <v>159</v>
      </c>
      <c r="F174" s="19" t="s">
        <v>170</v>
      </c>
      <c r="G174">
        <v>133</v>
      </c>
      <c r="H174" t="s">
        <v>193</v>
      </c>
      <c r="I174" s="1" t="s">
        <v>194</v>
      </c>
      <c r="J174" t="str">
        <f t="shared" si="27"/>
        <v>{19}</v>
      </c>
    </row>
    <row r="175" spans="1:13" x14ac:dyDescent="0.35">
      <c r="A175" s="9">
        <v>20</v>
      </c>
      <c r="B175" s="9" t="str">
        <f>CONCATENATE(BS!$F175,J175)</f>
        <v>Short-term borrowings{20}</v>
      </c>
      <c r="C175" s="30">
        <v>10784</v>
      </c>
      <c r="D175">
        <v>2019</v>
      </c>
      <c r="E175" t="s">
        <v>159</v>
      </c>
      <c r="F175" s="19" t="s">
        <v>42</v>
      </c>
      <c r="G175">
        <v>134</v>
      </c>
      <c r="H175" t="s">
        <v>193</v>
      </c>
      <c r="I175" s="1" t="s">
        <v>194</v>
      </c>
      <c r="J175" t="str">
        <f t="shared" si="27"/>
        <v>{20}</v>
      </c>
    </row>
    <row r="176" spans="1:13" x14ac:dyDescent="0.35">
      <c r="A176">
        <v>21</v>
      </c>
      <c r="B176" s="9" t="str">
        <f>CONCATENATE(BS!$F176,J176)</f>
        <v>Short-term securitization borrowings{21}</v>
      </c>
      <c r="C176" s="30">
        <v>4321</v>
      </c>
      <c r="D176">
        <v>2019</v>
      </c>
      <c r="E176" t="s">
        <v>159</v>
      </c>
      <c r="F176" s="19" t="s">
        <v>43</v>
      </c>
      <c r="G176">
        <v>135</v>
      </c>
      <c r="H176" t="s">
        <v>193</v>
      </c>
      <c r="I176" s="1" t="s">
        <v>194</v>
      </c>
      <c r="J176" t="str">
        <f t="shared" si="27"/>
        <v>{21}</v>
      </c>
    </row>
    <row r="177" spans="1:11" x14ac:dyDescent="0.35">
      <c r="A177" s="9">
        <v>22</v>
      </c>
      <c r="B177" s="9" t="str">
        <f>CONCATENATE(BS!$F177,J177)</f>
        <v>Payables to unconsolidated affiliates{22}</v>
      </c>
      <c r="C177" s="30">
        <v>142</v>
      </c>
      <c r="D177">
        <v>2019</v>
      </c>
      <c r="E177" t="s">
        <v>159</v>
      </c>
      <c r="F177" s="19" t="s">
        <v>103</v>
      </c>
      <c r="G177">
        <v>136</v>
      </c>
      <c r="H177" t="s">
        <v>193</v>
      </c>
      <c r="I177" s="1" t="s">
        <v>194</v>
      </c>
      <c r="J177" t="str">
        <f t="shared" si="27"/>
        <v>{22}</v>
      </c>
    </row>
    <row r="178" spans="1:11" x14ac:dyDescent="0.35">
      <c r="A178">
        <v>23</v>
      </c>
      <c r="B178" s="9" t="str">
        <f>CONCATENATE(BS!$F178,J178)</f>
        <v>Accounts payable and accrued expenses{23}</v>
      </c>
      <c r="C178" s="30">
        <v>9656</v>
      </c>
      <c r="D178">
        <v>2019</v>
      </c>
      <c r="E178" t="s">
        <v>159</v>
      </c>
      <c r="F178" s="19" t="s">
        <v>44</v>
      </c>
      <c r="G178">
        <v>137</v>
      </c>
      <c r="H178" t="s">
        <v>193</v>
      </c>
      <c r="I178" s="1" t="s">
        <v>194</v>
      </c>
      <c r="J178" t="str">
        <f t="shared" si="27"/>
        <v>{23}</v>
      </c>
    </row>
    <row r="179" spans="1:11" x14ac:dyDescent="0.35">
      <c r="A179" s="9">
        <v>24</v>
      </c>
      <c r="B179" s="9" t="str">
        <f>CONCATENATE(BS!$F179,J179)</f>
        <v>...Current liabilities{24}</v>
      </c>
      <c r="C179" s="29">
        <f t="shared" ref="C179" si="29">SUM(C175:C178)</f>
        <v>24903</v>
      </c>
      <c r="D179">
        <v>2019</v>
      </c>
      <c r="E179" t="s">
        <v>159</v>
      </c>
      <c r="F179" s="19" t="s">
        <v>173</v>
      </c>
      <c r="G179">
        <v>138</v>
      </c>
      <c r="H179" t="s">
        <v>193</v>
      </c>
      <c r="I179" s="1" t="s">
        <v>194</v>
      </c>
      <c r="J179" t="str">
        <f t="shared" si="27"/>
        <v>{24}</v>
      </c>
    </row>
    <row r="180" spans="1:11" x14ac:dyDescent="0.35">
      <c r="A180">
        <v>25</v>
      </c>
      <c r="B180" s="9" t="str">
        <f>CONCATENATE(BS!$F180,J180)</f>
        <v>Deferred income taxes{25}</v>
      </c>
      <c r="C180" s="30">
        <v>495</v>
      </c>
      <c r="D180">
        <v>2019</v>
      </c>
      <c r="E180" t="s">
        <v>159</v>
      </c>
      <c r="F180" s="19" t="s">
        <v>38</v>
      </c>
      <c r="G180">
        <v>139</v>
      </c>
      <c r="H180" t="s">
        <v>193</v>
      </c>
      <c r="I180" s="1" t="s">
        <v>194</v>
      </c>
      <c r="J180" t="str">
        <f t="shared" si="27"/>
        <v>{25}</v>
      </c>
    </row>
    <row r="181" spans="1:11" x14ac:dyDescent="0.35">
      <c r="A181" s="9">
        <v>26</v>
      </c>
      <c r="B181" s="9" t="str">
        <f>CONCATENATE(BS!$F181,J181)</f>
        <v>Long-term borrowings{26}</v>
      </c>
      <c r="C181" s="30">
        <v>30229</v>
      </c>
      <c r="D181">
        <v>2019</v>
      </c>
      <c r="E181" t="s">
        <v>159</v>
      </c>
      <c r="F181" s="19" t="s">
        <v>45</v>
      </c>
      <c r="G181">
        <v>140</v>
      </c>
      <c r="H181" t="s">
        <v>193</v>
      </c>
      <c r="I181" s="1" t="s">
        <v>194</v>
      </c>
      <c r="J181" t="str">
        <f t="shared" si="27"/>
        <v>{26}</v>
      </c>
    </row>
    <row r="182" spans="1:11" x14ac:dyDescent="0.35">
      <c r="A182">
        <v>27</v>
      </c>
      <c r="B182" s="9" t="str">
        <f>CONCATENATE(BS!$F182,J182)</f>
        <v>Retirement benefits and other liabilities{27}</v>
      </c>
      <c r="C182" s="30">
        <v>5953</v>
      </c>
      <c r="D182">
        <v>2019</v>
      </c>
      <c r="E182" t="s">
        <v>159</v>
      </c>
      <c r="F182" s="19" t="s">
        <v>46</v>
      </c>
      <c r="G182">
        <v>141</v>
      </c>
      <c r="H182" t="s">
        <v>193</v>
      </c>
      <c r="I182" s="1" t="s">
        <v>194</v>
      </c>
      <c r="J182" t="str">
        <f t="shared" si="27"/>
        <v>{27}</v>
      </c>
    </row>
    <row r="183" spans="1:11" x14ac:dyDescent="0.35">
      <c r="A183" s="9">
        <v>28</v>
      </c>
      <c r="B183" s="9" t="str">
        <f>CONCATENATE(BS!$F183,J183)</f>
        <v>...Noncurrent liabilities{28}</v>
      </c>
      <c r="C183" s="29">
        <f t="shared" ref="C183" si="30">SUM(C180:C182)</f>
        <v>36677</v>
      </c>
      <c r="D183">
        <v>2019</v>
      </c>
      <c r="E183" t="s">
        <v>159</v>
      </c>
      <c r="F183" s="9" t="s">
        <v>172</v>
      </c>
      <c r="G183">
        <v>142</v>
      </c>
      <c r="H183" t="s">
        <v>193</v>
      </c>
      <c r="I183" s="1" t="s">
        <v>194</v>
      </c>
      <c r="J183" t="str">
        <f t="shared" si="27"/>
        <v>{28}</v>
      </c>
    </row>
    <row r="184" spans="1:11" x14ac:dyDescent="0.35">
      <c r="A184">
        <v>29</v>
      </c>
      <c r="B184" s="9" t="str">
        <f>CONCATENATE(BS!$F184,J184)</f>
        <v>...Total liabilities{29}</v>
      </c>
      <c r="C184" s="28">
        <v>61580</v>
      </c>
      <c r="D184">
        <v>2019</v>
      </c>
      <c r="E184" t="s">
        <v>159</v>
      </c>
      <c r="F184" s="9" t="s">
        <v>171</v>
      </c>
      <c r="G184">
        <v>143</v>
      </c>
      <c r="H184" t="s">
        <v>193</v>
      </c>
      <c r="I184" s="1" t="s">
        <v>194</v>
      </c>
      <c r="J184" t="str">
        <f t="shared" si="27"/>
        <v>{29}</v>
      </c>
      <c r="K184" t="s">
        <v>49</v>
      </c>
    </row>
    <row r="185" spans="1:11" x14ac:dyDescent="0.35">
      <c r="A185" s="9">
        <v>30</v>
      </c>
      <c r="B185" s="9" t="str">
        <f>CONCATENATE(BS!$F185,J185)</f>
        <v>Commitments and contingencies {30}</v>
      </c>
      <c r="C185" s="31" t="s">
        <v>49</v>
      </c>
      <c r="D185">
        <v>2019</v>
      </c>
      <c r="E185" t="s">
        <v>159</v>
      </c>
      <c r="F185" s="9" t="s">
        <v>121</v>
      </c>
      <c r="G185">
        <v>144</v>
      </c>
      <c r="H185" t="s">
        <v>193</v>
      </c>
      <c r="I185" s="1" t="s">
        <v>194</v>
      </c>
      <c r="J185" t="str">
        <f t="shared" si="27"/>
        <v>{30}</v>
      </c>
    </row>
    <row r="186" spans="1:11" x14ac:dyDescent="0.35">
      <c r="A186">
        <v>31</v>
      </c>
      <c r="B186" s="9" t="str">
        <f>CONCATENATE(BS!$F186,J186)</f>
        <v>Redeemable noncontrolling interest {31}</v>
      </c>
      <c r="C186" s="28">
        <v>14</v>
      </c>
      <c r="D186">
        <v>2019</v>
      </c>
      <c r="E186" t="s">
        <v>159</v>
      </c>
      <c r="F186" s="9" t="s">
        <v>120</v>
      </c>
      <c r="G186">
        <v>145</v>
      </c>
      <c r="H186" t="s">
        <v>193</v>
      </c>
      <c r="I186" s="1" t="s">
        <v>194</v>
      </c>
      <c r="J186" t="str">
        <f t="shared" si="27"/>
        <v>{31}</v>
      </c>
    </row>
    <row r="187" spans="1:11" x14ac:dyDescent="0.35">
      <c r="A187" s="9">
        <v>32</v>
      </c>
      <c r="B187" s="9" t="str">
        <f>CONCATENATE(BS!$F187,J187)</f>
        <v>Common stock, $1 par value{32}</v>
      </c>
      <c r="C187" s="28">
        <v>4642</v>
      </c>
      <c r="D187">
        <v>2019</v>
      </c>
      <c r="E187" t="s">
        <v>159</v>
      </c>
      <c r="F187" s="9" t="s">
        <v>122</v>
      </c>
      <c r="G187">
        <v>146</v>
      </c>
      <c r="H187" t="s">
        <v>193</v>
      </c>
      <c r="I187" s="1" t="s">
        <v>194</v>
      </c>
      <c r="J187" t="str">
        <f t="shared" si="27"/>
        <v>{32}</v>
      </c>
    </row>
    <row r="188" spans="1:11" x14ac:dyDescent="0.35">
      <c r="A188">
        <v>33</v>
      </c>
      <c r="B188" s="9" t="str">
        <f>CONCATENATE(BS!$F188,J188)</f>
        <v>Common stock in treasury{33}</v>
      </c>
      <c r="C188" s="28">
        <v>-17474</v>
      </c>
      <c r="D188">
        <v>2019</v>
      </c>
      <c r="E188" t="s">
        <v>159</v>
      </c>
      <c r="F188" s="9" t="s">
        <v>123</v>
      </c>
      <c r="G188">
        <v>147</v>
      </c>
      <c r="H188" t="s">
        <v>193</v>
      </c>
      <c r="I188" s="1" t="s">
        <v>194</v>
      </c>
      <c r="J188" t="str">
        <f t="shared" si="27"/>
        <v>{33}</v>
      </c>
    </row>
    <row r="189" spans="1:11" x14ac:dyDescent="0.35">
      <c r="A189" s="9">
        <v>34</v>
      </c>
      <c r="B189" s="9" t="str">
        <f>CONCATENATE(BS!$F189,J189)</f>
        <v>Retained earnings{34}</v>
      </c>
      <c r="C189" s="28">
        <v>29852</v>
      </c>
      <c r="D189">
        <v>2019</v>
      </c>
      <c r="E189" t="s">
        <v>159</v>
      </c>
      <c r="F189" s="9" t="s">
        <v>54</v>
      </c>
      <c r="G189">
        <v>148</v>
      </c>
      <c r="H189" t="s">
        <v>193</v>
      </c>
      <c r="I189" s="1" t="s">
        <v>194</v>
      </c>
      <c r="J189" t="str">
        <f t="shared" si="27"/>
        <v>{34}</v>
      </c>
    </row>
    <row r="190" spans="1:11" x14ac:dyDescent="0.35">
      <c r="A190">
        <v>35</v>
      </c>
      <c r="B190" s="9" t="str">
        <f>CONCATENATE(BS!$F190,J190)</f>
        <v>Accumulated other comprehensive income (loss){35}</v>
      </c>
      <c r="C190" s="28">
        <v>-5607</v>
      </c>
      <c r="D190">
        <v>2019</v>
      </c>
      <c r="E190" t="s">
        <v>159</v>
      </c>
      <c r="F190" s="9" t="s">
        <v>55</v>
      </c>
      <c r="G190">
        <v>149</v>
      </c>
      <c r="H190" t="s">
        <v>193</v>
      </c>
      <c r="I190" s="1" t="s">
        <v>194</v>
      </c>
      <c r="J190" t="str">
        <f t="shared" si="27"/>
        <v>{35}</v>
      </c>
    </row>
    <row r="191" spans="1:11" x14ac:dyDescent="0.35">
      <c r="A191" s="9">
        <v>36</v>
      </c>
      <c r="B191" s="9" t="str">
        <f>CONCATENATE(BS!$F191,J191)</f>
        <v>Noncontrolling interests{36}</v>
      </c>
      <c r="C191" s="28">
        <v>4</v>
      </c>
      <c r="D191">
        <v>2019</v>
      </c>
      <c r="E191" t="s">
        <v>159</v>
      </c>
      <c r="F191" s="9" t="s">
        <v>57</v>
      </c>
      <c r="G191">
        <v>150</v>
      </c>
      <c r="H191" t="s">
        <v>193</v>
      </c>
      <c r="I191" s="1" t="s">
        <v>194</v>
      </c>
      <c r="J191" t="str">
        <f t="shared" si="27"/>
        <v>{36}</v>
      </c>
    </row>
    <row r="192" spans="1:11" x14ac:dyDescent="0.35">
      <c r="A192">
        <v>37</v>
      </c>
      <c r="B192" s="9" t="str">
        <f>CONCATENATE(BS!$F192,J192)</f>
        <v>...Total stockholders' equity{37}</v>
      </c>
      <c r="C192" s="28">
        <v>11417</v>
      </c>
      <c r="D192">
        <v>2019</v>
      </c>
      <c r="E192" t="s">
        <v>159</v>
      </c>
      <c r="F192" s="9" t="s">
        <v>174</v>
      </c>
      <c r="G192">
        <v>151</v>
      </c>
      <c r="H192" t="s">
        <v>193</v>
      </c>
      <c r="I192" s="1" t="s">
        <v>194</v>
      </c>
      <c r="J192" t="str">
        <f t="shared" si="27"/>
        <v>{37}</v>
      </c>
    </row>
    <row r="193" spans="1:10" x14ac:dyDescent="0.35">
      <c r="A193" s="9">
        <v>38</v>
      </c>
      <c r="B193" s="9" t="str">
        <f>CONCATENATE(BS!$F193,J193)</f>
        <v>Total liabilities and stockholders' equity{38}</v>
      </c>
      <c r="C193" s="29">
        <f t="shared" ref="C193" si="31">C184+C186+C192</f>
        <v>73011</v>
      </c>
      <c r="D193">
        <v>2019</v>
      </c>
      <c r="E193" t="s">
        <v>159</v>
      </c>
      <c r="F193" s="9" t="s">
        <v>133</v>
      </c>
      <c r="G193">
        <v>152</v>
      </c>
      <c r="H193" t="s">
        <v>193</v>
      </c>
      <c r="I193" s="1" t="s">
        <v>194</v>
      </c>
      <c r="J193" t="str">
        <f t="shared" si="27"/>
        <v>{38}</v>
      </c>
    </row>
    <row r="194" spans="1:10" x14ac:dyDescent="0.35">
      <c r="A194">
        <v>1</v>
      </c>
      <c r="B194" s="9" t="str">
        <f>CONCATENATE(BS!$F194,J194)</f>
        <v>Cash and cash equivalents{1}</v>
      </c>
      <c r="C194" s="28">
        <v>3904</v>
      </c>
      <c r="D194">
        <v>2018</v>
      </c>
      <c r="E194" t="s">
        <v>159</v>
      </c>
      <c r="F194" s="9" t="s">
        <v>28</v>
      </c>
      <c r="G194">
        <v>153</v>
      </c>
      <c r="H194" t="s">
        <v>193</v>
      </c>
      <c r="I194" s="1" t="s">
        <v>194</v>
      </c>
      <c r="J194" t="str">
        <f t="shared" si="27"/>
        <v>{1}</v>
      </c>
    </row>
    <row r="195" spans="1:10" x14ac:dyDescent="0.35">
      <c r="A195" s="9">
        <v>2</v>
      </c>
      <c r="B195" s="9" t="str">
        <f>CONCATENATE(BS!$F195,J195)</f>
        <v>Marketable securities{2}</v>
      </c>
      <c r="C195" s="28">
        <v>490.1</v>
      </c>
      <c r="D195">
        <v>2018</v>
      </c>
      <c r="E195" t="s">
        <v>159</v>
      </c>
      <c r="F195" s="9" t="s">
        <v>29</v>
      </c>
      <c r="G195">
        <v>154</v>
      </c>
      <c r="H195" t="s">
        <v>193</v>
      </c>
      <c r="I195" s="1" t="s">
        <v>194</v>
      </c>
      <c r="J195" t="str">
        <f t="shared" si="27"/>
        <v>{2}</v>
      </c>
    </row>
    <row r="196" spans="1:10" x14ac:dyDescent="0.35">
      <c r="A196">
        <v>3</v>
      </c>
      <c r="B196" s="9" t="str">
        <f>CONCATENATE(BS!$F196,J196)</f>
        <v>Receivables from unconsolidated affiliates{3}</v>
      </c>
      <c r="C196" s="28">
        <v>21.7</v>
      </c>
      <c r="D196">
        <v>2018</v>
      </c>
      <c r="E196" t="s">
        <v>159</v>
      </c>
      <c r="F196" s="9" t="s">
        <v>100</v>
      </c>
      <c r="G196">
        <v>155</v>
      </c>
      <c r="H196" t="s">
        <v>193</v>
      </c>
      <c r="I196" s="1" t="s">
        <v>194</v>
      </c>
      <c r="J196" t="str">
        <f t="shared" si="27"/>
        <v>{3}</v>
      </c>
    </row>
    <row r="197" spans="1:10" x14ac:dyDescent="0.35">
      <c r="A197" s="9">
        <v>4</v>
      </c>
      <c r="B197" s="9" t="str">
        <f>CONCATENATE(BS!$F197,J197)</f>
        <v>Trade accounts and notes receivable - net{4}</v>
      </c>
      <c r="C197" s="28">
        <v>5004.3</v>
      </c>
      <c r="D197">
        <v>2018</v>
      </c>
      <c r="E197" t="s">
        <v>159</v>
      </c>
      <c r="F197" s="9" t="s">
        <v>30</v>
      </c>
      <c r="G197">
        <v>156</v>
      </c>
      <c r="H197" t="s">
        <v>193</v>
      </c>
      <c r="I197" s="1" t="s">
        <v>194</v>
      </c>
      <c r="J197" t="str">
        <f t="shared" si="27"/>
        <v>{4}</v>
      </c>
    </row>
    <row r="198" spans="1:10" x14ac:dyDescent="0.35">
      <c r="A198">
        <v>5</v>
      </c>
      <c r="B198" s="9" t="str">
        <f>CONCATENATE(BS!$F198,J198)</f>
        <v>Financing receivables - net{5}</v>
      </c>
      <c r="C198" s="28">
        <v>27054.1</v>
      </c>
      <c r="D198">
        <v>2018</v>
      </c>
      <c r="E198" t="s">
        <v>159</v>
      </c>
      <c r="F198" s="9" t="s">
        <v>61</v>
      </c>
      <c r="G198">
        <v>157</v>
      </c>
      <c r="H198" t="s">
        <v>193</v>
      </c>
      <c r="I198" s="1" t="s">
        <v>194</v>
      </c>
      <c r="J198" t="str">
        <f t="shared" si="27"/>
        <v>{5}</v>
      </c>
    </row>
    <row r="199" spans="1:10" x14ac:dyDescent="0.35">
      <c r="A199" s="9">
        <v>6</v>
      </c>
      <c r="B199" s="9" t="str">
        <f>CONCATENATE(BS!$F199,J199)</f>
        <v>Financial receivables securitized - net{6}</v>
      </c>
      <c r="C199" s="28">
        <v>4021.4</v>
      </c>
      <c r="D199">
        <v>2018</v>
      </c>
      <c r="E199" t="s">
        <v>159</v>
      </c>
      <c r="F199" s="9" t="s">
        <v>112</v>
      </c>
      <c r="G199">
        <v>158</v>
      </c>
      <c r="H199" t="s">
        <v>193</v>
      </c>
      <c r="I199" s="1" t="s">
        <v>194</v>
      </c>
      <c r="J199" t="str">
        <f t="shared" si="27"/>
        <v>{6}</v>
      </c>
    </row>
    <row r="200" spans="1:10" x14ac:dyDescent="0.35">
      <c r="A200">
        <v>7</v>
      </c>
      <c r="B200" s="9" t="str">
        <f>CONCATENATE(BS!$F200,J200)</f>
        <v>Other receivables{7}</v>
      </c>
      <c r="C200" s="28">
        <v>1735.5</v>
      </c>
      <c r="D200">
        <v>2018</v>
      </c>
      <c r="E200" t="s">
        <v>159</v>
      </c>
      <c r="F200" s="9" t="s">
        <v>31</v>
      </c>
      <c r="G200">
        <v>159</v>
      </c>
      <c r="H200" t="s">
        <v>193</v>
      </c>
      <c r="I200" s="1" t="s">
        <v>194</v>
      </c>
      <c r="J200" t="str">
        <f t="shared" si="27"/>
        <v>{7}</v>
      </c>
    </row>
    <row r="201" spans="1:10" x14ac:dyDescent="0.35">
      <c r="A201" s="9">
        <v>8</v>
      </c>
      <c r="B201" s="9" t="str">
        <f>CONCATENATE(BS!$F201,J201)</f>
        <v>Equipment on operating leases - net{8}</v>
      </c>
      <c r="C201" s="28">
        <v>7165.4</v>
      </c>
      <c r="D201">
        <v>2018</v>
      </c>
      <c r="E201" t="s">
        <v>159</v>
      </c>
      <c r="F201" s="9" t="s">
        <v>32</v>
      </c>
      <c r="G201">
        <v>160</v>
      </c>
      <c r="H201" t="s">
        <v>193</v>
      </c>
      <c r="I201" s="1" t="s">
        <v>194</v>
      </c>
      <c r="J201" t="str">
        <f t="shared" si="27"/>
        <v>{8}</v>
      </c>
    </row>
    <row r="202" spans="1:10" x14ac:dyDescent="0.35">
      <c r="A202">
        <v>9</v>
      </c>
      <c r="B202" s="9" t="str">
        <f>CONCATENATE(BS!$F202,J202)</f>
        <v>Inventories{9}</v>
      </c>
      <c r="C202" s="30">
        <v>6148.9</v>
      </c>
      <c r="D202">
        <v>2018</v>
      </c>
      <c r="E202" t="s">
        <v>159</v>
      </c>
      <c r="F202" s="19" t="s">
        <v>33</v>
      </c>
      <c r="G202">
        <v>161</v>
      </c>
      <c r="H202" t="s">
        <v>193</v>
      </c>
      <c r="I202" s="1" t="s">
        <v>194</v>
      </c>
      <c r="J202" t="str">
        <f t="shared" si="27"/>
        <v>{9}</v>
      </c>
    </row>
    <row r="203" spans="1:10" x14ac:dyDescent="0.35">
      <c r="A203" s="9">
        <v>10</v>
      </c>
      <c r="B203" s="9" t="str">
        <f>CONCATENATE(BS!$F203,J203)</f>
        <v>...Current assets{10}</v>
      </c>
      <c r="C203" s="29">
        <f t="shared" ref="C203" si="32">SUM(C194:C202)</f>
        <v>55545.4</v>
      </c>
      <c r="D203">
        <v>2018</v>
      </c>
      <c r="E203" t="s">
        <v>159</v>
      </c>
      <c r="F203" s="19" t="s">
        <v>168</v>
      </c>
      <c r="G203">
        <v>162</v>
      </c>
      <c r="H203" t="s">
        <v>193</v>
      </c>
      <c r="I203" s="1" t="s">
        <v>194</v>
      </c>
      <c r="J203" t="str">
        <f t="shared" si="27"/>
        <v>{10}</v>
      </c>
    </row>
    <row r="204" spans="1:10" x14ac:dyDescent="0.35">
      <c r="A204">
        <v>11</v>
      </c>
      <c r="B204" s="9" t="str">
        <f>CONCATENATE(BS!$F204,J204)</f>
        <v>Property and equipment - net{11}</v>
      </c>
      <c r="C204" s="30">
        <v>5867.5</v>
      </c>
      <c r="D204">
        <v>2018</v>
      </c>
      <c r="E204" t="s">
        <v>159</v>
      </c>
      <c r="F204" s="19" t="s">
        <v>34</v>
      </c>
      <c r="G204">
        <v>163</v>
      </c>
      <c r="H204" t="s">
        <v>193</v>
      </c>
      <c r="I204" s="1" t="s">
        <v>194</v>
      </c>
      <c r="J204" t="str">
        <f t="shared" si="27"/>
        <v>{11}</v>
      </c>
    </row>
    <row r="205" spans="1:10" x14ac:dyDescent="0.35">
      <c r="A205" s="9">
        <v>12</v>
      </c>
      <c r="B205" s="9" t="str">
        <f>CONCATENATE(BS!$F205,J205)</f>
        <v>Investments in unconsolidated affiliates{12}</v>
      </c>
      <c r="C205" s="30">
        <v>207.3</v>
      </c>
      <c r="D205">
        <v>2018</v>
      </c>
      <c r="E205" t="s">
        <v>159</v>
      </c>
      <c r="F205" s="19" t="s">
        <v>102</v>
      </c>
      <c r="G205">
        <v>164</v>
      </c>
      <c r="H205" t="s">
        <v>193</v>
      </c>
      <c r="I205" s="1" t="s">
        <v>194</v>
      </c>
      <c r="J205" t="str">
        <f t="shared" si="27"/>
        <v>{12}</v>
      </c>
    </row>
    <row r="206" spans="1:10" x14ac:dyDescent="0.35">
      <c r="A206">
        <v>13</v>
      </c>
      <c r="B206" s="9" t="str">
        <f>CONCATENATE(BS!$F206,J206)</f>
        <v>Goodwill{13}</v>
      </c>
      <c r="C206" s="30">
        <v>3100.7</v>
      </c>
      <c r="D206">
        <v>2018</v>
      </c>
      <c r="E206" t="s">
        <v>159</v>
      </c>
      <c r="F206" s="19" t="s">
        <v>35</v>
      </c>
      <c r="G206">
        <v>165</v>
      </c>
      <c r="H206" t="s">
        <v>193</v>
      </c>
      <c r="I206" s="1" t="s">
        <v>194</v>
      </c>
      <c r="J206" t="str">
        <f t="shared" si="27"/>
        <v>{13}</v>
      </c>
    </row>
    <row r="207" spans="1:10" x14ac:dyDescent="0.35">
      <c r="A207" s="9">
        <v>14</v>
      </c>
      <c r="B207" s="9" t="str">
        <f>CONCATENATE(BS!$F207,J207)</f>
        <v>Other intangible assets - net{14}</v>
      </c>
      <c r="C207" s="30">
        <v>1562.4</v>
      </c>
      <c r="D207">
        <v>2018</v>
      </c>
      <c r="E207" t="s">
        <v>159</v>
      </c>
      <c r="F207" s="19" t="s">
        <v>36</v>
      </c>
      <c r="G207">
        <v>166</v>
      </c>
      <c r="H207" t="s">
        <v>193</v>
      </c>
      <c r="I207" s="1" t="s">
        <v>194</v>
      </c>
      <c r="J207" t="str">
        <f t="shared" si="27"/>
        <v>{14}</v>
      </c>
    </row>
    <row r="208" spans="1:10" x14ac:dyDescent="0.35">
      <c r="A208">
        <v>15</v>
      </c>
      <c r="B208" s="9" t="str">
        <f>CONCATENATE(BS!$F208,J208)</f>
        <v>Retirement benefits{15}</v>
      </c>
      <c r="C208" s="30">
        <v>1298.3</v>
      </c>
      <c r="D208">
        <v>2018</v>
      </c>
      <c r="E208" t="s">
        <v>159</v>
      </c>
      <c r="F208" s="19" t="s">
        <v>37</v>
      </c>
      <c r="G208">
        <v>167</v>
      </c>
      <c r="H208" t="s">
        <v>193</v>
      </c>
      <c r="I208" s="1" t="s">
        <v>194</v>
      </c>
      <c r="J208" t="str">
        <f t="shared" si="27"/>
        <v>{15}</v>
      </c>
    </row>
    <row r="209" spans="1:10" x14ac:dyDescent="0.35">
      <c r="A209" s="9">
        <v>16</v>
      </c>
      <c r="B209" s="9" t="str">
        <f>CONCATENATE(BS!$F209,J209)</f>
        <v>Deferred income taxes.{16}</v>
      </c>
      <c r="C209" s="30">
        <v>808</v>
      </c>
      <c r="D209">
        <v>2018</v>
      </c>
      <c r="E209" t="s">
        <v>159</v>
      </c>
      <c r="F209" s="19" t="s">
        <v>192</v>
      </c>
      <c r="G209">
        <v>168</v>
      </c>
      <c r="H209" t="s">
        <v>193</v>
      </c>
      <c r="I209" s="1" t="s">
        <v>194</v>
      </c>
      <c r="J209" t="str">
        <f t="shared" si="27"/>
        <v>{16}</v>
      </c>
    </row>
    <row r="210" spans="1:10" x14ac:dyDescent="0.35">
      <c r="A210">
        <v>17</v>
      </c>
      <c r="B210" s="9" t="str">
        <f>CONCATENATE(BS!$F210,J210)</f>
        <v>Other assets{17}</v>
      </c>
      <c r="C210" s="30">
        <v>1718.4</v>
      </c>
      <c r="D210">
        <v>2018</v>
      </c>
      <c r="E210" t="s">
        <v>159</v>
      </c>
      <c r="F210" s="19" t="s">
        <v>39</v>
      </c>
      <c r="G210">
        <v>169</v>
      </c>
      <c r="H210" t="s">
        <v>193</v>
      </c>
      <c r="I210" s="1" t="s">
        <v>194</v>
      </c>
      <c r="J210" t="str">
        <f t="shared" si="27"/>
        <v>{17}</v>
      </c>
    </row>
    <row r="211" spans="1:10" x14ac:dyDescent="0.35">
      <c r="A211" s="9">
        <v>18</v>
      </c>
      <c r="B211" s="9" t="str">
        <f>CONCATENATE(BS!$F211,J211)</f>
        <v>...Noncurrent assets{18}</v>
      </c>
      <c r="C211" s="29">
        <f t="shared" ref="C211" si="33">SUM(C204:C210)</f>
        <v>14562.599999999999</v>
      </c>
      <c r="D211">
        <v>2018</v>
      </c>
      <c r="E211" t="s">
        <v>159</v>
      </c>
      <c r="F211" s="19" t="s">
        <v>169</v>
      </c>
      <c r="G211">
        <v>170</v>
      </c>
      <c r="H211" t="s">
        <v>193</v>
      </c>
      <c r="I211" s="1" t="s">
        <v>194</v>
      </c>
      <c r="J211" t="str">
        <f t="shared" si="27"/>
        <v>{18}</v>
      </c>
    </row>
    <row r="212" spans="1:10" x14ac:dyDescent="0.35">
      <c r="A212">
        <v>19</v>
      </c>
      <c r="B212" s="9" t="str">
        <f>CONCATENATE(BS!$F212,J212)</f>
        <v>...Total Assets{19}</v>
      </c>
      <c r="C212" s="30">
        <v>70108</v>
      </c>
      <c r="D212">
        <v>2018</v>
      </c>
      <c r="E212" t="s">
        <v>159</v>
      </c>
      <c r="F212" s="19" t="s">
        <v>170</v>
      </c>
      <c r="G212">
        <v>171</v>
      </c>
      <c r="H212" t="s">
        <v>193</v>
      </c>
      <c r="I212" s="1" t="s">
        <v>194</v>
      </c>
      <c r="J212" t="str">
        <f t="shared" si="27"/>
        <v>{19}</v>
      </c>
    </row>
    <row r="213" spans="1:10" x14ac:dyDescent="0.35">
      <c r="A213" s="9">
        <v>20</v>
      </c>
      <c r="B213" s="9" t="str">
        <f>CONCATENATE(BS!$F213,J213)</f>
        <v>Short-term borrowings{20}</v>
      </c>
      <c r="C213" s="30">
        <v>11061.4</v>
      </c>
      <c r="D213">
        <v>2018</v>
      </c>
      <c r="E213" t="s">
        <v>159</v>
      </c>
      <c r="F213" s="19" t="s">
        <v>42</v>
      </c>
      <c r="G213">
        <v>172</v>
      </c>
      <c r="H213" t="s">
        <v>193</v>
      </c>
      <c r="I213" s="1" t="s">
        <v>194</v>
      </c>
      <c r="J213" t="str">
        <f t="shared" si="27"/>
        <v>{20}</v>
      </c>
    </row>
    <row r="214" spans="1:10" x14ac:dyDescent="0.35">
      <c r="A214">
        <v>21</v>
      </c>
      <c r="B214" s="9" t="str">
        <f>CONCATENATE(BS!$F214,J214)</f>
        <v>Short-term securitization borrowings{21}</v>
      </c>
      <c r="C214" s="30">
        <v>3957.3</v>
      </c>
      <c r="D214">
        <v>2018</v>
      </c>
      <c r="E214" t="s">
        <v>159</v>
      </c>
      <c r="F214" s="19" t="s">
        <v>43</v>
      </c>
      <c r="G214">
        <v>173</v>
      </c>
      <c r="H214" t="s">
        <v>193</v>
      </c>
      <c r="I214" s="1" t="s">
        <v>194</v>
      </c>
      <c r="J214" t="str">
        <f t="shared" si="27"/>
        <v>{21}</v>
      </c>
    </row>
    <row r="215" spans="1:10" x14ac:dyDescent="0.35">
      <c r="A215" s="9">
        <v>22</v>
      </c>
      <c r="B215" s="9" t="str">
        <f>CONCATENATE(BS!$F215,J215)</f>
        <v>Payables to unconsolidated affiliates{22}</v>
      </c>
      <c r="C215" s="30">
        <v>128.9</v>
      </c>
      <c r="D215">
        <v>2018</v>
      </c>
      <c r="E215" t="s">
        <v>159</v>
      </c>
      <c r="F215" s="19" t="s">
        <v>103</v>
      </c>
      <c r="G215">
        <v>174</v>
      </c>
      <c r="H215" t="s">
        <v>193</v>
      </c>
      <c r="I215" s="1" t="s">
        <v>194</v>
      </c>
      <c r="J215" t="str">
        <f t="shared" si="27"/>
        <v>{22}</v>
      </c>
    </row>
    <row r="216" spans="1:10" x14ac:dyDescent="0.35">
      <c r="A216">
        <v>23</v>
      </c>
      <c r="B216" s="9" t="str">
        <f>CONCATENATE(BS!$F216,J216)</f>
        <v>Accounts payable and accrued expenses{23}</v>
      </c>
      <c r="C216" s="30">
        <v>10111</v>
      </c>
      <c r="D216">
        <v>2018</v>
      </c>
      <c r="E216" t="s">
        <v>159</v>
      </c>
      <c r="F216" s="19" t="s">
        <v>44</v>
      </c>
      <c r="G216">
        <v>175</v>
      </c>
      <c r="H216" t="s">
        <v>193</v>
      </c>
      <c r="I216" s="1" t="s">
        <v>194</v>
      </c>
      <c r="J216" t="str">
        <f t="shared" si="27"/>
        <v>{23}</v>
      </c>
    </row>
    <row r="217" spans="1:10" x14ac:dyDescent="0.35">
      <c r="A217" s="9">
        <v>24</v>
      </c>
      <c r="B217" s="9" t="str">
        <f>CONCATENATE(BS!$F217,J217)</f>
        <v>...Current liabilities{24}</v>
      </c>
      <c r="C217" s="29">
        <f t="shared" ref="C217" si="34">SUM(C213:C216)</f>
        <v>25258.6</v>
      </c>
      <c r="D217">
        <v>2018</v>
      </c>
      <c r="E217" t="s">
        <v>159</v>
      </c>
      <c r="F217" s="19" t="s">
        <v>173</v>
      </c>
      <c r="G217">
        <v>176</v>
      </c>
      <c r="H217" t="s">
        <v>193</v>
      </c>
      <c r="I217" s="1" t="s">
        <v>194</v>
      </c>
      <c r="J217" t="str">
        <f t="shared" si="27"/>
        <v>{24}</v>
      </c>
    </row>
    <row r="218" spans="1:10" x14ac:dyDescent="0.35">
      <c r="A218">
        <v>25</v>
      </c>
      <c r="B218" s="9" t="str">
        <f>CONCATENATE(BS!$F218,J218)</f>
        <v>Deferred income taxes{25}</v>
      </c>
      <c r="C218" s="30">
        <v>555.79999999999995</v>
      </c>
      <c r="D218">
        <v>2018</v>
      </c>
      <c r="E218" t="s">
        <v>159</v>
      </c>
      <c r="F218" s="19" t="s">
        <v>38</v>
      </c>
      <c r="G218">
        <v>177</v>
      </c>
      <c r="H218" t="s">
        <v>193</v>
      </c>
      <c r="I218" s="1" t="s">
        <v>194</v>
      </c>
      <c r="J218" t="str">
        <f t="shared" si="27"/>
        <v>{25}</v>
      </c>
    </row>
    <row r="219" spans="1:10" x14ac:dyDescent="0.35">
      <c r="A219" s="9">
        <v>26</v>
      </c>
      <c r="B219" s="9" t="str">
        <f>CONCATENATE(BS!$F219,J219)</f>
        <v>Long-term borrowings{26}</v>
      </c>
      <c r="C219" s="30">
        <v>27237.4</v>
      </c>
      <c r="D219">
        <v>2018</v>
      </c>
      <c r="E219" t="s">
        <v>159</v>
      </c>
      <c r="F219" s="19" t="s">
        <v>45</v>
      </c>
      <c r="G219">
        <v>178</v>
      </c>
      <c r="H219" t="s">
        <v>193</v>
      </c>
      <c r="I219" s="1" t="s">
        <v>194</v>
      </c>
      <c r="J219" t="str">
        <f t="shared" si="27"/>
        <v>{26}</v>
      </c>
    </row>
    <row r="220" spans="1:10" x14ac:dyDescent="0.35">
      <c r="A220">
        <v>27</v>
      </c>
      <c r="B220" s="9" t="str">
        <f>CONCATENATE(BS!$F220,J220)</f>
        <v>Retirement benefits and other liabilities{27}</v>
      </c>
      <c r="C220" s="30">
        <v>5751</v>
      </c>
      <c r="D220">
        <v>2018</v>
      </c>
      <c r="E220" t="s">
        <v>159</v>
      </c>
      <c r="F220" s="19" t="s">
        <v>46</v>
      </c>
      <c r="G220">
        <v>179</v>
      </c>
      <c r="H220" t="s">
        <v>193</v>
      </c>
      <c r="I220" s="1" t="s">
        <v>194</v>
      </c>
      <c r="J220" t="str">
        <f t="shared" si="27"/>
        <v>{27}</v>
      </c>
    </row>
    <row r="221" spans="1:10" x14ac:dyDescent="0.35">
      <c r="A221" s="9">
        <v>28</v>
      </c>
      <c r="B221" s="9" t="str">
        <f>CONCATENATE(BS!$F221,J221)</f>
        <v>...Noncurrent liabilities{28}</v>
      </c>
      <c r="C221" s="29">
        <f t="shared" ref="C221" si="35">SUM(C218:C220)</f>
        <v>33544.199999999997</v>
      </c>
      <c r="D221">
        <v>2018</v>
      </c>
      <c r="E221" t="s">
        <v>159</v>
      </c>
      <c r="F221" s="9" t="s">
        <v>172</v>
      </c>
      <c r="G221">
        <v>180</v>
      </c>
      <c r="H221" t="s">
        <v>193</v>
      </c>
      <c r="I221" s="1" t="s">
        <v>194</v>
      </c>
      <c r="J221" t="str">
        <f t="shared" si="27"/>
        <v>{28}</v>
      </c>
    </row>
    <row r="222" spans="1:10" x14ac:dyDescent="0.35">
      <c r="A222">
        <v>29</v>
      </c>
      <c r="B222" s="9" t="str">
        <f>CONCATENATE(BS!$F222,J222)</f>
        <v>...Total liabilities{29}</v>
      </c>
      <c r="C222" s="28">
        <v>58802.8</v>
      </c>
      <c r="D222">
        <v>2018</v>
      </c>
      <c r="E222" t="s">
        <v>159</v>
      </c>
      <c r="F222" s="9" t="s">
        <v>171</v>
      </c>
      <c r="G222">
        <v>181</v>
      </c>
      <c r="H222" t="s">
        <v>193</v>
      </c>
      <c r="I222" s="1" t="s">
        <v>194</v>
      </c>
      <c r="J222" t="str">
        <f t="shared" si="27"/>
        <v>{29}</v>
      </c>
    </row>
    <row r="223" spans="1:10" x14ac:dyDescent="0.35">
      <c r="A223" s="9">
        <v>30</v>
      </c>
      <c r="B223" s="9" t="str">
        <f>CONCATENATE(BS!$F223,J223)</f>
        <v>Commitments and contingencies {30}</v>
      </c>
      <c r="C223" s="31" t="s">
        <v>49</v>
      </c>
      <c r="D223">
        <v>2018</v>
      </c>
      <c r="E223" t="s">
        <v>159</v>
      </c>
      <c r="F223" s="9" t="s">
        <v>121</v>
      </c>
      <c r="G223">
        <v>182</v>
      </c>
      <c r="H223" t="s">
        <v>193</v>
      </c>
      <c r="I223" s="1" t="s">
        <v>194</v>
      </c>
      <c r="J223" t="str">
        <f t="shared" si="27"/>
        <v>{30}</v>
      </c>
    </row>
    <row r="224" spans="1:10" x14ac:dyDescent="0.35">
      <c r="A224">
        <v>31</v>
      </c>
      <c r="B224" s="9" t="str">
        <f>CONCATENATE(BS!$F224,J224)</f>
        <v>Redeemable noncontrolling interest {31}</v>
      </c>
      <c r="C224" s="28">
        <v>14</v>
      </c>
      <c r="D224">
        <v>2018</v>
      </c>
      <c r="E224" t="s">
        <v>159</v>
      </c>
      <c r="F224" s="9" t="s">
        <v>120</v>
      </c>
      <c r="G224">
        <v>183</v>
      </c>
      <c r="H224" t="s">
        <v>193</v>
      </c>
      <c r="I224" s="1" t="s">
        <v>194</v>
      </c>
      <c r="J224" t="str">
        <f t="shared" si="27"/>
        <v>{31}</v>
      </c>
    </row>
    <row r="225" spans="1:10" x14ac:dyDescent="0.35">
      <c r="A225" s="9">
        <v>32</v>
      </c>
      <c r="B225" s="9" t="str">
        <f>CONCATENATE(BS!$F225,J225)</f>
        <v>Common stock, $1 par value{32}</v>
      </c>
      <c r="C225" s="28">
        <v>4474.2</v>
      </c>
      <c r="D225">
        <v>2018</v>
      </c>
      <c r="E225" t="s">
        <v>159</v>
      </c>
      <c r="F225" s="9" t="s">
        <v>122</v>
      </c>
      <c r="G225">
        <v>184</v>
      </c>
      <c r="H225" t="s">
        <v>193</v>
      </c>
      <c r="I225" s="1" t="s">
        <v>194</v>
      </c>
      <c r="J225" t="str">
        <f t="shared" si="27"/>
        <v>{32}</v>
      </c>
    </row>
    <row r="226" spans="1:10" x14ac:dyDescent="0.35">
      <c r="A226">
        <v>33</v>
      </c>
      <c r="B226" s="9" t="str">
        <f>CONCATENATE(BS!$F226,J226)</f>
        <v>Common stock in treasury{33}</v>
      </c>
      <c r="C226" s="28">
        <v>-16311.8</v>
      </c>
      <c r="D226">
        <v>2018</v>
      </c>
      <c r="E226" t="s">
        <v>159</v>
      </c>
      <c r="F226" s="9" t="s">
        <v>123</v>
      </c>
      <c r="G226">
        <v>185</v>
      </c>
      <c r="H226" t="s">
        <v>193</v>
      </c>
      <c r="I226" s="1" t="s">
        <v>194</v>
      </c>
      <c r="J226" t="str">
        <f t="shared" si="27"/>
        <v>{33}</v>
      </c>
    </row>
    <row r="227" spans="1:10" x14ac:dyDescent="0.35">
      <c r="A227" s="9">
        <v>34</v>
      </c>
      <c r="B227" s="9" t="str">
        <f>CONCATENATE(BS!$F227,J227)</f>
        <v>Retained earnings{34}</v>
      </c>
      <c r="C227" s="28">
        <v>27553</v>
      </c>
      <c r="D227">
        <v>2018</v>
      </c>
      <c r="E227" t="s">
        <v>159</v>
      </c>
      <c r="F227" s="9" t="s">
        <v>54</v>
      </c>
      <c r="G227">
        <v>186</v>
      </c>
      <c r="H227" t="s">
        <v>193</v>
      </c>
      <c r="I227" s="1" t="s">
        <v>194</v>
      </c>
      <c r="J227" t="str">
        <f t="shared" si="27"/>
        <v>{34}</v>
      </c>
    </row>
    <row r="228" spans="1:10" x14ac:dyDescent="0.35">
      <c r="A228">
        <v>35</v>
      </c>
      <c r="B228" s="9" t="str">
        <f>CONCATENATE(BS!$F228,J228)</f>
        <v>Accumulated other comprehensive income (loss){35}</v>
      </c>
      <c r="C228" s="28">
        <v>-4427.6000000000004</v>
      </c>
      <c r="D228">
        <v>2018</v>
      </c>
      <c r="E228" t="s">
        <v>159</v>
      </c>
      <c r="F228" s="9" t="s">
        <v>55</v>
      </c>
      <c r="G228">
        <v>187</v>
      </c>
      <c r="H228" t="s">
        <v>193</v>
      </c>
      <c r="I228" s="1" t="s">
        <v>194</v>
      </c>
      <c r="J228" t="str">
        <f t="shared" si="27"/>
        <v>{35}</v>
      </c>
    </row>
    <row r="229" spans="1:10" x14ac:dyDescent="0.35">
      <c r="A229" s="9">
        <v>36</v>
      </c>
      <c r="B229" s="9" t="str">
        <f>CONCATENATE(BS!$F229,J229)</f>
        <v>Noncontrolling interests{36}</v>
      </c>
      <c r="C229" s="28">
        <v>3.4</v>
      </c>
      <c r="D229">
        <v>2018</v>
      </c>
      <c r="E229" t="s">
        <v>159</v>
      </c>
      <c r="F229" s="9" t="s">
        <v>57</v>
      </c>
      <c r="G229">
        <v>188</v>
      </c>
      <c r="H229" t="s">
        <v>193</v>
      </c>
      <c r="I229" s="1" t="s">
        <v>194</v>
      </c>
      <c r="J229" t="str">
        <f t="shared" si="27"/>
        <v>{36}</v>
      </c>
    </row>
    <row r="230" spans="1:10" x14ac:dyDescent="0.35">
      <c r="A230">
        <v>37</v>
      </c>
      <c r="B230" s="9" t="str">
        <f>CONCATENATE(BS!$F230,J230)</f>
        <v>...Total stockholders' equity{37}</v>
      </c>
      <c r="C230" s="28">
        <v>11291.2</v>
      </c>
      <c r="D230">
        <v>2018</v>
      </c>
      <c r="E230" t="s">
        <v>159</v>
      </c>
      <c r="F230" s="9" t="s">
        <v>174</v>
      </c>
      <c r="G230">
        <v>189</v>
      </c>
      <c r="H230" t="s">
        <v>193</v>
      </c>
      <c r="I230" s="1" t="s">
        <v>194</v>
      </c>
      <c r="J230" t="str">
        <f t="shared" si="27"/>
        <v>{37}</v>
      </c>
    </row>
    <row r="231" spans="1:10" x14ac:dyDescent="0.35">
      <c r="A231" s="9">
        <v>38</v>
      </c>
      <c r="B231" s="9" t="str">
        <f>CONCATENATE(BS!$F231,J231)</f>
        <v>Total liabilities and stockholders' equity{38}</v>
      </c>
      <c r="C231" s="29">
        <f t="shared" ref="C231" si="36">C222+C224+C230</f>
        <v>70108</v>
      </c>
      <c r="D231">
        <v>2018</v>
      </c>
      <c r="E231" t="s">
        <v>159</v>
      </c>
      <c r="F231" s="9" t="s">
        <v>133</v>
      </c>
      <c r="G231">
        <v>190</v>
      </c>
      <c r="H231" t="s">
        <v>193</v>
      </c>
      <c r="I231" s="1" t="s">
        <v>194</v>
      </c>
      <c r="J231" t="str">
        <f t="shared" si="27"/>
        <v>{38}</v>
      </c>
    </row>
    <row r="232" spans="1:10" x14ac:dyDescent="0.35">
      <c r="A232">
        <v>1</v>
      </c>
      <c r="B232" s="9" t="str">
        <f>CONCATENATE(BS!$F232,J232)</f>
        <v>Cash and cash equivalents{1}</v>
      </c>
      <c r="C232" s="28">
        <v>9334.9</v>
      </c>
      <c r="D232">
        <v>2017</v>
      </c>
      <c r="E232" t="s">
        <v>159</v>
      </c>
      <c r="F232" s="9" t="s">
        <v>28</v>
      </c>
      <c r="G232">
        <v>191</v>
      </c>
      <c r="H232" t="s">
        <v>193</v>
      </c>
      <c r="I232" s="1" t="s">
        <v>194</v>
      </c>
      <c r="J232" t="str">
        <f t="shared" si="27"/>
        <v>{1}</v>
      </c>
    </row>
    <row r="233" spans="1:10" x14ac:dyDescent="0.35">
      <c r="A233" s="9">
        <v>2</v>
      </c>
      <c r="B233" s="9" t="str">
        <f>CONCATENATE(BS!$F233,J233)</f>
        <v>Marketable securities{2}</v>
      </c>
      <c r="C233" s="28">
        <v>451.6</v>
      </c>
      <c r="D233">
        <v>2017</v>
      </c>
      <c r="E233" t="s">
        <v>159</v>
      </c>
      <c r="F233" s="9" t="s">
        <v>29</v>
      </c>
      <c r="G233">
        <v>192</v>
      </c>
      <c r="H233" t="s">
        <v>193</v>
      </c>
      <c r="I233" s="1" t="s">
        <v>194</v>
      </c>
      <c r="J233" t="str">
        <f t="shared" si="27"/>
        <v>{2}</v>
      </c>
    </row>
    <row r="234" spans="1:10" x14ac:dyDescent="0.35">
      <c r="A234">
        <v>3</v>
      </c>
      <c r="B234" s="9" t="str">
        <f>CONCATENATE(BS!$F234,J234)</f>
        <v>Receivables from unconsolidated affiliates{3}</v>
      </c>
      <c r="C234" s="28">
        <v>35.9</v>
      </c>
      <c r="D234">
        <v>2017</v>
      </c>
      <c r="E234" t="s">
        <v>159</v>
      </c>
      <c r="F234" s="9" t="s">
        <v>100</v>
      </c>
      <c r="G234">
        <v>193</v>
      </c>
      <c r="H234" t="s">
        <v>193</v>
      </c>
      <c r="I234" s="1" t="s">
        <v>194</v>
      </c>
      <c r="J234" t="str">
        <f t="shared" si="27"/>
        <v>{3}</v>
      </c>
    </row>
    <row r="235" spans="1:10" x14ac:dyDescent="0.35">
      <c r="A235" s="9">
        <v>4</v>
      </c>
      <c r="B235" s="9" t="str">
        <f>CONCATENATE(BS!$F235,J235)</f>
        <v>Trade accounts and notes receivable - net{4}</v>
      </c>
      <c r="C235" s="28">
        <v>3924.9</v>
      </c>
      <c r="D235">
        <v>2017</v>
      </c>
      <c r="E235" t="s">
        <v>159</v>
      </c>
      <c r="F235" s="9" t="s">
        <v>30</v>
      </c>
      <c r="G235">
        <v>194</v>
      </c>
      <c r="H235" t="s">
        <v>193</v>
      </c>
      <c r="I235" s="1" t="s">
        <v>194</v>
      </c>
      <c r="J235" t="str">
        <f t="shared" ref="J235:J298" si="37">CONCATENATE(H235,A235,I235)</f>
        <v>{4}</v>
      </c>
    </row>
    <row r="236" spans="1:10" x14ac:dyDescent="0.35">
      <c r="A236">
        <v>5</v>
      </c>
      <c r="B236" s="9" t="str">
        <f>CONCATENATE(BS!$F236,J236)</f>
        <v>Financing receivables - net{5}</v>
      </c>
      <c r="C236" s="28">
        <v>25104.1</v>
      </c>
      <c r="D236">
        <v>2017</v>
      </c>
      <c r="E236" t="s">
        <v>159</v>
      </c>
      <c r="F236" s="9" t="s">
        <v>61</v>
      </c>
      <c r="G236">
        <v>195</v>
      </c>
      <c r="H236" t="s">
        <v>193</v>
      </c>
      <c r="I236" s="1" t="s">
        <v>194</v>
      </c>
      <c r="J236" t="str">
        <f t="shared" si="37"/>
        <v>{5}</v>
      </c>
    </row>
    <row r="237" spans="1:10" x14ac:dyDescent="0.35">
      <c r="A237" s="9">
        <v>6</v>
      </c>
      <c r="B237" s="9" t="str">
        <f>CONCATENATE(BS!$F237,J237)</f>
        <v>Financial receivables securitized - net{6}</v>
      </c>
      <c r="C237" s="28">
        <v>4158.8</v>
      </c>
      <c r="D237">
        <v>2017</v>
      </c>
      <c r="E237" t="s">
        <v>159</v>
      </c>
      <c r="F237" s="9" t="s">
        <v>112</v>
      </c>
      <c r="G237">
        <v>196</v>
      </c>
      <c r="H237" t="s">
        <v>193</v>
      </c>
      <c r="I237" s="1" t="s">
        <v>194</v>
      </c>
      <c r="J237" t="str">
        <f t="shared" si="37"/>
        <v>{6}</v>
      </c>
    </row>
    <row r="238" spans="1:10" x14ac:dyDescent="0.35">
      <c r="A238">
        <v>7</v>
      </c>
      <c r="B238" s="9" t="str">
        <f>CONCATENATE(BS!$F238,J238)</f>
        <v>Other receivables{7}</v>
      </c>
      <c r="C238" s="28">
        <v>1200</v>
      </c>
      <c r="D238">
        <v>2017</v>
      </c>
      <c r="E238" t="s">
        <v>159</v>
      </c>
      <c r="F238" s="9" t="s">
        <v>31</v>
      </c>
      <c r="G238">
        <v>197</v>
      </c>
      <c r="H238" t="s">
        <v>193</v>
      </c>
      <c r="I238" s="1" t="s">
        <v>194</v>
      </c>
      <c r="J238" t="str">
        <f t="shared" si="37"/>
        <v>{7}</v>
      </c>
    </row>
    <row r="239" spans="1:10" x14ac:dyDescent="0.35">
      <c r="A239" s="9">
        <v>8</v>
      </c>
      <c r="B239" s="9" t="str">
        <f>CONCATENATE(BS!$F239,J239)</f>
        <v>Equipment on operating leases - net{8}</v>
      </c>
      <c r="C239" s="28">
        <v>6593.7</v>
      </c>
      <c r="D239">
        <v>2017</v>
      </c>
      <c r="E239" t="s">
        <v>159</v>
      </c>
      <c r="F239" s="9" t="s">
        <v>32</v>
      </c>
      <c r="G239">
        <v>198</v>
      </c>
      <c r="H239" t="s">
        <v>193</v>
      </c>
      <c r="I239" s="1" t="s">
        <v>194</v>
      </c>
      <c r="J239" t="str">
        <f t="shared" si="37"/>
        <v>{8}</v>
      </c>
    </row>
    <row r="240" spans="1:10" x14ac:dyDescent="0.35">
      <c r="A240">
        <v>9</v>
      </c>
      <c r="B240" s="9" t="str">
        <f>CONCATENATE(BS!$F240,J240)</f>
        <v>Inventories{9}</v>
      </c>
      <c r="C240" s="30">
        <v>3904.1</v>
      </c>
      <c r="D240">
        <v>2017</v>
      </c>
      <c r="E240" t="s">
        <v>159</v>
      </c>
      <c r="F240" s="19" t="s">
        <v>33</v>
      </c>
      <c r="G240">
        <v>199</v>
      </c>
      <c r="H240" t="s">
        <v>193</v>
      </c>
      <c r="I240" s="1" t="s">
        <v>194</v>
      </c>
      <c r="J240" t="str">
        <f t="shared" si="37"/>
        <v>{9}</v>
      </c>
    </row>
    <row r="241" spans="1:10" x14ac:dyDescent="0.35">
      <c r="A241" s="9">
        <v>10</v>
      </c>
      <c r="B241" s="9" t="str">
        <f>CONCATENATE(BS!$F241,J241)</f>
        <v>...Current assets{10}</v>
      </c>
      <c r="C241" s="29">
        <f t="shared" ref="C241" si="38">SUM(C232:C240)</f>
        <v>54707.999999999993</v>
      </c>
      <c r="D241">
        <v>2017</v>
      </c>
      <c r="E241" t="s">
        <v>159</v>
      </c>
      <c r="F241" s="19" t="s">
        <v>168</v>
      </c>
      <c r="G241">
        <v>200</v>
      </c>
      <c r="H241" t="s">
        <v>193</v>
      </c>
      <c r="I241" s="1" t="s">
        <v>194</v>
      </c>
      <c r="J241" t="str">
        <f t="shared" si="37"/>
        <v>{10}</v>
      </c>
    </row>
    <row r="242" spans="1:10" x14ac:dyDescent="0.35">
      <c r="A242">
        <v>11</v>
      </c>
      <c r="B242" s="9" t="str">
        <f>CONCATENATE(BS!$F242,J242)</f>
        <v>Property and equipment - net{11}</v>
      </c>
      <c r="C242" s="30">
        <v>5067.7</v>
      </c>
      <c r="D242">
        <v>2017</v>
      </c>
      <c r="E242" t="s">
        <v>159</v>
      </c>
      <c r="F242" s="19" t="s">
        <v>34</v>
      </c>
      <c r="G242">
        <v>201</v>
      </c>
      <c r="H242" t="s">
        <v>193</v>
      </c>
      <c r="I242" s="1" t="s">
        <v>194</v>
      </c>
      <c r="J242" t="str">
        <f t="shared" si="37"/>
        <v>{11}</v>
      </c>
    </row>
    <row r="243" spans="1:10" x14ac:dyDescent="0.35">
      <c r="A243" s="9">
        <v>12</v>
      </c>
      <c r="B243" s="9" t="str">
        <f>CONCATENATE(BS!$F243,J243)</f>
        <v>Investments in unconsolidated affiliates{12}</v>
      </c>
      <c r="C243" s="30">
        <v>182.5</v>
      </c>
      <c r="D243">
        <v>2017</v>
      </c>
      <c r="E243" t="s">
        <v>159</v>
      </c>
      <c r="F243" s="19" t="s">
        <v>102</v>
      </c>
      <c r="G243">
        <v>202</v>
      </c>
      <c r="H243" t="s">
        <v>193</v>
      </c>
      <c r="I243" s="1" t="s">
        <v>194</v>
      </c>
      <c r="J243" t="str">
        <f t="shared" si="37"/>
        <v>{12}</v>
      </c>
    </row>
    <row r="244" spans="1:10" x14ac:dyDescent="0.35">
      <c r="A244">
        <v>13</v>
      </c>
      <c r="B244" s="9" t="str">
        <f>CONCATENATE(BS!$F244,J244)</f>
        <v>Goodwill{13}</v>
      </c>
      <c r="C244" s="30">
        <v>1033.3</v>
      </c>
      <c r="D244">
        <v>2017</v>
      </c>
      <c r="E244" t="s">
        <v>159</v>
      </c>
      <c r="F244" s="19" t="s">
        <v>35</v>
      </c>
      <c r="G244">
        <v>203</v>
      </c>
      <c r="H244" t="s">
        <v>193</v>
      </c>
      <c r="I244" s="1" t="s">
        <v>194</v>
      </c>
      <c r="J244" t="str">
        <f t="shared" si="37"/>
        <v>{13}</v>
      </c>
    </row>
    <row r="245" spans="1:10" x14ac:dyDescent="0.35">
      <c r="A245" s="9">
        <v>14</v>
      </c>
      <c r="B245" s="9" t="str">
        <f>CONCATENATE(BS!$F245,J245)</f>
        <v>Other intangible assets - net{14}</v>
      </c>
      <c r="C245" s="30">
        <v>218</v>
      </c>
      <c r="D245">
        <v>2017</v>
      </c>
      <c r="E245" t="s">
        <v>159</v>
      </c>
      <c r="F245" s="19" t="s">
        <v>36</v>
      </c>
      <c r="G245">
        <v>204</v>
      </c>
      <c r="H245" t="s">
        <v>193</v>
      </c>
      <c r="I245" s="1" t="s">
        <v>194</v>
      </c>
      <c r="J245" t="str">
        <f t="shared" si="37"/>
        <v>{14}</v>
      </c>
    </row>
    <row r="246" spans="1:10" x14ac:dyDescent="0.35">
      <c r="A246">
        <v>15</v>
      </c>
      <c r="B246" s="9" t="str">
        <f>CONCATENATE(BS!$F246,J246)</f>
        <v>Retirement benefits{15}</v>
      </c>
      <c r="C246" s="30">
        <v>538.20000000000005</v>
      </c>
      <c r="D246">
        <v>2017</v>
      </c>
      <c r="E246" t="s">
        <v>159</v>
      </c>
      <c r="F246" s="19" t="s">
        <v>37</v>
      </c>
      <c r="G246">
        <v>205</v>
      </c>
      <c r="H246" t="s">
        <v>193</v>
      </c>
      <c r="I246" s="1" t="s">
        <v>194</v>
      </c>
      <c r="J246" t="str">
        <f t="shared" si="37"/>
        <v>{15}</v>
      </c>
    </row>
    <row r="247" spans="1:10" x14ac:dyDescent="0.35">
      <c r="A247" s="9">
        <v>16</v>
      </c>
      <c r="B247" s="9" t="str">
        <f>CONCATENATE(BS!$F247,J247)</f>
        <v>Deferred income taxes.{16}</v>
      </c>
      <c r="C247" s="30">
        <v>2415</v>
      </c>
      <c r="D247">
        <v>2017</v>
      </c>
      <c r="E247" t="s">
        <v>159</v>
      </c>
      <c r="F247" s="19" t="s">
        <v>192</v>
      </c>
      <c r="G247">
        <v>206</v>
      </c>
      <c r="H247" t="s">
        <v>193</v>
      </c>
      <c r="I247" s="1" t="s">
        <v>194</v>
      </c>
      <c r="J247" t="str">
        <f t="shared" si="37"/>
        <v>{16}</v>
      </c>
    </row>
    <row r="248" spans="1:10" x14ac:dyDescent="0.35">
      <c r="A248">
        <v>17</v>
      </c>
      <c r="B248" s="9" t="str">
        <f>CONCATENATE(BS!$F248,J248)</f>
        <v>Other assets{17}</v>
      </c>
      <c r="C248" s="30">
        <v>1623.6</v>
      </c>
      <c r="D248">
        <v>2017</v>
      </c>
      <c r="E248" t="s">
        <v>159</v>
      </c>
      <c r="F248" s="19" t="s">
        <v>39</v>
      </c>
      <c r="G248">
        <v>207</v>
      </c>
      <c r="H248" t="s">
        <v>193</v>
      </c>
      <c r="I248" s="1" t="s">
        <v>194</v>
      </c>
      <c r="J248" t="str">
        <f t="shared" si="37"/>
        <v>{17}</v>
      </c>
    </row>
    <row r="249" spans="1:10" x14ac:dyDescent="0.35">
      <c r="A249" s="9">
        <v>18</v>
      </c>
      <c r="B249" s="9" t="str">
        <f>CONCATENATE(BS!$F249,J249)</f>
        <v>...Noncurrent assets{18}</v>
      </c>
      <c r="C249" s="29">
        <f t="shared" ref="C249" si="39">SUM(C242:C248)</f>
        <v>11078.300000000001</v>
      </c>
      <c r="D249">
        <v>2017</v>
      </c>
      <c r="E249" t="s">
        <v>159</v>
      </c>
      <c r="F249" s="19" t="s">
        <v>169</v>
      </c>
      <c r="G249">
        <v>208</v>
      </c>
      <c r="H249" t="s">
        <v>193</v>
      </c>
      <c r="I249" s="1" t="s">
        <v>194</v>
      </c>
      <c r="J249" t="str">
        <f t="shared" si="37"/>
        <v>{18}</v>
      </c>
    </row>
    <row r="250" spans="1:10" x14ac:dyDescent="0.35">
      <c r="A250">
        <v>19</v>
      </c>
      <c r="B250" s="9" t="str">
        <f>CONCATENATE(BS!$F250,J250)</f>
        <v>...Total Assets{19}</v>
      </c>
      <c r="C250" s="30">
        <v>65786.3</v>
      </c>
      <c r="D250">
        <v>2017</v>
      </c>
      <c r="E250" t="s">
        <v>159</v>
      </c>
      <c r="F250" s="19" t="s">
        <v>170</v>
      </c>
      <c r="G250">
        <v>209</v>
      </c>
      <c r="H250" t="s">
        <v>193</v>
      </c>
      <c r="I250" s="1" t="s">
        <v>194</v>
      </c>
      <c r="J250" t="str">
        <f t="shared" si="37"/>
        <v>{19}</v>
      </c>
    </row>
    <row r="251" spans="1:10" x14ac:dyDescent="0.35">
      <c r="A251" s="9">
        <v>20</v>
      </c>
      <c r="B251" s="9" t="str">
        <f>CONCATENATE(BS!$F251,J251)</f>
        <v>Short-term borrowings{20}</v>
      </c>
      <c r="C251" s="30">
        <v>10035.299999999999</v>
      </c>
      <c r="D251">
        <v>2017</v>
      </c>
      <c r="E251" t="s">
        <v>159</v>
      </c>
      <c r="F251" s="19" t="s">
        <v>42</v>
      </c>
      <c r="G251">
        <v>210</v>
      </c>
      <c r="H251" t="s">
        <v>193</v>
      </c>
      <c r="I251" s="1" t="s">
        <v>194</v>
      </c>
      <c r="J251" t="str">
        <f t="shared" si="37"/>
        <v>{20}</v>
      </c>
    </row>
    <row r="252" spans="1:10" x14ac:dyDescent="0.35">
      <c r="A252">
        <v>21</v>
      </c>
      <c r="B252" s="9" t="str">
        <f>CONCATENATE(BS!$F252,J252)</f>
        <v>Short-term securitization borrowings{21}</v>
      </c>
      <c r="C252" s="30">
        <v>4118.7</v>
      </c>
      <c r="D252">
        <v>2017</v>
      </c>
      <c r="E252" t="s">
        <v>159</v>
      </c>
      <c r="F252" s="19" t="s">
        <v>43</v>
      </c>
      <c r="G252">
        <v>211</v>
      </c>
      <c r="H252" t="s">
        <v>193</v>
      </c>
      <c r="I252" s="1" t="s">
        <v>194</v>
      </c>
      <c r="J252" t="str">
        <f t="shared" si="37"/>
        <v>{21}</v>
      </c>
    </row>
    <row r="253" spans="1:10" x14ac:dyDescent="0.35">
      <c r="A253" s="9">
        <v>22</v>
      </c>
      <c r="B253" s="9" t="str">
        <f>CONCATENATE(BS!$F253,J253)</f>
        <v>Payables to unconsolidated affiliates{22}</v>
      </c>
      <c r="C253" s="30">
        <v>121.9</v>
      </c>
      <c r="D253">
        <v>2017</v>
      </c>
      <c r="E253" t="s">
        <v>159</v>
      </c>
      <c r="F253" s="19" t="s">
        <v>103</v>
      </c>
      <c r="G253">
        <v>212</v>
      </c>
      <c r="H253" t="s">
        <v>193</v>
      </c>
      <c r="I253" s="1" t="s">
        <v>194</v>
      </c>
      <c r="J253" t="str">
        <f t="shared" si="37"/>
        <v>{22}</v>
      </c>
    </row>
    <row r="254" spans="1:10" x14ac:dyDescent="0.35">
      <c r="A254">
        <v>23</v>
      </c>
      <c r="B254" s="9" t="str">
        <f>CONCATENATE(BS!$F254,J254)</f>
        <v>Accounts payable and accrued expenses{23}</v>
      </c>
      <c r="C254" s="30">
        <v>8417</v>
      </c>
      <c r="D254">
        <v>2017</v>
      </c>
      <c r="E254" t="s">
        <v>159</v>
      </c>
      <c r="F254" s="19" t="s">
        <v>44</v>
      </c>
      <c r="G254">
        <v>213</v>
      </c>
      <c r="H254" t="s">
        <v>193</v>
      </c>
      <c r="I254" s="1" t="s">
        <v>194</v>
      </c>
      <c r="J254" t="str">
        <f t="shared" si="37"/>
        <v>{23}</v>
      </c>
    </row>
    <row r="255" spans="1:10" x14ac:dyDescent="0.35">
      <c r="A255" s="9">
        <v>24</v>
      </c>
      <c r="B255" s="9" t="str">
        <f>CONCATENATE(BS!$F255,J255)</f>
        <v>...Current liabilities{24}</v>
      </c>
      <c r="C255" s="29">
        <f t="shared" ref="C255" si="40">SUM(C251:C254)</f>
        <v>22692.9</v>
      </c>
      <c r="D255">
        <v>2017</v>
      </c>
      <c r="E255" t="s">
        <v>159</v>
      </c>
      <c r="F255" s="19" t="s">
        <v>173</v>
      </c>
      <c r="G255">
        <v>214</v>
      </c>
      <c r="H255" t="s">
        <v>193</v>
      </c>
      <c r="I255" s="1" t="s">
        <v>194</v>
      </c>
      <c r="J255" t="str">
        <f t="shared" si="37"/>
        <v>{24}</v>
      </c>
    </row>
    <row r="256" spans="1:10" x14ac:dyDescent="0.35">
      <c r="A256">
        <v>25</v>
      </c>
      <c r="B256" s="9" t="str">
        <f>CONCATENATE(BS!$F256,J256)</f>
        <v>Deferred income taxes{25}</v>
      </c>
      <c r="C256" s="30">
        <v>209.7</v>
      </c>
      <c r="D256">
        <v>2017</v>
      </c>
      <c r="E256" t="s">
        <v>159</v>
      </c>
      <c r="F256" s="19" t="s">
        <v>38</v>
      </c>
      <c r="G256">
        <v>215</v>
      </c>
      <c r="H256" t="s">
        <v>193</v>
      </c>
      <c r="I256" s="1" t="s">
        <v>194</v>
      </c>
      <c r="J256" t="str">
        <f t="shared" si="37"/>
        <v>{25}</v>
      </c>
    </row>
    <row r="257" spans="1:10" x14ac:dyDescent="0.35">
      <c r="A257" s="9">
        <v>26</v>
      </c>
      <c r="B257" s="9" t="str">
        <f>CONCATENATE(BS!$F257,J257)</f>
        <v>Long-term borrowings{26}</v>
      </c>
      <c r="C257" s="30">
        <v>25891.3</v>
      </c>
      <c r="D257">
        <v>2017</v>
      </c>
      <c r="E257" t="s">
        <v>159</v>
      </c>
      <c r="F257" s="19" t="s">
        <v>45</v>
      </c>
      <c r="G257">
        <v>216</v>
      </c>
      <c r="H257" t="s">
        <v>193</v>
      </c>
      <c r="I257" s="1" t="s">
        <v>194</v>
      </c>
      <c r="J257" t="str">
        <f t="shared" si="37"/>
        <v>{26}</v>
      </c>
    </row>
    <row r="258" spans="1:10" x14ac:dyDescent="0.35">
      <c r="A258">
        <v>27</v>
      </c>
      <c r="B258" s="9" t="str">
        <f>CONCATENATE(BS!$F258,J258)</f>
        <v>Retirement benefits and other liabilities{27}</v>
      </c>
      <c r="C258" s="30">
        <v>7417.9</v>
      </c>
      <c r="D258">
        <v>2017</v>
      </c>
      <c r="E258" t="s">
        <v>159</v>
      </c>
      <c r="F258" s="19" t="s">
        <v>46</v>
      </c>
      <c r="G258">
        <v>217</v>
      </c>
      <c r="H258" t="s">
        <v>193</v>
      </c>
      <c r="I258" s="1" t="s">
        <v>194</v>
      </c>
      <c r="J258" t="str">
        <f t="shared" si="37"/>
        <v>{27}</v>
      </c>
    </row>
    <row r="259" spans="1:10" x14ac:dyDescent="0.35">
      <c r="A259" s="9">
        <v>28</v>
      </c>
      <c r="B259" s="9" t="str">
        <f>CONCATENATE(BS!$F259,J259)</f>
        <v>...Noncurrent liabilities{28}</v>
      </c>
      <c r="C259" s="29">
        <f t="shared" ref="C259" si="41">SUM(C256:C258)</f>
        <v>33518.9</v>
      </c>
      <c r="D259">
        <v>2017</v>
      </c>
      <c r="E259" t="s">
        <v>159</v>
      </c>
      <c r="F259" s="9" t="s">
        <v>172</v>
      </c>
      <c r="G259">
        <v>218</v>
      </c>
      <c r="H259" t="s">
        <v>193</v>
      </c>
      <c r="I259" s="1" t="s">
        <v>194</v>
      </c>
      <c r="J259" t="str">
        <f t="shared" si="37"/>
        <v>{28}</v>
      </c>
    </row>
    <row r="260" spans="1:10" x14ac:dyDescent="0.35">
      <c r="A260">
        <v>29</v>
      </c>
      <c r="B260" s="9" t="str">
        <f>CONCATENATE(BS!$F260,J260)</f>
        <v>...Total liabilities{29}</v>
      </c>
      <c r="C260" s="28">
        <v>56211.8</v>
      </c>
      <c r="D260">
        <v>2017</v>
      </c>
      <c r="E260" t="s">
        <v>159</v>
      </c>
      <c r="F260" s="9" t="s">
        <v>171</v>
      </c>
      <c r="G260">
        <v>219</v>
      </c>
      <c r="H260" t="s">
        <v>193</v>
      </c>
      <c r="I260" s="1" t="s">
        <v>194</v>
      </c>
      <c r="J260" t="str">
        <f t="shared" si="37"/>
        <v>{29}</v>
      </c>
    </row>
    <row r="261" spans="1:10" x14ac:dyDescent="0.35">
      <c r="A261" s="9">
        <v>30</v>
      </c>
      <c r="B261" s="9" t="str">
        <f>CONCATENATE(BS!$F261,J261)</f>
        <v>Commitments and contingencies {30}</v>
      </c>
      <c r="C261" s="31" t="s">
        <v>49</v>
      </c>
      <c r="D261">
        <v>2017</v>
      </c>
      <c r="E261" t="s">
        <v>159</v>
      </c>
      <c r="F261" s="9" t="s">
        <v>121</v>
      </c>
      <c r="G261">
        <v>220</v>
      </c>
      <c r="H261" t="s">
        <v>193</v>
      </c>
      <c r="I261" s="1" t="s">
        <v>194</v>
      </c>
      <c r="J261" t="str">
        <f t="shared" si="37"/>
        <v>{30}</v>
      </c>
    </row>
    <row r="262" spans="1:10" x14ac:dyDescent="0.35">
      <c r="A262">
        <v>31</v>
      </c>
      <c r="B262" s="9" t="str">
        <f>CONCATENATE(BS!$F262,J262)</f>
        <v>Redeemable noncontrolling interest {31}</v>
      </c>
      <c r="C262" s="28">
        <v>14</v>
      </c>
      <c r="D262">
        <v>2017</v>
      </c>
      <c r="E262" t="s">
        <v>159</v>
      </c>
      <c r="F262" s="9" t="s">
        <v>120</v>
      </c>
      <c r="G262">
        <v>221</v>
      </c>
      <c r="H262" t="s">
        <v>193</v>
      </c>
      <c r="I262" s="1" t="s">
        <v>194</v>
      </c>
      <c r="J262" t="str">
        <f t="shared" si="37"/>
        <v>{31}</v>
      </c>
    </row>
    <row r="263" spans="1:10" x14ac:dyDescent="0.35">
      <c r="A263" s="9">
        <v>32</v>
      </c>
      <c r="B263" s="9" t="str">
        <f>CONCATENATE(BS!$F263,J263)</f>
        <v>Common stock, $1 par value{32}</v>
      </c>
      <c r="C263" s="28">
        <v>4280.5</v>
      </c>
      <c r="D263">
        <v>2017</v>
      </c>
      <c r="E263" t="s">
        <v>159</v>
      </c>
      <c r="F263" s="9" t="s">
        <v>122</v>
      </c>
      <c r="G263">
        <v>222</v>
      </c>
      <c r="H263" t="s">
        <v>193</v>
      </c>
      <c r="I263" s="1" t="s">
        <v>194</v>
      </c>
      <c r="J263" t="str">
        <f t="shared" si="37"/>
        <v>{32}</v>
      </c>
    </row>
    <row r="264" spans="1:10" x14ac:dyDescent="0.35">
      <c r="A264">
        <v>33</v>
      </c>
      <c r="B264" s="9" t="str">
        <f>CONCATENATE(BS!$F264,J264)</f>
        <v>Common stock in treasury{33}</v>
      </c>
      <c r="C264" s="28">
        <v>-15460.8</v>
      </c>
      <c r="D264">
        <v>2017</v>
      </c>
      <c r="E264" t="s">
        <v>159</v>
      </c>
      <c r="F264" s="9" t="s">
        <v>123</v>
      </c>
      <c r="G264">
        <v>223</v>
      </c>
      <c r="H264" t="s">
        <v>193</v>
      </c>
      <c r="I264" s="1" t="s">
        <v>194</v>
      </c>
      <c r="J264" t="str">
        <f t="shared" si="37"/>
        <v>{33}</v>
      </c>
    </row>
    <row r="265" spans="1:10" x14ac:dyDescent="0.35">
      <c r="A265" s="9">
        <v>34</v>
      </c>
      <c r="B265" s="9" t="str">
        <f>CONCATENATE(BS!$F265,J265)</f>
        <v>Retained earnings{34}</v>
      </c>
      <c r="C265" s="28">
        <v>25301.3</v>
      </c>
      <c r="D265">
        <v>2017</v>
      </c>
      <c r="E265" t="s">
        <v>159</v>
      </c>
      <c r="F265" s="9" t="s">
        <v>54</v>
      </c>
      <c r="G265">
        <v>224</v>
      </c>
      <c r="H265" t="s">
        <v>193</v>
      </c>
      <c r="I265" s="1" t="s">
        <v>194</v>
      </c>
      <c r="J265" t="str">
        <f t="shared" si="37"/>
        <v>{34}</v>
      </c>
    </row>
    <row r="266" spans="1:10" x14ac:dyDescent="0.35">
      <c r="A266">
        <v>35</v>
      </c>
      <c r="B266" s="9" t="str">
        <f>CONCATENATE(BS!$F266,J266)</f>
        <v>Accumulated other comprehensive income (loss){35}</v>
      </c>
      <c r="C266" s="28">
        <v>-4563.7</v>
      </c>
      <c r="D266">
        <v>2017</v>
      </c>
      <c r="E266" t="s">
        <v>159</v>
      </c>
      <c r="F266" s="9" t="s">
        <v>55</v>
      </c>
      <c r="G266">
        <v>225</v>
      </c>
      <c r="H266" t="s">
        <v>193</v>
      </c>
      <c r="I266" s="1" t="s">
        <v>194</v>
      </c>
      <c r="J266" t="str">
        <f t="shared" si="37"/>
        <v>{35}</v>
      </c>
    </row>
    <row r="267" spans="1:10" x14ac:dyDescent="0.35">
      <c r="A267" s="9">
        <v>36</v>
      </c>
      <c r="B267" s="9" t="str">
        <f>CONCATENATE(BS!$F267,J267)</f>
        <v>Noncontrolling interests{36}</v>
      </c>
      <c r="C267" s="28">
        <v>3.2</v>
      </c>
      <c r="D267">
        <v>2017</v>
      </c>
      <c r="E267" t="s">
        <v>159</v>
      </c>
      <c r="F267" s="9" t="s">
        <v>57</v>
      </c>
      <c r="G267">
        <v>226</v>
      </c>
      <c r="H267" t="s">
        <v>193</v>
      </c>
      <c r="I267" s="1" t="s">
        <v>194</v>
      </c>
      <c r="J267" t="str">
        <f t="shared" si="37"/>
        <v>{36}</v>
      </c>
    </row>
    <row r="268" spans="1:10" x14ac:dyDescent="0.35">
      <c r="A268">
        <v>37</v>
      </c>
      <c r="B268" s="9" t="str">
        <f>CONCATENATE(BS!$F268,J268)</f>
        <v>...Total stockholders' equity{37}</v>
      </c>
      <c r="C268" s="28">
        <v>9560.5</v>
      </c>
      <c r="D268">
        <v>2017</v>
      </c>
      <c r="E268" t="s">
        <v>159</v>
      </c>
      <c r="F268" s="9" t="s">
        <v>174</v>
      </c>
      <c r="G268">
        <v>227</v>
      </c>
      <c r="H268" t="s">
        <v>193</v>
      </c>
      <c r="I268" s="1" t="s">
        <v>194</v>
      </c>
      <c r="J268" t="str">
        <f t="shared" si="37"/>
        <v>{37}</v>
      </c>
    </row>
    <row r="269" spans="1:10" x14ac:dyDescent="0.35">
      <c r="A269" s="9">
        <v>38</v>
      </c>
      <c r="B269" s="9" t="str">
        <f>CONCATENATE(BS!$F269,J269)</f>
        <v>Total liabilities and stockholders' equity{38}</v>
      </c>
      <c r="C269" s="29">
        <f t="shared" ref="C269" si="42">C260+C262+C268</f>
        <v>65786.3</v>
      </c>
      <c r="D269">
        <v>2017</v>
      </c>
      <c r="E269" t="s">
        <v>159</v>
      </c>
      <c r="F269" s="9" t="s">
        <v>133</v>
      </c>
      <c r="G269">
        <v>228</v>
      </c>
      <c r="H269" t="s">
        <v>193</v>
      </c>
      <c r="I269" s="1" t="s">
        <v>194</v>
      </c>
      <c r="J269" t="str">
        <f t="shared" si="37"/>
        <v>{38}</v>
      </c>
    </row>
    <row r="270" spans="1:10" x14ac:dyDescent="0.35">
      <c r="A270" s="9">
        <v>39</v>
      </c>
      <c r="B270" s="9" t="str">
        <f>CONCATENATE(BS!$F270,J270)</f>
        <v>...Net sales{39}</v>
      </c>
      <c r="C270" s="28">
        <v>47917</v>
      </c>
      <c r="D270" s="45">
        <v>2022</v>
      </c>
      <c r="E270" s="45" t="s">
        <v>158</v>
      </c>
      <c r="F270" s="53" t="s">
        <v>175</v>
      </c>
      <c r="G270">
        <v>229</v>
      </c>
      <c r="H270" t="s">
        <v>193</v>
      </c>
      <c r="I270" s="1" t="s">
        <v>194</v>
      </c>
      <c r="J270" t="str">
        <f t="shared" si="37"/>
        <v>{39}</v>
      </c>
    </row>
    <row r="271" spans="1:10" x14ac:dyDescent="0.35">
      <c r="A271" s="9">
        <v>40</v>
      </c>
      <c r="B271" s="9" t="str">
        <f>CONCATENATE(BS!$F271,J271)</f>
        <v>Finance and Interest Income{40}</v>
      </c>
      <c r="C271" s="28">
        <v>3365</v>
      </c>
      <c r="D271" s="45">
        <v>2022</v>
      </c>
      <c r="E271" s="45" t="s">
        <v>158</v>
      </c>
      <c r="F271" s="53" t="s">
        <v>17</v>
      </c>
      <c r="G271">
        <v>230</v>
      </c>
      <c r="H271" t="s">
        <v>193</v>
      </c>
      <c r="I271" s="1" t="s">
        <v>194</v>
      </c>
      <c r="J271" t="str">
        <f t="shared" si="37"/>
        <v>{40}</v>
      </c>
    </row>
    <row r="272" spans="1:10" x14ac:dyDescent="0.35">
      <c r="A272" s="9">
        <v>41</v>
      </c>
      <c r="B272" s="9" t="str">
        <f>CONCATENATE(BS!$F272,J272)</f>
        <v>Other income{41}</v>
      </c>
      <c r="C272" s="28">
        <v>1295</v>
      </c>
      <c r="D272" s="45">
        <v>2022</v>
      </c>
      <c r="E272" s="45" t="s">
        <v>158</v>
      </c>
      <c r="F272" s="53" t="s">
        <v>18</v>
      </c>
      <c r="G272">
        <v>231</v>
      </c>
      <c r="H272" t="s">
        <v>193</v>
      </c>
      <c r="I272" s="1" t="s">
        <v>194</v>
      </c>
      <c r="J272" t="str">
        <f t="shared" si="37"/>
        <v>{41}</v>
      </c>
    </row>
    <row r="273" spans="1:13" x14ac:dyDescent="0.35">
      <c r="A273" s="9">
        <v>42</v>
      </c>
      <c r="B273" s="9" t="str">
        <f>CONCATENATE(BS!$F273,J273)</f>
        <v>...Net sales and revenues{42}</v>
      </c>
      <c r="C273" s="28">
        <v>52577</v>
      </c>
      <c r="D273" s="45">
        <v>2022</v>
      </c>
      <c r="E273" s="45" t="s">
        <v>158</v>
      </c>
      <c r="F273" s="53" t="s">
        <v>178</v>
      </c>
      <c r="G273">
        <v>232</v>
      </c>
      <c r="H273" t="s">
        <v>193</v>
      </c>
      <c r="I273" s="1" t="s">
        <v>194</v>
      </c>
      <c r="J273" t="str">
        <f t="shared" si="37"/>
        <v>{42}</v>
      </c>
    </row>
    <row r="274" spans="1:13" x14ac:dyDescent="0.35">
      <c r="A274" s="9">
        <v>43</v>
      </c>
      <c r="B274" s="9" t="str">
        <f>CONCATENATE(BS!$F274,J274)</f>
        <v>Cost of sales{43}</v>
      </c>
      <c r="C274" s="28">
        <v>35338</v>
      </c>
      <c r="D274" s="45">
        <v>2022</v>
      </c>
      <c r="E274" s="45" t="s">
        <v>158</v>
      </c>
      <c r="F274" s="53" t="s">
        <v>16</v>
      </c>
      <c r="G274">
        <v>233</v>
      </c>
      <c r="H274" t="s">
        <v>193</v>
      </c>
      <c r="I274" s="1" t="s">
        <v>194</v>
      </c>
      <c r="J274" t="str">
        <f t="shared" si="37"/>
        <v>{43}</v>
      </c>
    </row>
    <row r="275" spans="1:13" x14ac:dyDescent="0.35">
      <c r="A275" s="9">
        <v>44</v>
      </c>
      <c r="B275" s="9" t="str">
        <f>CONCATENATE(BS!$F275,J275)</f>
        <v>Research and development expenses{44}</v>
      </c>
      <c r="C275" s="28">
        <v>1912</v>
      </c>
      <c r="D275" s="45">
        <v>2022</v>
      </c>
      <c r="E275" s="45" t="s">
        <v>158</v>
      </c>
      <c r="F275" s="53" t="s">
        <v>5</v>
      </c>
      <c r="G275">
        <v>234</v>
      </c>
      <c r="H275" t="s">
        <v>193</v>
      </c>
      <c r="I275" s="1" t="s">
        <v>194</v>
      </c>
      <c r="J275" t="str">
        <f t="shared" si="37"/>
        <v>{44}</v>
      </c>
    </row>
    <row r="276" spans="1:13" x14ac:dyDescent="0.35">
      <c r="A276" s="9">
        <v>45</v>
      </c>
      <c r="B276" s="9" t="str">
        <f>CONCATENATE(BS!$F276,J276)</f>
        <v>Selling, administrative and general expenses{45}</v>
      </c>
      <c r="C276" s="28">
        <v>3863</v>
      </c>
      <c r="D276" s="45">
        <v>2022</v>
      </c>
      <c r="E276" s="45" t="s">
        <v>158</v>
      </c>
      <c r="F276" s="53" t="s">
        <v>6</v>
      </c>
      <c r="G276">
        <v>235</v>
      </c>
      <c r="H276" t="s">
        <v>193</v>
      </c>
      <c r="I276" s="1" t="s">
        <v>194</v>
      </c>
      <c r="J276" t="str">
        <f t="shared" si="37"/>
        <v>{45}</v>
      </c>
    </row>
    <row r="277" spans="1:13" x14ac:dyDescent="0.35">
      <c r="A277" s="9">
        <v>46</v>
      </c>
      <c r="B277" s="9" t="str">
        <f>CONCATENATE(BS!$F277,J277)</f>
        <v>Interest expense{46}</v>
      </c>
      <c r="C277" s="28">
        <v>1062</v>
      </c>
      <c r="D277" s="45">
        <v>2022</v>
      </c>
      <c r="E277" s="45" t="s">
        <v>158</v>
      </c>
      <c r="F277" s="53" t="s">
        <v>7</v>
      </c>
      <c r="G277">
        <v>236</v>
      </c>
      <c r="H277" t="s">
        <v>193</v>
      </c>
      <c r="I277" s="1" t="s">
        <v>194</v>
      </c>
      <c r="J277" t="str">
        <f t="shared" si="37"/>
        <v>{46}</v>
      </c>
    </row>
    <row r="278" spans="1:13" x14ac:dyDescent="0.35">
      <c r="A278" s="9">
        <v>47</v>
      </c>
      <c r="B278" s="9" t="str">
        <f>CONCATENATE(BS!$F278,J278)</f>
        <v>Other operating expenses{47}</v>
      </c>
      <c r="C278" s="28">
        <v>1275</v>
      </c>
      <c r="D278" s="45">
        <v>2022</v>
      </c>
      <c r="E278" s="45" t="s">
        <v>158</v>
      </c>
      <c r="F278" s="53" t="s">
        <v>8</v>
      </c>
      <c r="G278">
        <v>237</v>
      </c>
      <c r="H278" t="s">
        <v>193</v>
      </c>
      <c r="I278" s="1" t="s">
        <v>194</v>
      </c>
      <c r="J278" t="str">
        <f t="shared" si="37"/>
        <v>{47}</v>
      </c>
    </row>
    <row r="279" spans="1:13" x14ac:dyDescent="0.35">
      <c r="A279" s="9">
        <v>48</v>
      </c>
      <c r="B279" s="9" t="str">
        <f>CONCATENATE(BS!$F279,J279)</f>
        <v>...Total expenses{48}</v>
      </c>
      <c r="C279" s="28">
        <v>43450</v>
      </c>
      <c r="D279" s="45">
        <v>2022</v>
      </c>
      <c r="E279" s="45" t="s">
        <v>158</v>
      </c>
      <c r="F279" s="53" t="s">
        <v>176</v>
      </c>
      <c r="G279">
        <v>238</v>
      </c>
      <c r="H279" t="s">
        <v>193</v>
      </c>
      <c r="I279" s="1" t="s">
        <v>194</v>
      </c>
      <c r="J279" t="str">
        <f t="shared" si="37"/>
        <v>{48}</v>
      </c>
    </row>
    <row r="280" spans="1:13" x14ac:dyDescent="0.35">
      <c r="A280" s="9">
        <v>49</v>
      </c>
      <c r="B280" s="9" t="str">
        <f>CONCATENATE(BS!$F280,J280)</f>
        <v>...Income of Consolidated Group before Income Taxes{49}</v>
      </c>
      <c r="C280" s="28">
        <v>9127</v>
      </c>
      <c r="D280" s="45">
        <v>2022</v>
      </c>
      <c r="E280" s="45" t="s">
        <v>158</v>
      </c>
      <c r="F280" s="53" t="s">
        <v>177</v>
      </c>
      <c r="G280">
        <v>239</v>
      </c>
      <c r="H280" t="s">
        <v>193</v>
      </c>
      <c r="I280" s="1" t="s">
        <v>194</v>
      </c>
      <c r="J280" t="str">
        <f t="shared" si="37"/>
        <v>{49}</v>
      </c>
    </row>
    <row r="281" spans="1:13" x14ac:dyDescent="0.35">
      <c r="A281" s="9">
        <v>50</v>
      </c>
      <c r="B281" s="9" t="str">
        <f>CONCATENATE(BS!$F281,J281)</f>
        <v>Provision for income taxes{50}</v>
      </c>
      <c r="C281" s="28">
        <v>2007</v>
      </c>
      <c r="D281" s="45">
        <v>2022</v>
      </c>
      <c r="E281" s="45" t="s">
        <v>158</v>
      </c>
      <c r="F281" s="53" t="s">
        <v>10</v>
      </c>
      <c r="G281">
        <v>240</v>
      </c>
      <c r="H281" t="s">
        <v>193</v>
      </c>
      <c r="I281" s="1" t="s">
        <v>194</v>
      </c>
      <c r="J281" t="str">
        <f t="shared" si="37"/>
        <v>{50}</v>
      </c>
    </row>
    <row r="282" spans="1:13" x14ac:dyDescent="0.35">
      <c r="A282" s="9">
        <v>51</v>
      </c>
      <c r="B282" s="9" t="str">
        <f>CONCATENATE(BS!$F282,J282)</f>
        <v>...Income of Consolidated Group{51}</v>
      </c>
      <c r="C282" s="28">
        <v>7120</v>
      </c>
      <c r="D282" s="45">
        <v>2022</v>
      </c>
      <c r="E282" s="45" t="s">
        <v>158</v>
      </c>
      <c r="F282" s="53" t="s">
        <v>179</v>
      </c>
      <c r="G282">
        <v>241</v>
      </c>
      <c r="H282" t="s">
        <v>193</v>
      </c>
      <c r="I282" s="1" t="s">
        <v>194</v>
      </c>
      <c r="J282" t="str">
        <f t="shared" si="37"/>
        <v>{51}</v>
      </c>
    </row>
    <row r="283" spans="1:13" x14ac:dyDescent="0.35">
      <c r="A283" s="9">
        <v>52</v>
      </c>
      <c r="B283" s="9" t="str">
        <f>CONCATENATE(BS!$F283,J283)</f>
        <v>Equity in income (loss) of unconsolidated affiliates{52}</v>
      </c>
      <c r="C283" s="28">
        <v>10</v>
      </c>
      <c r="D283" s="45">
        <v>2022</v>
      </c>
      <c r="E283" s="45" t="s">
        <v>158</v>
      </c>
      <c r="F283" s="53" t="s">
        <v>12</v>
      </c>
      <c r="G283">
        <v>242</v>
      </c>
      <c r="H283" t="s">
        <v>193</v>
      </c>
      <c r="I283" s="1" t="s">
        <v>194</v>
      </c>
      <c r="J283" t="str">
        <f t="shared" si="37"/>
        <v>{52}</v>
      </c>
    </row>
    <row r="284" spans="1:13" x14ac:dyDescent="0.35">
      <c r="A284" s="9">
        <v>53</v>
      </c>
      <c r="B284" s="9" t="str">
        <f>CONCATENATE(BS!$F284,J284)</f>
        <v>...Net Income{53}</v>
      </c>
      <c r="C284" s="28">
        <v>7130</v>
      </c>
      <c r="D284" s="45">
        <v>2022</v>
      </c>
      <c r="E284" s="45" t="s">
        <v>158</v>
      </c>
      <c r="F284" s="53" t="s">
        <v>180</v>
      </c>
      <c r="G284">
        <v>243</v>
      </c>
      <c r="H284" t="s">
        <v>193</v>
      </c>
      <c r="I284" s="1" t="s">
        <v>194</v>
      </c>
      <c r="J284" t="str">
        <f t="shared" si="37"/>
        <v>{53}</v>
      </c>
    </row>
    <row r="285" spans="1:13" x14ac:dyDescent="0.35">
      <c r="A285" s="9">
        <v>54</v>
      </c>
      <c r="B285" s="9" t="str">
        <f>CONCATENATE(BS!$F285,J285)</f>
        <v>Less: Net income (loss) attributable to noncontrolling interests{54}</v>
      </c>
      <c r="C285" s="28">
        <v>-1</v>
      </c>
      <c r="D285" s="45">
        <v>2022</v>
      </c>
      <c r="E285" s="45" t="s">
        <v>158</v>
      </c>
      <c r="F285" s="53" t="s">
        <v>14</v>
      </c>
      <c r="G285">
        <v>244</v>
      </c>
      <c r="H285" t="s">
        <v>193</v>
      </c>
      <c r="I285" s="1" t="s">
        <v>194</v>
      </c>
      <c r="J285" t="str">
        <f t="shared" si="37"/>
        <v>{54}</v>
      </c>
    </row>
    <row r="286" spans="1:13" x14ac:dyDescent="0.35">
      <c r="A286" s="9">
        <v>55</v>
      </c>
      <c r="B286" s="9" t="str">
        <f>CONCATENATE(BS!$F286,J286)</f>
        <v>...Net Income Attributable to Deere &amp; Company{55}</v>
      </c>
      <c r="C286" s="28">
        <v>7131</v>
      </c>
      <c r="D286" s="45">
        <v>2022</v>
      </c>
      <c r="E286" s="45" t="s">
        <v>158</v>
      </c>
      <c r="F286" s="53" t="s">
        <v>181</v>
      </c>
      <c r="G286">
        <v>245</v>
      </c>
      <c r="H286" t="s">
        <v>193</v>
      </c>
      <c r="I286" s="1" t="s">
        <v>194</v>
      </c>
      <c r="J286" t="str">
        <f t="shared" si="37"/>
        <v>{55}</v>
      </c>
      <c r="M286" t="s">
        <v>49</v>
      </c>
    </row>
    <row r="287" spans="1:13" x14ac:dyDescent="0.35">
      <c r="A287" s="9">
        <v>56</v>
      </c>
      <c r="B287" s="9" t="str">
        <f>CONCATENATE(BS!$F287,J287)</f>
        <v>Per Share Basic (in dollars per share){56}</v>
      </c>
      <c r="C287" s="28">
        <v>23.42</v>
      </c>
      <c r="D287" s="45">
        <v>2022</v>
      </c>
      <c r="E287" s="45" t="s">
        <v>158</v>
      </c>
      <c r="F287" s="53" t="s">
        <v>125</v>
      </c>
      <c r="G287">
        <v>246</v>
      </c>
      <c r="H287" t="s">
        <v>193</v>
      </c>
      <c r="I287" s="1" t="s">
        <v>194</v>
      </c>
      <c r="J287" t="str">
        <f t="shared" si="37"/>
        <v>{56}</v>
      </c>
      <c r="K287" t="s">
        <v>49</v>
      </c>
    </row>
    <row r="288" spans="1:13" x14ac:dyDescent="0.35">
      <c r="A288" s="9">
        <v>57</v>
      </c>
      <c r="B288" s="9" t="str">
        <f>CONCATENATE(BS!$F288,J288)</f>
        <v>Per Share Diluted (in dollars per share){57}</v>
      </c>
      <c r="C288" s="28">
        <v>23.28</v>
      </c>
      <c r="D288" s="45">
        <v>2022</v>
      </c>
      <c r="E288" s="45" t="s">
        <v>158</v>
      </c>
      <c r="F288" s="53" t="s">
        <v>126</v>
      </c>
      <c r="G288">
        <v>247</v>
      </c>
      <c r="H288" t="s">
        <v>193</v>
      </c>
      <c r="I288" s="1" t="s">
        <v>194</v>
      </c>
      <c r="J288" t="str">
        <f t="shared" si="37"/>
        <v>{57}</v>
      </c>
    </row>
    <row r="289" spans="1:10" x14ac:dyDescent="0.35">
      <c r="A289" s="9">
        <v>58</v>
      </c>
      <c r="B289" s="9" t="str">
        <f>CONCATENATE(BS!$F289,J289)</f>
        <v>Average Shares Outstanding Basic (in shares){58}</v>
      </c>
      <c r="C289" s="28">
        <v>304.5</v>
      </c>
      <c r="D289" s="45">
        <v>2022</v>
      </c>
      <c r="E289" s="45" t="s">
        <v>158</v>
      </c>
      <c r="F289" s="53" t="s">
        <v>127</v>
      </c>
      <c r="G289">
        <v>248</v>
      </c>
      <c r="H289" t="s">
        <v>193</v>
      </c>
      <c r="I289" s="1" t="s">
        <v>194</v>
      </c>
      <c r="J289" t="str">
        <f t="shared" si="37"/>
        <v>{58}</v>
      </c>
    </row>
    <row r="290" spans="1:10" x14ac:dyDescent="0.35">
      <c r="A290" s="9">
        <v>59</v>
      </c>
      <c r="B290" s="9" t="str">
        <f>CONCATENATE(BS!$F290,J290)</f>
        <v>Average Shares Outstanding Diluted (in shares){59}</v>
      </c>
      <c r="C290" s="28">
        <v>306.3</v>
      </c>
      <c r="D290" s="45">
        <v>2022</v>
      </c>
      <c r="E290" s="45" t="s">
        <v>158</v>
      </c>
      <c r="F290" s="53" t="s">
        <v>128</v>
      </c>
      <c r="G290">
        <v>249</v>
      </c>
      <c r="H290" t="s">
        <v>193</v>
      </c>
      <c r="I290" s="1" t="s">
        <v>194</v>
      </c>
      <c r="J290" t="str">
        <f t="shared" si="37"/>
        <v>{59}</v>
      </c>
    </row>
    <row r="291" spans="1:10" x14ac:dyDescent="0.35">
      <c r="A291" s="9">
        <v>39</v>
      </c>
      <c r="B291" s="9" t="str">
        <f>CONCATENATE(BS!$F291,J291)</f>
        <v>...Net sales{39}</v>
      </c>
      <c r="C291" s="28">
        <v>39737</v>
      </c>
      <c r="D291" s="29">
        <v>2021</v>
      </c>
      <c r="E291" s="45" t="s">
        <v>158</v>
      </c>
      <c r="F291" s="53" t="s">
        <v>175</v>
      </c>
      <c r="G291">
        <v>250</v>
      </c>
      <c r="H291" t="s">
        <v>193</v>
      </c>
      <c r="I291" s="1" t="s">
        <v>194</v>
      </c>
      <c r="J291" t="str">
        <f t="shared" si="37"/>
        <v>{39}</v>
      </c>
    </row>
    <row r="292" spans="1:10" x14ac:dyDescent="0.35">
      <c r="A292" s="9">
        <v>40</v>
      </c>
      <c r="B292" s="9" t="str">
        <f>CONCATENATE(BS!$F292,J292)</f>
        <v>Finance and Interest Income{40}</v>
      </c>
      <c r="C292" s="28">
        <v>3296</v>
      </c>
      <c r="D292" s="29">
        <v>2021</v>
      </c>
      <c r="E292" s="45" t="s">
        <v>158</v>
      </c>
      <c r="F292" s="53" t="s">
        <v>17</v>
      </c>
      <c r="G292">
        <v>251</v>
      </c>
      <c r="H292" t="s">
        <v>193</v>
      </c>
      <c r="I292" s="1" t="s">
        <v>194</v>
      </c>
      <c r="J292" t="str">
        <f t="shared" si="37"/>
        <v>{40}</v>
      </c>
    </row>
    <row r="293" spans="1:10" x14ac:dyDescent="0.35">
      <c r="A293" s="9">
        <v>41</v>
      </c>
      <c r="B293" s="9" t="str">
        <f>CONCATENATE(BS!$F293,J293)</f>
        <v>Other income{41}</v>
      </c>
      <c r="C293" s="28">
        <v>991</v>
      </c>
      <c r="D293" s="29">
        <v>2021</v>
      </c>
      <c r="E293" s="45" t="s">
        <v>158</v>
      </c>
      <c r="F293" s="53" t="s">
        <v>18</v>
      </c>
      <c r="G293">
        <v>252</v>
      </c>
      <c r="H293" t="s">
        <v>193</v>
      </c>
      <c r="I293" s="1" t="s">
        <v>194</v>
      </c>
      <c r="J293" t="str">
        <f t="shared" si="37"/>
        <v>{41}</v>
      </c>
    </row>
    <row r="294" spans="1:10" x14ac:dyDescent="0.35">
      <c r="A294" s="9">
        <v>42</v>
      </c>
      <c r="B294" s="9" t="str">
        <f>CONCATENATE(BS!$F294,J294)</f>
        <v>...Net sales and revenues{42}</v>
      </c>
      <c r="C294" s="28">
        <v>44024</v>
      </c>
      <c r="D294" s="29">
        <v>2021</v>
      </c>
      <c r="E294" s="45" t="s">
        <v>158</v>
      </c>
      <c r="F294" s="53" t="s">
        <v>178</v>
      </c>
      <c r="G294">
        <v>253</v>
      </c>
      <c r="H294" t="s">
        <v>193</v>
      </c>
      <c r="I294" s="1" t="s">
        <v>194</v>
      </c>
      <c r="J294" t="str">
        <f t="shared" si="37"/>
        <v>{42}</v>
      </c>
    </row>
    <row r="295" spans="1:10" x14ac:dyDescent="0.35">
      <c r="A295" s="9">
        <v>43</v>
      </c>
      <c r="B295" s="9" t="str">
        <f>CONCATENATE(BS!$F295,J295)</f>
        <v>Cost of sales{43}</v>
      </c>
      <c r="C295" s="28">
        <v>29116</v>
      </c>
      <c r="D295" s="29">
        <v>2021</v>
      </c>
      <c r="E295" s="45" t="s">
        <v>158</v>
      </c>
      <c r="F295" s="53" t="s">
        <v>16</v>
      </c>
      <c r="G295">
        <v>254</v>
      </c>
      <c r="H295" t="s">
        <v>193</v>
      </c>
      <c r="I295" s="1" t="s">
        <v>194</v>
      </c>
      <c r="J295" t="str">
        <f t="shared" si="37"/>
        <v>{43}</v>
      </c>
    </row>
    <row r="296" spans="1:10" x14ac:dyDescent="0.35">
      <c r="A296" s="9">
        <v>44</v>
      </c>
      <c r="B296" s="9" t="str">
        <f>CONCATENATE(BS!$F296,J296)</f>
        <v>Research and development expenses{44}</v>
      </c>
      <c r="C296" s="28">
        <v>1587</v>
      </c>
      <c r="D296" s="29">
        <v>2021</v>
      </c>
      <c r="E296" s="45" t="s">
        <v>158</v>
      </c>
      <c r="F296" s="53" t="s">
        <v>5</v>
      </c>
      <c r="G296">
        <v>255</v>
      </c>
      <c r="H296" t="s">
        <v>193</v>
      </c>
      <c r="I296" s="1" t="s">
        <v>194</v>
      </c>
      <c r="J296" t="str">
        <f t="shared" si="37"/>
        <v>{44}</v>
      </c>
    </row>
    <row r="297" spans="1:10" x14ac:dyDescent="0.35">
      <c r="A297" s="9">
        <v>45</v>
      </c>
      <c r="B297" s="9" t="str">
        <f>CONCATENATE(BS!$F297,J297)</f>
        <v>Selling, administrative and general expenses{45}</v>
      </c>
      <c r="C297" s="28">
        <v>3383</v>
      </c>
      <c r="D297" s="29">
        <v>2021</v>
      </c>
      <c r="E297" s="45" t="s">
        <v>158</v>
      </c>
      <c r="F297" s="53" t="s">
        <v>6</v>
      </c>
      <c r="G297">
        <v>256</v>
      </c>
      <c r="H297" t="s">
        <v>193</v>
      </c>
      <c r="I297" s="1" t="s">
        <v>194</v>
      </c>
      <c r="J297" t="str">
        <f t="shared" si="37"/>
        <v>{45}</v>
      </c>
    </row>
    <row r="298" spans="1:10" x14ac:dyDescent="0.35">
      <c r="A298" s="9">
        <v>46</v>
      </c>
      <c r="B298" s="9" t="str">
        <f>CONCATENATE(BS!$F298,J298)</f>
        <v>Interest expense{46}</v>
      </c>
      <c r="C298" s="28">
        <v>993</v>
      </c>
      <c r="D298" s="29">
        <v>2021</v>
      </c>
      <c r="E298" s="45" t="s">
        <v>158</v>
      </c>
      <c r="F298" s="53" t="s">
        <v>7</v>
      </c>
      <c r="G298">
        <v>257</v>
      </c>
      <c r="H298" t="s">
        <v>193</v>
      </c>
      <c r="I298" s="1" t="s">
        <v>194</v>
      </c>
      <c r="J298" t="str">
        <f t="shared" si="37"/>
        <v>{46}</v>
      </c>
    </row>
    <row r="299" spans="1:10" x14ac:dyDescent="0.35">
      <c r="A299" s="9">
        <v>47</v>
      </c>
      <c r="B299" s="9" t="str">
        <f>CONCATENATE(BS!$F299,J299)</f>
        <v>Other operating expenses{47}</v>
      </c>
      <c r="C299" s="28">
        <v>1343</v>
      </c>
      <c r="D299" s="29">
        <v>2021</v>
      </c>
      <c r="E299" s="45" t="s">
        <v>158</v>
      </c>
      <c r="F299" s="53" t="s">
        <v>8</v>
      </c>
      <c r="G299">
        <v>258</v>
      </c>
      <c r="H299" t="s">
        <v>193</v>
      </c>
      <c r="I299" s="1" t="s">
        <v>194</v>
      </c>
      <c r="J299" t="str">
        <f t="shared" ref="J299:J362" si="43">CONCATENATE(H299,A299,I299)</f>
        <v>{47}</v>
      </c>
    </row>
    <row r="300" spans="1:10" x14ac:dyDescent="0.35">
      <c r="A300" s="9">
        <v>48</v>
      </c>
      <c r="B300" s="9" t="str">
        <f>CONCATENATE(BS!$F300,J300)</f>
        <v>...Total expenses{48}</v>
      </c>
      <c r="C300" s="28">
        <v>36422</v>
      </c>
      <c r="D300" s="29">
        <v>2021</v>
      </c>
      <c r="E300" s="45" t="s">
        <v>158</v>
      </c>
      <c r="F300" s="53" t="s">
        <v>176</v>
      </c>
      <c r="G300">
        <v>259</v>
      </c>
      <c r="H300" t="s">
        <v>193</v>
      </c>
      <c r="I300" s="1" t="s">
        <v>194</v>
      </c>
      <c r="J300" t="str">
        <f t="shared" si="43"/>
        <v>{48}</v>
      </c>
    </row>
    <row r="301" spans="1:10" x14ac:dyDescent="0.35">
      <c r="A301" s="9">
        <v>49</v>
      </c>
      <c r="B301" s="9" t="str">
        <f>CONCATENATE(BS!$F301,J301)</f>
        <v>...Income of Consolidated Group before Income Taxes{49}</v>
      </c>
      <c r="C301" s="28">
        <v>7602</v>
      </c>
      <c r="D301" s="29">
        <v>2021</v>
      </c>
      <c r="E301" s="45" t="s">
        <v>158</v>
      </c>
      <c r="F301" s="53" t="s">
        <v>177</v>
      </c>
      <c r="G301">
        <v>260</v>
      </c>
      <c r="H301" t="s">
        <v>193</v>
      </c>
      <c r="I301" s="1" t="s">
        <v>194</v>
      </c>
      <c r="J301" t="str">
        <f t="shared" si="43"/>
        <v>{49}</v>
      </c>
    </row>
    <row r="302" spans="1:10" x14ac:dyDescent="0.35">
      <c r="A302" s="9">
        <v>50</v>
      </c>
      <c r="B302" s="9" t="str">
        <f>CONCATENATE(BS!$F302,J302)</f>
        <v>Provision for income taxes{50}</v>
      </c>
      <c r="C302" s="28">
        <v>1658</v>
      </c>
      <c r="D302" s="29">
        <v>2021</v>
      </c>
      <c r="E302" s="45" t="s">
        <v>158</v>
      </c>
      <c r="F302" s="53" t="s">
        <v>10</v>
      </c>
      <c r="G302">
        <v>261</v>
      </c>
      <c r="H302" t="s">
        <v>193</v>
      </c>
      <c r="I302" s="1" t="s">
        <v>194</v>
      </c>
      <c r="J302" t="str">
        <f t="shared" si="43"/>
        <v>{50}</v>
      </c>
    </row>
    <row r="303" spans="1:10" x14ac:dyDescent="0.35">
      <c r="A303" s="9">
        <v>51</v>
      </c>
      <c r="B303" s="9" t="str">
        <f>CONCATENATE(BS!$F303,J303)</f>
        <v>...Income of Consolidated Group{51}</v>
      </c>
      <c r="C303" s="28">
        <v>5944</v>
      </c>
      <c r="D303" s="29">
        <v>2021</v>
      </c>
      <c r="E303" s="45" t="s">
        <v>158</v>
      </c>
      <c r="F303" s="53" t="s">
        <v>179</v>
      </c>
      <c r="G303">
        <v>262</v>
      </c>
      <c r="H303" t="s">
        <v>193</v>
      </c>
      <c r="I303" s="1" t="s">
        <v>194</v>
      </c>
      <c r="J303" t="str">
        <f t="shared" si="43"/>
        <v>{51}</v>
      </c>
    </row>
    <row r="304" spans="1:10" x14ac:dyDescent="0.35">
      <c r="A304" s="9">
        <v>52</v>
      </c>
      <c r="B304" s="9" t="str">
        <f>CONCATENATE(BS!$F304,J304)</f>
        <v>Equity in income (loss) of unconsolidated affiliates{52}</v>
      </c>
      <c r="C304" s="28">
        <v>21</v>
      </c>
      <c r="D304" s="29">
        <v>2021</v>
      </c>
      <c r="E304" s="45" t="s">
        <v>158</v>
      </c>
      <c r="F304" s="53" t="s">
        <v>12</v>
      </c>
      <c r="G304">
        <v>263</v>
      </c>
      <c r="H304" t="s">
        <v>193</v>
      </c>
      <c r="I304" s="1" t="s">
        <v>194</v>
      </c>
      <c r="J304" t="str">
        <f t="shared" si="43"/>
        <v>{52}</v>
      </c>
    </row>
    <row r="305" spans="1:10" x14ac:dyDescent="0.35">
      <c r="A305" s="9">
        <v>53</v>
      </c>
      <c r="B305" s="9" t="str">
        <f>CONCATENATE(BS!$F305,J305)</f>
        <v>...Net Income{53}</v>
      </c>
      <c r="C305" s="28">
        <v>5965</v>
      </c>
      <c r="D305" s="29">
        <v>2021</v>
      </c>
      <c r="E305" s="45" t="s">
        <v>158</v>
      </c>
      <c r="F305" s="53" t="s">
        <v>180</v>
      </c>
      <c r="G305">
        <v>264</v>
      </c>
      <c r="H305" t="s">
        <v>193</v>
      </c>
      <c r="I305" s="1" t="s">
        <v>194</v>
      </c>
      <c r="J305" t="str">
        <f t="shared" si="43"/>
        <v>{53}</v>
      </c>
    </row>
    <row r="306" spans="1:10" x14ac:dyDescent="0.35">
      <c r="A306" s="9">
        <v>54</v>
      </c>
      <c r="B306" s="9" t="str">
        <f>CONCATENATE(BS!$F306,J306)</f>
        <v>Less: Net income (loss) attributable to noncontrolling interests{54}</v>
      </c>
      <c r="C306" s="28">
        <v>2</v>
      </c>
      <c r="D306" s="29">
        <v>2021</v>
      </c>
      <c r="E306" s="45" t="s">
        <v>158</v>
      </c>
      <c r="F306" s="53" t="s">
        <v>14</v>
      </c>
      <c r="G306">
        <v>265</v>
      </c>
      <c r="H306" t="s">
        <v>193</v>
      </c>
      <c r="I306" s="1" t="s">
        <v>194</v>
      </c>
      <c r="J306" t="str">
        <f t="shared" si="43"/>
        <v>{54}</v>
      </c>
    </row>
    <row r="307" spans="1:10" x14ac:dyDescent="0.35">
      <c r="A307" s="9">
        <v>55</v>
      </c>
      <c r="B307" s="9" t="str">
        <f>CONCATENATE(BS!$F307,J307)</f>
        <v>...Net Income Attributable to Deere &amp; Company{55}</v>
      </c>
      <c r="C307" s="28">
        <v>5963</v>
      </c>
      <c r="D307" s="29">
        <v>2021</v>
      </c>
      <c r="E307" s="45" t="s">
        <v>158</v>
      </c>
      <c r="F307" s="53" t="s">
        <v>181</v>
      </c>
      <c r="G307">
        <v>266</v>
      </c>
      <c r="H307" t="s">
        <v>193</v>
      </c>
      <c r="I307" s="1" t="s">
        <v>194</v>
      </c>
      <c r="J307" t="str">
        <f t="shared" si="43"/>
        <v>{55}</v>
      </c>
    </row>
    <row r="308" spans="1:10" x14ac:dyDescent="0.35">
      <c r="A308" s="9">
        <v>56</v>
      </c>
      <c r="B308" s="9" t="str">
        <f>CONCATENATE(BS!$F308,J308)</f>
        <v>Per Share Basic (in dollars per share){56}</v>
      </c>
      <c r="C308" s="28">
        <v>19.14</v>
      </c>
      <c r="D308" s="29">
        <v>2021</v>
      </c>
      <c r="E308" s="45" t="s">
        <v>158</v>
      </c>
      <c r="F308" s="53" t="s">
        <v>125</v>
      </c>
      <c r="G308">
        <v>267</v>
      </c>
      <c r="H308" t="s">
        <v>193</v>
      </c>
      <c r="I308" s="1" t="s">
        <v>194</v>
      </c>
      <c r="J308" t="str">
        <f t="shared" si="43"/>
        <v>{56}</v>
      </c>
    </row>
    <row r="309" spans="1:10" x14ac:dyDescent="0.35">
      <c r="A309" s="9">
        <v>57</v>
      </c>
      <c r="B309" s="9" t="str">
        <f>CONCATENATE(BS!$F309,J309)</f>
        <v>Per Share Diluted (in dollars per share){57}</v>
      </c>
      <c r="C309" s="28">
        <v>18.989999999999998</v>
      </c>
      <c r="D309" s="29">
        <v>2021</v>
      </c>
      <c r="E309" s="45" t="s">
        <v>158</v>
      </c>
      <c r="F309" s="53" t="s">
        <v>126</v>
      </c>
      <c r="G309">
        <v>268</v>
      </c>
      <c r="H309" t="s">
        <v>193</v>
      </c>
      <c r="I309" s="1" t="s">
        <v>194</v>
      </c>
      <c r="J309" t="str">
        <f t="shared" si="43"/>
        <v>{57}</v>
      </c>
    </row>
    <row r="310" spans="1:10" x14ac:dyDescent="0.35">
      <c r="A310" s="9">
        <v>58</v>
      </c>
      <c r="B310" s="9" t="str">
        <f>CONCATENATE(BS!$F310,J310)</f>
        <v>Average Shares Outstanding Basic (in shares){58}</v>
      </c>
      <c r="C310" s="28">
        <v>311.60000000000002</v>
      </c>
      <c r="D310" s="29">
        <v>2021</v>
      </c>
      <c r="E310" s="45" t="s">
        <v>158</v>
      </c>
      <c r="F310" s="53" t="s">
        <v>127</v>
      </c>
      <c r="G310">
        <v>269</v>
      </c>
      <c r="H310" t="s">
        <v>193</v>
      </c>
      <c r="I310" s="1" t="s">
        <v>194</v>
      </c>
      <c r="J310" t="str">
        <f t="shared" si="43"/>
        <v>{58}</v>
      </c>
    </row>
    <row r="311" spans="1:10" x14ac:dyDescent="0.35">
      <c r="A311" s="9">
        <v>59</v>
      </c>
      <c r="B311" s="9" t="str">
        <f>CONCATENATE(BS!$F311,J311)</f>
        <v>Average Shares Outstanding Diluted (in shares){59}</v>
      </c>
      <c r="C311" s="28">
        <v>314</v>
      </c>
      <c r="D311" s="29">
        <v>2021</v>
      </c>
      <c r="E311" s="45" t="s">
        <v>158</v>
      </c>
      <c r="F311" s="53" t="s">
        <v>128</v>
      </c>
      <c r="G311">
        <v>270</v>
      </c>
      <c r="H311" t="s">
        <v>193</v>
      </c>
      <c r="I311" s="1" t="s">
        <v>194</v>
      </c>
      <c r="J311" t="str">
        <f t="shared" si="43"/>
        <v>{59}</v>
      </c>
    </row>
    <row r="312" spans="1:10" x14ac:dyDescent="0.35">
      <c r="A312" s="9">
        <v>39</v>
      </c>
      <c r="B312" s="9" t="str">
        <f>CONCATENATE(BS!$F312,J312)</f>
        <v>...Net sales{39}</v>
      </c>
      <c r="C312" s="28">
        <v>31272</v>
      </c>
      <c r="D312" s="29">
        <v>2020</v>
      </c>
      <c r="E312" s="45" t="s">
        <v>158</v>
      </c>
      <c r="F312" s="53" t="s">
        <v>175</v>
      </c>
      <c r="G312">
        <v>271</v>
      </c>
      <c r="H312" t="s">
        <v>193</v>
      </c>
      <c r="I312" s="1" t="s">
        <v>194</v>
      </c>
      <c r="J312" t="str">
        <f t="shared" si="43"/>
        <v>{39}</v>
      </c>
    </row>
    <row r="313" spans="1:10" x14ac:dyDescent="0.35">
      <c r="A313" s="9">
        <v>40</v>
      </c>
      <c r="B313" s="9" t="str">
        <f>CONCATENATE(BS!$F313,J313)</f>
        <v>Finance and Interest Income{40}</v>
      </c>
      <c r="C313" s="28">
        <v>3450</v>
      </c>
      <c r="D313" s="29">
        <v>2020</v>
      </c>
      <c r="E313" s="45" t="s">
        <v>158</v>
      </c>
      <c r="F313" s="53" t="s">
        <v>17</v>
      </c>
      <c r="G313">
        <v>272</v>
      </c>
      <c r="H313" t="s">
        <v>193</v>
      </c>
      <c r="I313" s="1" t="s">
        <v>194</v>
      </c>
      <c r="J313" t="str">
        <f t="shared" si="43"/>
        <v>{40}</v>
      </c>
    </row>
    <row r="314" spans="1:10" x14ac:dyDescent="0.35">
      <c r="A314" s="9">
        <v>41</v>
      </c>
      <c r="B314" s="9" t="str">
        <f>CONCATENATE(BS!$F314,J314)</f>
        <v>Other income{41}</v>
      </c>
      <c r="C314" s="28">
        <v>818</v>
      </c>
      <c r="D314" s="29">
        <v>2020</v>
      </c>
      <c r="E314" s="45" t="s">
        <v>158</v>
      </c>
      <c r="F314" s="53" t="s">
        <v>18</v>
      </c>
      <c r="G314">
        <v>273</v>
      </c>
      <c r="H314" t="s">
        <v>193</v>
      </c>
      <c r="I314" s="1" t="s">
        <v>194</v>
      </c>
      <c r="J314" t="str">
        <f t="shared" si="43"/>
        <v>{41}</v>
      </c>
    </row>
    <row r="315" spans="1:10" x14ac:dyDescent="0.35">
      <c r="A315" s="9">
        <v>42</v>
      </c>
      <c r="B315" s="9" t="str">
        <f>CONCATENATE(BS!$F315,J315)</f>
        <v>...Net sales and revenues{42}</v>
      </c>
      <c r="C315" s="28">
        <v>35540</v>
      </c>
      <c r="D315" s="29">
        <v>2020</v>
      </c>
      <c r="E315" s="45" t="s">
        <v>158</v>
      </c>
      <c r="F315" s="53" t="s">
        <v>178</v>
      </c>
      <c r="G315">
        <v>274</v>
      </c>
      <c r="H315" t="s">
        <v>193</v>
      </c>
      <c r="I315" s="1" t="s">
        <v>194</v>
      </c>
      <c r="J315" t="str">
        <f t="shared" si="43"/>
        <v>{42}</v>
      </c>
    </row>
    <row r="316" spans="1:10" x14ac:dyDescent="0.35">
      <c r="A316" s="9">
        <v>43</v>
      </c>
      <c r="B316" s="9" t="str">
        <f>CONCATENATE(BS!$F316,J316)</f>
        <v>Cost of sales{43}</v>
      </c>
      <c r="C316" s="28">
        <v>23677</v>
      </c>
      <c r="D316" s="29">
        <v>2020</v>
      </c>
      <c r="E316" s="45" t="s">
        <v>158</v>
      </c>
      <c r="F316" s="53" t="s">
        <v>16</v>
      </c>
      <c r="G316">
        <v>275</v>
      </c>
      <c r="H316" t="s">
        <v>193</v>
      </c>
      <c r="I316" s="1" t="s">
        <v>194</v>
      </c>
      <c r="J316" t="str">
        <f t="shared" si="43"/>
        <v>{43}</v>
      </c>
    </row>
    <row r="317" spans="1:10" x14ac:dyDescent="0.35">
      <c r="A317" s="9">
        <v>44</v>
      </c>
      <c r="B317" s="9" t="str">
        <f>CONCATENATE(BS!$F317,J317)</f>
        <v>Research and development expenses{44}</v>
      </c>
      <c r="C317" s="28">
        <v>1644</v>
      </c>
      <c r="D317" s="29">
        <v>2020</v>
      </c>
      <c r="E317" s="45" t="s">
        <v>158</v>
      </c>
      <c r="F317" s="53" t="s">
        <v>5</v>
      </c>
      <c r="G317">
        <v>276</v>
      </c>
      <c r="H317" t="s">
        <v>193</v>
      </c>
      <c r="I317" s="1" t="s">
        <v>194</v>
      </c>
      <c r="J317" t="str">
        <f t="shared" si="43"/>
        <v>{44}</v>
      </c>
    </row>
    <row r="318" spans="1:10" x14ac:dyDescent="0.35">
      <c r="A318" s="9">
        <v>45</v>
      </c>
      <c r="B318" s="9" t="str">
        <f>CONCATENATE(BS!$F318,J318)</f>
        <v>Selling, administrative and general expenses{45}</v>
      </c>
      <c r="C318" s="28">
        <v>3477</v>
      </c>
      <c r="D318" s="29">
        <v>2020</v>
      </c>
      <c r="E318" s="45" t="s">
        <v>158</v>
      </c>
      <c r="F318" s="53" t="s">
        <v>6</v>
      </c>
      <c r="G318">
        <v>277</v>
      </c>
      <c r="H318" t="s">
        <v>193</v>
      </c>
      <c r="I318" s="1" t="s">
        <v>194</v>
      </c>
      <c r="J318" t="str">
        <f t="shared" si="43"/>
        <v>{45}</v>
      </c>
    </row>
    <row r="319" spans="1:10" x14ac:dyDescent="0.35">
      <c r="A319" s="9">
        <v>46</v>
      </c>
      <c r="B319" s="9" t="str">
        <f>CONCATENATE(BS!$F319,J319)</f>
        <v>Interest expense{46}</v>
      </c>
      <c r="C319" s="28">
        <v>1247</v>
      </c>
      <c r="D319" s="29">
        <v>2020</v>
      </c>
      <c r="E319" s="45" t="s">
        <v>158</v>
      </c>
      <c r="F319" s="53" t="s">
        <v>7</v>
      </c>
      <c r="G319">
        <v>278</v>
      </c>
      <c r="H319" t="s">
        <v>193</v>
      </c>
      <c r="I319" s="1" t="s">
        <v>194</v>
      </c>
      <c r="J319" t="str">
        <f t="shared" si="43"/>
        <v>{46}</v>
      </c>
    </row>
    <row r="320" spans="1:10" x14ac:dyDescent="0.35">
      <c r="A320" s="9">
        <v>47</v>
      </c>
      <c r="B320" s="9" t="str">
        <f>CONCATENATE(BS!$F320,J320)</f>
        <v>Other operating expenses{47}</v>
      </c>
      <c r="C320" s="28">
        <v>1612</v>
      </c>
      <c r="D320" s="29">
        <v>2020</v>
      </c>
      <c r="E320" s="45" t="s">
        <v>158</v>
      </c>
      <c r="F320" s="53" t="s">
        <v>8</v>
      </c>
      <c r="G320">
        <v>279</v>
      </c>
      <c r="H320" t="s">
        <v>193</v>
      </c>
      <c r="I320" s="1" t="s">
        <v>194</v>
      </c>
      <c r="J320" t="str">
        <f t="shared" si="43"/>
        <v>{47}</v>
      </c>
    </row>
    <row r="321" spans="1:10" x14ac:dyDescent="0.35">
      <c r="A321" s="9">
        <v>48</v>
      </c>
      <c r="B321" s="9" t="str">
        <f>CONCATENATE(BS!$F321,J321)</f>
        <v>...Total expenses{48}</v>
      </c>
      <c r="C321" s="28">
        <v>31657</v>
      </c>
      <c r="D321" s="29">
        <v>2020</v>
      </c>
      <c r="E321" s="45" t="s">
        <v>158</v>
      </c>
      <c r="F321" s="53" t="s">
        <v>176</v>
      </c>
      <c r="G321">
        <v>280</v>
      </c>
      <c r="H321" t="s">
        <v>193</v>
      </c>
      <c r="I321" s="1" t="s">
        <v>194</v>
      </c>
      <c r="J321" t="str">
        <f t="shared" si="43"/>
        <v>{48}</v>
      </c>
    </row>
    <row r="322" spans="1:10" x14ac:dyDescent="0.35">
      <c r="A322" s="9">
        <v>49</v>
      </c>
      <c r="B322" s="9" t="str">
        <f>CONCATENATE(BS!$F322,J322)</f>
        <v>...Income of Consolidated Group before Income Taxes{49}</v>
      </c>
      <c r="C322" s="28">
        <v>3883</v>
      </c>
      <c r="D322" s="29">
        <v>2020</v>
      </c>
      <c r="E322" s="45" t="s">
        <v>158</v>
      </c>
      <c r="F322" s="53" t="s">
        <v>177</v>
      </c>
      <c r="G322">
        <v>281</v>
      </c>
      <c r="H322" t="s">
        <v>193</v>
      </c>
      <c r="I322" s="1" t="s">
        <v>194</v>
      </c>
      <c r="J322" t="str">
        <f t="shared" si="43"/>
        <v>{49}</v>
      </c>
    </row>
    <row r="323" spans="1:10" x14ac:dyDescent="0.35">
      <c r="A323" s="9">
        <v>50</v>
      </c>
      <c r="B323" s="9" t="str">
        <f>CONCATENATE(BS!$F323,J323)</f>
        <v>Provision for income taxes{50}</v>
      </c>
      <c r="C323" s="28">
        <v>1082</v>
      </c>
      <c r="D323" s="29">
        <v>2020</v>
      </c>
      <c r="E323" s="45" t="s">
        <v>158</v>
      </c>
      <c r="F323" s="53" t="s">
        <v>10</v>
      </c>
      <c r="G323">
        <v>282</v>
      </c>
      <c r="H323" t="s">
        <v>193</v>
      </c>
      <c r="I323" s="1" t="s">
        <v>194</v>
      </c>
      <c r="J323" t="str">
        <f t="shared" si="43"/>
        <v>{50}</v>
      </c>
    </row>
    <row r="324" spans="1:10" x14ac:dyDescent="0.35">
      <c r="A324" s="9">
        <v>51</v>
      </c>
      <c r="B324" s="9" t="str">
        <f>CONCATENATE(BS!$F324,J324)</f>
        <v>...Income of Consolidated Group{51}</v>
      </c>
      <c r="C324" s="28">
        <v>2801</v>
      </c>
      <c r="D324" s="29">
        <v>2020</v>
      </c>
      <c r="E324" s="45" t="s">
        <v>158</v>
      </c>
      <c r="F324" s="53" t="s">
        <v>179</v>
      </c>
      <c r="G324">
        <v>283</v>
      </c>
      <c r="H324" t="s">
        <v>193</v>
      </c>
      <c r="I324" s="1" t="s">
        <v>194</v>
      </c>
      <c r="J324" t="str">
        <f t="shared" si="43"/>
        <v>{51}</v>
      </c>
    </row>
    <row r="325" spans="1:10" x14ac:dyDescent="0.35">
      <c r="A325" s="9">
        <v>52</v>
      </c>
      <c r="B325" s="9" t="str">
        <f>CONCATENATE(BS!$F325,J325)</f>
        <v>Equity in income (loss) of unconsolidated affiliates{52}</v>
      </c>
      <c r="C325" s="28">
        <v>-48</v>
      </c>
      <c r="D325" s="29">
        <v>2020</v>
      </c>
      <c r="E325" s="45" t="s">
        <v>158</v>
      </c>
      <c r="F325" s="53" t="s">
        <v>12</v>
      </c>
      <c r="G325">
        <v>284</v>
      </c>
      <c r="H325" t="s">
        <v>193</v>
      </c>
      <c r="I325" s="1" t="s">
        <v>194</v>
      </c>
      <c r="J325" t="str">
        <f t="shared" si="43"/>
        <v>{52}</v>
      </c>
    </row>
    <row r="326" spans="1:10" x14ac:dyDescent="0.35">
      <c r="A326" s="9">
        <v>53</v>
      </c>
      <c r="B326" s="9" t="str">
        <f>CONCATENATE(BS!$F326,J326)</f>
        <v>...Net Income{53}</v>
      </c>
      <c r="C326" s="28">
        <v>2753</v>
      </c>
      <c r="D326" s="29">
        <v>2020</v>
      </c>
      <c r="E326" s="45" t="s">
        <v>158</v>
      </c>
      <c r="F326" s="53" t="s">
        <v>180</v>
      </c>
      <c r="G326">
        <v>285</v>
      </c>
      <c r="H326" t="s">
        <v>193</v>
      </c>
      <c r="I326" s="1" t="s">
        <v>194</v>
      </c>
      <c r="J326" t="str">
        <f t="shared" si="43"/>
        <v>{53}</v>
      </c>
    </row>
    <row r="327" spans="1:10" x14ac:dyDescent="0.35">
      <c r="A327" s="9">
        <v>54</v>
      </c>
      <c r="B327" s="9" t="str">
        <f>CONCATENATE(BS!$F327,J327)</f>
        <v>Less: Net income (loss) attributable to noncontrolling interests{54}</v>
      </c>
      <c r="C327" s="28">
        <v>2</v>
      </c>
      <c r="D327" s="29">
        <v>2020</v>
      </c>
      <c r="E327" s="45" t="s">
        <v>158</v>
      </c>
      <c r="F327" s="53" t="s">
        <v>14</v>
      </c>
      <c r="G327">
        <v>286</v>
      </c>
      <c r="H327" t="s">
        <v>193</v>
      </c>
      <c r="I327" s="1" t="s">
        <v>194</v>
      </c>
      <c r="J327" t="str">
        <f t="shared" si="43"/>
        <v>{54}</v>
      </c>
    </row>
    <row r="328" spans="1:10" x14ac:dyDescent="0.35">
      <c r="A328" s="9">
        <v>55</v>
      </c>
      <c r="B328" s="9" t="str">
        <f>CONCATENATE(BS!$F328,J328)</f>
        <v>...Net Income Attributable to Deere &amp; Company{55}</v>
      </c>
      <c r="C328" s="28">
        <v>2751</v>
      </c>
      <c r="D328" s="29">
        <v>2020</v>
      </c>
      <c r="E328" s="45" t="s">
        <v>158</v>
      </c>
      <c r="F328" s="53" t="s">
        <v>181</v>
      </c>
      <c r="G328">
        <v>287</v>
      </c>
      <c r="H328" t="s">
        <v>193</v>
      </c>
      <c r="I328" s="1" t="s">
        <v>194</v>
      </c>
      <c r="J328" t="str">
        <f t="shared" si="43"/>
        <v>{55}</v>
      </c>
    </row>
    <row r="329" spans="1:10" x14ac:dyDescent="0.35">
      <c r="A329" s="9">
        <v>56</v>
      </c>
      <c r="B329" s="9" t="str">
        <f>CONCATENATE(BS!$F329,J329)</f>
        <v>Per Share Basic (in dollars per share){56}</v>
      </c>
      <c r="C329" s="28">
        <v>8.77</v>
      </c>
      <c r="D329" s="29">
        <v>2020</v>
      </c>
      <c r="E329" s="45" t="s">
        <v>158</v>
      </c>
      <c r="F329" s="53" t="s">
        <v>125</v>
      </c>
      <c r="G329">
        <v>288</v>
      </c>
      <c r="H329" t="s">
        <v>193</v>
      </c>
      <c r="I329" s="1" t="s">
        <v>194</v>
      </c>
      <c r="J329" t="str">
        <f t="shared" si="43"/>
        <v>{56}</v>
      </c>
    </row>
    <row r="330" spans="1:10" x14ac:dyDescent="0.35">
      <c r="A330" s="9">
        <v>57</v>
      </c>
      <c r="B330" s="9" t="str">
        <f>CONCATENATE(BS!$F330,J330)</f>
        <v>Per Share Diluted (in dollars per share){57}</v>
      </c>
      <c r="C330" s="28">
        <v>8.69</v>
      </c>
      <c r="D330" s="29">
        <v>2020</v>
      </c>
      <c r="E330" s="45" t="s">
        <v>158</v>
      </c>
      <c r="F330" s="53" t="s">
        <v>126</v>
      </c>
      <c r="G330">
        <v>289</v>
      </c>
      <c r="H330" t="s">
        <v>193</v>
      </c>
      <c r="I330" s="1" t="s">
        <v>194</v>
      </c>
      <c r="J330" t="str">
        <f t="shared" si="43"/>
        <v>{57}</v>
      </c>
    </row>
    <row r="331" spans="1:10" x14ac:dyDescent="0.35">
      <c r="A331" s="9">
        <v>58</v>
      </c>
      <c r="B331" s="9" t="str">
        <f>CONCATENATE(BS!$F331,J331)</f>
        <v>Average Shares Outstanding Basic (in shares){58}</v>
      </c>
      <c r="C331" s="28">
        <v>313.5</v>
      </c>
      <c r="D331" s="29">
        <v>2020</v>
      </c>
      <c r="E331" s="45" t="s">
        <v>158</v>
      </c>
      <c r="F331" s="53" t="s">
        <v>127</v>
      </c>
      <c r="G331">
        <v>290</v>
      </c>
      <c r="H331" t="s">
        <v>193</v>
      </c>
      <c r="I331" s="1" t="s">
        <v>194</v>
      </c>
      <c r="J331" t="str">
        <f t="shared" si="43"/>
        <v>{58}</v>
      </c>
    </row>
    <row r="332" spans="1:10" x14ac:dyDescent="0.35">
      <c r="A332" s="9">
        <v>59</v>
      </c>
      <c r="B332" s="9" t="str">
        <f>CONCATENATE(BS!$F332,J332)</f>
        <v>Average Shares Outstanding Diluted (in shares){59}</v>
      </c>
      <c r="C332" s="28">
        <v>316.60000000000002</v>
      </c>
      <c r="D332" s="29">
        <v>2020</v>
      </c>
      <c r="E332" s="45" t="s">
        <v>158</v>
      </c>
      <c r="F332" s="53" t="s">
        <v>128</v>
      </c>
      <c r="G332">
        <v>291</v>
      </c>
      <c r="H332" t="s">
        <v>193</v>
      </c>
      <c r="I332" s="1" t="s">
        <v>194</v>
      </c>
      <c r="J332" t="str">
        <f t="shared" si="43"/>
        <v>{59}</v>
      </c>
    </row>
    <row r="333" spans="1:10" x14ac:dyDescent="0.35">
      <c r="A333" s="9">
        <v>39</v>
      </c>
      <c r="B333" s="9" t="str">
        <f>CONCATENATE(BS!$F333,J333)</f>
        <v>...Net sales{39}</v>
      </c>
      <c r="C333" s="28">
        <v>34886</v>
      </c>
      <c r="D333" s="29">
        <v>2019</v>
      </c>
      <c r="E333" s="45" t="s">
        <v>158</v>
      </c>
      <c r="F333" s="53" t="s">
        <v>175</v>
      </c>
      <c r="G333">
        <v>292</v>
      </c>
      <c r="H333" t="s">
        <v>193</v>
      </c>
      <c r="I333" s="1" t="s">
        <v>194</v>
      </c>
      <c r="J333" t="str">
        <f t="shared" si="43"/>
        <v>{39}</v>
      </c>
    </row>
    <row r="334" spans="1:10" x14ac:dyDescent="0.35">
      <c r="A334" s="9">
        <v>40</v>
      </c>
      <c r="B334" s="9" t="str">
        <f>CONCATENATE(BS!$F334,J334)</f>
        <v>Finance and Interest Income{40}</v>
      </c>
      <c r="C334" s="28">
        <v>3493</v>
      </c>
      <c r="D334" s="29">
        <v>2019</v>
      </c>
      <c r="E334" s="45" t="s">
        <v>158</v>
      </c>
      <c r="F334" s="53" t="s">
        <v>17</v>
      </c>
      <c r="G334">
        <v>293</v>
      </c>
      <c r="H334" t="s">
        <v>193</v>
      </c>
      <c r="I334" s="1" t="s">
        <v>194</v>
      </c>
      <c r="J334" t="str">
        <f t="shared" si="43"/>
        <v>{40}</v>
      </c>
    </row>
    <row r="335" spans="1:10" x14ac:dyDescent="0.35">
      <c r="A335" s="9">
        <v>41</v>
      </c>
      <c r="B335" s="9" t="str">
        <f>CONCATENATE(BS!$F335,J335)</f>
        <v>Other income{41}</v>
      </c>
      <c r="C335" s="28">
        <v>879</v>
      </c>
      <c r="D335" s="29">
        <v>2019</v>
      </c>
      <c r="E335" s="45" t="s">
        <v>158</v>
      </c>
      <c r="F335" s="53" t="s">
        <v>18</v>
      </c>
      <c r="G335">
        <v>294</v>
      </c>
      <c r="H335" t="s">
        <v>193</v>
      </c>
      <c r="I335" s="1" t="s">
        <v>194</v>
      </c>
      <c r="J335" t="str">
        <f t="shared" si="43"/>
        <v>{41}</v>
      </c>
    </row>
    <row r="336" spans="1:10" x14ac:dyDescent="0.35">
      <c r="A336" s="9">
        <v>42</v>
      </c>
      <c r="B336" s="9" t="str">
        <f>CONCATENATE(BS!$F336,J336)</f>
        <v>...Net sales and revenues{42}</v>
      </c>
      <c r="C336" s="28">
        <v>39258</v>
      </c>
      <c r="D336" s="29">
        <v>2019</v>
      </c>
      <c r="E336" s="45" t="s">
        <v>158</v>
      </c>
      <c r="F336" s="53" t="s">
        <v>178</v>
      </c>
      <c r="G336">
        <v>295</v>
      </c>
      <c r="H336" t="s">
        <v>193</v>
      </c>
      <c r="I336" s="1" t="s">
        <v>194</v>
      </c>
      <c r="J336" t="str">
        <f t="shared" si="43"/>
        <v>{42}</v>
      </c>
    </row>
    <row r="337" spans="1:10" x14ac:dyDescent="0.35">
      <c r="A337" s="9">
        <v>43</v>
      </c>
      <c r="B337" s="9" t="str">
        <f>CONCATENATE(BS!$F337,J337)</f>
        <v>Cost of sales{43}</v>
      </c>
      <c r="C337" s="28">
        <v>26792</v>
      </c>
      <c r="D337" s="29">
        <v>2019</v>
      </c>
      <c r="E337" s="45" t="s">
        <v>158</v>
      </c>
      <c r="F337" s="53" t="s">
        <v>16</v>
      </c>
      <c r="G337">
        <v>296</v>
      </c>
      <c r="H337" t="s">
        <v>193</v>
      </c>
      <c r="I337" s="1" t="s">
        <v>194</v>
      </c>
      <c r="J337" t="str">
        <f t="shared" si="43"/>
        <v>{43}</v>
      </c>
    </row>
    <row r="338" spans="1:10" x14ac:dyDescent="0.35">
      <c r="A338" s="9">
        <v>44</v>
      </c>
      <c r="B338" s="9" t="str">
        <f>CONCATENATE(BS!$F338,J338)</f>
        <v>Research and development expenses{44}</v>
      </c>
      <c r="C338" s="28">
        <v>1783</v>
      </c>
      <c r="D338" s="29">
        <v>2019</v>
      </c>
      <c r="E338" s="45" t="s">
        <v>158</v>
      </c>
      <c r="F338" s="53" t="s">
        <v>5</v>
      </c>
      <c r="G338">
        <v>297</v>
      </c>
      <c r="H338" t="s">
        <v>193</v>
      </c>
      <c r="I338" s="1" t="s">
        <v>194</v>
      </c>
      <c r="J338" t="str">
        <f t="shared" si="43"/>
        <v>{44}</v>
      </c>
    </row>
    <row r="339" spans="1:10" x14ac:dyDescent="0.35">
      <c r="A339" s="9">
        <v>45</v>
      </c>
      <c r="B339" s="9" t="str">
        <f>CONCATENATE(BS!$F339,J339)</f>
        <v>Selling, administrative and general expenses{45}</v>
      </c>
      <c r="C339" s="28">
        <v>3551</v>
      </c>
      <c r="D339" s="29">
        <v>2019</v>
      </c>
      <c r="E339" s="45" t="s">
        <v>158</v>
      </c>
      <c r="F339" s="53" t="s">
        <v>6</v>
      </c>
      <c r="G339">
        <v>298</v>
      </c>
      <c r="H339" t="s">
        <v>193</v>
      </c>
      <c r="I339" s="1" t="s">
        <v>194</v>
      </c>
      <c r="J339" t="str">
        <f t="shared" si="43"/>
        <v>{45}</v>
      </c>
    </row>
    <row r="340" spans="1:10" x14ac:dyDescent="0.35">
      <c r="A340" s="9">
        <v>46</v>
      </c>
      <c r="B340" s="9" t="str">
        <f>CONCATENATE(BS!$F340,J340)</f>
        <v>Interest expense{46}</v>
      </c>
      <c r="C340" s="28">
        <v>1466</v>
      </c>
      <c r="D340" s="29">
        <v>2019</v>
      </c>
      <c r="E340" s="45" t="s">
        <v>158</v>
      </c>
      <c r="F340" s="53" t="s">
        <v>7</v>
      </c>
      <c r="G340">
        <v>299</v>
      </c>
      <c r="H340" t="s">
        <v>193</v>
      </c>
      <c r="I340" s="1" t="s">
        <v>194</v>
      </c>
      <c r="J340" t="str">
        <f t="shared" si="43"/>
        <v>{46}</v>
      </c>
    </row>
    <row r="341" spans="1:10" x14ac:dyDescent="0.35">
      <c r="A341" s="9">
        <v>47</v>
      </c>
      <c r="B341" s="9" t="str">
        <f>CONCATENATE(BS!$F341,J341)</f>
        <v>Other operating expenses{47}</v>
      </c>
      <c r="C341" s="28">
        <v>1578</v>
      </c>
      <c r="D341" s="29">
        <v>2019</v>
      </c>
      <c r="E341" s="45" t="s">
        <v>158</v>
      </c>
      <c r="F341" s="53" t="s">
        <v>8</v>
      </c>
      <c r="G341">
        <v>300</v>
      </c>
      <c r="H341" t="s">
        <v>193</v>
      </c>
      <c r="I341" s="1" t="s">
        <v>194</v>
      </c>
      <c r="J341" t="str">
        <f t="shared" si="43"/>
        <v>{47}</v>
      </c>
    </row>
    <row r="342" spans="1:10" x14ac:dyDescent="0.35">
      <c r="A342" s="9">
        <v>48</v>
      </c>
      <c r="B342" s="9" t="str">
        <f>CONCATENATE(BS!$F342,J342)</f>
        <v>...Total expenses{48}</v>
      </c>
      <c r="C342" s="28">
        <v>35170</v>
      </c>
      <c r="D342" s="29">
        <v>2019</v>
      </c>
      <c r="E342" s="45" t="s">
        <v>158</v>
      </c>
      <c r="F342" s="53" t="s">
        <v>176</v>
      </c>
      <c r="G342">
        <v>301</v>
      </c>
      <c r="H342" t="s">
        <v>193</v>
      </c>
      <c r="I342" s="1" t="s">
        <v>194</v>
      </c>
      <c r="J342" t="str">
        <f t="shared" si="43"/>
        <v>{48}</v>
      </c>
    </row>
    <row r="343" spans="1:10" x14ac:dyDescent="0.35">
      <c r="A343" s="9">
        <v>49</v>
      </c>
      <c r="B343" s="9" t="str">
        <f>CONCATENATE(BS!$F343,J343)</f>
        <v>...Income of Consolidated Group before Income Taxes{49}</v>
      </c>
      <c r="C343" s="28">
        <v>4088</v>
      </c>
      <c r="D343" s="29">
        <v>2019</v>
      </c>
      <c r="E343" s="45" t="s">
        <v>158</v>
      </c>
      <c r="F343" s="53" t="s">
        <v>177</v>
      </c>
      <c r="G343">
        <v>302</v>
      </c>
      <c r="H343" t="s">
        <v>193</v>
      </c>
      <c r="I343" s="1" t="s">
        <v>194</v>
      </c>
      <c r="J343" t="str">
        <f t="shared" si="43"/>
        <v>{49}</v>
      </c>
    </row>
    <row r="344" spans="1:10" x14ac:dyDescent="0.35">
      <c r="A344" s="9">
        <v>50</v>
      </c>
      <c r="B344" s="9" t="str">
        <f>CONCATENATE(BS!$F344,J344)</f>
        <v>Provision for income taxes{50}</v>
      </c>
      <c r="C344" s="28">
        <v>852</v>
      </c>
      <c r="D344" s="29">
        <v>2019</v>
      </c>
      <c r="E344" s="45" t="s">
        <v>158</v>
      </c>
      <c r="F344" s="53" t="s">
        <v>10</v>
      </c>
      <c r="G344">
        <v>303</v>
      </c>
      <c r="H344" t="s">
        <v>193</v>
      </c>
      <c r="I344" s="1" t="s">
        <v>194</v>
      </c>
      <c r="J344" t="str">
        <f t="shared" si="43"/>
        <v>{50}</v>
      </c>
    </row>
    <row r="345" spans="1:10" x14ac:dyDescent="0.35">
      <c r="A345" s="9">
        <v>51</v>
      </c>
      <c r="B345" s="9" t="str">
        <f>CONCATENATE(BS!$F345,J345)</f>
        <v>...Income of Consolidated Group{51}</v>
      </c>
      <c r="C345" s="28">
        <v>3236</v>
      </c>
      <c r="D345" s="29">
        <v>2019</v>
      </c>
      <c r="E345" s="45" t="s">
        <v>158</v>
      </c>
      <c r="F345" s="53" t="s">
        <v>179</v>
      </c>
      <c r="G345">
        <v>304</v>
      </c>
      <c r="H345" t="s">
        <v>193</v>
      </c>
      <c r="I345" s="1" t="s">
        <v>194</v>
      </c>
      <c r="J345" t="str">
        <f t="shared" si="43"/>
        <v>{51}</v>
      </c>
    </row>
    <row r="346" spans="1:10" x14ac:dyDescent="0.35">
      <c r="A346" s="9">
        <v>52</v>
      </c>
      <c r="B346" s="9" t="str">
        <f>CONCATENATE(BS!$F346,J346)</f>
        <v>Equity in income (loss) of unconsolidated affiliates{52}</v>
      </c>
      <c r="C346" s="28">
        <v>21</v>
      </c>
      <c r="D346" s="29">
        <v>2019</v>
      </c>
      <c r="E346" s="45" t="s">
        <v>158</v>
      </c>
      <c r="F346" s="53" t="s">
        <v>12</v>
      </c>
      <c r="G346">
        <v>305</v>
      </c>
      <c r="H346" t="s">
        <v>193</v>
      </c>
      <c r="I346" s="1" t="s">
        <v>194</v>
      </c>
      <c r="J346" t="str">
        <f t="shared" si="43"/>
        <v>{52}</v>
      </c>
    </row>
    <row r="347" spans="1:10" x14ac:dyDescent="0.35">
      <c r="A347" s="9">
        <v>53</v>
      </c>
      <c r="B347" s="9" t="str">
        <f>CONCATENATE(BS!$F347,J347)</f>
        <v>...Net Income{53}</v>
      </c>
      <c r="C347" s="28">
        <v>3257</v>
      </c>
      <c r="D347" s="29">
        <v>2019</v>
      </c>
      <c r="E347" s="45" t="s">
        <v>158</v>
      </c>
      <c r="F347" s="53" t="s">
        <v>180</v>
      </c>
      <c r="G347">
        <v>306</v>
      </c>
      <c r="H347" t="s">
        <v>193</v>
      </c>
      <c r="I347" s="1" t="s">
        <v>194</v>
      </c>
      <c r="J347" t="str">
        <f t="shared" si="43"/>
        <v>{53}</v>
      </c>
    </row>
    <row r="348" spans="1:10" x14ac:dyDescent="0.35">
      <c r="A348" s="9">
        <v>54</v>
      </c>
      <c r="B348" s="9" t="str">
        <f>CONCATENATE(BS!$F348,J348)</f>
        <v>Less: Net income (loss) attributable to noncontrolling interests{54}</v>
      </c>
      <c r="C348" s="28">
        <v>4</v>
      </c>
      <c r="D348" s="29">
        <v>2019</v>
      </c>
      <c r="E348" s="45" t="s">
        <v>158</v>
      </c>
      <c r="F348" s="53" t="s">
        <v>14</v>
      </c>
      <c r="G348">
        <v>307</v>
      </c>
      <c r="H348" t="s">
        <v>193</v>
      </c>
      <c r="I348" s="1" t="s">
        <v>194</v>
      </c>
      <c r="J348" t="str">
        <f t="shared" si="43"/>
        <v>{54}</v>
      </c>
    </row>
    <row r="349" spans="1:10" x14ac:dyDescent="0.35">
      <c r="A349" s="9">
        <v>55</v>
      </c>
      <c r="B349" s="9" t="str">
        <f>CONCATENATE(BS!$F349,J349)</f>
        <v>...Net Income Attributable to Deere &amp; Company{55}</v>
      </c>
      <c r="C349" s="28">
        <v>3253</v>
      </c>
      <c r="D349" s="29">
        <v>2019</v>
      </c>
      <c r="E349" s="45" t="s">
        <v>158</v>
      </c>
      <c r="F349" s="53" t="s">
        <v>181</v>
      </c>
      <c r="G349">
        <v>308</v>
      </c>
      <c r="H349" t="s">
        <v>193</v>
      </c>
      <c r="I349" s="1" t="s">
        <v>194</v>
      </c>
      <c r="J349" t="str">
        <f t="shared" si="43"/>
        <v>{55}</v>
      </c>
    </row>
    <row r="350" spans="1:10" x14ac:dyDescent="0.35">
      <c r="A350" s="9">
        <v>56</v>
      </c>
      <c r="B350" s="9" t="str">
        <f>CONCATENATE(BS!$F350,J350)</f>
        <v>Per Share Basic (in dollars per share){56}</v>
      </c>
      <c r="C350" s="28">
        <v>10.28</v>
      </c>
      <c r="D350" s="29">
        <v>2019</v>
      </c>
      <c r="E350" s="45" t="s">
        <v>158</v>
      </c>
      <c r="F350" s="53" t="s">
        <v>125</v>
      </c>
      <c r="G350">
        <v>309</v>
      </c>
      <c r="H350" t="s">
        <v>193</v>
      </c>
      <c r="I350" s="1" t="s">
        <v>194</v>
      </c>
      <c r="J350" t="str">
        <f t="shared" si="43"/>
        <v>{56}</v>
      </c>
    </row>
    <row r="351" spans="1:10" x14ac:dyDescent="0.35">
      <c r="A351" s="9">
        <v>57</v>
      </c>
      <c r="B351" s="9" t="str">
        <f>CONCATENATE(BS!$F351,J351)</f>
        <v>Per Share Diluted (in dollars per share){57}</v>
      </c>
      <c r="C351" s="28">
        <v>10.15</v>
      </c>
      <c r="D351" s="29">
        <v>2019</v>
      </c>
      <c r="E351" s="45" t="s">
        <v>158</v>
      </c>
      <c r="F351" s="53" t="s">
        <v>126</v>
      </c>
      <c r="G351">
        <v>310</v>
      </c>
      <c r="H351" t="s">
        <v>193</v>
      </c>
      <c r="I351" s="1" t="s">
        <v>194</v>
      </c>
      <c r="J351" t="str">
        <f t="shared" si="43"/>
        <v>{57}</v>
      </c>
    </row>
    <row r="352" spans="1:10" x14ac:dyDescent="0.35">
      <c r="A352" s="9">
        <v>58</v>
      </c>
      <c r="B352" s="9" t="str">
        <f>CONCATENATE(BS!$F352,J352)</f>
        <v>Average Shares Outstanding Basic (in shares){58}</v>
      </c>
      <c r="C352" s="28">
        <v>316.5</v>
      </c>
      <c r="D352" s="29">
        <v>2019</v>
      </c>
      <c r="E352" s="45" t="s">
        <v>158</v>
      </c>
      <c r="F352" s="53" t="s">
        <v>127</v>
      </c>
      <c r="G352">
        <v>311</v>
      </c>
      <c r="H352" t="s">
        <v>193</v>
      </c>
      <c r="I352" s="1" t="s">
        <v>194</v>
      </c>
      <c r="J352" t="str">
        <f t="shared" si="43"/>
        <v>{58}</v>
      </c>
    </row>
    <row r="353" spans="1:10" x14ac:dyDescent="0.35">
      <c r="A353" s="9">
        <v>59</v>
      </c>
      <c r="B353" s="9" t="str">
        <f>CONCATENATE(BS!$F353,J353)</f>
        <v>Average Shares Outstanding Diluted (in shares){59}</v>
      </c>
      <c r="C353" s="28">
        <v>320.60000000000002</v>
      </c>
      <c r="D353" s="29">
        <v>2019</v>
      </c>
      <c r="E353" s="45" t="s">
        <v>158</v>
      </c>
      <c r="F353" s="53" t="s">
        <v>128</v>
      </c>
      <c r="G353">
        <v>312</v>
      </c>
      <c r="H353" t="s">
        <v>193</v>
      </c>
      <c r="I353" s="1" t="s">
        <v>194</v>
      </c>
      <c r="J353" t="str">
        <f t="shared" si="43"/>
        <v>{59}</v>
      </c>
    </row>
    <row r="354" spans="1:10" x14ac:dyDescent="0.35">
      <c r="A354" s="9">
        <v>39</v>
      </c>
      <c r="B354" s="9" t="str">
        <f>CONCATENATE(BS!$F354,J354)</f>
        <v>...Net sales{39}</v>
      </c>
      <c r="C354" s="28">
        <v>33351</v>
      </c>
      <c r="D354" s="29">
        <v>2018</v>
      </c>
      <c r="E354" s="45" t="s">
        <v>158</v>
      </c>
      <c r="F354" s="53" t="s">
        <v>175</v>
      </c>
      <c r="G354">
        <v>313</v>
      </c>
      <c r="H354" t="s">
        <v>193</v>
      </c>
      <c r="I354" s="1" t="s">
        <v>194</v>
      </c>
      <c r="J354" t="str">
        <f t="shared" si="43"/>
        <v>{39}</v>
      </c>
    </row>
    <row r="355" spans="1:10" x14ac:dyDescent="0.35">
      <c r="A355" s="9">
        <v>40</v>
      </c>
      <c r="B355" s="9" t="str">
        <f>CONCATENATE(BS!$F355,J355)</f>
        <v>Finance and Interest Income{40}</v>
      </c>
      <c r="C355" s="28">
        <v>3107</v>
      </c>
      <c r="D355" s="29">
        <v>2018</v>
      </c>
      <c r="E355" s="45" t="s">
        <v>158</v>
      </c>
      <c r="F355" s="53" t="s">
        <v>17</v>
      </c>
      <c r="G355">
        <v>314</v>
      </c>
      <c r="H355" t="s">
        <v>193</v>
      </c>
      <c r="I355" s="1" t="s">
        <v>194</v>
      </c>
      <c r="J355" t="str">
        <f t="shared" si="43"/>
        <v>{40}</v>
      </c>
    </row>
    <row r="356" spans="1:10" x14ac:dyDescent="0.35">
      <c r="A356" s="9">
        <v>41</v>
      </c>
      <c r="B356" s="9" t="str">
        <f>CONCATENATE(BS!$F356,J356)</f>
        <v>Other income{41}</v>
      </c>
      <c r="C356" s="28">
        <v>900</v>
      </c>
      <c r="D356" s="29">
        <v>2018</v>
      </c>
      <c r="E356" s="45" t="s">
        <v>158</v>
      </c>
      <c r="F356" s="53" t="s">
        <v>18</v>
      </c>
      <c r="G356">
        <v>315</v>
      </c>
      <c r="H356" t="s">
        <v>193</v>
      </c>
      <c r="I356" s="1" t="s">
        <v>194</v>
      </c>
      <c r="J356" t="str">
        <f t="shared" si="43"/>
        <v>{41}</v>
      </c>
    </row>
    <row r="357" spans="1:10" x14ac:dyDescent="0.35">
      <c r="A357" s="9">
        <v>42</v>
      </c>
      <c r="B357" s="9" t="str">
        <f>CONCATENATE(BS!$F357,J357)</f>
        <v>...Net sales and revenues{42}</v>
      </c>
      <c r="C357" s="28">
        <v>37358</v>
      </c>
      <c r="D357" s="29">
        <v>2018</v>
      </c>
      <c r="E357" s="45" t="s">
        <v>158</v>
      </c>
      <c r="F357" s="53" t="s">
        <v>178</v>
      </c>
      <c r="G357">
        <v>316</v>
      </c>
      <c r="H357" t="s">
        <v>193</v>
      </c>
      <c r="I357" s="1" t="s">
        <v>194</v>
      </c>
      <c r="J357" t="str">
        <f t="shared" si="43"/>
        <v>{42}</v>
      </c>
    </row>
    <row r="358" spans="1:10" x14ac:dyDescent="0.35">
      <c r="A358" s="9">
        <v>43</v>
      </c>
      <c r="B358" s="9" t="str">
        <f>CONCATENATE(BS!$F358,J358)</f>
        <v>Cost of sales{43}</v>
      </c>
      <c r="C358" s="28">
        <v>25571</v>
      </c>
      <c r="D358" s="29">
        <v>2018</v>
      </c>
      <c r="E358" s="45" t="s">
        <v>158</v>
      </c>
      <c r="F358" s="53" t="s">
        <v>16</v>
      </c>
      <c r="G358">
        <v>317</v>
      </c>
      <c r="H358" t="s">
        <v>193</v>
      </c>
      <c r="I358" s="1" t="s">
        <v>194</v>
      </c>
      <c r="J358" t="str">
        <f t="shared" si="43"/>
        <v>{43}</v>
      </c>
    </row>
    <row r="359" spans="1:10" x14ac:dyDescent="0.35">
      <c r="A359" s="9">
        <v>44</v>
      </c>
      <c r="B359" s="9" t="str">
        <f>CONCATENATE(BS!$F359,J359)</f>
        <v>Research and development expenses{44}</v>
      </c>
      <c r="C359" s="28">
        <v>1658</v>
      </c>
      <c r="D359" s="29">
        <v>2018</v>
      </c>
      <c r="E359" s="45" t="s">
        <v>158</v>
      </c>
      <c r="F359" s="53" t="s">
        <v>5</v>
      </c>
      <c r="G359">
        <v>318</v>
      </c>
      <c r="H359" t="s">
        <v>193</v>
      </c>
      <c r="I359" s="1" t="s">
        <v>194</v>
      </c>
      <c r="J359" t="str">
        <f t="shared" si="43"/>
        <v>{44}</v>
      </c>
    </row>
    <row r="360" spans="1:10" x14ac:dyDescent="0.35">
      <c r="A360" s="9">
        <v>45</v>
      </c>
      <c r="B360" s="9" t="str">
        <f>CONCATENATE(BS!$F360,J360)</f>
        <v>Selling, administrative and general expenses{45}</v>
      </c>
      <c r="C360" s="28">
        <v>3455</v>
      </c>
      <c r="D360" s="29">
        <v>2018</v>
      </c>
      <c r="E360" s="45" t="s">
        <v>158</v>
      </c>
      <c r="F360" s="53" t="s">
        <v>6</v>
      </c>
      <c r="G360">
        <v>319</v>
      </c>
      <c r="H360" t="s">
        <v>193</v>
      </c>
      <c r="I360" s="1" t="s">
        <v>194</v>
      </c>
      <c r="J360" t="str">
        <f t="shared" si="43"/>
        <v>{45}</v>
      </c>
    </row>
    <row r="361" spans="1:10" x14ac:dyDescent="0.35">
      <c r="A361" s="9">
        <v>46</v>
      </c>
      <c r="B361" s="9" t="str">
        <f>CONCATENATE(BS!$F361,J361)</f>
        <v>Interest expense{46}</v>
      </c>
      <c r="C361" s="28">
        <v>1204</v>
      </c>
      <c r="D361" s="29">
        <v>2018</v>
      </c>
      <c r="E361" s="45" t="s">
        <v>158</v>
      </c>
      <c r="F361" s="53" t="s">
        <v>7</v>
      </c>
      <c r="G361">
        <v>320</v>
      </c>
      <c r="H361" t="s">
        <v>193</v>
      </c>
      <c r="I361" s="1" t="s">
        <v>194</v>
      </c>
      <c r="J361" t="str">
        <f t="shared" si="43"/>
        <v>{46}</v>
      </c>
    </row>
    <row r="362" spans="1:10" x14ac:dyDescent="0.35">
      <c r="A362" s="9">
        <v>47</v>
      </c>
      <c r="B362" s="9" t="str">
        <f>CONCATENATE(BS!$F362,J362)</f>
        <v>Other operating expenses{47}</v>
      </c>
      <c r="C362" s="28">
        <v>1399</v>
      </c>
      <c r="D362" s="29">
        <v>2018</v>
      </c>
      <c r="E362" s="45" t="s">
        <v>158</v>
      </c>
      <c r="F362" s="53" t="s">
        <v>8</v>
      </c>
      <c r="G362">
        <v>321</v>
      </c>
      <c r="H362" t="s">
        <v>193</v>
      </c>
      <c r="I362" s="1" t="s">
        <v>194</v>
      </c>
      <c r="J362" t="str">
        <f t="shared" si="43"/>
        <v>{47}</v>
      </c>
    </row>
    <row r="363" spans="1:10" x14ac:dyDescent="0.35">
      <c r="A363" s="9">
        <v>48</v>
      </c>
      <c r="B363" s="9" t="str">
        <f>CONCATENATE(BS!$F363,J363)</f>
        <v>...Total expenses{48}</v>
      </c>
      <c r="C363" s="28">
        <v>33287</v>
      </c>
      <c r="D363" s="29">
        <v>2018</v>
      </c>
      <c r="E363" s="45" t="s">
        <v>158</v>
      </c>
      <c r="F363" s="53" t="s">
        <v>176</v>
      </c>
      <c r="G363">
        <v>322</v>
      </c>
      <c r="H363" t="s">
        <v>193</v>
      </c>
      <c r="I363" s="1" t="s">
        <v>194</v>
      </c>
      <c r="J363" t="str">
        <f t="shared" ref="J363:J426" si="44">CONCATENATE(H363,A363,I363)</f>
        <v>{48}</v>
      </c>
    </row>
    <row r="364" spans="1:10" x14ac:dyDescent="0.35">
      <c r="A364" s="9">
        <v>49</v>
      </c>
      <c r="B364" s="9" t="str">
        <f>CONCATENATE(BS!$F364,J364)</f>
        <v>...Income of Consolidated Group before Income Taxes{49}</v>
      </c>
      <c r="C364" s="28">
        <v>4071</v>
      </c>
      <c r="D364" s="29">
        <v>2018</v>
      </c>
      <c r="E364" s="45" t="s">
        <v>158</v>
      </c>
      <c r="F364" s="53" t="s">
        <v>177</v>
      </c>
      <c r="G364">
        <v>323</v>
      </c>
      <c r="H364" t="s">
        <v>193</v>
      </c>
      <c r="I364" s="1" t="s">
        <v>194</v>
      </c>
      <c r="J364" t="str">
        <f t="shared" si="44"/>
        <v>{49}</v>
      </c>
    </row>
    <row r="365" spans="1:10" x14ac:dyDescent="0.35">
      <c r="A365" s="9">
        <v>50</v>
      </c>
      <c r="B365" s="9" t="str">
        <f>CONCATENATE(BS!$F365,J365)</f>
        <v>Provision for income taxes{50}</v>
      </c>
      <c r="C365" s="28">
        <v>1727</v>
      </c>
      <c r="D365" s="29">
        <v>2018</v>
      </c>
      <c r="E365" s="45" t="s">
        <v>158</v>
      </c>
      <c r="F365" s="53" t="s">
        <v>10</v>
      </c>
      <c r="G365">
        <v>324</v>
      </c>
      <c r="H365" t="s">
        <v>193</v>
      </c>
      <c r="I365" s="1" t="s">
        <v>194</v>
      </c>
      <c r="J365" t="str">
        <f t="shared" si="44"/>
        <v>{50}</v>
      </c>
    </row>
    <row r="366" spans="1:10" x14ac:dyDescent="0.35">
      <c r="A366" s="9">
        <v>51</v>
      </c>
      <c r="B366" s="9" t="str">
        <f>CONCATENATE(BS!$F366,J366)</f>
        <v>...Income of Consolidated Group{51}</v>
      </c>
      <c r="C366" s="28">
        <v>2344</v>
      </c>
      <c r="D366" s="29">
        <v>2018</v>
      </c>
      <c r="E366" s="45" t="s">
        <v>158</v>
      </c>
      <c r="F366" s="53" t="s">
        <v>179</v>
      </c>
      <c r="G366">
        <v>325</v>
      </c>
      <c r="H366" t="s">
        <v>193</v>
      </c>
      <c r="I366" s="1" t="s">
        <v>194</v>
      </c>
      <c r="J366" t="str">
        <f t="shared" si="44"/>
        <v>{51}</v>
      </c>
    </row>
    <row r="367" spans="1:10" x14ac:dyDescent="0.35">
      <c r="A367" s="9">
        <v>52</v>
      </c>
      <c r="B367" s="9" t="str">
        <f>CONCATENATE(BS!$F367,J367)</f>
        <v>Equity in income (loss) of unconsolidated affiliates{52}</v>
      </c>
      <c r="C367" s="28">
        <v>27</v>
      </c>
      <c r="D367" s="29">
        <v>2018</v>
      </c>
      <c r="E367" s="45" t="s">
        <v>158</v>
      </c>
      <c r="F367" s="53" t="s">
        <v>12</v>
      </c>
      <c r="G367">
        <v>326</v>
      </c>
      <c r="H367" t="s">
        <v>193</v>
      </c>
      <c r="I367" s="1" t="s">
        <v>194</v>
      </c>
      <c r="J367" t="str">
        <f t="shared" si="44"/>
        <v>{52}</v>
      </c>
    </row>
    <row r="368" spans="1:10" x14ac:dyDescent="0.35">
      <c r="A368" s="9">
        <v>53</v>
      </c>
      <c r="B368" s="9" t="str">
        <f>CONCATENATE(BS!$F368,J368)</f>
        <v>...Net Income{53}</v>
      </c>
      <c r="C368" s="28">
        <v>2371</v>
      </c>
      <c r="D368" s="29">
        <v>2018</v>
      </c>
      <c r="E368" s="45" t="s">
        <v>158</v>
      </c>
      <c r="F368" s="53" t="s">
        <v>180</v>
      </c>
      <c r="G368">
        <v>327</v>
      </c>
      <c r="H368" t="s">
        <v>193</v>
      </c>
      <c r="I368" s="1" t="s">
        <v>194</v>
      </c>
      <c r="J368" t="str">
        <f t="shared" si="44"/>
        <v>{53}</v>
      </c>
    </row>
    <row r="369" spans="1:10" x14ac:dyDescent="0.35">
      <c r="A369" s="9">
        <v>54</v>
      </c>
      <c r="B369" s="9" t="str">
        <f>CONCATENATE(BS!$F369,J369)</f>
        <v>Less: Net income (loss) attributable to noncontrolling interests{54}</v>
      </c>
      <c r="C369" s="28">
        <v>3</v>
      </c>
      <c r="D369" s="29">
        <v>2018</v>
      </c>
      <c r="E369" s="45" t="s">
        <v>158</v>
      </c>
      <c r="F369" s="53" t="s">
        <v>14</v>
      </c>
      <c r="G369">
        <v>328</v>
      </c>
      <c r="H369" t="s">
        <v>193</v>
      </c>
      <c r="I369" s="1" t="s">
        <v>194</v>
      </c>
      <c r="J369" t="str">
        <f t="shared" si="44"/>
        <v>{54}</v>
      </c>
    </row>
    <row r="370" spans="1:10" x14ac:dyDescent="0.35">
      <c r="A370" s="9">
        <v>55</v>
      </c>
      <c r="B370" s="9" t="str">
        <f>CONCATENATE(BS!$F370,J370)</f>
        <v>...Net Income Attributable to Deere &amp; Company{55}</v>
      </c>
      <c r="C370" s="28">
        <v>2368</v>
      </c>
      <c r="D370" s="29">
        <v>2018</v>
      </c>
      <c r="E370" s="45" t="s">
        <v>158</v>
      </c>
      <c r="F370" s="53" t="s">
        <v>181</v>
      </c>
      <c r="G370">
        <v>329</v>
      </c>
      <c r="H370" t="s">
        <v>193</v>
      </c>
      <c r="I370" s="1" t="s">
        <v>194</v>
      </c>
      <c r="J370" t="str">
        <f t="shared" si="44"/>
        <v>{55}</v>
      </c>
    </row>
    <row r="371" spans="1:10" x14ac:dyDescent="0.35">
      <c r="A371" s="9">
        <v>56</v>
      </c>
      <c r="B371" s="9" t="str">
        <f>CONCATENATE(BS!$F371,J371)</f>
        <v>Per Share Basic (in dollars per share){56}</v>
      </c>
      <c r="C371" s="28">
        <v>7.34</v>
      </c>
      <c r="D371" s="29">
        <v>2018</v>
      </c>
      <c r="E371" s="45" t="s">
        <v>158</v>
      </c>
      <c r="F371" s="53" t="s">
        <v>125</v>
      </c>
      <c r="G371">
        <v>330</v>
      </c>
      <c r="H371" t="s">
        <v>193</v>
      </c>
      <c r="I371" s="1" t="s">
        <v>194</v>
      </c>
      <c r="J371" t="str">
        <f t="shared" si="44"/>
        <v>{56}</v>
      </c>
    </row>
    <row r="372" spans="1:10" x14ac:dyDescent="0.35">
      <c r="A372" s="9">
        <v>57</v>
      </c>
      <c r="B372" s="9" t="str">
        <f>CONCATENATE(BS!$F372,J372)</f>
        <v>Per Share Diluted (in dollars per share){57}</v>
      </c>
      <c r="C372" s="28">
        <v>7.24</v>
      </c>
      <c r="D372" s="29">
        <v>2018</v>
      </c>
      <c r="E372" s="45" t="s">
        <v>158</v>
      </c>
      <c r="F372" s="53" t="s">
        <v>126</v>
      </c>
      <c r="G372">
        <v>331</v>
      </c>
      <c r="H372" t="s">
        <v>193</v>
      </c>
      <c r="I372" s="1" t="s">
        <v>194</v>
      </c>
      <c r="J372" t="str">
        <f t="shared" si="44"/>
        <v>{57}</v>
      </c>
    </row>
    <row r="373" spans="1:10" x14ac:dyDescent="0.35">
      <c r="A373" s="9">
        <v>58</v>
      </c>
      <c r="B373" s="9" t="str">
        <f>CONCATENATE(BS!$F373,J373)</f>
        <v>Average Shares Outstanding Basic (in shares){58}</v>
      </c>
      <c r="C373" s="28">
        <v>322.60000000000002</v>
      </c>
      <c r="D373" s="29">
        <v>2018</v>
      </c>
      <c r="E373" s="45" t="s">
        <v>158</v>
      </c>
      <c r="F373" s="53" t="s">
        <v>127</v>
      </c>
      <c r="G373">
        <v>332</v>
      </c>
      <c r="H373" t="s">
        <v>193</v>
      </c>
      <c r="I373" s="1" t="s">
        <v>194</v>
      </c>
      <c r="J373" t="str">
        <f t="shared" si="44"/>
        <v>{58}</v>
      </c>
    </row>
    <row r="374" spans="1:10" x14ac:dyDescent="0.35">
      <c r="A374" s="9">
        <v>59</v>
      </c>
      <c r="B374" s="9" t="str">
        <f>CONCATENATE(BS!$F374,J374)</f>
        <v>Average Shares Outstanding Diluted (in shares){59}</v>
      </c>
      <c r="C374" s="28">
        <v>327.3</v>
      </c>
      <c r="D374" s="29">
        <v>2018</v>
      </c>
      <c r="E374" s="45" t="s">
        <v>158</v>
      </c>
      <c r="F374" s="53" t="s">
        <v>128</v>
      </c>
      <c r="G374">
        <v>333</v>
      </c>
      <c r="H374" t="s">
        <v>193</v>
      </c>
      <c r="I374" s="1" t="s">
        <v>194</v>
      </c>
      <c r="J374" t="str">
        <f t="shared" si="44"/>
        <v>{59}</v>
      </c>
    </row>
    <row r="375" spans="1:10" x14ac:dyDescent="0.35">
      <c r="A375" s="9">
        <v>39</v>
      </c>
      <c r="B375" s="9" t="str">
        <f>CONCATENATE(BS!$F375,J375)</f>
        <v>...Net sales{39}</v>
      </c>
      <c r="C375" s="28">
        <v>25885</v>
      </c>
      <c r="D375" s="29">
        <v>2017</v>
      </c>
      <c r="E375" s="45" t="s">
        <v>158</v>
      </c>
      <c r="F375" s="53" t="s">
        <v>175</v>
      </c>
      <c r="G375">
        <v>334</v>
      </c>
      <c r="H375" t="s">
        <v>193</v>
      </c>
      <c r="I375" s="1" t="s">
        <v>194</v>
      </c>
      <c r="J375" t="str">
        <f t="shared" si="44"/>
        <v>{39}</v>
      </c>
    </row>
    <row r="376" spans="1:10" x14ac:dyDescent="0.35">
      <c r="A376" s="9">
        <v>40</v>
      </c>
      <c r="B376" s="9" t="str">
        <f>CONCATENATE(BS!$F376,J376)</f>
        <v>Finance and Interest Income{40}</v>
      </c>
      <c r="C376" s="28">
        <v>2732</v>
      </c>
      <c r="D376" s="29">
        <v>2017</v>
      </c>
      <c r="E376" s="45" t="s">
        <v>158</v>
      </c>
      <c r="F376" s="53" t="s">
        <v>17</v>
      </c>
      <c r="G376">
        <v>335</v>
      </c>
      <c r="H376" t="s">
        <v>193</v>
      </c>
      <c r="I376" s="1" t="s">
        <v>194</v>
      </c>
      <c r="J376" t="str">
        <f t="shared" si="44"/>
        <v>{40}</v>
      </c>
    </row>
    <row r="377" spans="1:10" x14ac:dyDescent="0.35">
      <c r="A377" s="9">
        <v>41</v>
      </c>
      <c r="B377" s="9" t="str">
        <f>CONCATENATE(BS!$F377,J377)</f>
        <v>Other income{41}</v>
      </c>
      <c r="C377" s="28">
        <v>1121</v>
      </c>
      <c r="D377" s="29">
        <v>2017</v>
      </c>
      <c r="E377" s="45" t="s">
        <v>158</v>
      </c>
      <c r="F377" s="53" t="s">
        <v>18</v>
      </c>
      <c r="G377">
        <v>336</v>
      </c>
      <c r="H377" t="s">
        <v>193</v>
      </c>
      <c r="I377" s="1" t="s">
        <v>194</v>
      </c>
      <c r="J377" t="str">
        <f t="shared" si="44"/>
        <v>{41}</v>
      </c>
    </row>
    <row r="378" spans="1:10" x14ac:dyDescent="0.35">
      <c r="A378" s="9">
        <v>42</v>
      </c>
      <c r="B378" s="9" t="str">
        <f>CONCATENATE(BS!$F378,J378)</f>
        <v>...Net sales and revenues{42}</v>
      </c>
      <c r="C378" s="28">
        <v>29738</v>
      </c>
      <c r="D378" s="29">
        <v>2017</v>
      </c>
      <c r="E378" s="45" t="s">
        <v>158</v>
      </c>
      <c r="F378" s="53" t="s">
        <v>178</v>
      </c>
      <c r="G378">
        <v>337</v>
      </c>
      <c r="H378" t="s">
        <v>193</v>
      </c>
      <c r="I378" s="1" t="s">
        <v>194</v>
      </c>
      <c r="J378" t="str">
        <f t="shared" si="44"/>
        <v>{42}</v>
      </c>
    </row>
    <row r="379" spans="1:10" x14ac:dyDescent="0.35">
      <c r="A379" s="9">
        <v>43</v>
      </c>
      <c r="B379" s="9" t="str">
        <f>CONCATENATE(BS!$F379,J379)</f>
        <v>Cost of sales{43}</v>
      </c>
      <c r="C379" s="28">
        <v>19866</v>
      </c>
      <c r="D379" s="29">
        <v>2017</v>
      </c>
      <c r="E379" s="45" t="s">
        <v>158</v>
      </c>
      <c r="F379" s="53" t="s">
        <v>16</v>
      </c>
      <c r="G379">
        <v>338</v>
      </c>
      <c r="H379" t="s">
        <v>193</v>
      </c>
      <c r="I379" s="1" t="s">
        <v>194</v>
      </c>
      <c r="J379" t="str">
        <f t="shared" si="44"/>
        <v>{43}</v>
      </c>
    </row>
    <row r="380" spans="1:10" x14ac:dyDescent="0.35">
      <c r="A380" s="9">
        <v>44</v>
      </c>
      <c r="B380" s="9" t="str">
        <f>CONCATENATE(BS!$F380,J380)</f>
        <v>Research and development expenses{44}</v>
      </c>
      <c r="C380" s="28">
        <v>1373</v>
      </c>
      <c r="D380" s="29">
        <v>2017</v>
      </c>
      <c r="E380" s="45" t="s">
        <v>158</v>
      </c>
      <c r="F380" s="53" t="s">
        <v>5</v>
      </c>
      <c r="G380">
        <v>339</v>
      </c>
      <c r="H380" t="s">
        <v>193</v>
      </c>
      <c r="I380" s="1" t="s">
        <v>194</v>
      </c>
      <c r="J380" t="str">
        <f t="shared" si="44"/>
        <v>{44}</v>
      </c>
    </row>
    <row r="381" spans="1:10" x14ac:dyDescent="0.35">
      <c r="A381" s="9">
        <v>45</v>
      </c>
      <c r="B381" s="9" t="str">
        <f>CONCATENATE(BS!$F381,J381)</f>
        <v>Selling, administrative and general expenses{45}</v>
      </c>
      <c r="C381" s="28">
        <v>3098</v>
      </c>
      <c r="D381" s="29">
        <v>2017</v>
      </c>
      <c r="E381" s="45" t="s">
        <v>158</v>
      </c>
      <c r="F381" s="53" t="s">
        <v>6</v>
      </c>
      <c r="G381">
        <v>340</v>
      </c>
      <c r="H381" t="s">
        <v>193</v>
      </c>
      <c r="I381" s="1" t="s">
        <v>194</v>
      </c>
      <c r="J381" t="str">
        <f t="shared" si="44"/>
        <v>{45}</v>
      </c>
    </row>
    <row r="382" spans="1:10" x14ac:dyDescent="0.35">
      <c r="A382" s="9">
        <v>46</v>
      </c>
      <c r="B382" s="9" t="str">
        <f>CONCATENATE(BS!$F382,J382)</f>
        <v>Interest expense{46}</v>
      </c>
      <c r="C382" s="28">
        <v>899</v>
      </c>
      <c r="D382" s="29">
        <v>2017</v>
      </c>
      <c r="E382" s="45" t="s">
        <v>158</v>
      </c>
      <c r="F382" s="53" t="s">
        <v>7</v>
      </c>
      <c r="G382">
        <v>341</v>
      </c>
      <c r="H382" t="s">
        <v>193</v>
      </c>
      <c r="I382" s="1" t="s">
        <v>194</v>
      </c>
      <c r="J382" t="str">
        <f t="shared" si="44"/>
        <v>{46}</v>
      </c>
    </row>
    <row r="383" spans="1:10" x14ac:dyDescent="0.35">
      <c r="A383" s="9">
        <v>47</v>
      </c>
      <c r="B383" s="9" t="str">
        <f>CONCATENATE(BS!$F383,J383)</f>
        <v>Other operating expenses{47}</v>
      </c>
      <c r="C383" s="28">
        <v>1348</v>
      </c>
      <c r="D383" s="29">
        <v>2017</v>
      </c>
      <c r="E383" s="45" t="s">
        <v>158</v>
      </c>
      <c r="F383" s="53" t="s">
        <v>8</v>
      </c>
      <c r="G383">
        <v>342</v>
      </c>
      <c r="H383" t="s">
        <v>193</v>
      </c>
      <c r="I383" s="1" t="s">
        <v>194</v>
      </c>
      <c r="J383" t="str">
        <f t="shared" si="44"/>
        <v>{47}</v>
      </c>
    </row>
    <row r="384" spans="1:10" x14ac:dyDescent="0.35">
      <c r="A384" s="9">
        <v>48</v>
      </c>
      <c r="B384" s="9" t="str">
        <f>CONCATENATE(BS!$F384,J384)</f>
        <v>...Total expenses{48}</v>
      </c>
      <c r="C384" s="28">
        <v>26584</v>
      </c>
      <c r="D384" s="29">
        <v>2017</v>
      </c>
      <c r="E384" s="45" t="s">
        <v>158</v>
      </c>
      <c r="F384" s="53" t="s">
        <v>176</v>
      </c>
      <c r="G384">
        <v>343</v>
      </c>
      <c r="H384" t="s">
        <v>193</v>
      </c>
      <c r="I384" s="1" t="s">
        <v>194</v>
      </c>
      <c r="J384" t="str">
        <f t="shared" si="44"/>
        <v>{48}</v>
      </c>
    </row>
    <row r="385" spans="1:10" x14ac:dyDescent="0.35">
      <c r="A385" s="9">
        <v>49</v>
      </c>
      <c r="B385" s="9" t="str">
        <f>CONCATENATE(BS!$F385,J385)</f>
        <v>...Income of Consolidated Group before Income Taxes{49}</v>
      </c>
      <c r="C385" s="28">
        <v>3154</v>
      </c>
      <c r="D385" s="29">
        <v>2017</v>
      </c>
      <c r="E385" s="45" t="s">
        <v>158</v>
      </c>
      <c r="F385" s="53" t="s">
        <v>177</v>
      </c>
      <c r="G385">
        <v>344</v>
      </c>
      <c r="H385" t="s">
        <v>193</v>
      </c>
      <c r="I385" s="1" t="s">
        <v>194</v>
      </c>
      <c r="J385" t="str">
        <f t="shared" si="44"/>
        <v>{49}</v>
      </c>
    </row>
    <row r="386" spans="1:10" x14ac:dyDescent="0.35">
      <c r="A386" s="9">
        <v>50</v>
      </c>
      <c r="B386" s="9" t="str">
        <f>CONCATENATE(BS!$F386,J386)</f>
        <v>Provision for income taxes{50}</v>
      </c>
      <c r="C386" s="28">
        <v>971</v>
      </c>
      <c r="D386" s="29">
        <v>2017</v>
      </c>
      <c r="E386" s="45" t="s">
        <v>158</v>
      </c>
      <c r="F386" s="53" t="s">
        <v>10</v>
      </c>
      <c r="G386">
        <v>345</v>
      </c>
      <c r="H386" t="s">
        <v>193</v>
      </c>
      <c r="I386" s="1" t="s">
        <v>194</v>
      </c>
      <c r="J386" t="str">
        <f t="shared" si="44"/>
        <v>{50}</v>
      </c>
    </row>
    <row r="387" spans="1:10" x14ac:dyDescent="0.35">
      <c r="A387" s="9">
        <v>51</v>
      </c>
      <c r="B387" s="9" t="str">
        <f>CONCATENATE(BS!$F387,J387)</f>
        <v>...Income of Consolidated Group{51}</v>
      </c>
      <c r="C387" s="28">
        <v>2183</v>
      </c>
      <c r="D387" s="29">
        <v>2017</v>
      </c>
      <c r="E387" s="45" t="s">
        <v>158</v>
      </c>
      <c r="F387" s="53" t="s">
        <v>179</v>
      </c>
      <c r="G387">
        <v>346</v>
      </c>
      <c r="H387" t="s">
        <v>193</v>
      </c>
      <c r="I387" s="1" t="s">
        <v>194</v>
      </c>
      <c r="J387" t="str">
        <f t="shared" si="44"/>
        <v>{51}</v>
      </c>
    </row>
    <row r="388" spans="1:10" x14ac:dyDescent="0.35">
      <c r="A388" s="9">
        <v>52</v>
      </c>
      <c r="B388" s="9" t="str">
        <f>CONCATENATE(BS!$F388,J388)</f>
        <v>Equity in income (loss) of unconsolidated affiliates{52}</v>
      </c>
      <c r="C388" s="28">
        <v>-24</v>
      </c>
      <c r="D388" s="29">
        <v>2017</v>
      </c>
      <c r="E388" s="45" t="s">
        <v>158</v>
      </c>
      <c r="F388" s="53" t="s">
        <v>12</v>
      </c>
      <c r="G388">
        <v>347</v>
      </c>
      <c r="H388" t="s">
        <v>193</v>
      </c>
      <c r="I388" s="1" t="s">
        <v>194</v>
      </c>
      <c r="J388" t="str">
        <f t="shared" si="44"/>
        <v>{52}</v>
      </c>
    </row>
    <row r="389" spans="1:10" x14ac:dyDescent="0.35">
      <c r="A389" s="9">
        <v>53</v>
      </c>
      <c r="B389" s="9" t="str">
        <f>CONCATENATE(BS!$F389,J389)</f>
        <v>...Net Income{53}</v>
      </c>
      <c r="C389" s="28">
        <v>2159</v>
      </c>
      <c r="D389" s="29">
        <v>2017</v>
      </c>
      <c r="E389" s="45" t="s">
        <v>158</v>
      </c>
      <c r="F389" s="53" t="s">
        <v>180</v>
      </c>
      <c r="G389">
        <v>348</v>
      </c>
      <c r="H389" t="s">
        <v>193</v>
      </c>
      <c r="I389" s="1" t="s">
        <v>194</v>
      </c>
      <c r="J389" t="str">
        <f t="shared" si="44"/>
        <v>{53}</v>
      </c>
    </row>
    <row r="390" spans="1:10" x14ac:dyDescent="0.35">
      <c r="A390" s="9">
        <v>54</v>
      </c>
      <c r="B390" s="9" t="str">
        <f>CONCATENATE(BS!$F390,J390)</f>
        <v>Less: Net income (loss) attributable to noncontrolling interests{54}</v>
      </c>
      <c r="C390" s="28">
        <v>0</v>
      </c>
      <c r="D390" s="29">
        <v>2017</v>
      </c>
      <c r="E390" s="45" t="s">
        <v>158</v>
      </c>
      <c r="F390" s="53" t="s">
        <v>14</v>
      </c>
      <c r="G390">
        <v>349</v>
      </c>
      <c r="H390" t="s">
        <v>193</v>
      </c>
      <c r="I390" s="1" t="s">
        <v>194</v>
      </c>
      <c r="J390" t="str">
        <f t="shared" si="44"/>
        <v>{54}</v>
      </c>
    </row>
    <row r="391" spans="1:10" x14ac:dyDescent="0.35">
      <c r="A391" s="9">
        <v>55</v>
      </c>
      <c r="B391" s="9" t="str">
        <f>CONCATENATE(BS!$F391,J391)</f>
        <v>...Net Income Attributable to Deere &amp; Company{55}</v>
      </c>
      <c r="C391" s="28">
        <v>2159</v>
      </c>
      <c r="D391" s="29">
        <v>2017</v>
      </c>
      <c r="E391" s="45" t="s">
        <v>158</v>
      </c>
      <c r="F391" s="53" t="s">
        <v>181</v>
      </c>
      <c r="G391">
        <v>350</v>
      </c>
      <c r="H391" t="s">
        <v>193</v>
      </c>
      <c r="I391" s="1" t="s">
        <v>194</v>
      </c>
      <c r="J391" t="str">
        <f t="shared" si="44"/>
        <v>{55}</v>
      </c>
    </row>
    <row r="392" spans="1:10" x14ac:dyDescent="0.35">
      <c r="A392" s="9">
        <v>56</v>
      </c>
      <c r="B392" s="9" t="str">
        <f>CONCATENATE(BS!$F392,J392)</f>
        <v>Per Share Basic (in dollars per share){56}</v>
      </c>
      <c r="C392" s="28">
        <v>6.76</v>
      </c>
      <c r="D392" s="29">
        <v>2017</v>
      </c>
      <c r="E392" s="45" t="s">
        <v>158</v>
      </c>
      <c r="F392" s="53" t="s">
        <v>125</v>
      </c>
      <c r="G392">
        <v>351</v>
      </c>
      <c r="H392" t="s">
        <v>193</v>
      </c>
      <c r="I392" s="1" t="s">
        <v>194</v>
      </c>
      <c r="J392" t="str">
        <f t="shared" si="44"/>
        <v>{56}</v>
      </c>
    </row>
    <row r="393" spans="1:10" x14ac:dyDescent="0.35">
      <c r="A393" s="9">
        <v>57</v>
      </c>
      <c r="B393" s="9" t="str">
        <f>CONCATENATE(BS!$F393,J393)</f>
        <v>Per Share Diluted (in dollars per share){57}</v>
      </c>
      <c r="C393" s="28">
        <v>6.68</v>
      </c>
      <c r="D393" s="29">
        <v>2017</v>
      </c>
      <c r="E393" s="45" t="s">
        <v>158</v>
      </c>
      <c r="F393" s="53" t="s">
        <v>126</v>
      </c>
      <c r="G393">
        <v>352</v>
      </c>
      <c r="H393" t="s">
        <v>193</v>
      </c>
      <c r="I393" s="1" t="s">
        <v>194</v>
      </c>
      <c r="J393" t="str">
        <f t="shared" si="44"/>
        <v>{57}</v>
      </c>
    </row>
    <row r="394" spans="1:10" x14ac:dyDescent="0.35">
      <c r="A394" s="9">
        <v>58</v>
      </c>
      <c r="B394" s="9" t="str">
        <f>CONCATENATE(BS!$F394,J394)</f>
        <v>Average Shares Outstanding Basic (in shares){58}</v>
      </c>
      <c r="C394" s="28">
        <v>319.5</v>
      </c>
      <c r="D394" s="29">
        <v>2017</v>
      </c>
      <c r="E394" s="45" t="s">
        <v>158</v>
      </c>
      <c r="F394" s="53" t="s">
        <v>127</v>
      </c>
      <c r="G394">
        <v>353</v>
      </c>
      <c r="H394" t="s">
        <v>193</v>
      </c>
      <c r="I394" s="1" t="s">
        <v>194</v>
      </c>
      <c r="J394" t="str">
        <f t="shared" si="44"/>
        <v>{58}</v>
      </c>
    </row>
    <row r="395" spans="1:10" x14ac:dyDescent="0.35">
      <c r="A395" s="9">
        <v>59</v>
      </c>
      <c r="B395" s="9" t="str">
        <f>CONCATENATE(BS!$F395,J395)</f>
        <v>Average Shares Outstanding Diluted (in shares){59}</v>
      </c>
      <c r="C395" s="28">
        <v>323.3</v>
      </c>
      <c r="D395" s="29">
        <v>2017</v>
      </c>
      <c r="E395" s="45" t="s">
        <v>158</v>
      </c>
      <c r="F395" s="53" t="s">
        <v>128</v>
      </c>
      <c r="G395">
        <v>354</v>
      </c>
      <c r="H395" t="s">
        <v>193</v>
      </c>
      <c r="I395" s="1" t="s">
        <v>194</v>
      </c>
      <c r="J395" t="str">
        <f t="shared" si="44"/>
        <v>{59}</v>
      </c>
    </row>
    <row r="396" spans="1:10" x14ac:dyDescent="0.35">
      <c r="A396" s="9">
        <v>60</v>
      </c>
      <c r="B396" s="9" t="str">
        <f>CONCATENATE(BS!$F396,J396)</f>
        <v>...Net income{60}</v>
      </c>
      <c r="C396" s="28">
        <v>7130</v>
      </c>
      <c r="D396">
        <v>2022</v>
      </c>
      <c r="E396" t="s">
        <v>160</v>
      </c>
      <c r="F396" s="9" t="s">
        <v>184</v>
      </c>
      <c r="G396">
        <v>355</v>
      </c>
      <c r="H396" t="s">
        <v>193</v>
      </c>
      <c r="I396" s="1" t="s">
        <v>194</v>
      </c>
      <c r="J396" t="str">
        <f t="shared" si="44"/>
        <v>{60}</v>
      </c>
    </row>
    <row r="397" spans="1:10" x14ac:dyDescent="0.35">
      <c r="A397" s="9">
        <v>61</v>
      </c>
      <c r="B397" s="9" t="str">
        <f>CONCATENATE(BS!$F397,J397)</f>
        <v>Retirement benefits adjustment{61}</v>
      </c>
      <c r="C397" s="28">
        <v>645</v>
      </c>
      <c r="D397">
        <v>2022</v>
      </c>
      <c r="E397" t="s">
        <v>160</v>
      </c>
      <c r="F397" s="9" t="s">
        <v>20</v>
      </c>
      <c r="G397">
        <v>356</v>
      </c>
      <c r="H397" t="s">
        <v>193</v>
      </c>
      <c r="I397" s="1" t="s">
        <v>194</v>
      </c>
      <c r="J397" t="str">
        <f t="shared" si="44"/>
        <v>{61}</v>
      </c>
    </row>
    <row r="398" spans="1:10" x14ac:dyDescent="0.35">
      <c r="A398" s="9">
        <v>62</v>
      </c>
      <c r="B398" s="9" t="str">
        <f>CONCATENATE(BS!$F398,J398)</f>
        <v>Cumulative translation adjustment{62}</v>
      </c>
      <c r="C398" s="28">
        <v>-1116</v>
      </c>
      <c r="D398">
        <v>2022</v>
      </c>
      <c r="E398" t="s">
        <v>160</v>
      </c>
      <c r="F398" s="9" t="s">
        <v>21</v>
      </c>
      <c r="G398">
        <v>357</v>
      </c>
      <c r="H398" t="s">
        <v>193</v>
      </c>
      <c r="I398" s="1" t="s">
        <v>194</v>
      </c>
      <c r="J398" t="str">
        <f t="shared" si="44"/>
        <v>{62}</v>
      </c>
    </row>
    <row r="399" spans="1:10" x14ac:dyDescent="0.35">
      <c r="A399" s="9">
        <v>63</v>
      </c>
      <c r="B399" s="9" t="str">
        <f>CONCATENATE(BS!$F399,J399)</f>
        <v>Unrealized gain on derivatives{63}</v>
      </c>
      <c r="C399" s="28">
        <v>63</v>
      </c>
      <c r="D399">
        <v>2022</v>
      </c>
      <c r="E399" t="s">
        <v>160</v>
      </c>
      <c r="F399" s="9" t="s">
        <v>22</v>
      </c>
      <c r="G399">
        <v>358</v>
      </c>
      <c r="H399" t="s">
        <v>193</v>
      </c>
      <c r="I399" s="1" t="s">
        <v>194</v>
      </c>
      <c r="J399" t="str">
        <f t="shared" si="44"/>
        <v>{63}</v>
      </c>
    </row>
    <row r="400" spans="1:10" x14ac:dyDescent="0.35">
      <c r="A400" s="9">
        <v>64</v>
      </c>
      <c r="B400" s="9" t="str">
        <f>CONCATENATE(BS!$F400,J400)</f>
        <v>Unrealized gain (loss) on debt securities{64}</v>
      </c>
      <c r="C400" s="28">
        <v>-109</v>
      </c>
      <c r="D400">
        <v>2022</v>
      </c>
      <c r="E400" t="s">
        <v>160</v>
      </c>
      <c r="F400" s="9" t="s">
        <v>23</v>
      </c>
      <c r="G400">
        <v>359</v>
      </c>
      <c r="H400" t="s">
        <v>193</v>
      </c>
      <c r="I400" s="1" t="s">
        <v>194</v>
      </c>
      <c r="J400" t="str">
        <f t="shared" si="44"/>
        <v>{64}</v>
      </c>
    </row>
    <row r="401" spans="1:10" x14ac:dyDescent="0.35">
      <c r="A401" s="9">
        <v>65</v>
      </c>
      <c r="B401" s="9" t="str">
        <f>CONCATENATE(BS!$F401,J401)</f>
        <v>Other Comprehensive Income (Loss), Net of Income Taxes{65}</v>
      </c>
      <c r="C401" s="28">
        <v>-517</v>
      </c>
      <c r="D401">
        <v>2022</v>
      </c>
      <c r="E401" t="s">
        <v>160</v>
      </c>
      <c r="F401" s="9" t="s">
        <v>19</v>
      </c>
      <c r="G401">
        <v>360</v>
      </c>
      <c r="H401" t="s">
        <v>193</v>
      </c>
      <c r="I401" s="1" t="s">
        <v>194</v>
      </c>
      <c r="J401" t="str">
        <f t="shared" si="44"/>
        <v>{65}</v>
      </c>
    </row>
    <row r="402" spans="1:10" x14ac:dyDescent="0.35">
      <c r="A402" s="9">
        <v>66</v>
      </c>
      <c r="B402" s="9" t="str">
        <f>CONCATENATE(BS!$F402,J402)</f>
        <v>...Comprehensive Income of Consolidated Group{66}</v>
      </c>
      <c r="C402" s="28">
        <v>6613</v>
      </c>
      <c r="D402">
        <v>2022</v>
      </c>
      <c r="E402" t="s">
        <v>160</v>
      </c>
      <c r="F402" s="9" t="s">
        <v>182</v>
      </c>
      <c r="G402">
        <v>361</v>
      </c>
      <c r="H402" t="s">
        <v>193</v>
      </c>
      <c r="I402" s="1" t="s">
        <v>194</v>
      </c>
      <c r="J402" t="str">
        <f t="shared" si="44"/>
        <v>{66}</v>
      </c>
    </row>
    <row r="403" spans="1:10" x14ac:dyDescent="0.35">
      <c r="A403" s="9">
        <v>67</v>
      </c>
      <c r="B403" s="9" t="str">
        <f>CONCATENATE(BS!$F403,J403)</f>
        <v>Less: Comprehensive income (loss) attributable to noncontrolling interests{67}</v>
      </c>
      <c r="C403" s="28">
        <v>-16</v>
      </c>
      <c r="D403">
        <v>2022</v>
      </c>
      <c r="E403" t="s">
        <v>160</v>
      </c>
      <c r="F403" s="9" t="s">
        <v>25</v>
      </c>
      <c r="G403">
        <v>362</v>
      </c>
      <c r="H403" t="s">
        <v>193</v>
      </c>
      <c r="I403" s="1" t="s">
        <v>194</v>
      </c>
      <c r="J403" t="str">
        <f t="shared" si="44"/>
        <v>{67}</v>
      </c>
    </row>
    <row r="404" spans="1:10" x14ac:dyDescent="0.35">
      <c r="A404" s="9">
        <v>68</v>
      </c>
      <c r="B404" s="9" t="str">
        <f>CONCATENATE(BS!$F404,J404)</f>
        <v>...Comprehensive Income Attributable to Deere &amp; Company{68}</v>
      </c>
      <c r="C404" s="28">
        <v>6629</v>
      </c>
      <c r="D404">
        <v>2022</v>
      </c>
      <c r="E404" t="s">
        <v>160</v>
      </c>
      <c r="F404" s="9" t="s">
        <v>183</v>
      </c>
      <c r="G404">
        <v>363</v>
      </c>
      <c r="H404" t="s">
        <v>193</v>
      </c>
      <c r="I404" s="1" t="s">
        <v>194</v>
      </c>
      <c r="J404" t="str">
        <f t="shared" si="44"/>
        <v>{68}</v>
      </c>
    </row>
    <row r="405" spans="1:10" x14ac:dyDescent="0.35">
      <c r="A405" s="9">
        <v>60</v>
      </c>
      <c r="B405" s="9" t="str">
        <f>CONCATENATE(BS!$F405,J405)</f>
        <v>...Net income{60}</v>
      </c>
      <c r="C405" s="28">
        <v>5965</v>
      </c>
      <c r="D405">
        <v>2021</v>
      </c>
      <c r="E405" t="s">
        <v>160</v>
      </c>
      <c r="F405" s="9" t="s">
        <v>184</v>
      </c>
      <c r="G405">
        <v>364</v>
      </c>
      <c r="H405" t="s">
        <v>193</v>
      </c>
      <c r="I405" s="1" t="s">
        <v>194</v>
      </c>
      <c r="J405" t="str">
        <f t="shared" si="44"/>
        <v>{60}</v>
      </c>
    </row>
    <row r="406" spans="1:10" x14ac:dyDescent="0.35">
      <c r="A406" s="9">
        <v>61</v>
      </c>
      <c r="B406" s="9" t="str">
        <f>CONCATENATE(BS!$F406,J406)</f>
        <v>Retirement benefits adjustment{61}</v>
      </c>
      <c r="C406" s="28">
        <v>2884</v>
      </c>
      <c r="D406">
        <v>2021</v>
      </c>
      <c r="E406" t="s">
        <v>160</v>
      </c>
      <c r="F406" s="9" t="s">
        <v>20</v>
      </c>
      <c r="G406">
        <v>365</v>
      </c>
      <c r="H406" t="s">
        <v>193</v>
      </c>
      <c r="I406" s="1" t="s">
        <v>194</v>
      </c>
      <c r="J406" t="str">
        <f t="shared" si="44"/>
        <v>{61}</v>
      </c>
    </row>
    <row r="407" spans="1:10" x14ac:dyDescent="0.35">
      <c r="A407" s="9">
        <v>62</v>
      </c>
      <c r="B407" s="9" t="str">
        <f>CONCATENATE(BS!$F407,J407)</f>
        <v>Cumulative translation adjustment{62}</v>
      </c>
      <c r="C407" s="28">
        <v>118</v>
      </c>
      <c r="D407">
        <v>2021</v>
      </c>
      <c r="E407" t="s">
        <v>160</v>
      </c>
      <c r="F407" s="9" t="s">
        <v>21</v>
      </c>
      <c r="G407">
        <v>366</v>
      </c>
      <c r="H407" t="s">
        <v>193</v>
      </c>
      <c r="I407" s="1" t="s">
        <v>194</v>
      </c>
      <c r="J407" t="str">
        <f t="shared" si="44"/>
        <v>{62}</v>
      </c>
    </row>
    <row r="408" spans="1:10" x14ac:dyDescent="0.35">
      <c r="A408" s="9">
        <v>63</v>
      </c>
      <c r="B408" s="9" t="str">
        <f>CONCATENATE(BS!$F408,J408)</f>
        <v>Unrealized gain on derivatives{63}</v>
      </c>
      <c r="C408" s="28">
        <v>16</v>
      </c>
      <c r="D408">
        <v>2021</v>
      </c>
      <c r="E408" t="s">
        <v>160</v>
      </c>
      <c r="F408" s="9" t="s">
        <v>22</v>
      </c>
      <c r="G408">
        <v>367</v>
      </c>
      <c r="H408" t="s">
        <v>193</v>
      </c>
      <c r="I408" s="1" t="s">
        <v>194</v>
      </c>
      <c r="J408" t="str">
        <f t="shared" si="44"/>
        <v>{63}</v>
      </c>
    </row>
    <row r="409" spans="1:10" x14ac:dyDescent="0.35">
      <c r="A409" s="9">
        <v>64</v>
      </c>
      <c r="B409" s="9" t="str">
        <f>CONCATENATE(BS!$F409,J409)</f>
        <v>Unrealized gain (loss) on debt securities{64}</v>
      </c>
      <c r="C409" s="28">
        <v>-18</v>
      </c>
      <c r="D409">
        <v>2021</v>
      </c>
      <c r="E409" t="s">
        <v>160</v>
      </c>
      <c r="F409" s="9" t="s">
        <v>23</v>
      </c>
      <c r="G409">
        <v>368</v>
      </c>
      <c r="H409" t="s">
        <v>193</v>
      </c>
      <c r="I409" s="1" t="s">
        <v>194</v>
      </c>
      <c r="J409" t="str">
        <f t="shared" si="44"/>
        <v>{64}</v>
      </c>
    </row>
    <row r="410" spans="1:10" x14ac:dyDescent="0.35">
      <c r="A410" s="9">
        <v>65</v>
      </c>
      <c r="B410" s="9" t="str">
        <f>CONCATENATE(BS!$F410,J410)</f>
        <v>Other Comprehensive Income (Loss), Net of Income Taxes{65}</v>
      </c>
      <c r="C410" s="28">
        <v>3000</v>
      </c>
      <c r="D410">
        <v>2021</v>
      </c>
      <c r="E410" t="s">
        <v>160</v>
      </c>
      <c r="F410" s="9" t="s">
        <v>19</v>
      </c>
      <c r="G410">
        <v>369</v>
      </c>
      <c r="H410" t="s">
        <v>193</v>
      </c>
      <c r="I410" s="1" t="s">
        <v>194</v>
      </c>
      <c r="J410" t="str">
        <f t="shared" si="44"/>
        <v>{65}</v>
      </c>
    </row>
    <row r="411" spans="1:10" x14ac:dyDescent="0.35">
      <c r="A411" s="9">
        <v>66</v>
      </c>
      <c r="B411" s="9" t="str">
        <f>CONCATENATE(BS!$F411,J411)</f>
        <v>...Comprehensive Income of Consolidated Group{66}</v>
      </c>
      <c r="C411" s="28">
        <v>8965</v>
      </c>
      <c r="D411">
        <v>2021</v>
      </c>
      <c r="E411" t="s">
        <v>160</v>
      </c>
      <c r="F411" s="9" t="s">
        <v>182</v>
      </c>
      <c r="G411">
        <v>370</v>
      </c>
      <c r="H411" t="s">
        <v>193</v>
      </c>
      <c r="I411" s="1" t="s">
        <v>194</v>
      </c>
      <c r="J411" t="str">
        <f t="shared" si="44"/>
        <v>{66}</v>
      </c>
    </row>
    <row r="412" spans="1:10" x14ac:dyDescent="0.35">
      <c r="A412" s="9">
        <v>67</v>
      </c>
      <c r="B412" s="9" t="str">
        <f>CONCATENATE(BS!$F412,J412)</f>
        <v>Less: Comprehensive income (loss) attributable to noncontrolling interests{67}</v>
      </c>
      <c r="C412" s="28">
        <v>2</v>
      </c>
      <c r="D412">
        <v>2021</v>
      </c>
      <c r="E412" t="s">
        <v>160</v>
      </c>
      <c r="F412" s="9" t="s">
        <v>25</v>
      </c>
      <c r="G412">
        <v>371</v>
      </c>
      <c r="H412" t="s">
        <v>193</v>
      </c>
      <c r="I412" s="1" t="s">
        <v>194</v>
      </c>
      <c r="J412" t="str">
        <f t="shared" si="44"/>
        <v>{67}</v>
      </c>
    </row>
    <row r="413" spans="1:10" x14ac:dyDescent="0.35">
      <c r="A413" s="9">
        <v>68</v>
      </c>
      <c r="B413" s="9" t="str">
        <f>CONCATENATE(BS!$F413,J413)</f>
        <v>...Comprehensive Income Attributable to Deere &amp; Company{68}</v>
      </c>
      <c r="C413" s="28">
        <v>8963</v>
      </c>
      <c r="D413">
        <v>2021</v>
      </c>
      <c r="E413" t="s">
        <v>160</v>
      </c>
      <c r="F413" s="9" t="s">
        <v>183</v>
      </c>
      <c r="G413">
        <v>372</v>
      </c>
      <c r="H413" t="s">
        <v>193</v>
      </c>
      <c r="I413" s="1" t="s">
        <v>194</v>
      </c>
      <c r="J413" t="str">
        <f t="shared" si="44"/>
        <v>{68}</v>
      </c>
    </row>
    <row r="414" spans="1:10" x14ac:dyDescent="0.35">
      <c r="A414" s="9">
        <v>60</v>
      </c>
      <c r="B414" s="9" t="str">
        <f>CONCATENATE(BS!$F414,J414)</f>
        <v>...Net income{60}</v>
      </c>
      <c r="C414" s="28">
        <v>2753</v>
      </c>
      <c r="D414">
        <v>2020</v>
      </c>
      <c r="E414" t="s">
        <v>160</v>
      </c>
      <c r="F414" s="9" t="s">
        <v>184</v>
      </c>
      <c r="G414">
        <v>373</v>
      </c>
      <c r="H414" t="s">
        <v>193</v>
      </c>
      <c r="I414" s="1" t="s">
        <v>194</v>
      </c>
      <c r="J414" t="str">
        <f t="shared" si="44"/>
        <v>{60}</v>
      </c>
    </row>
    <row r="415" spans="1:10" x14ac:dyDescent="0.35">
      <c r="A415" s="9">
        <v>61</v>
      </c>
      <c r="B415" s="9" t="str">
        <f>CONCATENATE(BS!$F415,J415)</f>
        <v>Retirement benefits adjustment{61}</v>
      </c>
      <c r="C415" s="28">
        <v>-3</v>
      </c>
      <c r="D415">
        <v>2020</v>
      </c>
      <c r="E415" t="s">
        <v>160</v>
      </c>
      <c r="F415" s="9" t="s">
        <v>20</v>
      </c>
      <c r="G415">
        <v>374</v>
      </c>
      <c r="H415" t="s">
        <v>193</v>
      </c>
      <c r="I415" s="1" t="s">
        <v>194</v>
      </c>
      <c r="J415" t="str">
        <f t="shared" si="44"/>
        <v>{61}</v>
      </c>
    </row>
    <row r="416" spans="1:10" x14ac:dyDescent="0.35">
      <c r="A416" s="9">
        <v>62</v>
      </c>
      <c r="B416" s="9" t="str">
        <f>CONCATENATE(BS!$F416,J416)</f>
        <v>Cumulative translation adjustment{62}</v>
      </c>
      <c r="C416" s="28">
        <v>55</v>
      </c>
      <c r="D416">
        <v>2020</v>
      </c>
      <c r="E416" t="s">
        <v>160</v>
      </c>
      <c r="F416" s="9" t="s">
        <v>21</v>
      </c>
      <c r="G416">
        <v>375</v>
      </c>
      <c r="H416" t="s">
        <v>193</v>
      </c>
      <c r="I416" s="1" t="s">
        <v>194</v>
      </c>
      <c r="J416" t="str">
        <f t="shared" si="44"/>
        <v>{62}</v>
      </c>
    </row>
    <row r="417" spans="1:10" x14ac:dyDescent="0.35">
      <c r="A417" s="9">
        <v>63</v>
      </c>
      <c r="B417" s="9" t="str">
        <f>CONCATENATE(BS!$F417,J417)</f>
        <v>Unrealized gain on derivatives{63}</v>
      </c>
      <c r="C417" s="28">
        <v>2</v>
      </c>
      <c r="D417">
        <v>2020</v>
      </c>
      <c r="E417" t="s">
        <v>160</v>
      </c>
      <c r="F417" s="9" t="s">
        <v>22</v>
      </c>
      <c r="G417">
        <v>376</v>
      </c>
      <c r="H417" t="s">
        <v>193</v>
      </c>
      <c r="I417" s="1" t="s">
        <v>194</v>
      </c>
      <c r="J417" t="str">
        <f t="shared" si="44"/>
        <v>{63}</v>
      </c>
    </row>
    <row r="418" spans="1:10" x14ac:dyDescent="0.35">
      <c r="A418" s="9">
        <v>64</v>
      </c>
      <c r="B418" s="9" t="str">
        <f>CONCATENATE(BS!$F418,J418)</f>
        <v>Unrealized gain (loss) on debt securities{64}</v>
      </c>
      <c r="C418" s="28">
        <v>14</v>
      </c>
      <c r="D418">
        <v>2020</v>
      </c>
      <c r="E418" t="s">
        <v>160</v>
      </c>
      <c r="F418" s="9" t="s">
        <v>23</v>
      </c>
      <c r="G418">
        <v>377</v>
      </c>
      <c r="H418" t="s">
        <v>193</v>
      </c>
      <c r="I418" s="1" t="s">
        <v>194</v>
      </c>
      <c r="J418" t="str">
        <f t="shared" si="44"/>
        <v>{64}</v>
      </c>
    </row>
    <row r="419" spans="1:10" x14ac:dyDescent="0.35">
      <c r="A419" s="9">
        <v>65</v>
      </c>
      <c r="B419" s="9" t="str">
        <f>CONCATENATE(BS!$F419,J419)</f>
        <v>Other Comprehensive Income (Loss), Net of Income Taxes{65}</v>
      </c>
      <c r="C419" s="28">
        <v>68</v>
      </c>
      <c r="D419">
        <v>2020</v>
      </c>
      <c r="E419" t="s">
        <v>160</v>
      </c>
      <c r="F419" s="9" t="s">
        <v>19</v>
      </c>
      <c r="G419">
        <v>378</v>
      </c>
      <c r="H419" t="s">
        <v>193</v>
      </c>
      <c r="I419" s="1" t="s">
        <v>194</v>
      </c>
      <c r="J419" t="str">
        <f t="shared" si="44"/>
        <v>{65}</v>
      </c>
    </row>
    <row r="420" spans="1:10" x14ac:dyDescent="0.35">
      <c r="A420" s="9">
        <v>66</v>
      </c>
      <c r="B420" s="9" t="str">
        <f>CONCATENATE(BS!$F420,J420)</f>
        <v>...Comprehensive Income of Consolidated Group{66}</v>
      </c>
      <c r="C420" s="28">
        <v>2821</v>
      </c>
      <c r="D420">
        <v>2020</v>
      </c>
      <c r="E420" t="s">
        <v>160</v>
      </c>
      <c r="F420" s="9" t="s">
        <v>182</v>
      </c>
      <c r="G420">
        <v>379</v>
      </c>
      <c r="H420" t="s">
        <v>193</v>
      </c>
      <c r="I420" s="1" t="s">
        <v>194</v>
      </c>
      <c r="J420" t="str">
        <f t="shared" si="44"/>
        <v>{66}</v>
      </c>
    </row>
    <row r="421" spans="1:10" x14ac:dyDescent="0.35">
      <c r="A421" s="9">
        <v>67</v>
      </c>
      <c r="B421" s="9" t="str">
        <f>CONCATENATE(BS!$F421,J421)</f>
        <v>Less: Comprehensive income (loss) attributable to noncontrolling interests{67}</v>
      </c>
      <c r="C421" s="28">
        <v>2</v>
      </c>
      <c r="D421">
        <v>2020</v>
      </c>
      <c r="E421" t="s">
        <v>160</v>
      </c>
      <c r="F421" s="9" t="s">
        <v>25</v>
      </c>
      <c r="G421">
        <v>380</v>
      </c>
      <c r="H421" t="s">
        <v>193</v>
      </c>
      <c r="I421" s="1" t="s">
        <v>194</v>
      </c>
      <c r="J421" t="str">
        <f t="shared" si="44"/>
        <v>{67}</v>
      </c>
    </row>
    <row r="422" spans="1:10" x14ac:dyDescent="0.35">
      <c r="A422" s="9">
        <v>68</v>
      </c>
      <c r="B422" s="9" t="str">
        <f>CONCATENATE(BS!$F422,J422)</f>
        <v>...Comprehensive Income Attributable to Deere &amp; Company{68}</v>
      </c>
      <c r="C422" s="28">
        <v>2819</v>
      </c>
      <c r="D422">
        <v>2020</v>
      </c>
      <c r="E422" t="s">
        <v>160</v>
      </c>
      <c r="F422" s="9" t="s">
        <v>183</v>
      </c>
      <c r="G422">
        <v>381</v>
      </c>
      <c r="H422" t="s">
        <v>193</v>
      </c>
      <c r="I422" s="1" t="s">
        <v>194</v>
      </c>
      <c r="J422" t="str">
        <f t="shared" si="44"/>
        <v>{68}</v>
      </c>
    </row>
    <row r="423" spans="1:10" x14ac:dyDescent="0.35">
      <c r="A423" s="9">
        <v>60</v>
      </c>
      <c r="B423" s="9" t="str">
        <f>CONCATENATE(BS!$F423,J423)</f>
        <v>...Net income{60}</v>
      </c>
      <c r="C423" s="28">
        <v>3257</v>
      </c>
      <c r="D423">
        <v>2019</v>
      </c>
      <c r="E423" t="s">
        <v>160</v>
      </c>
      <c r="F423" s="9" t="s">
        <v>184</v>
      </c>
      <c r="G423">
        <v>382</v>
      </c>
      <c r="H423" t="s">
        <v>193</v>
      </c>
      <c r="I423" s="1" t="s">
        <v>194</v>
      </c>
      <c r="J423" t="str">
        <f t="shared" si="44"/>
        <v>{60}</v>
      </c>
    </row>
    <row r="424" spans="1:10" x14ac:dyDescent="0.35">
      <c r="A424" s="9">
        <v>61</v>
      </c>
      <c r="B424" s="9" t="str">
        <f>CONCATENATE(BS!$F424,J424)</f>
        <v>Retirement benefits adjustment{61}</v>
      </c>
      <c r="C424" s="28">
        <v>-678</v>
      </c>
      <c r="D424">
        <v>2019</v>
      </c>
      <c r="E424" t="s">
        <v>160</v>
      </c>
      <c r="F424" s="9" t="s">
        <v>20</v>
      </c>
      <c r="G424">
        <v>383</v>
      </c>
      <c r="H424" t="s">
        <v>193</v>
      </c>
      <c r="I424" s="1" t="s">
        <v>194</v>
      </c>
      <c r="J424" t="str">
        <f t="shared" si="44"/>
        <v>{61}</v>
      </c>
    </row>
    <row r="425" spans="1:10" x14ac:dyDescent="0.35">
      <c r="A425" s="9">
        <v>62</v>
      </c>
      <c r="B425" s="9" t="str">
        <f>CONCATENATE(BS!$F425,J425)</f>
        <v>Cumulative translation adjustment{62}</v>
      </c>
      <c r="C425" s="28">
        <v>-448</v>
      </c>
      <c r="D425">
        <v>2019</v>
      </c>
      <c r="E425" t="s">
        <v>160</v>
      </c>
      <c r="F425" s="9" t="s">
        <v>21</v>
      </c>
      <c r="G425">
        <v>384</v>
      </c>
      <c r="H425" t="s">
        <v>193</v>
      </c>
      <c r="I425" s="1" t="s">
        <v>194</v>
      </c>
      <c r="J425" t="str">
        <f t="shared" si="44"/>
        <v>{62}</v>
      </c>
    </row>
    <row r="426" spans="1:10" x14ac:dyDescent="0.35">
      <c r="A426" s="9">
        <v>63</v>
      </c>
      <c r="B426" s="9" t="str">
        <f>CONCATENATE(BS!$F426,J426)</f>
        <v>Unrealized gain on derivatives{63}</v>
      </c>
      <c r="C426" s="28">
        <v>-75</v>
      </c>
      <c r="D426">
        <v>2019</v>
      </c>
      <c r="E426" t="s">
        <v>160</v>
      </c>
      <c r="F426" s="9" t="s">
        <v>22</v>
      </c>
      <c r="G426">
        <v>385</v>
      </c>
      <c r="H426" t="s">
        <v>193</v>
      </c>
      <c r="I426" s="1" t="s">
        <v>194</v>
      </c>
      <c r="J426" t="str">
        <f t="shared" si="44"/>
        <v>{63}</v>
      </c>
    </row>
    <row r="427" spans="1:10" x14ac:dyDescent="0.35">
      <c r="A427" s="9">
        <v>64</v>
      </c>
      <c r="B427" s="9" t="str">
        <f>CONCATENATE(BS!$F427,J427)</f>
        <v>Unrealized gain (loss) on debt securities{64}</v>
      </c>
      <c r="C427" s="28">
        <v>29</v>
      </c>
      <c r="D427">
        <v>2019</v>
      </c>
      <c r="E427" t="s">
        <v>160</v>
      </c>
      <c r="F427" s="9" t="s">
        <v>23</v>
      </c>
      <c r="G427">
        <v>386</v>
      </c>
      <c r="H427" t="s">
        <v>193</v>
      </c>
      <c r="I427" s="1" t="s">
        <v>194</v>
      </c>
      <c r="J427" t="str">
        <f t="shared" ref="J427:J490" si="45">CONCATENATE(H427,A427,I427)</f>
        <v>{64}</v>
      </c>
    </row>
    <row r="428" spans="1:10" x14ac:dyDescent="0.35">
      <c r="A428" s="9">
        <v>65</v>
      </c>
      <c r="B428" s="9" t="str">
        <f>CONCATENATE(BS!$F428,J428)</f>
        <v>Other Comprehensive Income (Loss), Net of Income Taxes{65}</v>
      </c>
      <c r="C428" s="28">
        <v>-1172</v>
      </c>
      <c r="D428">
        <v>2019</v>
      </c>
      <c r="E428" t="s">
        <v>160</v>
      </c>
      <c r="F428" s="9" t="s">
        <v>19</v>
      </c>
      <c r="G428">
        <v>387</v>
      </c>
      <c r="H428" t="s">
        <v>193</v>
      </c>
      <c r="I428" s="1" t="s">
        <v>194</v>
      </c>
      <c r="J428" t="str">
        <f t="shared" si="45"/>
        <v>{65}</v>
      </c>
    </row>
    <row r="429" spans="1:10" x14ac:dyDescent="0.35">
      <c r="A429" s="9">
        <v>66</v>
      </c>
      <c r="B429" s="9" t="str">
        <f>CONCATENATE(BS!$F429,J429)</f>
        <v>...Comprehensive Income of Consolidated Group{66}</v>
      </c>
      <c r="C429" s="28">
        <v>2085</v>
      </c>
      <c r="D429">
        <v>2019</v>
      </c>
      <c r="E429" t="s">
        <v>160</v>
      </c>
      <c r="F429" s="9" t="s">
        <v>182</v>
      </c>
      <c r="G429">
        <v>388</v>
      </c>
      <c r="H429" t="s">
        <v>193</v>
      </c>
      <c r="I429" s="1" t="s">
        <v>194</v>
      </c>
      <c r="J429" t="str">
        <f t="shared" si="45"/>
        <v>{66}</v>
      </c>
    </row>
    <row r="430" spans="1:10" x14ac:dyDescent="0.35">
      <c r="A430" s="9">
        <v>67</v>
      </c>
      <c r="B430" s="9" t="str">
        <f>CONCATENATE(BS!$F430,J430)</f>
        <v>Less: Comprehensive income (loss) attributable to noncontrolling interests{67}</v>
      </c>
      <c r="C430" s="28">
        <v>4</v>
      </c>
      <c r="D430">
        <v>2019</v>
      </c>
      <c r="E430" t="s">
        <v>160</v>
      </c>
      <c r="F430" s="9" t="s">
        <v>25</v>
      </c>
      <c r="G430">
        <v>389</v>
      </c>
      <c r="H430" t="s">
        <v>193</v>
      </c>
      <c r="I430" s="1" t="s">
        <v>194</v>
      </c>
      <c r="J430" t="str">
        <f t="shared" si="45"/>
        <v>{67}</v>
      </c>
    </row>
    <row r="431" spans="1:10" x14ac:dyDescent="0.35">
      <c r="A431" s="9">
        <v>68</v>
      </c>
      <c r="B431" s="9" t="str">
        <f>CONCATENATE(BS!$F431,J431)</f>
        <v>...Comprehensive Income Attributable to Deere &amp; Company{68}</v>
      </c>
      <c r="C431" s="28">
        <v>2081</v>
      </c>
      <c r="D431">
        <v>2019</v>
      </c>
      <c r="E431" t="s">
        <v>160</v>
      </c>
      <c r="F431" s="9" t="s">
        <v>183</v>
      </c>
      <c r="G431">
        <v>390</v>
      </c>
      <c r="H431" t="s">
        <v>193</v>
      </c>
      <c r="I431" s="1" t="s">
        <v>194</v>
      </c>
      <c r="J431" t="str">
        <f t="shared" si="45"/>
        <v>{68}</v>
      </c>
    </row>
    <row r="432" spans="1:10" x14ac:dyDescent="0.35">
      <c r="A432" s="9">
        <v>60</v>
      </c>
      <c r="B432" s="9" t="str">
        <f>CONCATENATE(BS!$F432,J432)</f>
        <v>...Net income{60}</v>
      </c>
      <c r="C432" s="28">
        <v>2371</v>
      </c>
      <c r="D432">
        <v>2018</v>
      </c>
      <c r="E432" t="s">
        <v>160</v>
      </c>
      <c r="F432" s="9" t="s">
        <v>184</v>
      </c>
      <c r="G432">
        <v>391</v>
      </c>
      <c r="H432" t="s">
        <v>193</v>
      </c>
      <c r="I432" s="1" t="s">
        <v>194</v>
      </c>
      <c r="J432" t="str">
        <f t="shared" si="45"/>
        <v>{60}</v>
      </c>
    </row>
    <row r="433" spans="1:10" x14ac:dyDescent="0.35">
      <c r="A433" s="9">
        <v>61</v>
      </c>
      <c r="B433" s="9" t="str">
        <f>CONCATENATE(BS!$F433,J433)</f>
        <v>Retirement benefits adjustment{61}</v>
      </c>
      <c r="C433" s="28">
        <v>1052</v>
      </c>
      <c r="D433">
        <v>2018</v>
      </c>
      <c r="E433" t="s">
        <v>160</v>
      </c>
      <c r="F433" s="9" t="s">
        <v>20</v>
      </c>
      <c r="G433">
        <v>392</v>
      </c>
      <c r="H433" t="s">
        <v>193</v>
      </c>
      <c r="I433" s="1" t="s">
        <v>194</v>
      </c>
      <c r="J433" t="str">
        <f t="shared" si="45"/>
        <v>{61}</v>
      </c>
    </row>
    <row r="434" spans="1:10" x14ac:dyDescent="0.35">
      <c r="A434" s="9">
        <v>62</v>
      </c>
      <c r="B434" s="9" t="str">
        <f>CONCATENATE(BS!$F434,J434)</f>
        <v>Cumulative translation adjustment{62}</v>
      </c>
      <c r="C434" s="28">
        <v>-195</v>
      </c>
      <c r="D434">
        <v>2018</v>
      </c>
      <c r="E434" t="s">
        <v>160</v>
      </c>
      <c r="F434" s="9" t="s">
        <v>21</v>
      </c>
      <c r="G434">
        <v>393</v>
      </c>
      <c r="H434" t="s">
        <v>193</v>
      </c>
      <c r="I434" s="1" t="s">
        <v>194</v>
      </c>
      <c r="J434" t="str">
        <f t="shared" si="45"/>
        <v>{62}</v>
      </c>
    </row>
    <row r="435" spans="1:10" x14ac:dyDescent="0.35">
      <c r="A435" s="9">
        <v>63</v>
      </c>
      <c r="B435" s="9" t="str">
        <f>CONCATENATE(BS!$F435,J435)</f>
        <v>Unrealized gain on derivatives{63}</v>
      </c>
      <c r="C435" s="28">
        <v>9</v>
      </c>
      <c r="D435">
        <v>2018</v>
      </c>
      <c r="E435" t="s">
        <v>160</v>
      </c>
      <c r="F435" s="9" t="s">
        <v>22</v>
      </c>
      <c r="G435">
        <v>394</v>
      </c>
      <c r="H435" t="s">
        <v>193</v>
      </c>
      <c r="I435" s="1" t="s">
        <v>194</v>
      </c>
      <c r="J435" t="str">
        <f t="shared" si="45"/>
        <v>{63}</v>
      </c>
    </row>
    <row r="436" spans="1:10" x14ac:dyDescent="0.35">
      <c r="A436" s="9">
        <v>64</v>
      </c>
      <c r="B436" s="9" t="str">
        <f>CONCATENATE(BS!$F436,J436)</f>
        <v>Unrealized gain (loss) on debt securities{64}</v>
      </c>
      <c r="C436" s="28">
        <v>-13</v>
      </c>
      <c r="D436">
        <v>2018</v>
      </c>
      <c r="E436" t="s">
        <v>160</v>
      </c>
      <c r="F436" s="9" t="s">
        <v>23</v>
      </c>
      <c r="G436">
        <v>395</v>
      </c>
      <c r="H436" t="s">
        <v>193</v>
      </c>
      <c r="I436" s="1" t="s">
        <v>194</v>
      </c>
      <c r="J436" t="str">
        <f t="shared" si="45"/>
        <v>{64}</v>
      </c>
    </row>
    <row r="437" spans="1:10" x14ac:dyDescent="0.35">
      <c r="A437" s="9">
        <v>65</v>
      </c>
      <c r="B437" s="9" t="str">
        <f>CONCATENATE(BS!$F437,J437)</f>
        <v>Other Comprehensive Income (Loss), Net of Income Taxes{65}</v>
      </c>
      <c r="C437" s="28">
        <v>853</v>
      </c>
      <c r="D437">
        <v>2018</v>
      </c>
      <c r="E437" t="s">
        <v>160</v>
      </c>
      <c r="F437" s="9" t="s">
        <v>19</v>
      </c>
      <c r="G437">
        <v>396</v>
      </c>
      <c r="H437" t="s">
        <v>193</v>
      </c>
      <c r="I437" s="1" t="s">
        <v>194</v>
      </c>
      <c r="J437" t="str">
        <f t="shared" si="45"/>
        <v>{65}</v>
      </c>
    </row>
    <row r="438" spans="1:10" x14ac:dyDescent="0.35">
      <c r="A438" s="9">
        <v>66</v>
      </c>
      <c r="B438" s="9" t="str">
        <f>CONCATENATE(BS!$F438,J438)</f>
        <v>...Comprehensive Income of Consolidated Group{66}</v>
      </c>
      <c r="C438" s="28">
        <v>3224</v>
      </c>
      <c r="D438">
        <v>2018</v>
      </c>
      <c r="E438" t="s">
        <v>160</v>
      </c>
      <c r="F438" s="9" t="s">
        <v>182</v>
      </c>
      <c r="G438">
        <v>397</v>
      </c>
      <c r="H438" t="s">
        <v>193</v>
      </c>
      <c r="I438" s="1" t="s">
        <v>194</v>
      </c>
      <c r="J438" t="str">
        <f t="shared" si="45"/>
        <v>{66}</v>
      </c>
    </row>
    <row r="439" spans="1:10" x14ac:dyDescent="0.35">
      <c r="A439" s="9">
        <v>67</v>
      </c>
      <c r="B439" s="9" t="str">
        <f>CONCATENATE(BS!$F439,J439)</f>
        <v>Less: Comprehensive income (loss) attributable to noncontrolling interests{67}</v>
      </c>
      <c r="C439" s="28">
        <v>2</v>
      </c>
      <c r="D439">
        <v>2018</v>
      </c>
      <c r="E439" t="s">
        <v>160</v>
      </c>
      <c r="F439" s="9" t="s">
        <v>25</v>
      </c>
      <c r="G439">
        <v>398</v>
      </c>
      <c r="H439" t="s">
        <v>193</v>
      </c>
      <c r="I439" s="1" t="s">
        <v>194</v>
      </c>
      <c r="J439" t="str">
        <f t="shared" si="45"/>
        <v>{67}</v>
      </c>
    </row>
    <row r="440" spans="1:10" x14ac:dyDescent="0.35">
      <c r="A440" s="9">
        <v>68</v>
      </c>
      <c r="B440" s="9" t="str">
        <f>CONCATENATE(BS!$F440,J440)</f>
        <v>...Comprehensive Income Attributable to Deere &amp; Company{68}</v>
      </c>
      <c r="C440" s="28">
        <v>3222</v>
      </c>
      <c r="D440">
        <v>2018</v>
      </c>
      <c r="E440" t="s">
        <v>160</v>
      </c>
      <c r="F440" s="9" t="s">
        <v>183</v>
      </c>
      <c r="G440">
        <v>399</v>
      </c>
      <c r="H440" t="s">
        <v>193</v>
      </c>
      <c r="I440" s="1" t="s">
        <v>194</v>
      </c>
      <c r="J440" t="str">
        <f t="shared" si="45"/>
        <v>{68}</v>
      </c>
    </row>
    <row r="441" spans="1:10" x14ac:dyDescent="0.35">
      <c r="A441" s="9">
        <v>60</v>
      </c>
      <c r="B441" s="9" t="str">
        <f>CONCATENATE(BS!$F441,J441)</f>
        <v>...Net income{60}</v>
      </c>
      <c r="C441" s="28">
        <v>2159</v>
      </c>
      <c r="D441">
        <v>2017</v>
      </c>
      <c r="E441" t="s">
        <v>160</v>
      </c>
      <c r="F441" s="9" t="s">
        <v>184</v>
      </c>
      <c r="G441">
        <v>400</v>
      </c>
      <c r="H441" t="s">
        <v>193</v>
      </c>
      <c r="I441" s="1" t="s">
        <v>194</v>
      </c>
      <c r="J441" t="str">
        <f t="shared" si="45"/>
        <v>{60}</v>
      </c>
    </row>
    <row r="442" spans="1:10" x14ac:dyDescent="0.35">
      <c r="A442" s="9">
        <v>61</v>
      </c>
      <c r="B442" s="9" t="str">
        <f>CONCATENATE(BS!$F442,J442)</f>
        <v>Retirement benefits adjustment{61}</v>
      </c>
      <c r="C442" s="28">
        <v>829</v>
      </c>
      <c r="D442">
        <v>2017</v>
      </c>
      <c r="E442" t="s">
        <v>160</v>
      </c>
      <c r="F442" s="9" t="s">
        <v>20</v>
      </c>
      <c r="G442">
        <v>401</v>
      </c>
      <c r="H442" t="s">
        <v>193</v>
      </c>
      <c r="I442" s="1" t="s">
        <v>194</v>
      </c>
      <c r="J442" t="str">
        <f t="shared" si="45"/>
        <v>{61}</v>
      </c>
    </row>
    <row r="443" spans="1:10" x14ac:dyDescent="0.35">
      <c r="A443" s="9">
        <v>62</v>
      </c>
      <c r="B443" s="9" t="str">
        <f>CONCATENATE(BS!$F443,J443)</f>
        <v>Cumulative translation adjustment{62}</v>
      </c>
      <c r="C443" s="28">
        <v>230</v>
      </c>
      <c r="D443">
        <v>2017</v>
      </c>
      <c r="E443" t="s">
        <v>160</v>
      </c>
      <c r="F443" s="9" t="s">
        <v>21</v>
      </c>
      <c r="G443">
        <v>402</v>
      </c>
      <c r="H443" t="s">
        <v>193</v>
      </c>
      <c r="I443" s="1" t="s">
        <v>194</v>
      </c>
      <c r="J443" t="str">
        <f t="shared" si="45"/>
        <v>{62}</v>
      </c>
    </row>
    <row r="444" spans="1:10" x14ac:dyDescent="0.35">
      <c r="A444" s="9">
        <v>63</v>
      </c>
      <c r="B444" s="9" t="str">
        <f>CONCATENATE(BS!$F444,J444)</f>
        <v>Unrealized gain on derivatives{63}</v>
      </c>
      <c r="C444" s="28">
        <v>4</v>
      </c>
      <c r="D444">
        <v>2017</v>
      </c>
      <c r="E444" t="s">
        <v>160</v>
      </c>
      <c r="F444" s="9" t="s">
        <v>22</v>
      </c>
      <c r="G444">
        <v>403</v>
      </c>
      <c r="H444" t="s">
        <v>193</v>
      </c>
      <c r="I444" s="1" t="s">
        <v>194</v>
      </c>
      <c r="J444" t="str">
        <f t="shared" si="45"/>
        <v>{63}</v>
      </c>
    </row>
    <row r="445" spans="1:10" x14ac:dyDescent="0.35">
      <c r="A445" s="9">
        <v>64</v>
      </c>
      <c r="B445" s="9" t="str">
        <f>CONCATENATE(BS!$F445,J445)</f>
        <v>Unrealized gain (loss) on debt securities{64}</v>
      </c>
      <c r="C445" s="28">
        <v>-1</v>
      </c>
      <c r="D445">
        <v>2017</v>
      </c>
      <c r="E445" t="s">
        <v>160</v>
      </c>
      <c r="F445" s="9" t="s">
        <v>23</v>
      </c>
      <c r="G445">
        <v>404</v>
      </c>
      <c r="H445" t="s">
        <v>193</v>
      </c>
      <c r="I445" s="1" t="s">
        <v>194</v>
      </c>
      <c r="J445" t="str">
        <f t="shared" si="45"/>
        <v>{64}</v>
      </c>
    </row>
    <row r="446" spans="1:10" x14ac:dyDescent="0.35">
      <c r="A446" s="9">
        <v>65</v>
      </c>
      <c r="B446" s="9" t="str">
        <f>CONCATENATE(BS!$F446,J446)</f>
        <v>Other Comprehensive Income (Loss), Net of Income Taxes{65}</v>
      </c>
      <c r="C446" s="28">
        <v>1062</v>
      </c>
      <c r="D446">
        <v>2017</v>
      </c>
      <c r="E446" t="s">
        <v>160</v>
      </c>
      <c r="F446" s="9" t="s">
        <v>19</v>
      </c>
      <c r="G446">
        <v>405</v>
      </c>
      <c r="H446" t="s">
        <v>193</v>
      </c>
      <c r="I446" s="1" t="s">
        <v>194</v>
      </c>
      <c r="J446" t="str">
        <f t="shared" si="45"/>
        <v>{65}</v>
      </c>
    </row>
    <row r="447" spans="1:10" x14ac:dyDescent="0.35">
      <c r="A447" s="9">
        <v>66</v>
      </c>
      <c r="B447" s="9" t="str">
        <f>CONCATENATE(BS!$F447,J447)</f>
        <v>...Comprehensive Income of Consolidated Group{66}</v>
      </c>
      <c r="C447" s="28">
        <v>3221</v>
      </c>
      <c r="D447">
        <v>2017</v>
      </c>
      <c r="E447" t="s">
        <v>160</v>
      </c>
      <c r="F447" s="9" t="s">
        <v>182</v>
      </c>
      <c r="G447">
        <v>406</v>
      </c>
      <c r="H447" t="s">
        <v>193</v>
      </c>
      <c r="I447" s="1" t="s">
        <v>194</v>
      </c>
      <c r="J447" t="str">
        <f t="shared" si="45"/>
        <v>{66}</v>
      </c>
    </row>
    <row r="448" spans="1:10" x14ac:dyDescent="0.35">
      <c r="A448" s="9">
        <v>67</v>
      </c>
      <c r="B448" s="9" t="str">
        <f>CONCATENATE(BS!$F448,J448)</f>
        <v>Less: Comprehensive income (loss) attributable to noncontrolling interests{67}</v>
      </c>
      <c r="C448" s="28">
        <v>0</v>
      </c>
      <c r="D448">
        <v>2017</v>
      </c>
      <c r="E448" t="s">
        <v>160</v>
      </c>
      <c r="F448" s="9" t="s">
        <v>25</v>
      </c>
      <c r="G448">
        <v>407</v>
      </c>
      <c r="H448" t="s">
        <v>193</v>
      </c>
      <c r="I448" s="1" t="s">
        <v>194</v>
      </c>
      <c r="J448" t="str">
        <f t="shared" si="45"/>
        <v>{67}</v>
      </c>
    </row>
    <row r="449" spans="1:12" x14ac:dyDescent="0.35">
      <c r="A449" s="9">
        <v>68</v>
      </c>
      <c r="B449" s="9" t="str">
        <f>CONCATENATE(BS!$F449,J449)</f>
        <v>...Comprehensive Income Attributable to Deere &amp; Company{68}</v>
      </c>
      <c r="C449" s="28">
        <v>3221</v>
      </c>
      <c r="D449">
        <v>2017</v>
      </c>
      <c r="E449" t="s">
        <v>160</v>
      </c>
      <c r="F449" s="9" t="s">
        <v>183</v>
      </c>
      <c r="G449">
        <v>408</v>
      </c>
      <c r="H449" t="s">
        <v>193</v>
      </c>
      <c r="I449" s="1" t="s">
        <v>194</v>
      </c>
      <c r="J449" t="str">
        <f t="shared" si="45"/>
        <v>{68}</v>
      </c>
    </row>
    <row r="450" spans="1:12" x14ac:dyDescent="0.35">
      <c r="A450" s="9">
        <v>69</v>
      </c>
      <c r="B450" s="9" t="str">
        <f>CONCATENATE(BS!$F450,J450)</f>
        <v>Net income.{69}</v>
      </c>
      <c r="C450" s="28">
        <v>7130</v>
      </c>
      <c r="D450">
        <v>2022</v>
      </c>
      <c r="E450" t="s">
        <v>161</v>
      </c>
      <c r="F450" s="9" t="s">
        <v>185</v>
      </c>
      <c r="G450">
        <v>409</v>
      </c>
      <c r="H450" t="s">
        <v>193</v>
      </c>
      <c r="I450" s="1" t="s">
        <v>194</v>
      </c>
      <c r="J450" t="str">
        <f t="shared" si="45"/>
        <v>{69}</v>
      </c>
    </row>
    <row r="451" spans="1:12" x14ac:dyDescent="0.35">
      <c r="A451" s="9">
        <v>70</v>
      </c>
      <c r="B451" s="9" t="str">
        <f>CONCATENATE(BS!$F451,J451)</f>
        <v>Provision (credit) for credit losses{70}</v>
      </c>
      <c r="C451" s="28">
        <v>192</v>
      </c>
      <c r="D451">
        <v>2022</v>
      </c>
      <c r="E451" t="s">
        <v>161</v>
      </c>
      <c r="F451" s="9" t="s">
        <v>63</v>
      </c>
      <c r="G451">
        <v>410</v>
      </c>
      <c r="H451" t="s">
        <v>193</v>
      </c>
      <c r="I451" s="1" t="s">
        <v>194</v>
      </c>
      <c r="J451" t="str">
        <f t="shared" si="45"/>
        <v>{70}</v>
      </c>
      <c r="L451" t="s">
        <v>49</v>
      </c>
    </row>
    <row r="452" spans="1:12" x14ac:dyDescent="0.35">
      <c r="A452" s="9">
        <v>71</v>
      </c>
      <c r="B452" s="9" t="str">
        <f>CONCATENATE(BS!$F452,J452)</f>
        <v>Provision for depreciation and amortization{71}</v>
      </c>
      <c r="C452" s="28">
        <v>1895</v>
      </c>
      <c r="D452">
        <v>2022</v>
      </c>
      <c r="E452" t="s">
        <v>161</v>
      </c>
      <c r="F452" s="9" t="s">
        <v>64</v>
      </c>
      <c r="G452">
        <v>411</v>
      </c>
      <c r="H452" t="s">
        <v>193</v>
      </c>
      <c r="I452" s="1" t="s">
        <v>194</v>
      </c>
      <c r="J452" t="str">
        <f t="shared" si="45"/>
        <v>{71}</v>
      </c>
    </row>
    <row r="453" spans="1:12" x14ac:dyDescent="0.35">
      <c r="A453" s="9">
        <v>72</v>
      </c>
      <c r="B453" s="9" t="str">
        <f>CONCATENATE(BS!$F453,J453)</f>
        <v>Impairment charges{72}</v>
      </c>
      <c r="C453" s="28">
        <v>88</v>
      </c>
      <c r="D453">
        <v>2022</v>
      </c>
      <c r="E453" t="s">
        <v>161</v>
      </c>
      <c r="F453" s="9" t="s">
        <v>65</v>
      </c>
      <c r="G453">
        <v>412</v>
      </c>
      <c r="H453" t="s">
        <v>193</v>
      </c>
      <c r="I453" s="1" t="s">
        <v>194</v>
      </c>
      <c r="J453" t="str">
        <f t="shared" si="45"/>
        <v>{72}</v>
      </c>
    </row>
    <row r="454" spans="1:12" x14ac:dyDescent="0.35">
      <c r="A454" s="9">
        <v>73</v>
      </c>
      <c r="B454" s="9" t="str">
        <f>CONCATENATE(BS!$F454,J454)</f>
        <v>Share-based compensation expense{73}</v>
      </c>
      <c r="C454" s="28">
        <v>85</v>
      </c>
      <c r="D454">
        <v>2022</v>
      </c>
      <c r="E454" t="s">
        <v>161</v>
      </c>
      <c r="F454" s="9" t="s">
        <v>66</v>
      </c>
      <c r="G454">
        <v>413</v>
      </c>
      <c r="H454" t="s">
        <v>193</v>
      </c>
      <c r="I454" s="1" t="s">
        <v>194</v>
      </c>
      <c r="J454" t="str">
        <f t="shared" si="45"/>
        <v>{73}</v>
      </c>
    </row>
    <row r="455" spans="1:12" x14ac:dyDescent="0.35">
      <c r="A455" s="9">
        <v>74</v>
      </c>
      <c r="B455" s="9" t="str">
        <f>CONCATENATE(BS!$F455,J455)</f>
        <v>(Gain) loss on sales of businesses and unconsolidated affiliates{74}</v>
      </c>
      <c r="C455" s="28" t="s">
        <v>3</v>
      </c>
      <c r="D455">
        <v>2022</v>
      </c>
      <c r="E455" t="s">
        <v>161</v>
      </c>
      <c r="F455" s="9" t="s">
        <v>94</v>
      </c>
      <c r="G455">
        <v>414</v>
      </c>
      <c r="H455" t="s">
        <v>193</v>
      </c>
      <c r="I455" s="1" t="s">
        <v>194</v>
      </c>
      <c r="J455" t="str">
        <f t="shared" si="45"/>
        <v>{74}</v>
      </c>
    </row>
    <row r="456" spans="1:12" x14ac:dyDescent="0.35">
      <c r="A456" s="9">
        <v>75</v>
      </c>
      <c r="B456" s="9" t="str">
        <f>CONCATENATE(BS!$F456,J456)</f>
        <v>Undistributed earnings of unconsolidated affiliates{75}</v>
      </c>
      <c r="C456" s="28"/>
      <c r="D456">
        <v>2022</v>
      </c>
      <c r="E456" t="s">
        <v>161</v>
      </c>
      <c r="F456" s="9" t="s">
        <v>95</v>
      </c>
      <c r="G456">
        <v>415</v>
      </c>
      <c r="H456" t="s">
        <v>193</v>
      </c>
      <c r="I456" s="1" t="s">
        <v>194</v>
      </c>
      <c r="J456" t="str">
        <f t="shared" si="45"/>
        <v>{75}</v>
      </c>
    </row>
    <row r="457" spans="1:12" x14ac:dyDescent="0.35">
      <c r="A457" s="9">
        <v>76</v>
      </c>
      <c r="B457" s="9" t="str">
        <f>CONCATENATE(BS!$F457,J457)</f>
        <v>Gain on remeasurement of previously held equity investment{76}</v>
      </c>
      <c r="C457" s="28">
        <v>-326</v>
      </c>
      <c r="D457">
        <v>2022</v>
      </c>
      <c r="E457" t="s">
        <v>161</v>
      </c>
      <c r="F457" s="9" t="s">
        <v>67</v>
      </c>
      <c r="G457">
        <v>416</v>
      </c>
      <c r="H457" t="s">
        <v>193</v>
      </c>
      <c r="I457" s="1" t="s">
        <v>194</v>
      </c>
      <c r="J457" t="str">
        <f t="shared" si="45"/>
        <v>{76}</v>
      </c>
    </row>
    <row r="458" spans="1:12" x14ac:dyDescent="0.35">
      <c r="A458" s="9">
        <v>77</v>
      </c>
      <c r="B458" s="9" t="str">
        <f>CONCATENATE(BS!$F458,J458)</f>
        <v>Provision (credit) for deferred income taxes{77}</v>
      </c>
      <c r="C458" s="28">
        <v>-66</v>
      </c>
      <c r="D458">
        <v>2022</v>
      </c>
      <c r="E458" t="s">
        <v>161</v>
      </c>
      <c r="F458" s="9" t="s">
        <v>96</v>
      </c>
      <c r="G458">
        <v>417</v>
      </c>
      <c r="H458" t="s">
        <v>193</v>
      </c>
      <c r="I458" s="1" t="s">
        <v>194</v>
      </c>
      <c r="J458" t="str">
        <f t="shared" si="45"/>
        <v>{77}</v>
      </c>
    </row>
    <row r="459" spans="1:12" x14ac:dyDescent="0.35">
      <c r="A459" s="9">
        <v>78</v>
      </c>
      <c r="B459" s="9" t="str">
        <f>CONCATENATE(BS!$F459,J459)</f>
        <v>Trade, notes, and financing receivables related to sales{78}</v>
      </c>
      <c r="C459" s="28">
        <v>-2483</v>
      </c>
      <c r="D459">
        <v>2022</v>
      </c>
      <c r="E459" t="s">
        <v>161</v>
      </c>
      <c r="F459" s="9" t="s">
        <v>68</v>
      </c>
      <c r="G459">
        <v>418</v>
      </c>
      <c r="H459" t="s">
        <v>193</v>
      </c>
      <c r="I459" s="1" t="s">
        <v>194</v>
      </c>
      <c r="J459" t="str">
        <f t="shared" si="45"/>
        <v>{78}</v>
      </c>
    </row>
    <row r="460" spans="1:12" x14ac:dyDescent="0.35">
      <c r="A460" s="9">
        <v>79</v>
      </c>
      <c r="B460" s="9" t="str">
        <f>CONCATENATE(BS!$F460,J460)</f>
        <v>Inventories.{79}</v>
      </c>
      <c r="C460" s="28">
        <v>-2091</v>
      </c>
      <c r="D460">
        <v>2022</v>
      </c>
      <c r="E460" t="s">
        <v>161</v>
      </c>
      <c r="F460" s="9" t="s">
        <v>186</v>
      </c>
      <c r="G460">
        <v>419</v>
      </c>
      <c r="H460" t="s">
        <v>193</v>
      </c>
      <c r="I460" s="1" t="s">
        <v>194</v>
      </c>
      <c r="J460" t="str">
        <f t="shared" si="45"/>
        <v>{79}</v>
      </c>
    </row>
    <row r="461" spans="1:12" x14ac:dyDescent="0.35">
      <c r="A461" s="9">
        <v>80</v>
      </c>
      <c r="B461" s="9" t="str">
        <f>CONCATENATE(BS!$F461,J461)</f>
        <v>Accounts payable and accrued expenses.{80}</v>
      </c>
      <c r="C461" s="28">
        <v>1133</v>
      </c>
      <c r="D461">
        <v>2022</v>
      </c>
      <c r="E461" t="s">
        <v>161</v>
      </c>
      <c r="F461" s="9" t="s">
        <v>187</v>
      </c>
      <c r="G461">
        <v>420</v>
      </c>
      <c r="H461" t="s">
        <v>193</v>
      </c>
      <c r="I461" s="1" t="s">
        <v>194</v>
      </c>
      <c r="J461" t="str">
        <f t="shared" si="45"/>
        <v>{80}</v>
      </c>
    </row>
    <row r="462" spans="1:12" x14ac:dyDescent="0.35">
      <c r="A462" s="9">
        <v>81</v>
      </c>
      <c r="B462" s="9" t="str">
        <f>CONCATENATE(BS!$F462,J462)</f>
        <v>Accrued income taxes payable/receivable{81}</v>
      </c>
      <c r="C462" s="28">
        <v>141</v>
      </c>
      <c r="D462">
        <v>2022</v>
      </c>
      <c r="E462" t="s">
        <v>161</v>
      </c>
      <c r="F462" s="9" t="s">
        <v>69</v>
      </c>
      <c r="G462">
        <v>421</v>
      </c>
      <c r="H462" t="s">
        <v>193</v>
      </c>
      <c r="I462" s="1" t="s">
        <v>194</v>
      </c>
      <c r="J462" t="str">
        <f t="shared" si="45"/>
        <v>{81}</v>
      </c>
    </row>
    <row r="463" spans="1:12" x14ac:dyDescent="0.35">
      <c r="A463" s="9">
        <v>82</v>
      </c>
      <c r="B463" s="9" t="str">
        <f>CONCATENATE(BS!$F463,J463)</f>
        <v>Retirement benefits{82}</v>
      </c>
      <c r="C463" s="28">
        <v>-1015</v>
      </c>
      <c r="D463">
        <v>2022</v>
      </c>
      <c r="E463" t="s">
        <v>161</v>
      </c>
      <c r="F463" s="9" t="s">
        <v>37</v>
      </c>
      <c r="G463">
        <v>422</v>
      </c>
      <c r="H463" t="s">
        <v>193</v>
      </c>
      <c r="I463" s="1" t="s">
        <v>194</v>
      </c>
      <c r="J463" t="str">
        <f t="shared" si="45"/>
        <v>{82}</v>
      </c>
    </row>
    <row r="464" spans="1:12" x14ac:dyDescent="0.35">
      <c r="A464" s="9">
        <v>83</v>
      </c>
      <c r="B464" s="9" t="str">
        <f>CONCATENATE(BS!$F464,J464)</f>
        <v>Other{83}</v>
      </c>
      <c r="C464" s="28">
        <v>16</v>
      </c>
      <c r="D464">
        <v>2022</v>
      </c>
      <c r="E464" t="s">
        <v>161</v>
      </c>
      <c r="F464" s="9" t="s">
        <v>70</v>
      </c>
      <c r="G464">
        <v>423</v>
      </c>
      <c r="H464" t="s">
        <v>193</v>
      </c>
      <c r="I464" s="1" t="s">
        <v>194</v>
      </c>
      <c r="J464" t="str">
        <f t="shared" si="45"/>
        <v>{83}</v>
      </c>
    </row>
    <row r="465" spans="1:10" x14ac:dyDescent="0.35">
      <c r="A465" s="9">
        <v>84</v>
      </c>
      <c r="B465" s="9" t="str">
        <f>CONCATENATE(BS!$F465,J465)</f>
        <v>...Net cash provided by operating activities{84}</v>
      </c>
      <c r="C465" s="28">
        <v>4699</v>
      </c>
      <c r="D465">
        <v>2022</v>
      </c>
      <c r="E465" t="s">
        <v>161</v>
      </c>
      <c r="F465" s="9" t="s">
        <v>188</v>
      </c>
      <c r="G465">
        <v>424</v>
      </c>
      <c r="H465" t="s">
        <v>193</v>
      </c>
      <c r="I465" s="1" t="s">
        <v>194</v>
      </c>
      <c r="J465" t="str">
        <f t="shared" si="45"/>
        <v>{84}</v>
      </c>
    </row>
    <row r="466" spans="1:10" x14ac:dyDescent="0.35">
      <c r="A466" s="9">
        <v>85</v>
      </c>
      <c r="B466" s="9" t="str">
        <f>CONCATENATE(BS!$F466,J466)</f>
        <v>Collections of receivables (excluding receivables related to sales){85}</v>
      </c>
      <c r="C466" s="28">
        <v>20907</v>
      </c>
      <c r="D466">
        <v>2022</v>
      </c>
      <c r="E466" t="s">
        <v>161</v>
      </c>
      <c r="F466" s="9" t="s">
        <v>72</v>
      </c>
      <c r="G466">
        <v>425</v>
      </c>
      <c r="H466" t="s">
        <v>193</v>
      </c>
      <c r="I466" s="1" t="s">
        <v>194</v>
      </c>
      <c r="J466" t="str">
        <f t="shared" si="45"/>
        <v>{85}</v>
      </c>
    </row>
    <row r="467" spans="1:10" x14ac:dyDescent="0.35">
      <c r="A467" s="9">
        <v>86</v>
      </c>
      <c r="B467" s="9" t="str">
        <f>CONCATENATE(BS!$F467,J467)</f>
        <v>Proceeds from maturities and sales of marketable securities{86}</v>
      </c>
      <c r="C467" s="28"/>
      <c r="D467">
        <v>2022</v>
      </c>
      <c r="E467" t="s">
        <v>161</v>
      </c>
      <c r="F467" s="9" t="s">
        <v>97</v>
      </c>
      <c r="G467">
        <v>426</v>
      </c>
      <c r="H467" t="s">
        <v>193</v>
      </c>
      <c r="I467" s="1" t="s">
        <v>194</v>
      </c>
      <c r="J467" t="str">
        <f t="shared" si="45"/>
        <v>{86}</v>
      </c>
    </row>
    <row r="468" spans="1:10" x14ac:dyDescent="0.35">
      <c r="A468" s="9">
        <v>87</v>
      </c>
      <c r="B468" s="9" t="str">
        <f>CONCATENATE(BS!$F468,J468)</f>
        <v>Proceeds from sales of equipment on operating leases{87}</v>
      </c>
      <c r="C468" s="28">
        <v>2093</v>
      </c>
      <c r="D468">
        <v>2022</v>
      </c>
      <c r="E468" t="s">
        <v>161</v>
      </c>
      <c r="F468" s="9" t="s">
        <v>73</v>
      </c>
      <c r="G468">
        <v>427</v>
      </c>
      <c r="H468" t="s">
        <v>193</v>
      </c>
      <c r="I468" s="1" t="s">
        <v>194</v>
      </c>
      <c r="J468" t="str">
        <f t="shared" si="45"/>
        <v>{87}</v>
      </c>
    </row>
    <row r="469" spans="1:10" x14ac:dyDescent="0.35">
      <c r="A469" s="9">
        <v>88</v>
      </c>
      <c r="B469" s="9" t="str">
        <f>CONCATENATE(BS!$F469,J469)</f>
        <v>Proceeds from sales of businesses and unconsolidated affiliates, net of cash sold{88}</v>
      </c>
      <c r="C469" s="28"/>
      <c r="D469">
        <v>2022</v>
      </c>
      <c r="E469" t="s">
        <v>161</v>
      </c>
      <c r="F469" s="9" t="s">
        <v>98</v>
      </c>
      <c r="G469">
        <v>428</v>
      </c>
      <c r="H469" t="s">
        <v>193</v>
      </c>
      <c r="I469" s="1" t="s">
        <v>194</v>
      </c>
      <c r="J469" t="str">
        <f t="shared" si="45"/>
        <v>{88}</v>
      </c>
    </row>
    <row r="470" spans="1:10" x14ac:dyDescent="0.35">
      <c r="A470" s="9">
        <v>89</v>
      </c>
      <c r="B470" s="9" t="str">
        <f>CONCATENATE(BS!$F470,J470)</f>
        <v>Cost of receivables acquired (excluding receivables related to sales){89}</v>
      </c>
      <c r="C470" s="28">
        <v>-26300</v>
      </c>
      <c r="D470">
        <v>2022</v>
      </c>
      <c r="E470" t="s">
        <v>161</v>
      </c>
      <c r="F470" s="9" t="s">
        <v>74</v>
      </c>
      <c r="G470">
        <v>429</v>
      </c>
      <c r="H470" t="s">
        <v>193</v>
      </c>
      <c r="I470" s="1" t="s">
        <v>194</v>
      </c>
      <c r="J470" t="str">
        <f t="shared" si="45"/>
        <v>{89}</v>
      </c>
    </row>
    <row r="471" spans="1:10" x14ac:dyDescent="0.35">
      <c r="A471" s="9">
        <v>90</v>
      </c>
      <c r="B471" s="9" t="str">
        <f>CONCATENATE(BS!$F471,J471)</f>
        <v>Acquisitions of businesses, net of cash acquired{90}</v>
      </c>
      <c r="C471" s="28">
        <v>-498</v>
      </c>
      <c r="D471">
        <v>2022</v>
      </c>
      <c r="E471" t="s">
        <v>161</v>
      </c>
      <c r="F471" s="9" t="s">
        <v>75</v>
      </c>
      <c r="G471">
        <v>430</v>
      </c>
      <c r="H471" t="s">
        <v>193</v>
      </c>
      <c r="I471" s="1" t="s">
        <v>194</v>
      </c>
      <c r="J471" t="str">
        <f t="shared" si="45"/>
        <v>{90}</v>
      </c>
    </row>
    <row r="472" spans="1:10" x14ac:dyDescent="0.35">
      <c r="A472" s="9">
        <v>91</v>
      </c>
      <c r="B472" s="9" t="str">
        <f>CONCATENATE(BS!$F472,J472)</f>
        <v>Purchases of marketable securities{91}</v>
      </c>
      <c r="C472" s="28"/>
      <c r="D472">
        <v>2022</v>
      </c>
      <c r="E472" t="s">
        <v>161</v>
      </c>
      <c r="F472" s="9" t="s">
        <v>99</v>
      </c>
      <c r="G472">
        <v>431</v>
      </c>
      <c r="H472" t="s">
        <v>193</v>
      </c>
      <c r="I472" s="1" t="s">
        <v>194</v>
      </c>
      <c r="J472" t="str">
        <f t="shared" si="45"/>
        <v>{91}</v>
      </c>
    </row>
    <row r="473" spans="1:10" x14ac:dyDescent="0.35">
      <c r="A473" s="9">
        <v>92</v>
      </c>
      <c r="B473" s="9" t="str">
        <f>CONCATENATE(BS!$F473,J473)</f>
        <v>Purchases of property and equipment{92}</v>
      </c>
      <c r="C473" s="28">
        <v>-1134</v>
      </c>
      <c r="D473">
        <v>2022</v>
      </c>
      <c r="E473" t="s">
        <v>161</v>
      </c>
      <c r="F473" s="9" t="s">
        <v>76</v>
      </c>
      <c r="G473">
        <v>432</v>
      </c>
      <c r="H473" t="s">
        <v>193</v>
      </c>
      <c r="I473" s="1" t="s">
        <v>194</v>
      </c>
      <c r="J473" t="str">
        <f t="shared" si="45"/>
        <v>{92}</v>
      </c>
    </row>
    <row r="474" spans="1:10" x14ac:dyDescent="0.35">
      <c r="A474" s="9">
        <v>93</v>
      </c>
      <c r="B474" s="9" t="str">
        <f>CONCATENATE(BS!$F474,J474)</f>
        <v>Cost of equipment on operating leases acquired{93}</v>
      </c>
      <c r="C474" s="28">
        <v>-2654</v>
      </c>
      <c r="D474">
        <v>2022</v>
      </c>
      <c r="E474" t="s">
        <v>161</v>
      </c>
      <c r="F474" s="9" t="s">
        <v>77</v>
      </c>
      <c r="G474">
        <v>433</v>
      </c>
      <c r="H474" t="s">
        <v>193</v>
      </c>
      <c r="I474" s="1" t="s">
        <v>194</v>
      </c>
      <c r="J474" t="str">
        <f t="shared" si="45"/>
        <v>{93}</v>
      </c>
    </row>
    <row r="475" spans="1:10" x14ac:dyDescent="0.35">
      <c r="A475" s="9">
        <v>94</v>
      </c>
      <c r="B475" s="9" t="str">
        <f>CONCATENATE(BS!$F475,J475)</f>
        <v>Collateral on derivatives - net{94}</v>
      </c>
      <c r="C475" s="28">
        <v>-642</v>
      </c>
      <c r="D475">
        <v>2022</v>
      </c>
      <c r="E475" t="s">
        <v>161</v>
      </c>
      <c r="F475" s="9" t="s">
        <v>78</v>
      </c>
      <c r="G475">
        <v>434</v>
      </c>
      <c r="H475" t="s">
        <v>193</v>
      </c>
      <c r="I475" s="1" t="s">
        <v>194</v>
      </c>
      <c r="J475" t="str">
        <f t="shared" si="45"/>
        <v>{94}</v>
      </c>
    </row>
    <row r="476" spans="1:10" x14ac:dyDescent="0.35">
      <c r="A476" s="9">
        <v>95</v>
      </c>
      <c r="B476" s="9" t="str">
        <f>CONCATENATE(BS!$F476,J476)</f>
        <v>Other{95}</v>
      </c>
      <c r="C476" s="28">
        <v>-257</v>
      </c>
      <c r="D476">
        <v>2022</v>
      </c>
      <c r="E476" t="s">
        <v>161</v>
      </c>
      <c r="F476" s="9" t="s">
        <v>70</v>
      </c>
      <c r="G476">
        <v>435</v>
      </c>
      <c r="H476" t="s">
        <v>193</v>
      </c>
      <c r="I476" s="1" t="s">
        <v>194</v>
      </c>
      <c r="J476" t="str">
        <f t="shared" si="45"/>
        <v>{95}</v>
      </c>
    </row>
    <row r="477" spans="1:10" x14ac:dyDescent="0.35">
      <c r="A477" s="9">
        <v>96</v>
      </c>
      <c r="B477" s="9" t="str">
        <f>CONCATENATE(BS!$F477,J477)</f>
        <v>...Net cash used for investing activities{96}</v>
      </c>
      <c r="C477" s="28">
        <v>-8485</v>
      </c>
      <c r="D477">
        <v>2022</v>
      </c>
      <c r="E477" t="s">
        <v>161</v>
      </c>
      <c r="F477" s="9" t="s">
        <v>189</v>
      </c>
      <c r="G477">
        <v>436</v>
      </c>
      <c r="H477" t="s">
        <v>193</v>
      </c>
      <c r="I477" s="1" t="s">
        <v>194</v>
      </c>
      <c r="J477" t="str">
        <f t="shared" si="45"/>
        <v>{96}</v>
      </c>
    </row>
    <row r="478" spans="1:10" x14ac:dyDescent="0.35">
      <c r="A478" s="9">
        <v>97</v>
      </c>
      <c r="B478" s="9" t="str">
        <f>CONCATENATE(BS!$F478,J478)</f>
        <v>Increase (decrease) in total short-term borrowings{97}</v>
      </c>
      <c r="C478" s="28">
        <v>3852</v>
      </c>
      <c r="D478">
        <v>2022</v>
      </c>
      <c r="E478" t="s">
        <v>161</v>
      </c>
      <c r="F478" s="9" t="s">
        <v>80</v>
      </c>
      <c r="G478">
        <v>437</v>
      </c>
      <c r="H478" t="s">
        <v>193</v>
      </c>
      <c r="I478" s="1" t="s">
        <v>194</v>
      </c>
      <c r="J478" t="str">
        <f t="shared" si="45"/>
        <v>{97}</v>
      </c>
    </row>
    <row r="479" spans="1:10" x14ac:dyDescent="0.35">
      <c r="A479" s="9">
        <v>98</v>
      </c>
      <c r="B479" s="9" t="str">
        <f>CONCATENATE(BS!$F479,J479)</f>
        <v>Proceeds from long-term borrowings{98}</v>
      </c>
      <c r="C479" s="28">
        <v>10358</v>
      </c>
      <c r="D479">
        <v>2022</v>
      </c>
      <c r="E479" t="s">
        <v>161</v>
      </c>
      <c r="F479" s="9" t="s">
        <v>81</v>
      </c>
      <c r="G479">
        <v>438</v>
      </c>
      <c r="H479" t="s">
        <v>193</v>
      </c>
      <c r="I479" s="1" t="s">
        <v>194</v>
      </c>
      <c r="J479" t="str">
        <f t="shared" si="45"/>
        <v>{98}</v>
      </c>
    </row>
    <row r="480" spans="1:10" x14ac:dyDescent="0.35">
      <c r="A480" s="9">
        <v>99</v>
      </c>
      <c r="B480" s="9" t="str">
        <f>CONCATENATE(BS!$F480,J480)</f>
        <v>Payments of long-term borrowings{99}</v>
      </c>
      <c r="C480" s="28">
        <v>-8445</v>
      </c>
      <c r="D480">
        <v>2022</v>
      </c>
      <c r="E480" t="s">
        <v>161</v>
      </c>
      <c r="F480" s="9" t="s">
        <v>82</v>
      </c>
      <c r="G480">
        <v>439</v>
      </c>
      <c r="H480" t="s">
        <v>193</v>
      </c>
      <c r="I480" s="1" t="s">
        <v>194</v>
      </c>
      <c r="J480" t="str">
        <f t="shared" si="45"/>
        <v>{99}</v>
      </c>
    </row>
    <row r="481" spans="1:11" x14ac:dyDescent="0.35">
      <c r="A481" s="9">
        <v>100</v>
      </c>
      <c r="B481" s="9" t="str">
        <f>CONCATENATE(BS!$F481,J481)</f>
        <v>Proceeds from issuance of common stock{100}</v>
      </c>
      <c r="C481" s="28">
        <v>63</v>
      </c>
      <c r="D481">
        <v>2022</v>
      </c>
      <c r="E481" t="s">
        <v>161</v>
      </c>
      <c r="F481" s="9" t="s">
        <v>83</v>
      </c>
      <c r="G481">
        <v>440</v>
      </c>
      <c r="H481" t="s">
        <v>193</v>
      </c>
      <c r="I481" s="1" t="s">
        <v>194</v>
      </c>
      <c r="J481" t="str">
        <f t="shared" si="45"/>
        <v>{100}</v>
      </c>
    </row>
    <row r="482" spans="1:11" x14ac:dyDescent="0.35">
      <c r="A482" s="9">
        <v>101</v>
      </c>
      <c r="B482" s="9" t="str">
        <f>CONCATENATE(BS!$F482,J482)</f>
        <v>Repurchases of common stock{101}</v>
      </c>
      <c r="C482" s="28">
        <v>-3597</v>
      </c>
      <c r="D482">
        <v>2022</v>
      </c>
      <c r="E482" t="s">
        <v>161</v>
      </c>
      <c r="F482" s="9" t="s">
        <v>84</v>
      </c>
      <c r="G482">
        <v>441</v>
      </c>
      <c r="H482" t="s">
        <v>193</v>
      </c>
      <c r="I482" s="1" t="s">
        <v>194</v>
      </c>
      <c r="J482" t="str">
        <f t="shared" si="45"/>
        <v>{101}</v>
      </c>
    </row>
    <row r="483" spans="1:11" x14ac:dyDescent="0.35">
      <c r="A483" s="9">
        <v>102</v>
      </c>
      <c r="B483" s="9" t="str">
        <f>CONCATENATE(BS!$F483,J483)</f>
        <v>Dividends paid{102}</v>
      </c>
      <c r="C483" s="28">
        <v>-1313</v>
      </c>
      <c r="D483">
        <v>2022</v>
      </c>
      <c r="E483" t="s">
        <v>161</v>
      </c>
      <c r="F483" s="9" t="s">
        <v>85</v>
      </c>
      <c r="G483">
        <v>442</v>
      </c>
      <c r="H483" t="s">
        <v>193</v>
      </c>
      <c r="I483" s="1" t="s">
        <v>194</v>
      </c>
      <c r="J483" t="str">
        <f t="shared" si="45"/>
        <v>{102}</v>
      </c>
    </row>
    <row r="484" spans="1:11" x14ac:dyDescent="0.35">
      <c r="A484" s="9">
        <v>103</v>
      </c>
      <c r="B484" s="9" t="str">
        <f>CONCATENATE(BS!$F484,J484)</f>
        <v>Other{103}</v>
      </c>
      <c r="C484" s="28">
        <v>-92</v>
      </c>
      <c r="D484">
        <v>2022</v>
      </c>
      <c r="E484" t="s">
        <v>161</v>
      </c>
      <c r="F484" s="9" t="s">
        <v>70</v>
      </c>
      <c r="G484">
        <v>443</v>
      </c>
      <c r="H484" t="s">
        <v>193</v>
      </c>
      <c r="I484" s="1" t="s">
        <v>194</v>
      </c>
      <c r="J484" t="str">
        <f t="shared" si="45"/>
        <v>{103}</v>
      </c>
    </row>
    <row r="485" spans="1:11" x14ac:dyDescent="0.35">
      <c r="A485" s="9">
        <v>104</v>
      </c>
      <c r="B485" s="9" t="str">
        <f>CONCATENATE(BS!$F485,J485)</f>
        <v>...Net cash provided by (used for) financing activities{104}</v>
      </c>
      <c r="C485" s="28">
        <v>826</v>
      </c>
      <c r="D485">
        <v>2022</v>
      </c>
      <c r="E485" t="s">
        <v>161</v>
      </c>
      <c r="F485" s="9" t="s">
        <v>190</v>
      </c>
      <c r="G485">
        <v>444</v>
      </c>
      <c r="H485" t="s">
        <v>193</v>
      </c>
      <c r="I485" s="1" t="s">
        <v>194</v>
      </c>
      <c r="J485" t="str">
        <f t="shared" si="45"/>
        <v>{104}</v>
      </c>
    </row>
    <row r="486" spans="1:11" x14ac:dyDescent="0.35">
      <c r="A486" s="9">
        <v>105</v>
      </c>
      <c r="B486" s="9" t="str">
        <f>CONCATENATE(BS!$F486,J486)</f>
        <v>Effect of Exchange Rate Changes on Cash, Cash Equivalents, and Restricted Cash{105}</v>
      </c>
      <c r="C486" s="28">
        <v>-224</v>
      </c>
      <c r="D486">
        <v>2022</v>
      </c>
      <c r="E486" t="s">
        <v>161</v>
      </c>
      <c r="F486" s="9" t="s">
        <v>87</v>
      </c>
      <c r="G486">
        <v>445</v>
      </c>
      <c r="H486" t="s">
        <v>193</v>
      </c>
      <c r="I486" s="1" t="s">
        <v>194</v>
      </c>
      <c r="J486" t="str">
        <f t="shared" si="45"/>
        <v>{105}</v>
      </c>
    </row>
    <row r="487" spans="1:11" x14ac:dyDescent="0.35">
      <c r="A487" s="9">
        <v>106</v>
      </c>
      <c r="B487" s="9" t="str">
        <f>CONCATENATE(BS!$F487,J487)</f>
        <v>...Net Increase (Decrease) in Cash, Cash Equivalents, and Restricted Cash{106}</v>
      </c>
      <c r="C487" s="28">
        <v>-3184</v>
      </c>
      <c r="D487">
        <v>2022</v>
      </c>
      <c r="E487" t="s">
        <v>161</v>
      </c>
      <c r="F487" s="9" t="s">
        <v>191</v>
      </c>
      <c r="G487">
        <v>446</v>
      </c>
      <c r="H487" t="s">
        <v>193</v>
      </c>
      <c r="I487" s="1" t="s">
        <v>194</v>
      </c>
      <c r="J487" t="str">
        <f t="shared" si="45"/>
        <v>{106}</v>
      </c>
      <c r="K487" t="s">
        <v>49</v>
      </c>
    </row>
    <row r="488" spans="1:11" x14ac:dyDescent="0.35">
      <c r="A488" s="9">
        <v>107</v>
      </c>
      <c r="B488" s="9" t="str">
        <f>CONCATENATE(BS!$F488,J488)</f>
        <v>Cash, Cash Equivalents, and Restricted Cash at Beginning of Year{107}</v>
      </c>
      <c r="C488" s="28">
        <v>8125</v>
      </c>
      <c r="D488">
        <v>2022</v>
      </c>
      <c r="E488" t="s">
        <v>161</v>
      </c>
      <c r="F488" s="9" t="s">
        <v>89</v>
      </c>
      <c r="G488">
        <v>447</v>
      </c>
      <c r="H488" t="s">
        <v>193</v>
      </c>
      <c r="I488" s="1" t="s">
        <v>194</v>
      </c>
      <c r="J488" t="str">
        <f t="shared" si="45"/>
        <v>{107}</v>
      </c>
    </row>
    <row r="489" spans="1:11" x14ac:dyDescent="0.35">
      <c r="A489" s="9">
        <v>108</v>
      </c>
      <c r="B489" s="9" t="str">
        <f>CONCATENATE(BS!$F489,J489)</f>
        <v>Cash, Cash Equivalents, and Restricted Cash at End of Year{108}</v>
      </c>
      <c r="C489" s="28">
        <v>4941</v>
      </c>
      <c r="D489">
        <v>2022</v>
      </c>
      <c r="E489" t="s">
        <v>161</v>
      </c>
      <c r="F489" s="9" t="s">
        <v>90</v>
      </c>
      <c r="G489">
        <v>448</v>
      </c>
      <c r="H489" t="s">
        <v>193</v>
      </c>
      <c r="I489" s="1" t="s">
        <v>194</v>
      </c>
      <c r="J489" t="str">
        <f t="shared" si="45"/>
        <v>{108}</v>
      </c>
    </row>
    <row r="490" spans="1:11" x14ac:dyDescent="0.35">
      <c r="A490" s="9">
        <v>69</v>
      </c>
      <c r="B490" s="9" t="str">
        <f>CONCATENATE(BS!$F490,J490)</f>
        <v>Net income.{69}</v>
      </c>
      <c r="C490" s="28">
        <v>5965</v>
      </c>
      <c r="D490">
        <v>2021</v>
      </c>
      <c r="E490" t="s">
        <v>161</v>
      </c>
      <c r="F490" s="9" t="s">
        <v>185</v>
      </c>
      <c r="G490">
        <v>449</v>
      </c>
      <c r="H490" t="s">
        <v>193</v>
      </c>
      <c r="I490" s="1" t="s">
        <v>194</v>
      </c>
      <c r="J490" t="str">
        <f t="shared" si="45"/>
        <v>{69}</v>
      </c>
    </row>
    <row r="491" spans="1:11" x14ac:dyDescent="0.35">
      <c r="A491" s="9">
        <v>70</v>
      </c>
      <c r="B491" s="9" t="str">
        <f>CONCATENATE(BS!$F491,J491)</f>
        <v>Provision (credit) for credit losses{70}</v>
      </c>
      <c r="C491" s="28">
        <v>-6</v>
      </c>
      <c r="D491">
        <v>2021</v>
      </c>
      <c r="E491" t="s">
        <v>161</v>
      </c>
      <c r="F491" s="9" t="s">
        <v>63</v>
      </c>
      <c r="G491">
        <v>450</v>
      </c>
      <c r="H491" t="s">
        <v>193</v>
      </c>
      <c r="I491" s="1" t="s">
        <v>194</v>
      </c>
      <c r="J491" t="str">
        <f t="shared" ref="J491:J554" si="46">CONCATENATE(H491,A491,I491)</f>
        <v>{70}</v>
      </c>
    </row>
    <row r="492" spans="1:11" x14ac:dyDescent="0.35">
      <c r="A492" s="9">
        <v>71</v>
      </c>
      <c r="B492" s="9" t="str">
        <f>CONCATENATE(BS!$F492,J492)</f>
        <v>Provision for depreciation and amortization{71}</v>
      </c>
      <c r="C492" s="28">
        <v>2050</v>
      </c>
      <c r="D492">
        <v>2021</v>
      </c>
      <c r="E492" t="s">
        <v>161</v>
      </c>
      <c r="F492" s="9" t="s">
        <v>64</v>
      </c>
      <c r="G492">
        <v>451</v>
      </c>
      <c r="H492" t="s">
        <v>193</v>
      </c>
      <c r="I492" s="1" t="s">
        <v>194</v>
      </c>
      <c r="J492" t="str">
        <f t="shared" si="46"/>
        <v>{71}</v>
      </c>
    </row>
    <row r="493" spans="1:11" x14ac:dyDescent="0.35">
      <c r="A493" s="9">
        <v>72</v>
      </c>
      <c r="B493" s="9" t="str">
        <f>CONCATENATE(BS!$F493,J493)</f>
        <v>Impairment charges{72}</v>
      </c>
      <c r="C493" s="28">
        <v>50</v>
      </c>
      <c r="D493">
        <v>2021</v>
      </c>
      <c r="E493" t="s">
        <v>161</v>
      </c>
      <c r="F493" s="9" t="s">
        <v>65</v>
      </c>
      <c r="G493">
        <v>452</v>
      </c>
      <c r="H493" t="s">
        <v>193</v>
      </c>
      <c r="I493" s="1" t="s">
        <v>194</v>
      </c>
      <c r="J493" t="str">
        <f t="shared" si="46"/>
        <v>{72}</v>
      </c>
    </row>
    <row r="494" spans="1:11" x14ac:dyDescent="0.35">
      <c r="A494" s="9">
        <v>73</v>
      </c>
      <c r="B494" s="9" t="str">
        <f>CONCATENATE(BS!$F494,J494)</f>
        <v>Share-based compensation expense{73}</v>
      </c>
      <c r="C494" s="28">
        <v>82</v>
      </c>
      <c r="D494">
        <v>2021</v>
      </c>
      <c r="E494" t="s">
        <v>161</v>
      </c>
      <c r="F494" s="9" t="s">
        <v>66</v>
      </c>
      <c r="G494">
        <v>453</v>
      </c>
      <c r="H494" t="s">
        <v>193</v>
      </c>
      <c r="I494" s="1" t="s">
        <v>194</v>
      </c>
      <c r="J494" t="str">
        <f t="shared" si="46"/>
        <v>{73}</v>
      </c>
    </row>
    <row r="495" spans="1:11" x14ac:dyDescent="0.35">
      <c r="A495" s="9">
        <v>74</v>
      </c>
      <c r="B495" s="9" t="str">
        <f>CONCATENATE(BS!$F495,J495)</f>
        <v>(Gain) loss on sales of businesses and unconsolidated affiliates{74}</v>
      </c>
      <c r="C495" s="28" t="s">
        <v>3</v>
      </c>
      <c r="D495">
        <v>2021</v>
      </c>
      <c r="E495" t="s">
        <v>161</v>
      </c>
      <c r="F495" s="9" t="s">
        <v>94</v>
      </c>
      <c r="G495">
        <v>454</v>
      </c>
      <c r="H495" t="s">
        <v>193</v>
      </c>
      <c r="I495" s="1" t="s">
        <v>194</v>
      </c>
      <c r="J495" t="str">
        <f t="shared" si="46"/>
        <v>{74}</v>
      </c>
    </row>
    <row r="496" spans="1:11" x14ac:dyDescent="0.35">
      <c r="A496" s="9">
        <v>75</v>
      </c>
      <c r="B496" s="9" t="str">
        <f>CONCATENATE(BS!$F496,J496)</f>
        <v>Undistributed earnings of unconsolidated affiliates{75}</v>
      </c>
      <c r="C496" s="28"/>
      <c r="D496">
        <v>2021</v>
      </c>
      <c r="E496" t="s">
        <v>161</v>
      </c>
      <c r="F496" s="9" t="s">
        <v>95</v>
      </c>
      <c r="G496">
        <v>455</v>
      </c>
      <c r="H496" t="s">
        <v>193</v>
      </c>
      <c r="I496" s="1" t="s">
        <v>194</v>
      </c>
      <c r="J496" t="str">
        <f t="shared" si="46"/>
        <v>{75}</v>
      </c>
    </row>
    <row r="497" spans="1:10" x14ac:dyDescent="0.35">
      <c r="A497" s="9">
        <v>76</v>
      </c>
      <c r="B497" s="9" t="str">
        <f>CONCATENATE(BS!$F497,J497)</f>
        <v>Gain on remeasurement of previously held equity investment{76}</v>
      </c>
      <c r="C497" s="28" t="s">
        <v>3</v>
      </c>
      <c r="D497">
        <v>2021</v>
      </c>
      <c r="E497" t="s">
        <v>161</v>
      </c>
      <c r="F497" s="9" t="s">
        <v>67</v>
      </c>
      <c r="G497">
        <v>456</v>
      </c>
      <c r="H497" t="s">
        <v>193</v>
      </c>
      <c r="I497" s="1" t="s">
        <v>194</v>
      </c>
      <c r="J497" t="str">
        <f t="shared" si="46"/>
        <v>{76}</v>
      </c>
    </row>
    <row r="498" spans="1:10" x14ac:dyDescent="0.35">
      <c r="A498" s="9">
        <v>77</v>
      </c>
      <c r="B498" s="9" t="str">
        <f>CONCATENATE(BS!$F498,J498)</f>
        <v>Provision (credit) for deferred income taxes{77}</v>
      </c>
      <c r="C498" s="28">
        <v>-441</v>
      </c>
      <c r="D498">
        <v>2021</v>
      </c>
      <c r="E498" t="s">
        <v>161</v>
      </c>
      <c r="F498" s="9" t="s">
        <v>96</v>
      </c>
      <c r="G498">
        <v>457</v>
      </c>
      <c r="H498" t="s">
        <v>193</v>
      </c>
      <c r="I498" s="1" t="s">
        <v>194</v>
      </c>
      <c r="J498" t="str">
        <f t="shared" si="46"/>
        <v>{77}</v>
      </c>
    </row>
    <row r="499" spans="1:10" x14ac:dyDescent="0.35">
      <c r="A499" s="9">
        <v>78</v>
      </c>
      <c r="B499" s="9" t="str">
        <f>CONCATENATE(BS!$F499,J499)</f>
        <v>Trade, notes, and financing receivables related to sales{78}</v>
      </c>
      <c r="C499" s="28">
        <v>969</v>
      </c>
      <c r="D499">
        <v>2021</v>
      </c>
      <c r="E499" t="s">
        <v>161</v>
      </c>
      <c r="F499" s="9" t="s">
        <v>68</v>
      </c>
      <c r="G499">
        <v>458</v>
      </c>
      <c r="H499" t="s">
        <v>193</v>
      </c>
      <c r="I499" s="1" t="s">
        <v>194</v>
      </c>
      <c r="J499" t="str">
        <f t="shared" si="46"/>
        <v>{78}</v>
      </c>
    </row>
    <row r="500" spans="1:10" x14ac:dyDescent="0.35">
      <c r="A500" s="9">
        <v>79</v>
      </c>
      <c r="B500" s="9" t="str">
        <f>CONCATENATE(BS!$F500,J500)</f>
        <v>Inventories.{79}</v>
      </c>
      <c r="C500" s="28">
        <v>-2497</v>
      </c>
      <c r="D500">
        <v>2021</v>
      </c>
      <c r="E500" t="s">
        <v>161</v>
      </c>
      <c r="F500" s="9" t="s">
        <v>186</v>
      </c>
      <c r="G500">
        <v>459</v>
      </c>
      <c r="H500" t="s">
        <v>193</v>
      </c>
      <c r="I500" s="1" t="s">
        <v>194</v>
      </c>
      <c r="J500" t="str">
        <f t="shared" si="46"/>
        <v>{79}</v>
      </c>
    </row>
    <row r="501" spans="1:10" x14ac:dyDescent="0.35">
      <c r="A501" s="9">
        <v>80</v>
      </c>
      <c r="B501" s="9" t="str">
        <f>CONCATENATE(BS!$F501,J501)</f>
        <v>Accounts payable and accrued expenses.{80}</v>
      </c>
      <c r="C501" s="28">
        <v>1884</v>
      </c>
      <c r="D501">
        <v>2021</v>
      </c>
      <c r="E501" t="s">
        <v>161</v>
      </c>
      <c r="F501" s="9" t="s">
        <v>187</v>
      </c>
      <c r="G501">
        <v>460</v>
      </c>
      <c r="H501" t="s">
        <v>193</v>
      </c>
      <c r="I501" s="1" t="s">
        <v>194</v>
      </c>
      <c r="J501" t="str">
        <f t="shared" si="46"/>
        <v>{80}</v>
      </c>
    </row>
    <row r="502" spans="1:10" x14ac:dyDescent="0.35">
      <c r="A502" s="9">
        <v>81</v>
      </c>
      <c r="B502" s="9" t="str">
        <f>CONCATENATE(BS!$F502,J502)</f>
        <v>Accrued income taxes payable/receivable{81}</v>
      </c>
      <c r="C502" s="28">
        <v>11</v>
      </c>
      <c r="D502">
        <v>2021</v>
      </c>
      <c r="E502" t="s">
        <v>161</v>
      </c>
      <c r="F502" s="9" t="s">
        <v>69</v>
      </c>
      <c r="G502">
        <v>461</v>
      </c>
      <c r="H502" t="s">
        <v>193</v>
      </c>
      <c r="I502" s="1" t="s">
        <v>194</v>
      </c>
      <c r="J502" t="str">
        <f t="shared" si="46"/>
        <v>{81}</v>
      </c>
    </row>
    <row r="503" spans="1:10" x14ac:dyDescent="0.35">
      <c r="A503" s="9">
        <v>82</v>
      </c>
      <c r="B503" s="9" t="str">
        <f>CONCATENATE(BS!$F503,J503)</f>
        <v>Retirement benefits{82}</v>
      </c>
      <c r="C503" s="28">
        <v>29</v>
      </c>
      <c r="D503">
        <v>2021</v>
      </c>
      <c r="E503" t="s">
        <v>161</v>
      </c>
      <c r="F503" s="9" t="s">
        <v>37</v>
      </c>
      <c r="G503">
        <v>462</v>
      </c>
      <c r="H503" t="s">
        <v>193</v>
      </c>
      <c r="I503" s="1" t="s">
        <v>194</v>
      </c>
      <c r="J503" t="str">
        <f t="shared" si="46"/>
        <v>{82}</v>
      </c>
    </row>
    <row r="504" spans="1:10" x14ac:dyDescent="0.35">
      <c r="A504" s="9">
        <v>83</v>
      </c>
      <c r="B504" s="9" t="str">
        <f>CONCATENATE(BS!$F504,J504)</f>
        <v>Other{83}</v>
      </c>
      <c r="C504" s="28">
        <v>-370</v>
      </c>
      <c r="D504">
        <v>2021</v>
      </c>
      <c r="E504" t="s">
        <v>161</v>
      </c>
      <c r="F504" s="9" t="s">
        <v>70</v>
      </c>
      <c r="G504">
        <v>463</v>
      </c>
      <c r="H504" t="s">
        <v>193</v>
      </c>
      <c r="I504" s="1" t="s">
        <v>194</v>
      </c>
      <c r="J504" t="str">
        <f t="shared" si="46"/>
        <v>{83}</v>
      </c>
    </row>
    <row r="505" spans="1:10" x14ac:dyDescent="0.35">
      <c r="A505" s="9">
        <v>84</v>
      </c>
      <c r="B505" s="9" t="str">
        <f>CONCATENATE(BS!$F505,J505)</f>
        <v>...Net cash provided by operating activities{84}</v>
      </c>
      <c r="C505" s="28">
        <v>7726</v>
      </c>
      <c r="D505">
        <v>2021</v>
      </c>
      <c r="E505" t="s">
        <v>161</v>
      </c>
      <c r="F505" s="9" t="s">
        <v>188</v>
      </c>
      <c r="G505">
        <v>464</v>
      </c>
      <c r="H505" t="s">
        <v>193</v>
      </c>
      <c r="I505" s="1" t="s">
        <v>194</v>
      </c>
      <c r="J505" t="str">
        <f t="shared" si="46"/>
        <v>{84}</v>
      </c>
    </row>
    <row r="506" spans="1:10" x14ac:dyDescent="0.35">
      <c r="A506" s="9">
        <v>85</v>
      </c>
      <c r="B506" s="9" t="str">
        <f>CONCATENATE(BS!$F506,J506)</f>
        <v>Collections of receivables (excluding receivables related to sales){85}</v>
      </c>
      <c r="C506" s="28">
        <v>18959</v>
      </c>
      <c r="D506">
        <v>2021</v>
      </c>
      <c r="E506" t="s">
        <v>161</v>
      </c>
      <c r="F506" s="9" t="s">
        <v>72</v>
      </c>
      <c r="G506">
        <v>465</v>
      </c>
      <c r="H506" t="s">
        <v>193</v>
      </c>
      <c r="I506" s="1" t="s">
        <v>194</v>
      </c>
      <c r="J506" t="str">
        <f t="shared" si="46"/>
        <v>{85}</v>
      </c>
    </row>
    <row r="507" spans="1:10" x14ac:dyDescent="0.35">
      <c r="A507" s="9">
        <v>86</v>
      </c>
      <c r="B507" s="9" t="str">
        <f>CONCATENATE(BS!$F507,J507)</f>
        <v>Proceeds from maturities and sales of marketable securities{86}</v>
      </c>
      <c r="C507" s="28"/>
      <c r="D507">
        <v>2021</v>
      </c>
      <c r="E507" t="s">
        <v>161</v>
      </c>
      <c r="F507" s="9" t="s">
        <v>97</v>
      </c>
      <c r="G507">
        <v>466</v>
      </c>
      <c r="H507" t="s">
        <v>193</v>
      </c>
      <c r="I507" s="1" t="s">
        <v>194</v>
      </c>
      <c r="J507" t="str">
        <f t="shared" si="46"/>
        <v>{86}</v>
      </c>
    </row>
    <row r="508" spans="1:10" x14ac:dyDescent="0.35">
      <c r="A508" s="9">
        <v>87</v>
      </c>
      <c r="B508" s="9" t="str">
        <f>CONCATENATE(BS!$F508,J508)</f>
        <v>Proceeds from sales of equipment on operating leases{87}</v>
      </c>
      <c r="C508" s="28">
        <v>2094</v>
      </c>
      <c r="D508">
        <v>2021</v>
      </c>
      <c r="E508" t="s">
        <v>161</v>
      </c>
      <c r="F508" s="9" t="s">
        <v>73</v>
      </c>
      <c r="G508">
        <v>467</v>
      </c>
      <c r="H508" t="s">
        <v>193</v>
      </c>
      <c r="I508" s="1" t="s">
        <v>194</v>
      </c>
      <c r="J508" t="str">
        <f t="shared" si="46"/>
        <v>{87}</v>
      </c>
    </row>
    <row r="509" spans="1:10" x14ac:dyDescent="0.35">
      <c r="A509" s="9">
        <v>88</v>
      </c>
      <c r="B509" s="9" t="str">
        <f>CONCATENATE(BS!$F509,J509)</f>
        <v>Proceeds from sales of businesses and unconsolidated affiliates, net of cash sold{88}</v>
      </c>
      <c r="C509" s="28"/>
      <c r="D509">
        <v>2021</v>
      </c>
      <c r="E509" t="s">
        <v>161</v>
      </c>
      <c r="F509" s="9" t="s">
        <v>98</v>
      </c>
      <c r="G509">
        <v>468</v>
      </c>
      <c r="H509" t="s">
        <v>193</v>
      </c>
      <c r="I509" s="1" t="s">
        <v>194</v>
      </c>
      <c r="J509" t="str">
        <f t="shared" si="46"/>
        <v>{88}</v>
      </c>
    </row>
    <row r="510" spans="1:10" x14ac:dyDescent="0.35">
      <c r="A510" s="9">
        <v>89</v>
      </c>
      <c r="B510" s="9" t="str">
        <f>CONCATENATE(BS!$F510,J510)</f>
        <v>Cost of receivables acquired (excluding receivables related to sales){89}</v>
      </c>
      <c r="C510" s="28">
        <v>-23653</v>
      </c>
      <c r="D510">
        <v>2021</v>
      </c>
      <c r="E510" t="s">
        <v>161</v>
      </c>
      <c r="F510" s="9" t="s">
        <v>74</v>
      </c>
      <c r="G510">
        <v>469</v>
      </c>
      <c r="H510" t="s">
        <v>193</v>
      </c>
      <c r="I510" s="1" t="s">
        <v>194</v>
      </c>
      <c r="J510" t="str">
        <f t="shared" si="46"/>
        <v>{89}</v>
      </c>
    </row>
    <row r="511" spans="1:10" x14ac:dyDescent="0.35">
      <c r="A511" s="9">
        <v>90</v>
      </c>
      <c r="B511" s="9" t="str">
        <f>CONCATENATE(BS!$F511,J511)</f>
        <v>Acquisitions of businesses, net of cash acquired{90}</v>
      </c>
      <c r="C511" s="28">
        <v>-244</v>
      </c>
      <c r="D511">
        <v>2021</v>
      </c>
      <c r="E511" t="s">
        <v>161</v>
      </c>
      <c r="F511" s="9" t="s">
        <v>75</v>
      </c>
      <c r="G511">
        <v>470</v>
      </c>
      <c r="H511" t="s">
        <v>193</v>
      </c>
      <c r="I511" s="1" t="s">
        <v>194</v>
      </c>
      <c r="J511" t="str">
        <f t="shared" si="46"/>
        <v>{90}</v>
      </c>
    </row>
    <row r="512" spans="1:10" x14ac:dyDescent="0.35">
      <c r="A512" s="9">
        <v>91</v>
      </c>
      <c r="B512" s="9" t="str">
        <f>CONCATENATE(BS!$F512,J512)</f>
        <v>Purchases of marketable securities{91}</v>
      </c>
      <c r="C512" s="28"/>
      <c r="D512">
        <v>2021</v>
      </c>
      <c r="E512" t="s">
        <v>161</v>
      </c>
      <c r="F512" s="9" t="s">
        <v>99</v>
      </c>
      <c r="G512">
        <v>471</v>
      </c>
      <c r="H512" t="s">
        <v>193</v>
      </c>
      <c r="I512" s="1" t="s">
        <v>194</v>
      </c>
      <c r="J512" t="str">
        <f t="shared" si="46"/>
        <v>{91}</v>
      </c>
    </row>
    <row r="513" spans="1:10" x14ac:dyDescent="0.35">
      <c r="A513" s="9">
        <v>92</v>
      </c>
      <c r="B513" s="9" t="str">
        <f>CONCATENATE(BS!$F513,J513)</f>
        <v>Purchases of property and equipment{92}</v>
      </c>
      <c r="C513" s="28">
        <v>-848</v>
      </c>
      <c r="D513">
        <v>2021</v>
      </c>
      <c r="E513" t="s">
        <v>161</v>
      </c>
      <c r="F513" s="9" t="s">
        <v>76</v>
      </c>
      <c r="G513">
        <v>472</v>
      </c>
      <c r="H513" t="s">
        <v>193</v>
      </c>
      <c r="I513" s="1" t="s">
        <v>194</v>
      </c>
      <c r="J513" t="str">
        <f t="shared" si="46"/>
        <v>{92}</v>
      </c>
    </row>
    <row r="514" spans="1:10" x14ac:dyDescent="0.35">
      <c r="A514" s="9">
        <v>93</v>
      </c>
      <c r="B514" s="9" t="str">
        <f>CONCATENATE(BS!$F514,J514)</f>
        <v>Cost of equipment on operating leases acquired{93}</v>
      </c>
      <c r="C514" s="28">
        <v>-1732</v>
      </c>
      <c r="D514">
        <v>2021</v>
      </c>
      <c r="E514" t="s">
        <v>161</v>
      </c>
      <c r="F514" s="9" t="s">
        <v>77</v>
      </c>
      <c r="G514">
        <v>473</v>
      </c>
      <c r="H514" t="s">
        <v>193</v>
      </c>
      <c r="I514" s="1" t="s">
        <v>194</v>
      </c>
      <c r="J514" t="str">
        <f t="shared" si="46"/>
        <v>{93}</v>
      </c>
    </row>
    <row r="515" spans="1:10" x14ac:dyDescent="0.35">
      <c r="A515" s="9">
        <v>94</v>
      </c>
      <c r="B515" s="9" t="str">
        <f>CONCATENATE(BS!$F515,J515)</f>
        <v>Collateral on derivatives - net{94}</v>
      </c>
      <c r="C515" s="28">
        <v>-281</v>
      </c>
      <c r="D515">
        <v>2021</v>
      </c>
      <c r="E515" t="s">
        <v>161</v>
      </c>
      <c r="F515" s="9" t="s">
        <v>78</v>
      </c>
      <c r="G515">
        <v>474</v>
      </c>
      <c r="H515" t="s">
        <v>193</v>
      </c>
      <c r="I515" s="1" t="s">
        <v>194</v>
      </c>
      <c r="J515" t="str">
        <f t="shared" si="46"/>
        <v>{94}</v>
      </c>
    </row>
    <row r="516" spans="1:10" x14ac:dyDescent="0.35">
      <c r="A516" s="9">
        <v>95</v>
      </c>
      <c r="B516" s="9" t="str">
        <f>CONCATENATE(BS!$F516,J516)</f>
        <v>Other{95}</v>
      </c>
      <c r="C516" s="28">
        <v>-45</v>
      </c>
      <c r="D516">
        <v>2021</v>
      </c>
      <c r="E516" t="s">
        <v>161</v>
      </c>
      <c r="F516" s="9" t="s">
        <v>70</v>
      </c>
      <c r="G516">
        <v>475</v>
      </c>
      <c r="H516" t="s">
        <v>193</v>
      </c>
      <c r="I516" s="1" t="s">
        <v>194</v>
      </c>
      <c r="J516" t="str">
        <f t="shared" si="46"/>
        <v>{95}</v>
      </c>
    </row>
    <row r="517" spans="1:10" x14ac:dyDescent="0.35">
      <c r="A517" s="9">
        <v>96</v>
      </c>
      <c r="B517" s="9" t="str">
        <f>CONCATENATE(BS!$F517,J517)</f>
        <v>...Net cash used for investing activities{96}</v>
      </c>
      <c r="C517" s="28">
        <v>-5750</v>
      </c>
      <c r="D517">
        <v>2021</v>
      </c>
      <c r="E517" t="s">
        <v>161</v>
      </c>
      <c r="F517" s="9" t="s">
        <v>189</v>
      </c>
      <c r="G517">
        <v>476</v>
      </c>
      <c r="H517" t="s">
        <v>193</v>
      </c>
      <c r="I517" s="1" t="s">
        <v>194</v>
      </c>
      <c r="J517" t="str">
        <f t="shared" si="46"/>
        <v>{96}</v>
      </c>
    </row>
    <row r="518" spans="1:10" x14ac:dyDescent="0.35">
      <c r="A518" s="9">
        <v>97</v>
      </c>
      <c r="B518" s="9" t="str">
        <f>CONCATENATE(BS!$F518,J518)</f>
        <v>Increase (decrease) in total short-term borrowings{97}</v>
      </c>
      <c r="C518" s="28">
        <v>818</v>
      </c>
      <c r="D518">
        <v>2021</v>
      </c>
      <c r="E518" t="s">
        <v>161</v>
      </c>
      <c r="F518" s="9" t="s">
        <v>80</v>
      </c>
      <c r="G518">
        <v>477</v>
      </c>
      <c r="H518" t="s">
        <v>193</v>
      </c>
      <c r="I518" s="1" t="s">
        <v>194</v>
      </c>
      <c r="J518" t="str">
        <f t="shared" si="46"/>
        <v>{97}</v>
      </c>
    </row>
    <row r="519" spans="1:10" x14ac:dyDescent="0.35">
      <c r="A519" s="9">
        <v>98</v>
      </c>
      <c r="B519" s="9" t="str">
        <f>CONCATENATE(BS!$F519,J519)</f>
        <v>Proceeds from long-term borrowings{98}</v>
      </c>
      <c r="C519" s="28">
        <v>8722</v>
      </c>
      <c r="D519">
        <v>2021</v>
      </c>
      <c r="E519" t="s">
        <v>161</v>
      </c>
      <c r="F519" s="9" t="s">
        <v>81</v>
      </c>
      <c r="G519">
        <v>478</v>
      </c>
      <c r="H519" t="s">
        <v>193</v>
      </c>
      <c r="I519" s="1" t="s">
        <v>194</v>
      </c>
      <c r="J519" t="str">
        <f t="shared" si="46"/>
        <v>{98}</v>
      </c>
    </row>
    <row r="520" spans="1:10" x14ac:dyDescent="0.35">
      <c r="A520" s="9">
        <v>99</v>
      </c>
      <c r="B520" s="9" t="str">
        <f>CONCATENATE(BS!$F520,J520)</f>
        <v>Payments of long-term borrowings{99}</v>
      </c>
      <c r="C520" s="28">
        <v>-7090</v>
      </c>
      <c r="D520">
        <v>2021</v>
      </c>
      <c r="E520" t="s">
        <v>161</v>
      </c>
      <c r="F520" s="9" t="s">
        <v>82</v>
      </c>
      <c r="G520">
        <v>479</v>
      </c>
      <c r="H520" t="s">
        <v>193</v>
      </c>
      <c r="I520" s="1" t="s">
        <v>194</v>
      </c>
      <c r="J520" t="str">
        <f t="shared" si="46"/>
        <v>{99}</v>
      </c>
    </row>
    <row r="521" spans="1:10" x14ac:dyDescent="0.35">
      <c r="A521" s="9">
        <v>100</v>
      </c>
      <c r="B521" s="9" t="str">
        <f>CONCATENATE(BS!$F521,J521)</f>
        <v>Proceeds from issuance of common stock{100}</v>
      </c>
      <c r="C521" s="28">
        <v>148</v>
      </c>
      <c r="D521">
        <v>2021</v>
      </c>
      <c r="E521" t="s">
        <v>161</v>
      </c>
      <c r="F521" s="9" t="s">
        <v>83</v>
      </c>
      <c r="G521">
        <v>480</v>
      </c>
      <c r="H521" t="s">
        <v>193</v>
      </c>
      <c r="I521" s="1" t="s">
        <v>194</v>
      </c>
      <c r="J521" t="str">
        <f t="shared" si="46"/>
        <v>{100}</v>
      </c>
    </row>
    <row r="522" spans="1:10" x14ac:dyDescent="0.35">
      <c r="A522" s="9">
        <v>101</v>
      </c>
      <c r="B522" s="9" t="str">
        <f>CONCATENATE(BS!$F522,J522)</f>
        <v>Repurchases of common stock{101}</v>
      </c>
      <c r="C522" s="28">
        <v>-2538</v>
      </c>
      <c r="D522">
        <v>2021</v>
      </c>
      <c r="E522" t="s">
        <v>161</v>
      </c>
      <c r="F522" s="9" t="s">
        <v>84</v>
      </c>
      <c r="G522">
        <v>481</v>
      </c>
      <c r="H522" t="s">
        <v>193</v>
      </c>
      <c r="I522" s="1" t="s">
        <v>194</v>
      </c>
      <c r="J522" t="str">
        <f t="shared" si="46"/>
        <v>{101}</v>
      </c>
    </row>
    <row r="523" spans="1:10" x14ac:dyDescent="0.35">
      <c r="A523" s="9">
        <v>102</v>
      </c>
      <c r="B523" s="9" t="str">
        <f>CONCATENATE(BS!$F523,J523)</f>
        <v>Dividends paid{102}</v>
      </c>
      <c r="C523" s="28">
        <v>-1040</v>
      </c>
      <c r="D523">
        <v>2021</v>
      </c>
      <c r="E523" t="s">
        <v>161</v>
      </c>
      <c r="F523" s="9" t="s">
        <v>85</v>
      </c>
      <c r="G523">
        <v>482</v>
      </c>
      <c r="H523" t="s">
        <v>193</v>
      </c>
      <c r="I523" s="1" t="s">
        <v>194</v>
      </c>
      <c r="J523" t="str">
        <f t="shared" si="46"/>
        <v>{102}</v>
      </c>
    </row>
    <row r="524" spans="1:10" x14ac:dyDescent="0.35">
      <c r="A524" s="9">
        <v>103</v>
      </c>
      <c r="B524" s="9" t="str">
        <f>CONCATENATE(BS!$F524,J524)</f>
        <v>Other{103}</v>
      </c>
      <c r="C524" s="28">
        <v>-98</v>
      </c>
      <c r="D524">
        <v>2021</v>
      </c>
      <c r="E524" t="s">
        <v>161</v>
      </c>
      <c r="F524" s="9" t="s">
        <v>70</v>
      </c>
      <c r="G524">
        <v>483</v>
      </c>
      <c r="H524" t="s">
        <v>193</v>
      </c>
      <c r="I524" s="1" t="s">
        <v>194</v>
      </c>
      <c r="J524" t="str">
        <f t="shared" si="46"/>
        <v>{103}</v>
      </c>
    </row>
    <row r="525" spans="1:10" x14ac:dyDescent="0.35">
      <c r="A525" s="9">
        <v>104</v>
      </c>
      <c r="B525" s="9" t="str">
        <f>CONCATENATE(BS!$F525,J525)</f>
        <v>...Net cash provided by (used for) financing activities{104}</v>
      </c>
      <c r="C525" s="28">
        <v>-1078</v>
      </c>
      <c r="D525">
        <v>2021</v>
      </c>
      <c r="E525" t="s">
        <v>161</v>
      </c>
      <c r="F525" s="9" t="s">
        <v>190</v>
      </c>
      <c r="G525">
        <v>484</v>
      </c>
      <c r="H525" t="s">
        <v>193</v>
      </c>
      <c r="I525" s="1" t="s">
        <v>194</v>
      </c>
      <c r="J525" t="str">
        <f t="shared" si="46"/>
        <v>{104}</v>
      </c>
    </row>
    <row r="526" spans="1:10" x14ac:dyDescent="0.35">
      <c r="A526" s="9">
        <v>105</v>
      </c>
      <c r="B526" s="9" t="str">
        <f>CONCATENATE(BS!$F526,J526)</f>
        <v>Effect of Exchange Rate Changes on Cash, Cash Equivalents, and Restricted Cash{105}</v>
      </c>
      <c r="C526" s="28">
        <v>55</v>
      </c>
      <c r="D526">
        <v>2021</v>
      </c>
      <c r="E526" t="s">
        <v>161</v>
      </c>
      <c r="F526" s="9" t="s">
        <v>87</v>
      </c>
      <c r="G526">
        <v>485</v>
      </c>
      <c r="H526" t="s">
        <v>193</v>
      </c>
      <c r="I526" s="1" t="s">
        <v>194</v>
      </c>
      <c r="J526" t="str">
        <f t="shared" si="46"/>
        <v>{105}</v>
      </c>
    </row>
    <row r="527" spans="1:10" x14ac:dyDescent="0.35">
      <c r="A527" s="9">
        <v>106</v>
      </c>
      <c r="B527" s="9" t="str">
        <f>CONCATENATE(BS!$F527,J527)</f>
        <v>...Net Increase (Decrease) in Cash, Cash Equivalents, and Restricted Cash{106}</v>
      </c>
      <c r="C527" s="28">
        <v>953</v>
      </c>
      <c r="D527">
        <v>2021</v>
      </c>
      <c r="E527" t="s">
        <v>161</v>
      </c>
      <c r="F527" s="9" t="s">
        <v>191</v>
      </c>
      <c r="G527">
        <v>486</v>
      </c>
      <c r="H527" t="s">
        <v>193</v>
      </c>
      <c r="I527" s="1" t="s">
        <v>194</v>
      </c>
      <c r="J527" t="str">
        <f t="shared" si="46"/>
        <v>{106}</v>
      </c>
    </row>
    <row r="528" spans="1:10" x14ac:dyDescent="0.35">
      <c r="A528" s="9">
        <v>107</v>
      </c>
      <c r="B528" s="9" t="str">
        <f>CONCATENATE(BS!$F528,J528)</f>
        <v>Cash, Cash Equivalents, and Restricted Cash at Beginning of Year{107}</v>
      </c>
      <c r="C528" s="28">
        <v>7172</v>
      </c>
      <c r="D528">
        <v>2021</v>
      </c>
      <c r="E528" t="s">
        <v>161</v>
      </c>
      <c r="F528" s="9" t="s">
        <v>89</v>
      </c>
      <c r="G528">
        <v>487</v>
      </c>
      <c r="H528" t="s">
        <v>193</v>
      </c>
      <c r="I528" s="1" t="s">
        <v>194</v>
      </c>
      <c r="J528" t="str">
        <f t="shared" si="46"/>
        <v>{107}</v>
      </c>
    </row>
    <row r="529" spans="1:10" x14ac:dyDescent="0.35">
      <c r="A529" s="9">
        <v>108</v>
      </c>
      <c r="B529" s="9" t="str">
        <f>CONCATENATE(BS!$F529,J529)</f>
        <v>Cash, Cash Equivalents, and Restricted Cash at End of Year{108}</v>
      </c>
      <c r="C529" s="28">
        <v>8125</v>
      </c>
      <c r="D529">
        <v>2021</v>
      </c>
      <c r="E529" t="s">
        <v>161</v>
      </c>
      <c r="F529" s="9" t="s">
        <v>90</v>
      </c>
      <c r="G529">
        <v>488</v>
      </c>
      <c r="H529" t="s">
        <v>193</v>
      </c>
      <c r="I529" s="1" t="s">
        <v>194</v>
      </c>
      <c r="J529" t="str">
        <f t="shared" si="46"/>
        <v>{108}</v>
      </c>
    </row>
    <row r="530" spans="1:10" x14ac:dyDescent="0.35">
      <c r="A530" s="9">
        <v>69</v>
      </c>
      <c r="B530" s="9" t="str">
        <f>CONCATENATE(BS!$F530,J530)</f>
        <v>Net income.{69}</v>
      </c>
      <c r="C530" s="28">
        <v>2753</v>
      </c>
      <c r="D530">
        <v>2020</v>
      </c>
      <c r="E530" t="s">
        <v>161</v>
      </c>
      <c r="F530" s="9" t="s">
        <v>185</v>
      </c>
      <c r="G530">
        <v>489</v>
      </c>
      <c r="H530" t="s">
        <v>193</v>
      </c>
      <c r="I530" s="1" t="s">
        <v>194</v>
      </c>
      <c r="J530" t="str">
        <f t="shared" si="46"/>
        <v>{69}</v>
      </c>
    </row>
    <row r="531" spans="1:10" x14ac:dyDescent="0.35">
      <c r="A531" s="9">
        <v>70</v>
      </c>
      <c r="B531" s="9" t="str">
        <f>CONCATENATE(BS!$F531,J531)</f>
        <v>Provision (credit) for credit losses{70}</v>
      </c>
      <c r="C531" s="28">
        <v>110</v>
      </c>
      <c r="D531">
        <v>2020</v>
      </c>
      <c r="E531" t="s">
        <v>161</v>
      </c>
      <c r="F531" s="9" t="s">
        <v>63</v>
      </c>
      <c r="G531">
        <v>490</v>
      </c>
      <c r="H531" t="s">
        <v>193</v>
      </c>
      <c r="I531" s="1" t="s">
        <v>194</v>
      </c>
      <c r="J531" t="str">
        <f t="shared" si="46"/>
        <v>{70}</v>
      </c>
    </row>
    <row r="532" spans="1:10" x14ac:dyDescent="0.35">
      <c r="A532" s="9">
        <v>71</v>
      </c>
      <c r="B532" s="9" t="str">
        <f>CONCATENATE(BS!$F532,J532)</f>
        <v>Provision for depreciation and amortization{71}</v>
      </c>
      <c r="C532" s="28">
        <v>2118</v>
      </c>
      <c r="D532">
        <v>2020</v>
      </c>
      <c r="E532" t="s">
        <v>161</v>
      </c>
      <c r="F532" s="9" t="s">
        <v>64</v>
      </c>
      <c r="G532">
        <v>491</v>
      </c>
      <c r="H532" t="s">
        <v>193</v>
      </c>
      <c r="I532" s="1" t="s">
        <v>194</v>
      </c>
      <c r="J532" t="str">
        <f t="shared" si="46"/>
        <v>{71}</v>
      </c>
    </row>
    <row r="533" spans="1:10" x14ac:dyDescent="0.35">
      <c r="A533" s="9">
        <v>72</v>
      </c>
      <c r="B533" s="9" t="str">
        <f>CONCATENATE(BS!$F533,J533)</f>
        <v>Impairment charges{72}</v>
      </c>
      <c r="C533" s="28">
        <v>194</v>
      </c>
      <c r="D533">
        <v>2020</v>
      </c>
      <c r="E533" t="s">
        <v>161</v>
      </c>
      <c r="F533" s="9" t="s">
        <v>65</v>
      </c>
      <c r="G533">
        <v>492</v>
      </c>
      <c r="H533" t="s">
        <v>193</v>
      </c>
      <c r="I533" s="1" t="s">
        <v>194</v>
      </c>
      <c r="J533" t="str">
        <f t="shared" si="46"/>
        <v>{72}</v>
      </c>
    </row>
    <row r="534" spans="1:10" x14ac:dyDescent="0.35">
      <c r="A534" s="9">
        <v>73</v>
      </c>
      <c r="B534" s="9" t="str">
        <f>CONCATENATE(BS!$F534,J534)</f>
        <v>Share-based compensation expense{73}</v>
      </c>
      <c r="C534" s="28">
        <v>81</v>
      </c>
      <c r="D534">
        <v>2020</v>
      </c>
      <c r="E534" t="s">
        <v>161</v>
      </c>
      <c r="F534" s="9" t="s">
        <v>66</v>
      </c>
      <c r="G534">
        <v>493</v>
      </c>
      <c r="H534" t="s">
        <v>193</v>
      </c>
      <c r="I534" s="1" t="s">
        <v>194</v>
      </c>
      <c r="J534" t="str">
        <f t="shared" si="46"/>
        <v>{73}</v>
      </c>
    </row>
    <row r="535" spans="1:10" x14ac:dyDescent="0.35">
      <c r="A535" s="9">
        <v>74</v>
      </c>
      <c r="B535" s="9" t="str">
        <f>CONCATENATE(BS!$F535,J535)</f>
        <v>(Gain) loss on sales of businesses and unconsolidated affiliates{74}</v>
      </c>
      <c r="C535" s="28">
        <v>24</v>
      </c>
      <c r="D535">
        <v>2020</v>
      </c>
      <c r="E535" t="s">
        <v>161</v>
      </c>
      <c r="F535" s="9" t="s">
        <v>94</v>
      </c>
      <c r="G535">
        <v>494</v>
      </c>
      <c r="H535" t="s">
        <v>193</v>
      </c>
      <c r="I535" s="1" t="s">
        <v>194</v>
      </c>
      <c r="J535" t="str">
        <f t="shared" si="46"/>
        <v>{74}</v>
      </c>
    </row>
    <row r="536" spans="1:10" x14ac:dyDescent="0.35">
      <c r="A536" s="9">
        <v>75</v>
      </c>
      <c r="B536" s="9" t="str">
        <f>CONCATENATE(BS!$F536,J536)</f>
        <v>Undistributed earnings of unconsolidated affiliates{75}</v>
      </c>
      <c r="C536" s="28"/>
      <c r="D536">
        <v>2020</v>
      </c>
      <c r="E536" t="s">
        <v>161</v>
      </c>
      <c r="F536" s="9" t="s">
        <v>95</v>
      </c>
      <c r="G536">
        <v>495</v>
      </c>
      <c r="H536" t="s">
        <v>193</v>
      </c>
      <c r="I536" s="1" t="s">
        <v>194</v>
      </c>
      <c r="J536" t="str">
        <f t="shared" si="46"/>
        <v>{75}</v>
      </c>
    </row>
    <row r="537" spans="1:10" x14ac:dyDescent="0.35">
      <c r="A537" s="9">
        <v>76</v>
      </c>
      <c r="B537" s="9" t="str">
        <f>CONCATENATE(BS!$F537,J537)</f>
        <v>Gain on remeasurement of previously held equity investment{76}</v>
      </c>
      <c r="C537" s="28" t="s">
        <v>3</v>
      </c>
      <c r="D537">
        <v>2020</v>
      </c>
      <c r="E537" t="s">
        <v>161</v>
      </c>
      <c r="F537" s="9" t="s">
        <v>67</v>
      </c>
      <c r="G537">
        <v>496</v>
      </c>
      <c r="H537" t="s">
        <v>193</v>
      </c>
      <c r="I537" s="1" t="s">
        <v>194</v>
      </c>
      <c r="J537" t="str">
        <f t="shared" si="46"/>
        <v>{76}</v>
      </c>
    </row>
    <row r="538" spans="1:10" x14ac:dyDescent="0.35">
      <c r="A538" s="9">
        <v>77</v>
      </c>
      <c r="B538" s="9" t="str">
        <f>CONCATENATE(BS!$F538,J538)</f>
        <v>Provision (credit) for deferred income taxes{77}</v>
      </c>
      <c r="C538" s="28">
        <v>-11</v>
      </c>
      <c r="D538">
        <v>2020</v>
      </c>
      <c r="E538" t="s">
        <v>161</v>
      </c>
      <c r="F538" s="9" t="s">
        <v>96</v>
      </c>
      <c r="G538">
        <v>497</v>
      </c>
      <c r="H538" t="s">
        <v>193</v>
      </c>
      <c r="I538" s="1" t="s">
        <v>194</v>
      </c>
      <c r="J538" t="str">
        <f t="shared" si="46"/>
        <v>{77}</v>
      </c>
    </row>
    <row r="539" spans="1:10" x14ac:dyDescent="0.35">
      <c r="A539" s="9">
        <v>78</v>
      </c>
      <c r="B539" s="9" t="str">
        <f>CONCATENATE(BS!$F539,J539)</f>
        <v>Trade, notes, and financing receivables related to sales{78}</v>
      </c>
      <c r="C539" s="28">
        <v>2009</v>
      </c>
      <c r="D539">
        <v>2020</v>
      </c>
      <c r="E539" t="s">
        <v>161</v>
      </c>
      <c r="F539" s="9" t="s">
        <v>68</v>
      </c>
      <c r="G539">
        <v>498</v>
      </c>
      <c r="H539" t="s">
        <v>193</v>
      </c>
      <c r="I539" s="1" t="s">
        <v>194</v>
      </c>
      <c r="J539" t="str">
        <f t="shared" si="46"/>
        <v>{78}</v>
      </c>
    </row>
    <row r="540" spans="1:10" x14ac:dyDescent="0.35">
      <c r="A540" s="9">
        <v>79</v>
      </c>
      <c r="B540" s="9" t="str">
        <f>CONCATENATE(BS!$F540,J540)</f>
        <v>Inventories.{79}</v>
      </c>
      <c r="C540" s="28">
        <v>397</v>
      </c>
      <c r="D540">
        <v>2020</v>
      </c>
      <c r="E540" t="s">
        <v>161</v>
      </c>
      <c r="F540" s="9" t="s">
        <v>186</v>
      </c>
      <c r="G540">
        <v>499</v>
      </c>
      <c r="H540" t="s">
        <v>193</v>
      </c>
      <c r="I540" s="1" t="s">
        <v>194</v>
      </c>
      <c r="J540" t="str">
        <f t="shared" si="46"/>
        <v>{79}</v>
      </c>
    </row>
    <row r="541" spans="1:10" x14ac:dyDescent="0.35">
      <c r="A541" s="9">
        <v>80</v>
      </c>
      <c r="B541" s="9" t="str">
        <f>CONCATENATE(BS!$F541,J541)</f>
        <v>Accounts payable and accrued expenses.{80}</v>
      </c>
      <c r="C541" s="28">
        <v>-7</v>
      </c>
      <c r="D541">
        <v>2020</v>
      </c>
      <c r="E541" t="s">
        <v>161</v>
      </c>
      <c r="F541" s="9" t="s">
        <v>187</v>
      </c>
      <c r="G541">
        <v>500</v>
      </c>
      <c r="H541" t="s">
        <v>193</v>
      </c>
      <c r="I541" s="1" t="s">
        <v>194</v>
      </c>
      <c r="J541" t="str">
        <f t="shared" si="46"/>
        <v>{80}</v>
      </c>
    </row>
    <row r="542" spans="1:10" x14ac:dyDescent="0.35">
      <c r="A542" s="9">
        <v>81</v>
      </c>
      <c r="B542" s="9" t="str">
        <f>CONCATENATE(BS!$F542,J542)</f>
        <v>Accrued income taxes payable/receivable{81}</v>
      </c>
      <c r="C542" s="28">
        <v>8</v>
      </c>
      <c r="D542">
        <v>2020</v>
      </c>
      <c r="E542" t="s">
        <v>161</v>
      </c>
      <c r="F542" s="9" t="s">
        <v>69</v>
      </c>
      <c r="G542">
        <v>501</v>
      </c>
      <c r="H542" t="s">
        <v>193</v>
      </c>
      <c r="I542" s="1" t="s">
        <v>194</v>
      </c>
      <c r="J542" t="str">
        <f t="shared" si="46"/>
        <v>{81}</v>
      </c>
    </row>
    <row r="543" spans="1:10" x14ac:dyDescent="0.35">
      <c r="A543" s="9">
        <v>82</v>
      </c>
      <c r="B543" s="9" t="str">
        <f>CONCATENATE(BS!$F543,J543)</f>
        <v>Retirement benefits{82}</v>
      </c>
      <c r="C543" s="28">
        <v>-537</v>
      </c>
      <c r="D543">
        <v>2020</v>
      </c>
      <c r="E543" t="s">
        <v>161</v>
      </c>
      <c r="F543" s="9" t="s">
        <v>37</v>
      </c>
      <c r="G543">
        <v>502</v>
      </c>
      <c r="H543" t="s">
        <v>193</v>
      </c>
      <c r="I543" s="1" t="s">
        <v>194</v>
      </c>
      <c r="J543" t="str">
        <f t="shared" si="46"/>
        <v>{82}</v>
      </c>
    </row>
    <row r="544" spans="1:10" x14ac:dyDescent="0.35">
      <c r="A544" s="9">
        <v>83</v>
      </c>
      <c r="B544" s="9" t="str">
        <f>CONCATENATE(BS!$F544,J544)</f>
        <v>Other{83}</v>
      </c>
      <c r="C544" s="28">
        <v>344</v>
      </c>
      <c r="D544">
        <v>2020</v>
      </c>
      <c r="E544" t="s">
        <v>161</v>
      </c>
      <c r="F544" s="9" t="s">
        <v>70</v>
      </c>
      <c r="G544">
        <v>503</v>
      </c>
      <c r="H544" t="s">
        <v>193</v>
      </c>
      <c r="I544" s="1" t="s">
        <v>194</v>
      </c>
      <c r="J544" t="str">
        <f t="shared" si="46"/>
        <v>{83}</v>
      </c>
    </row>
    <row r="545" spans="1:10" x14ac:dyDescent="0.35">
      <c r="A545" s="9">
        <v>84</v>
      </c>
      <c r="B545" s="9" t="str">
        <f>CONCATENATE(BS!$F545,J545)</f>
        <v>...Net cash provided by operating activities{84}</v>
      </c>
      <c r="C545" s="28">
        <v>7483</v>
      </c>
      <c r="D545">
        <v>2020</v>
      </c>
      <c r="E545" t="s">
        <v>161</v>
      </c>
      <c r="F545" s="9" t="s">
        <v>188</v>
      </c>
      <c r="G545">
        <v>504</v>
      </c>
      <c r="H545" t="s">
        <v>193</v>
      </c>
      <c r="I545" s="1" t="s">
        <v>194</v>
      </c>
      <c r="J545" t="str">
        <f t="shared" si="46"/>
        <v>{84}</v>
      </c>
    </row>
    <row r="546" spans="1:10" x14ac:dyDescent="0.35">
      <c r="A546" s="9">
        <v>85</v>
      </c>
      <c r="B546" s="9" t="str">
        <f>CONCATENATE(BS!$F546,J546)</f>
        <v>Collections of receivables (excluding receivables related to sales){85}</v>
      </c>
      <c r="C546" s="28">
        <v>17381</v>
      </c>
      <c r="D546">
        <v>2020</v>
      </c>
      <c r="E546" t="s">
        <v>161</v>
      </c>
      <c r="F546" s="9" t="s">
        <v>72</v>
      </c>
      <c r="G546">
        <v>505</v>
      </c>
      <c r="H546" t="s">
        <v>193</v>
      </c>
      <c r="I546" s="1" t="s">
        <v>194</v>
      </c>
      <c r="J546" t="str">
        <f t="shared" si="46"/>
        <v>{85}</v>
      </c>
    </row>
    <row r="547" spans="1:10" x14ac:dyDescent="0.35">
      <c r="A547" s="9">
        <v>86</v>
      </c>
      <c r="B547" s="9" t="str">
        <f>CONCATENATE(BS!$F547,J547)</f>
        <v>Proceeds from maturities and sales of marketable securities{86}</v>
      </c>
      <c r="C547" s="28"/>
      <c r="D547">
        <v>2020</v>
      </c>
      <c r="E547" t="s">
        <v>161</v>
      </c>
      <c r="F547" s="9" t="s">
        <v>97</v>
      </c>
      <c r="G547">
        <v>506</v>
      </c>
      <c r="H547" t="s">
        <v>193</v>
      </c>
      <c r="I547" s="1" t="s">
        <v>194</v>
      </c>
      <c r="J547" t="str">
        <f t="shared" si="46"/>
        <v>{86}</v>
      </c>
    </row>
    <row r="548" spans="1:10" x14ac:dyDescent="0.35">
      <c r="A548" s="9">
        <v>87</v>
      </c>
      <c r="B548" s="9" t="str">
        <f>CONCATENATE(BS!$F548,J548)</f>
        <v>Proceeds from sales of equipment on operating leases{87}</v>
      </c>
      <c r="C548" s="28">
        <v>1783</v>
      </c>
      <c r="D548">
        <v>2020</v>
      </c>
      <c r="E548" t="s">
        <v>161</v>
      </c>
      <c r="F548" s="9" t="s">
        <v>73</v>
      </c>
      <c r="G548">
        <v>507</v>
      </c>
      <c r="H548" t="s">
        <v>193</v>
      </c>
      <c r="I548" s="1" t="s">
        <v>194</v>
      </c>
      <c r="J548" t="str">
        <f t="shared" si="46"/>
        <v>{87}</v>
      </c>
    </row>
    <row r="549" spans="1:10" x14ac:dyDescent="0.35">
      <c r="A549" s="9">
        <v>88</v>
      </c>
      <c r="B549" s="9" t="str">
        <f>CONCATENATE(BS!$F549,J549)</f>
        <v>Proceeds from sales of businesses and unconsolidated affiliates, net of cash sold{88}</v>
      </c>
      <c r="C549" s="28"/>
      <c r="D549">
        <v>2020</v>
      </c>
      <c r="E549" t="s">
        <v>161</v>
      </c>
      <c r="F549" s="9" t="s">
        <v>98</v>
      </c>
      <c r="G549">
        <v>508</v>
      </c>
      <c r="H549" t="s">
        <v>193</v>
      </c>
      <c r="I549" s="1" t="s">
        <v>194</v>
      </c>
      <c r="J549" t="str">
        <f t="shared" si="46"/>
        <v>{88}</v>
      </c>
    </row>
    <row r="550" spans="1:10" x14ac:dyDescent="0.35">
      <c r="A550" s="9">
        <v>89</v>
      </c>
      <c r="B550" s="9" t="str">
        <f>CONCATENATE(BS!$F550,J550)</f>
        <v>Cost of receivables acquired (excluding receivables related to sales){89}</v>
      </c>
      <c r="C550" s="28">
        <v>-19965</v>
      </c>
      <c r="D550">
        <v>2020</v>
      </c>
      <c r="E550" t="s">
        <v>161</v>
      </c>
      <c r="F550" s="9" t="s">
        <v>74</v>
      </c>
      <c r="G550">
        <v>509</v>
      </c>
      <c r="H550" t="s">
        <v>193</v>
      </c>
      <c r="I550" s="1" t="s">
        <v>194</v>
      </c>
      <c r="J550" t="str">
        <f t="shared" si="46"/>
        <v>{89}</v>
      </c>
    </row>
    <row r="551" spans="1:10" x14ac:dyDescent="0.35">
      <c r="A551" s="9">
        <v>90</v>
      </c>
      <c r="B551" s="9" t="str">
        <f>CONCATENATE(BS!$F551,J551)</f>
        <v>Acquisitions of businesses, net of cash acquired{90}</v>
      </c>
      <c r="C551" s="28">
        <v>-66</v>
      </c>
      <c r="D551">
        <v>2020</v>
      </c>
      <c r="E551" t="s">
        <v>161</v>
      </c>
      <c r="F551" s="9" t="s">
        <v>75</v>
      </c>
      <c r="G551">
        <v>510</v>
      </c>
      <c r="H551" t="s">
        <v>193</v>
      </c>
      <c r="I551" s="1" t="s">
        <v>194</v>
      </c>
      <c r="J551" t="str">
        <f t="shared" si="46"/>
        <v>{90}</v>
      </c>
    </row>
    <row r="552" spans="1:10" x14ac:dyDescent="0.35">
      <c r="A552" s="9">
        <v>91</v>
      </c>
      <c r="B552" s="9" t="str">
        <f>CONCATENATE(BS!$F552,J552)</f>
        <v>Purchases of marketable securities{91}</v>
      </c>
      <c r="C552" s="28"/>
      <c r="D552">
        <v>2020</v>
      </c>
      <c r="E552" t="s">
        <v>161</v>
      </c>
      <c r="F552" s="9" t="s">
        <v>99</v>
      </c>
      <c r="G552">
        <v>511</v>
      </c>
      <c r="H552" t="s">
        <v>193</v>
      </c>
      <c r="I552" s="1" t="s">
        <v>194</v>
      </c>
      <c r="J552" t="str">
        <f t="shared" si="46"/>
        <v>{91}</v>
      </c>
    </row>
    <row r="553" spans="1:10" x14ac:dyDescent="0.35">
      <c r="A553" s="9">
        <v>92</v>
      </c>
      <c r="B553" s="9" t="str">
        <f>CONCATENATE(BS!$F553,J553)</f>
        <v>Purchases of property and equipment{92}</v>
      </c>
      <c r="C553" s="28">
        <v>-820</v>
      </c>
      <c r="D553">
        <v>2020</v>
      </c>
      <c r="E553" t="s">
        <v>161</v>
      </c>
      <c r="F553" s="9" t="s">
        <v>76</v>
      </c>
      <c r="G553">
        <v>512</v>
      </c>
      <c r="H553" t="s">
        <v>193</v>
      </c>
      <c r="I553" s="1" t="s">
        <v>194</v>
      </c>
      <c r="J553" t="str">
        <f t="shared" si="46"/>
        <v>{92}</v>
      </c>
    </row>
    <row r="554" spans="1:10" x14ac:dyDescent="0.35">
      <c r="A554" s="9">
        <v>93</v>
      </c>
      <c r="B554" s="9" t="str">
        <f>CONCATENATE(BS!$F554,J554)</f>
        <v>Cost of equipment on operating leases acquired{93}</v>
      </c>
      <c r="C554" s="28">
        <v>-1836</v>
      </c>
      <c r="D554">
        <v>2020</v>
      </c>
      <c r="E554" t="s">
        <v>161</v>
      </c>
      <c r="F554" s="9" t="s">
        <v>77</v>
      </c>
      <c r="G554">
        <v>513</v>
      </c>
      <c r="H554" t="s">
        <v>193</v>
      </c>
      <c r="I554" s="1" t="s">
        <v>194</v>
      </c>
      <c r="J554" t="str">
        <f t="shared" si="46"/>
        <v>{93}</v>
      </c>
    </row>
    <row r="555" spans="1:10" x14ac:dyDescent="0.35">
      <c r="A555" s="9">
        <v>94</v>
      </c>
      <c r="B555" s="9" t="str">
        <f>CONCATENATE(BS!$F555,J555)</f>
        <v>Collateral on derivatives - net{94}</v>
      </c>
      <c r="C555" s="28">
        <v>268</v>
      </c>
      <c r="D555">
        <v>2020</v>
      </c>
      <c r="E555" t="s">
        <v>161</v>
      </c>
      <c r="F555" s="9" t="s">
        <v>78</v>
      </c>
      <c r="G555">
        <v>514</v>
      </c>
      <c r="H555" t="s">
        <v>193</v>
      </c>
      <c r="I555" s="1" t="s">
        <v>194</v>
      </c>
      <c r="J555" t="str">
        <f t="shared" ref="J555:J618" si="47">CONCATENATE(H555,A555,I555)</f>
        <v>{94}</v>
      </c>
    </row>
    <row r="556" spans="1:10" x14ac:dyDescent="0.35">
      <c r="A556" s="9">
        <v>95</v>
      </c>
      <c r="B556" s="9" t="str">
        <f>CONCATENATE(BS!$F556,J556)</f>
        <v>Other{95}</v>
      </c>
      <c r="C556" s="28">
        <v>-64</v>
      </c>
      <c r="D556">
        <v>2020</v>
      </c>
      <c r="E556" t="s">
        <v>161</v>
      </c>
      <c r="F556" s="9" t="s">
        <v>70</v>
      </c>
      <c r="G556">
        <v>515</v>
      </c>
      <c r="H556" t="s">
        <v>193</v>
      </c>
      <c r="I556" s="1" t="s">
        <v>194</v>
      </c>
      <c r="J556" t="str">
        <f t="shared" si="47"/>
        <v>{95}</v>
      </c>
    </row>
    <row r="557" spans="1:10" x14ac:dyDescent="0.35">
      <c r="A557" s="9">
        <v>96</v>
      </c>
      <c r="B557" s="9" t="str">
        <f>CONCATENATE(BS!$F557,J557)</f>
        <v>...Net cash used for investing activities{96}</v>
      </c>
      <c r="C557" s="28">
        <v>-3319</v>
      </c>
      <c r="D557">
        <v>2020</v>
      </c>
      <c r="E557" t="s">
        <v>161</v>
      </c>
      <c r="F557" s="9" t="s">
        <v>189</v>
      </c>
      <c r="G557">
        <v>516</v>
      </c>
      <c r="H557" t="s">
        <v>193</v>
      </c>
      <c r="I557" s="1" t="s">
        <v>194</v>
      </c>
      <c r="J557" t="str">
        <f t="shared" si="47"/>
        <v>{96}</v>
      </c>
    </row>
    <row r="558" spans="1:10" x14ac:dyDescent="0.35">
      <c r="A558" s="9">
        <v>97</v>
      </c>
      <c r="B558" s="9" t="str">
        <f>CONCATENATE(BS!$F558,J558)</f>
        <v>Increase (decrease) in total short-term borrowings{97}</v>
      </c>
      <c r="C558" s="28">
        <v>-1360</v>
      </c>
      <c r="D558">
        <v>2020</v>
      </c>
      <c r="E558" t="s">
        <v>161</v>
      </c>
      <c r="F558" s="9" t="s">
        <v>80</v>
      </c>
      <c r="G558">
        <v>517</v>
      </c>
      <c r="H558" t="s">
        <v>193</v>
      </c>
      <c r="I558" s="1" t="s">
        <v>194</v>
      </c>
      <c r="J558" t="str">
        <f t="shared" si="47"/>
        <v>{97}</v>
      </c>
    </row>
    <row r="559" spans="1:10" x14ac:dyDescent="0.35">
      <c r="A559" s="9">
        <v>98</v>
      </c>
      <c r="B559" s="9" t="str">
        <f>CONCATENATE(BS!$F559,J559)</f>
        <v>Proceeds from long-term borrowings{98}</v>
      </c>
      <c r="C559" s="28">
        <v>9271</v>
      </c>
      <c r="D559">
        <v>2020</v>
      </c>
      <c r="E559" t="s">
        <v>161</v>
      </c>
      <c r="F559" s="9" t="s">
        <v>81</v>
      </c>
      <c r="G559">
        <v>518</v>
      </c>
      <c r="H559" t="s">
        <v>193</v>
      </c>
      <c r="I559" s="1" t="s">
        <v>194</v>
      </c>
      <c r="J559" t="str">
        <f t="shared" si="47"/>
        <v>{98}</v>
      </c>
    </row>
    <row r="560" spans="1:10" x14ac:dyDescent="0.35">
      <c r="A560" s="9">
        <v>99</v>
      </c>
      <c r="B560" s="9" t="str">
        <f>CONCATENATE(BS!$F560,J560)</f>
        <v>Payments of long-term borrowings{99}</v>
      </c>
      <c r="C560" s="28">
        <v>-7383</v>
      </c>
      <c r="D560">
        <v>2020</v>
      </c>
      <c r="E560" t="s">
        <v>161</v>
      </c>
      <c r="F560" s="9" t="s">
        <v>82</v>
      </c>
      <c r="G560">
        <v>519</v>
      </c>
      <c r="H560" t="s">
        <v>193</v>
      </c>
      <c r="I560" s="1" t="s">
        <v>194</v>
      </c>
      <c r="J560" t="str">
        <f t="shared" si="47"/>
        <v>{99}</v>
      </c>
    </row>
    <row r="561" spans="1:10" x14ac:dyDescent="0.35">
      <c r="A561" s="9">
        <v>100</v>
      </c>
      <c r="B561" s="9" t="str">
        <f>CONCATENATE(BS!$F561,J561)</f>
        <v>Proceeds from issuance of common stock{100}</v>
      </c>
      <c r="C561" s="28">
        <v>331</v>
      </c>
      <c r="D561">
        <v>2020</v>
      </c>
      <c r="E561" t="s">
        <v>161</v>
      </c>
      <c r="F561" s="9" t="s">
        <v>83</v>
      </c>
      <c r="G561">
        <v>520</v>
      </c>
      <c r="H561" t="s">
        <v>193</v>
      </c>
      <c r="I561" s="1" t="s">
        <v>194</v>
      </c>
      <c r="J561" t="str">
        <f t="shared" si="47"/>
        <v>{100}</v>
      </c>
    </row>
    <row r="562" spans="1:10" x14ac:dyDescent="0.35">
      <c r="A562" s="9">
        <v>101</v>
      </c>
      <c r="B562" s="9" t="str">
        <f>CONCATENATE(BS!$F562,J562)</f>
        <v>Repurchases of common stock{101}</v>
      </c>
      <c r="C562" s="28">
        <v>-750</v>
      </c>
      <c r="D562">
        <v>2020</v>
      </c>
      <c r="E562" t="s">
        <v>161</v>
      </c>
      <c r="F562" s="9" t="s">
        <v>84</v>
      </c>
      <c r="G562">
        <v>521</v>
      </c>
      <c r="H562" t="s">
        <v>193</v>
      </c>
      <c r="I562" s="1" t="s">
        <v>194</v>
      </c>
      <c r="J562" t="str">
        <f t="shared" si="47"/>
        <v>{101}</v>
      </c>
    </row>
    <row r="563" spans="1:10" x14ac:dyDescent="0.35">
      <c r="A563" s="9">
        <v>102</v>
      </c>
      <c r="B563" s="9" t="str">
        <f>CONCATENATE(BS!$F563,J563)</f>
        <v>Dividends paid{102}</v>
      </c>
      <c r="C563" s="28">
        <v>-956</v>
      </c>
      <c r="D563">
        <v>2020</v>
      </c>
      <c r="E563" t="s">
        <v>161</v>
      </c>
      <c r="F563" s="9" t="s">
        <v>85</v>
      </c>
      <c r="G563">
        <v>522</v>
      </c>
      <c r="H563" t="s">
        <v>193</v>
      </c>
      <c r="I563" s="1" t="s">
        <v>194</v>
      </c>
      <c r="J563" t="str">
        <f t="shared" si="47"/>
        <v>{102}</v>
      </c>
    </row>
    <row r="564" spans="1:10" x14ac:dyDescent="0.35">
      <c r="A564" s="9">
        <v>103</v>
      </c>
      <c r="B564" s="9" t="str">
        <f>CONCATENATE(BS!$F564,J564)</f>
        <v>Other{103}</v>
      </c>
      <c r="C564" s="28">
        <v>-133</v>
      </c>
      <c r="D564">
        <v>2020</v>
      </c>
      <c r="E564" t="s">
        <v>161</v>
      </c>
      <c r="F564" s="9" t="s">
        <v>70</v>
      </c>
      <c r="G564">
        <v>523</v>
      </c>
      <c r="H564" t="s">
        <v>193</v>
      </c>
      <c r="I564" s="1" t="s">
        <v>194</v>
      </c>
      <c r="J564" t="str">
        <f t="shared" si="47"/>
        <v>{103}</v>
      </c>
    </row>
    <row r="565" spans="1:10" x14ac:dyDescent="0.35">
      <c r="A565" s="9">
        <v>104</v>
      </c>
      <c r="B565" s="9" t="str">
        <f>CONCATENATE(BS!$F565,J565)</f>
        <v>...Net cash provided by (used for) financing activities{104}</v>
      </c>
      <c r="C565" s="28">
        <v>-980</v>
      </c>
      <c r="D565">
        <v>2020</v>
      </c>
      <c r="E565" t="s">
        <v>161</v>
      </c>
      <c r="F565" s="9" t="s">
        <v>190</v>
      </c>
      <c r="G565">
        <v>524</v>
      </c>
      <c r="H565" t="s">
        <v>193</v>
      </c>
      <c r="I565" s="1" t="s">
        <v>194</v>
      </c>
      <c r="J565" t="str">
        <f t="shared" si="47"/>
        <v>{104}</v>
      </c>
    </row>
    <row r="566" spans="1:10" x14ac:dyDescent="0.35">
      <c r="A566" s="9">
        <v>105</v>
      </c>
      <c r="B566" s="9" t="str">
        <f>CONCATENATE(BS!$F566,J566)</f>
        <v>Effect of Exchange Rate Changes on Cash, Cash Equivalents, and Restricted Cash{105}</v>
      </c>
      <c r="C566" s="28">
        <v>32</v>
      </c>
      <c r="D566">
        <v>2020</v>
      </c>
      <c r="E566" t="s">
        <v>161</v>
      </c>
      <c r="F566" s="9" t="s">
        <v>87</v>
      </c>
      <c r="G566">
        <v>525</v>
      </c>
      <c r="H566" t="s">
        <v>193</v>
      </c>
      <c r="I566" s="1" t="s">
        <v>194</v>
      </c>
      <c r="J566" t="str">
        <f t="shared" si="47"/>
        <v>{105}</v>
      </c>
    </row>
    <row r="567" spans="1:10" x14ac:dyDescent="0.35">
      <c r="A567" s="9">
        <v>106</v>
      </c>
      <c r="B567" s="9" t="str">
        <f>CONCATENATE(BS!$F567,J567)</f>
        <v>...Net Increase (Decrease) in Cash, Cash Equivalents, and Restricted Cash{106}</v>
      </c>
      <c r="C567" s="28">
        <v>3216</v>
      </c>
      <c r="D567">
        <v>2020</v>
      </c>
      <c r="E567" t="s">
        <v>161</v>
      </c>
      <c r="F567" s="9" t="s">
        <v>191</v>
      </c>
      <c r="G567">
        <v>526</v>
      </c>
      <c r="H567" t="s">
        <v>193</v>
      </c>
      <c r="I567" s="1" t="s">
        <v>194</v>
      </c>
      <c r="J567" t="str">
        <f t="shared" si="47"/>
        <v>{106}</v>
      </c>
    </row>
    <row r="568" spans="1:10" x14ac:dyDescent="0.35">
      <c r="A568" s="9">
        <v>107</v>
      </c>
      <c r="B568" s="9" t="str">
        <f>CONCATENATE(BS!$F568,J568)</f>
        <v>Cash, Cash Equivalents, and Restricted Cash at Beginning of Year{107}</v>
      </c>
      <c r="C568" s="28">
        <v>3956</v>
      </c>
      <c r="D568">
        <v>2020</v>
      </c>
      <c r="E568" t="s">
        <v>161</v>
      </c>
      <c r="F568" s="9" t="s">
        <v>89</v>
      </c>
      <c r="G568">
        <v>527</v>
      </c>
      <c r="H568" t="s">
        <v>193</v>
      </c>
      <c r="I568" s="1" t="s">
        <v>194</v>
      </c>
      <c r="J568" t="str">
        <f t="shared" si="47"/>
        <v>{107}</v>
      </c>
    </row>
    <row r="569" spans="1:10" x14ac:dyDescent="0.35">
      <c r="A569" s="9">
        <v>108</v>
      </c>
      <c r="B569" s="9" t="str">
        <f>CONCATENATE(BS!$F569,J569)</f>
        <v>Cash, Cash Equivalents, and Restricted Cash at End of Year{108}</v>
      </c>
      <c r="C569" s="28">
        <v>7172</v>
      </c>
      <c r="D569">
        <v>2020</v>
      </c>
      <c r="E569" t="s">
        <v>161</v>
      </c>
      <c r="F569" s="9" t="s">
        <v>90</v>
      </c>
      <c r="G569">
        <v>528</v>
      </c>
      <c r="H569" t="s">
        <v>193</v>
      </c>
      <c r="I569" s="1" t="s">
        <v>194</v>
      </c>
      <c r="J569" t="str">
        <f t="shared" si="47"/>
        <v>{108}</v>
      </c>
    </row>
    <row r="570" spans="1:10" x14ac:dyDescent="0.35">
      <c r="A570" s="9">
        <v>69</v>
      </c>
      <c r="B570" s="9" t="str">
        <f>CONCATENATE(BS!$F570,J570)</f>
        <v>Net income.{69}</v>
      </c>
      <c r="C570" s="28">
        <v>3257</v>
      </c>
      <c r="D570">
        <v>2019</v>
      </c>
      <c r="E570" t="s">
        <v>161</v>
      </c>
      <c r="F570" s="9" t="s">
        <v>185</v>
      </c>
      <c r="G570">
        <v>529</v>
      </c>
      <c r="H570" t="s">
        <v>193</v>
      </c>
      <c r="I570" s="1" t="s">
        <v>194</v>
      </c>
      <c r="J570" t="str">
        <f t="shared" si="47"/>
        <v>{69}</v>
      </c>
    </row>
    <row r="571" spans="1:10" x14ac:dyDescent="0.35">
      <c r="A571" s="9">
        <v>70</v>
      </c>
      <c r="B571" s="9" t="str">
        <f>CONCATENATE(BS!$F571,J571)</f>
        <v>Provision (credit) for credit losses{70}</v>
      </c>
      <c r="C571" s="28">
        <v>43</v>
      </c>
      <c r="D571">
        <v>2019</v>
      </c>
      <c r="E571" t="s">
        <v>161</v>
      </c>
      <c r="F571" s="9" t="s">
        <v>63</v>
      </c>
      <c r="G571">
        <v>530</v>
      </c>
      <c r="H571" t="s">
        <v>193</v>
      </c>
      <c r="I571" s="1" t="s">
        <v>194</v>
      </c>
      <c r="J571" t="str">
        <f t="shared" si="47"/>
        <v>{70}</v>
      </c>
    </row>
    <row r="572" spans="1:10" x14ac:dyDescent="0.35">
      <c r="A572" s="9">
        <v>71</v>
      </c>
      <c r="B572" s="9" t="str">
        <f>CONCATENATE(BS!$F572,J572)</f>
        <v>Provision for depreciation and amortization{71}</v>
      </c>
      <c r="C572" s="28">
        <v>2019</v>
      </c>
      <c r="D572">
        <v>2019</v>
      </c>
      <c r="E572" t="s">
        <v>161</v>
      </c>
      <c r="F572" s="9" t="s">
        <v>64</v>
      </c>
      <c r="G572">
        <v>531</v>
      </c>
      <c r="H572" t="s">
        <v>193</v>
      </c>
      <c r="I572" s="1" t="s">
        <v>194</v>
      </c>
      <c r="J572" t="str">
        <f t="shared" si="47"/>
        <v>{71}</v>
      </c>
    </row>
    <row r="573" spans="1:10" x14ac:dyDescent="0.35">
      <c r="A573" s="9">
        <v>72</v>
      </c>
      <c r="B573" s="9" t="str">
        <f>CONCATENATE(BS!$F573,J573)</f>
        <v>Impairment charges{72}</v>
      </c>
      <c r="C573" s="28">
        <v>77</v>
      </c>
      <c r="D573">
        <v>2019</v>
      </c>
      <c r="E573" t="s">
        <v>161</v>
      </c>
      <c r="F573" s="9" t="s">
        <v>65</v>
      </c>
      <c r="G573">
        <v>532</v>
      </c>
      <c r="H573" t="s">
        <v>193</v>
      </c>
      <c r="I573" s="1" t="s">
        <v>194</v>
      </c>
      <c r="J573" t="str">
        <f t="shared" si="47"/>
        <v>{72}</v>
      </c>
    </row>
    <row r="574" spans="1:10" x14ac:dyDescent="0.35">
      <c r="A574" s="9">
        <v>73</v>
      </c>
      <c r="B574" s="9" t="str">
        <f>CONCATENATE(BS!$F574,J574)</f>
        <v>Share-based compensation expense{73}</v>
      </c>
      <c r="C574" s="28">
        <v>82</v>
      </c>
      <c r="D574">
        <v>2019</v>
      </c>
      <c r="E574" t="s">
        <v>161</v>
      </c>
      <c r="F574" s="9" t="s">
        <v>66</v>
      </c>
      <c r="G574">
        <v>533</v>
      </c>
      <c r="H574" t="s">
        <v>193</v>
      </c>
      <c r="I574" s="1" t="s">
        <v>194</v>
      </c>
      <c r="J574" t="str">
        <f t="shared" si="47"/>
        <v>{73}</v>
      </c>
    </row>
    <row r="575" spans="1:10" x14ac:dyDescent="0.35">
      <c r="A575" s="9">
        <v>74</v>
      </c>
      <c r="B575" s="9" t="str">
        <f>CONCATENATE(BS!$F575,J575)</f>
        <v>(Gain) loss on sales of businesses and unconsolidated affiliates{74}</v>
      </c>
      <c r="C575" s="28">
        <v>5</v>
      </c>
      <c r="D575">
        <v>2019</v>
      </c>
      <c r="E575" t="s">
        <v>161</v>
      </c>
      <c r="F575" s="9" t="s">
        <v>94</v>
      </c>
      <c r="G575">
        <v>534</v>
      </c>
      <c r="H575" t="s">
        <v>193</v>
      </c>
      <c r="I575" s="1" t="s">
        <v>194</v>
      </c>
      <c r="J575" t="str">
        <f t="shared" si="47"/>
        <v>{74}</v>
      </c>
    </row>
    <row r="576" spans="1:10" x14ac:dyDescent="0.35">
      <c r="A576" s="9">
        <v>75</v>
      </c>
      <c r="B576" s="9" t="str">
        <f>CONCATENATE(BS!$F576,J576)</f>
        <v>Undistributed earnings of unconsolidated affiliates{75}</v>
      </c>
      <c r="C576" s="28">
        <v>9</v>
      </c>
      <c r="D576">
        <v>2019</v>
      </c>
      <c r="E576" t="s">
        <v>161</v>
      </c>
      <c r="F576" s="9" t="s">
        <v>95</v>
      </c>
      <c r="G576">
        <v>535</v>
      </c>
      <c r="H576" t="s">
        <v>193</v>
      </c>
      <c r="I576" s="1" t="s">
        <v>194</v>
      </c>
      <c r="J576" t="str">
        <f t="shared" si="47"/>
        <v>{75}</v>
      </c>
    </row>
    <row r="577" spans="1:10" x14ac:dyDescent="0.35">
      <c r="A577" s="9">
        <v>76</v>
      </c>
      <c r="B577" s="9" t="str">
        <f>CONCATENATE(BS!$F577,J577)</f>
        <v>Gain on remeasurement of previously held equity investment{76}</v>
      </c>
      <c r="C577" s="28"/>
      <c r="D577">
        <v>2019</v>
      </c>
      <c r="E577" t="s">
        <v>161</v>
      </c>
      <c r="F577" s="9" t="s">
        <v>67</v>
      </c>
      <c r="G577">
        <v>536</v>
      </c>
      <c r="H577" t="s">
        <v>193</v>
      </c>
      <c r="I577" s="1" t="s">
        <v>194</v>
      </c>
      <c r="J577" t="str">
        <f t="shared" si="47"/>
        <v>{76}</v>
      </c>
    </row>
    <row r="578" spans="1:10" x14ac:dyDescent="0.35">
      <c r="A578" s="9">
        <v>77</v>
      </c>
      <c r="B578" s="9" t="str">
        <f>CONCATENATE(BS!$F578,J578)</f>
        <v>Provision (credit) for deferred income taxes{77}</v>
      </c>
      <c r="C578" s="28">
        <v>-465</v>
      </c>
      <c r="D578">
        <v>2019</v>
      </c>
      <c r="E578" t="s">
        <v>161</v>
      </c>
      <c r="F578" s="9" t="s">
        <v>96</v>
      </c>
      <c r="G578">
        <v>537</v>
      </c>
      <c r="H578" t="s">
        <v>193</v>
      </c>
      <c r="I578" s="1" t="s">
        <v>194</v>
      </c>
      <c r="J578" t="str">
        <f t="shared" si="47"/>
        <v>{77}</v>
      </c>
    </row>
    <row r="579" spans="1:10" x14ac:dyDescent="0.35">
      <c r="A579" s="9">
        <v>78</v>
      </c>
      <c r="B579" s="9" t="str">
        <f>CONCATENATE(BS!$F579,J579)</f>
        <v>Trade, notes, and financing receivables related to sales{78}</v>
      </c>
      <c r="C579" s="28">
        <v>-869</v>
      </c>
      <c r="D579">
        <v>2019</v>
      </c>
      <c r="E579" t="s">
        <v>161</v>
      </c>
      <c r="F579" s="9" t="s">
        <v>68</v>
      </c>
      <c r="G579">
        <v>538</v>
      </c>
      <c r="H579" t="s">
        <v>193</v>
      </c>
      <c r="I579" s="1" t="s">
        <v>194</v>
      </c>
      <c r="J579" t="str">
        <f t="shared" si="47"/>
        <v>{78}</v>
      </c>
    </row>
    <row r="580" spans="1:10" x14ac:dyDescent="0.35">
      <c r="A580" s="9">
        <v>79</v>
      </c>
      <c r="B580" s="9" t="str">
        <f>CONCATENATE(BS!$F580,J580)</f>
        <v>Inventories.{79}</v>
      </c>
      <c r="C580" s="28">
        <v>-780</v>
      </c>
      <c r="D580">
        <v>2019</v>
      </c>
      <c r="E580" t="s">
        <v>161</v>
      </c>
      <c r="F580" s="9" t="s">
        <v>186</v>
      </c>
      <c r="G580">
        <v>539</v>
      </c>
      <c r="H580" t="s">
        <v>193</v>
      </c>
      <c r="I580" s="1" t="s">
        <v>194</v>
      </c>
      <c r="J580" t="str">
        <f t="shared" si="47"/>
        <v>{79}</v>
      </c>
    </row>
    <row r="581" spans="1:10" x14ac:dyDescent="0.35">
      <c r="A581" s="9">
        <v>80</v>
      </c>
      <c r="B581" s="9" t="str">
        <f>CONCATENATE(BS!$F581,J581)</f>
        <v>Accounts payable and accrued expenses.{80}</v>
      </c>
      <c r="C581" s="28">
        <v>46</v>
      </c>
      <c r="D581">
        <v>2019</v>
      </c>
      <c r="E581" t="s">
        <v>161</v>
      </c>
      <c r="F581" s="9" t="s">
        <v>187</v>
      </c>
      <c r="G581">
        <v>540</v>
      </c>
      <c r="H581" t="s">
        <v>193</v>
      </c>
      <c r="I581" s="1" t="s">
        <v>194</v>
      </c>
      <c r="J581" t="str">
        <f t="shared" si="47"/>
        <v>{80}</v>
      </c>
    </row>
    <row r="582" spans="1:10" x14ac:dyDescent="0.35">
      <c r="A582" s="9">
        <v>81</v>
      </c>
      <c r="B582" s="9" t="str">
        <f>CONCATENATE(BS!$F582,J582)</f>
        <v>Accrued income taxes payable/receivable{81}</v>
      </c>
      <c r="C582" s="28">
        <v>173</v>
      </c>
      <c r="D582">
        <v>2019</v>
      </c>
      <c r="E582" t="s">
        <v>161</v>
      </c>
      <c r="F582" s="9" t="s">
        <v>69</v>
      </c>
      <c r="G582">
        <v>541</v>
      </c>
      <c r="H582" t="s">
        <v>193</v>
      </c>
      <c r="I582" s="1" t="s">
        <v>194</v>
      </c>
      <c r="J582" t="str">
        <f t="shared" si="47"/>
        <v>{81}</v>
      </c>
    </row>
    <row r="583" spans="1:10" x14ac:dyDescent="0.35">
      <c r="A583" s="9">
        <v>82</v>
      </c>
      <c r="B583" s="9" t="str">
        <f>CONCATENATE(BS!$F583,J583)</f>
        <v>Retirement benefits{82}</v>
      </c>
      <c r="C583" s="28">
        <v>-233</v>
      </c>
      <c r="D583">
        <v>2019</v>
      </c>
      <c r="E583" t="s">
        <v>161</v>
      </c>
      <c r="F583" s="9" t="s">
        <v>37</v>
      </c>
      <c r="G583">
        <v>542</v>
      </c>
      <c r="H583" t="s">
        <v>193</v>
      </c>
      <c r="I583" s="1" t="s">
        <v>194</v>
      </c>
      <c r="J583" t="str">
        <f t="shared" si="47"/>
        <v>{82}</v>
      </c>
    </row>
    <row r="584" spans="1:10" x14ac:dyDescent="0.35">
      <c r="A584" s="9">
        <v>83</v>
      </c>
      <c r="B584" s="9" t="str">
        <f>CONCATENATE(BS!$F584,J584)</f>
        <v>Other{83}</v>
      </c>
      <c r="C584" s="28">
        <v>48</v>
      </c>
      <c r="D584">
        <v>2019</v>
      </c>
      <c r="E584" t="s">
        <v>161</v>
      </c>
      <c r="F584" s="9" t="s">
        <v>70</v>
      </c>
      <c r="G584">
        <v>543</v>
      </c>
      <c r="H584" t="s">
        <v>193</v>
      </c>
      <c r="I584" s="1" t="s">
        <v>194</v>
      </c>
      <c r="J584" t="str">
        <f t="shared" si="47"/>
        <v>{83}</v>
      </c>
    </row>
    <row r="585" spans="1:10" x14ac:dyDescent="0.35">
      <c r="A585" s="9">
        <v>84</v>
      </c>
      <c r="B585" s="9" t="str">
        <f>CONCATENATE(BS!$F585,J585)</f>
        <v>...Net cash provided by operating activities{84}</v>
      </c>
      <c r="C585" s="28">
        <v>3412</v>
      </c>
      <c r="D585">
        <v>2019</v>
      </c>
      <c r="E585" t="s">
        <v>161</v>
      </c>
      <c r="F585" s="9" t="s">
        <v>188</v>
      </c>
      <c r="G585">
        <v>544</v>
      </c>
      <c r="H585" t="s">
        <v>193</v>
      </c>
      <c r="I585" s="1" t="s">
        <v>194</v>
      </c>
      <c r="J585" t="str">
        <f t="shared" si="47"/>
        <v>{84}</v>
      </c>
    </row>
    <row r="586" spans="1:10" x14ac:dyDescent="0.35">
      <c r="A586" s="9">
        <v>85</v>
      </c>
      <c r="B586" s="9" t="str">
        <f>CONCATENATE(BS!$F586,J586)</f>
        <v>Collections of receivables (excluding receivables related to sales){85}</v>
      </c>
      <c r="C586" s="28">
        <v>16706</v>
      </c>
      <c r="D586">
        <v>2019</v>
      </c>
      <c r="E586" t="s">
        <v>161</v>
      </c>
      <c r="F586" s="9" t="s">
        <v>72</v>
      </c>
      <c r="G586">
        <v>545</v>
      </c>
      <c r="H586" t="s">
        <v>193</v>
      </c>
      <c r="I586" s="1" t="s">
        <v>194</v>
      </c>
      <c r="J586" t="str">
        <f t="shared" si="47"/>
        <v>{85}</v>
      </c>
    </row>
    <row r="587" spans="1:10" x14ac:dyDescent="0.35">
      <c r="A587" s="9">
        <v>86</v>
      </c>
      <c r="B587" s="9" t="str">
        <f>CONCATENATE(BS!$F587,J587)</f>
        <v>Proceeds from maturities and sales of marketable securities{86}</v>
      </c>
      <c r="C587" s="28">
        <v>89</v>
      </c>
      <c r="D587">
        <v>2019</v>
      </c>
      <c r="E587" t="s">
        <v>161</v>
      </c>
      <c r="F587" s="9" t="s">
        <v>97</v>
      </c>
      <c r="G587">
        <v>546</v>
      </c>
      <c r="H587" t="s">
        <v>193</v>
      </c>
      <c r="I587" s="1" t="s">
        <v>194</v>
      </c>
      <c r="J587" t="str">
        <f t="shared" si="47"/>
        <v>{86}</v>
      </c>
    </row>
    <row r="588" spans="1:10" x14ac:dyDescent="0.35">
      <c r="A588" s="9">
        <v>87</v>
      </c>
      <c r="B588" s="9" t="str">
        <f>CONCATENATE(BS!$F588,J588)</f>
        <v>Proceeds from sales of equipment on operating leases{87}</v>
      </c>
      <c r="C588" s="28">
        <v>1648</v>
      </c>
      <c r="D588">
        <v>2019</v>
      </c>
      <c r="E588" t="s">
        <v>161</v>
      </c>
      <c r="F588" s="9" t="s">
        <v>73</v>
      </c>
      <c r="G588">
        <v>547</v>
      </c>
      <c r="H588" t="s">
        <v>193</v>
      </c>
      <c r="I588" s="1" t="s">
        <v>194</v>
      </c>
      <c r="J588" t="str">
        <f t="shared" si="47"/>
        <v>{87}</v>
      </c>
    </row>
    <row r="589" spans="1:10" x14ac:dyDescent="0.35">
      <c r="A589" s="9">
        <v>88</v>
      </c>
      <c r="B589" s="9" t="str">
        <f>CONCATENATE(BS!$F589,J589)</f>
        <v>Proceeds from sales of businesses and unconsolidated affiliates, net of cash sold{88}</v>
      </c>
      <c r="C589" s="28">
        <v>93</v>
      </c>
      <c r="D589">
        <v>2019</v>
      </c>
      <c r="E589" t="s">
        <v>161</v>
      </c>
      <c r="F589" s="9" t="s">
        <v>98</v>
      </c>
      <c r="G589">
        <v>548</v>
      </c>
      <c r="H589" t="s">
        <v>193</v>
      </c>
      <c r="I589" s="1" t="s">
        <v>194</v>
      </c>
      <c r="J589" t="str">
        <f t="shared" si="47"/>
        <v>{88}</v>
      </c>
    </row>
    <row r="590" spans="1:10" x14ac:dyDescent="0.35">
      <c r="A590" s="9">
        <v>89</v>
      </c>
      <c r="B590" s="9" t="str">
        <f>CONCATENATE(BS!$F590,J590)</f>
        <v>Cost of receivables acquired (excluding receivables related to sales){89}</v>
      </c>
      <c r="C590" s="28">
        <v>-18873</v>
      </c>
      <c r="D590">
        <v>2019</v>
      </c>
      <c r="E590" t="s">
        <v>161</v>
      </c>
      <c r="F590" s="9" t="s">
        <v>74</v>
      </c>
      <c r="G590">
        <v>549</v>
      </c>
      <c r="H590" t="s">
        <v>193</v>
      </c>
      <c r="I590" s="1" t="s">
        <v>194</v>
      </c>
      <c r="J590" t="str">
        <f t="shared" si="47"/>
        <v>{89}</v>
      </c>
    </row>
    <row r="591" spans="1:10" x14ac:dyDescent="0.35">
      <c r="A591" s="9">
        <v>90</v>
      </c>
      <c r="B591" s="9" t="str">
        <f>CONCATENATE(BS!$F591,J591)</f>
        <v>Acquisitions of businesses, net of cash acquired{90}</v>
      </c>
      <c r="C591" s="28"/>
      <c r="D591">
        <v>2019</v>
      </c>
      <c r="E591" t="s">
        <v>161</v>
      </c>
      <c r="F591" s="9" t="s">
        <v>75</v>
      </c>
      <c r="G591">
        <v>550</v>
      </c>
      <c r="H591" t="s">
        <v>193</v>
      </c>
      <c r="I591" s="1" t="s">
        <v>194</v>
      </c>
      <c r="J591" t="str">
        <f t="shared" si="47"/>
        <v>{90}</v>
      </c>
    </row>
    <row r="592" spans="1:10" x14ac:dyDescent="0.35">
      <c r="A592" s="9">
        <v>91</v>
      </c>
      <c r="B592" s="9" t="str">
        <f>CONCATENATE(BS!$F592,J592)</f>
        <v>Purchases of marketable securities{91}</v>
      </c>
      <c r="C592" s="28">
        <v>-140</v>
      </c>
      <c r="D592">
        <v>2019</v>
      </c>
      <c r="E592" t="s">
        <v>161</v>
      </c>
      <c r="F592" s="9" t="s">
        <v>99</v>
      </c>
      <c r="G592">
        <v>551</v>
      </c>
      <c r="H592" t="s">
        <v>193</v>
      </c>
      <c r="I592" s="1" t="s">
        <v>194</v>
      </c>
      <c r="J592" t="str">
        <f t="shared" si="47"/>
        <v>{91}</v>
      </c>
    </row>
    <row r="593" spans="1:10" x14ac:dyDescent="0.35">
      <c r="A593" s="9">
        <v>92</v>
      </c>
      <c r="B593" s="9" t="str">
        <f>CONCATENATE(BS!$F593,J593)</f>
        <v>Purchases of property and equipment{92}</v>
      </c>
      <c r="C593" s="28">
        <v>-1120</v>
      </c>
      <c r="D593">
        <v>2019</v>
      </c>
      <c r="E593" t="s">
        <v>161</v>
      </c>
      <c r="F593" s="9" t="s">
        <v>76</v>
      </c>
      <c r="G593">
        <v>552</v>
      </c>
      <c r="H593" t="s">
        <v>193</v>
      </c>
      <c r="I593" s="1" t="s">
        <v>194</v>
      </c>
      <c r="J593" t="str">
        <f t="shared" si="47"/>
        <v>{92}</v>
      </c>
    </row>
    <row r="594" spans="1:10" x14ac:dyDescent="0.35">
      <c r="A594" s="9">
        <v>93</v>
      </c>
      <c r="B594" s="9" t="str">
        <f>CONCATENATE(BS!$F594,J594)</f>
        <v>Cost of equipment on operating leases acquired{93}</v>
      </c>
      <c r="C594" s="28">
        <v>-2329</v>
      </c>
      <c r="D594">
        <v>2019</v>
      </c>
      <c r="E594" t="s">
        <v>161</v>
      </c>
      <c r="F594" s="9" t="s">
        <v>77</v>
      </c>
      <c r="G594">
        <v>553</v>
      </c>
      <c r="H594" t="s">
        <v>193</v>
      </c>
      <c r="I594" s="1" t="s">
        <v>194</v>
      </c>
      <c r="J594" t="str">
        <f t="shared" si="47"/>
        <v>{93}</v>
      </c>
    </row>
    <row r="595" spans="1:10" x14ac:dyDescent="0.35">
      <c r="A595" s="9">
        <v>94</v>
      </c>
      <c r="B595" s="9" t="str">
        <f>CONCATENATE(BS!$F595,J595)</f>
        <v>Collateral on derivatives - net{94}</v>
      </c>
      <c r="C595" s="28"/>
      <c r="D595">
        <v>2019</v>
      </c>
      <c r="E595" t="s">
        <v>161</v>
      </c>
      <c r="F595" s="9" t="s">
        <v>78</v>
      </c>
      <c r="G595">
        <v>554</v>
      </c>
      <c r="H595" t="s">
        <v>193</v>
      </c>
      <c r="I595" s="1" t="s">
        <v>194</v>
      </c>
      <c r="J595" t="str">
        <f t="shared" si="47"/>
        <v>{94}</v>
      </c>
    </row>
    <row r="596" spans="1:10" x14ac:dyDescent="0.35">
      <c r="A596" s="9">
        <v>95</v>
      </c>
      <c r="B596" s="9" t="str">
        <f>CONCATENATE(BS!$F596,J596)</f>
        <v>Other{95}</v>
      </c>
      <c r="C596" s="28">
        <v>2</v>
      </c>
      <c r="D596">
        <v>2019</v>
      </c>
      <c r="E596" t="s">
        <v>161</v>
      </c>
      <c r="F596" s="9" t="s">
        <v>70</v>
      </c>
      <c r="G596">
        <v>555</v>
      </c>
      <c r="H596" t="s">
        <v>193</v>
      </c>
      <c r="I596" s="1" t="s">
        <v>194</v>
      </c>
      <c r="J596" t="str">
        <f t="shared" si="47"/>
        <v>{95}</v>
      </c>
    </row>
    <row r="597" spans="1:10" x14ac:dyDescent="0.35">
      <c r="A597" s="9">
        <v>96</v>
      </c>
      <c r="B597" s="9" t="str">
        <f>CONCATENATE(BS!$F597,J597)</f>
        <v>...Net cash used for investing activities{96}</v>
      </c>
      <c r="C597" s="28">
        <v>-3924</v>
      </c>
      <c r="D597">
        <v>2019</v>
      </c>
      <c r="E597" t="s">
        <v>161</v>
      </c>
      <c r="F597" s="9" t="s">
        <v>189</v>
      </c>
      <c r="G597">
        <v>556</v>
      </c>
      <c r="H597" t="s">
        <v>193</v>
      </c>
      <c r="I597" s="1" t="s">
        <v>194</v>
      </c>
      <c r="J597" t="str">
        <f t="shared" si="47"/>
        <v>{96}</v>
      </c>
    </row>
    <row r="598" spans="1:10" x14ac:dyDescent="0.35">
      <c r="A598" s="9">
        <v>97</v>
      </c>
      <c r="B598" s="9" t="str">
        <f>CONCATENATE(BS!$F598,J598)</f>
        <v>Increase (decrease) in total short-term borrowings{97}</v>
      </c>
      <c r="C598" s="28">
        <v>-917</v>
      </c>
      <c r="D598">
        <v>2019</v>
      </c>
      <c r="E598" t="s">
        <v>161</v>
      </c>
      <c r="F598" s="9" t="s">
        <v>80</v>
      </c>
      <c r="G598">
        <v>557</v>
      </c>
      <c r="H598" t="s">
        <v>193</v>
      </c>
      <c r="I598" s="1" t="s">
        <v>194</v>
      </c>
      <c r="J598" t="str">
        <f t="shared" si="47"/>
        <v>{97}</v>
      </c>
    </row>
    <row r="599" spans="1:10" x14ac:dyDescent="0.35">
      <c r="A599" s="9">
        <v>98</v>
      </c>
      <c r="B599" s="9" t="str">
        <f>CONCATENATE(BS!$F599,J599)</f>
        <v>Proceeds from long-term borrowings{98}</v>
      </c>
      <c r="C599" s="28">
        <v>9986</v>
      </c>
      <c r="D599">
        <v>2019</v>
      </c>
      <c r="E599" t="s">
        <v>161</v>
      </c>
      <c r="F599" s="9" t="s">
        <v>81</v>
      </c>
      <c r="G599">
        <v>558</v>
      </c>
      <c r="H599" t="s">
        <v>193</v>
      </c>
      <c r="I599" s="1" t="s">
        <v>194</v>
      </c>
      <c r="J599" t="str">
        <f t="shared" si="47"/>
        <v>{98}</v>
      </c>
    </row>
    <row r="600" spans="1:10" x14ac:dyDescent="0.35">
      <c r="A600" s="9">
        <v>99</v>
      </c>
      <c r="B600" s="9" t="str">
        <f>CONCATENATE(BS!$F600,J600)</f>
        <v>Payments of long-term borrowings{99}</v>
      </c>
      <c r="C600" s="28">
        <v>-6426</v>
      </c>
      <c r="D600">
        <v>2019</v>
      </c>
      <c r="E600" t="s">
        <v>161</v>
      </c>
      <c r="F600" s="9" t="s">
        <v>82</v>
      </c>
      <c r="G600">
        <v>559</v>
      </c>
      <c r="H600" t="s">
        <v>193</v>
      </c>
      <c r="I600" s="1" t="s">
        <v>194</v>
      </c>
      <c r="J600" t="str">
        <f t="shared" si="47"/>
        <v>{99}</v>
      </c>
    </row>
    <row r="601" spans="1:10" x14ac:dyDescent="0.35">
      <c r="A601" s="9">
        <v>100</v>
      </c>
      <c r="B601" s="9" t="str">
        <f>CONCATENATE(BS!$F601,J601)</f>
        <v>Proceeds from issuance of common stock{100}</v>
      </c>
      <c r="C601" s="28">
        <v>178</v>
      </c>
      <c r="D601">
        <v>2019</v>
      </c>
      <c r="E601" t="s">
        <v>161</v>
      </c>
      <c r="F601" s="9" t="s">
        <v>83</v>
      </c>
      <c r="G601">
        <v>560</v>
      </c>
      <c r="H601" t="s">
        <v>193</v>
      </c>
      <c r="I601" s="1" t="s">
        <v>194</v>
      </c>
      <c r="J601" t="str">
        <f t="shared" si="47"/>
        <v>{100}</v>
      </c>
    </row>
    <row r="602" spans="1:10" x14ac:dyDescent="0.35">
      <c r="A602" s="9">
        <v>101</v>
      </c>
      <c r="B602" s="9" t="str">
        <f>CONCATENATE(BS!$F602,J602)</f>
        <v>Repurchases of common stock{101}</v>
      </c>
      <c r="C602" s="28">
        <v>-1253</v>
      </c>
      <c r="D602">
        <v>2019</v>
      </c>
      <c r="E602" t="s">
        <v>161</v>
      </c>
      <c r="F602" s="9" t="s">
        <v>84</v>
      </c>
      <c r="G602">
        <v>561</v>
      </c>
      <c r="H602" t="s">
        <v>193</v>
      </c>
      <c r="I602" s="1" t="s">
        <v>194</v>
      </c>
      <c r="J602" t="str">
        <f t="shared" si="47"/>
        <v>{101}</v>
      </c>
    </row>
    <row r="603" spans="1:10" x14ac:dyDescent="0.35">
      <c r="A603" s="9">
        <v>102</v>
      </c>
      <c r="B603" s="9" t="str">
        <f>CONCATENATE(BS!$F603,J603)</f>
        <v>Dividends paid{102}</v>
      </c>
      <c r="C603" s="28">
        <v>-943</v>
      </c>
      <c r="D603">
        <v>2019</v>
      </c>
      <c r="E603" t="s">
        <v>161</v>
      </c>
      <c r="F603" s="9" t="s">
        <v>85</v>
      </c>
      <c r="G603">
        <v>562</v>
      </c>
      <c r="H603" t="s">
        <v>193</v>
      </c>
      <c r="I603" s="1" t="s">
        <v>194</v>
      </c>
      <c r="J603" t="str">
        <f t="shared" si="47"/>
        <v>{102}</v>
      </c>
    </row>
    <row r="604" spans="1:10" x14ac:dyDescent="0.35">
      <c r="A604" s="9">
        <v>103</v>
      </c>
      <c r="B604" s="9" t="str">
        <f>CONCATENATE(BS!$F604,J604)</f>
        <v>Other{103}</v>
      </c>
      <c r="C604" s="28">
        <v>-116</v>
      </c>
      <c r="D604">
        <v>2019</v>
      </c>
      <c r="E604" t="s">
        <v>161</v>
      </c>
      <c r="F604" s="9" t="s">
        <v>70</v>
      </c>
      <c r="G604">
        <v>563</v>
      </c>
      <c r="H604" t="s">
        <v>193</v>
      </c>
      <c r="I604" s="1" t="s">
        <v>194</v>
      </c>
      <c r="J604" t="str">
        <f t="shared" si="47"/>
        <v>{103}</v>
      </c>
    </row>
    <row r="605" spans="1:10" x14ac:dyDescent="0.35">
      <c r="A605" s="9">
        <v>104</v>
      </c>
      <c r="B605" s="9" t="str">
        <f>CONCATENATE(BS!$F605,J605)</f>
        <v>...Net cash provided by (used for) financing activities{104}</v>
      </c>
      <c r="C605" s="28">
        <v>509</v>
      </c>
      <c r="D605">
        <v>2019</v>
      </c>
      <c r="E605" t="s">
        <v>161</v>
      </c>
      <c r="F605" s="9" t="s">
        <v>190</v>
      </c>
      <c r="G605">
        <v>564</v>
      </c>
      <c r="H605" t="s">
        <v>193</v>
      </c>
      <c r="I605" s="1" t="s">
        <v>194</v>
      </c>
      <c r="J605" t="str">
        <f t="shared" si="47"/>
        <v>{104}</v>
      </c>
    </row>
    <row r="606" spans="1:10" x14ac:dyDescent="0.35">
      <c r="A606" s="9">
        <v>105</v>
      </c>
      <c r="B606" s="9" t="str">
        <f>CONCATENATE(BS!$F606,J606)</f>
        <v>Effect of Exchange Rate Changes on Cash, Cash Equivalents, and Restricted Cash{105}</v>
      </c>
      <c r="C606" s="28">
        <v>-56</v>
      </c>
      <c r="D606">
        <v>2019</v>
      </c>
      <c r="E606" t="s">
        <v>161</v>
      </c>
      <c r="F606" s="9" t="s">
        <v>87</v>
      </c>
      <c r="G606">
        <v>565</v>
      </c>
      <c r="H606" t="s">
        <v>193</v>
      </c>
      <c r="I606" s="1" t="s">
        <v>194</v>
      </c>
      <c r="J606" t="str">
        <f t="shared" si="47"/>
        <v>{105}</v>
      </c>
    </row>
    <row r="607" spans="1:10" x14ac:dyDescent="0.35">
      <c r="A607" s="9">
        <v>106</v>
      </c>
      <c r="B607" s="9" t="str">
        <f>CONCATENATE(BS!$F607,J607)</f>
        <v>...Net Increase (Decrease) in Cash, Cash Equivalents, and Restricted Cash{106}</v>
      </c>
      <c r="C607" s="28">
        <v>-59</v>
      </c>
      <c r="D607">
        <v>2019</v>
      </c>
      <c r="E607" t="s">
        <v>161</v>
      </c>
      <c r="F607" s="9" t="s">
        <v>191</v>
      </c>
      <c r="G607">
        <v>566</v>
      </c>
      <c r="H607" t="s">
        <v>193</v>
      </c>
      <c r="I607" s="1" t="s">
        <v>194</v>
      </c>
      <c r="J607" t="str">
        <f t="shared" si="47"/>
        <v>{106}</v>
      </c>
    </row>
    <row r="608" spans="1:10" x14ac:dyDescent="0.35">
      <c r="A608" s="9">
        <v>107</v>
      </c>
      <c r="B608" s="9" t="str">
        <f>CONCATENATE(BS!$F608,J608)</f>
        <v>Cash, Cash Equivalents, and Restricted Cash at Beginning of Year{107}</v>
      </c>
      <c r="C608" s="28">
        <v>4015</v>
      </c>
      <c r="D608">
        <v>2019</v>
      </c>
      <c r="E608" t="s">
        <v>161</v>
      </c>
      <c r="F608" s="9" t="s">
        <v>89</v>
      </c>
      <c r="G608">
        <v>567</v>
      </c>
      <c r="H608" t="s">
        <v>193</v>
      </c>
      <c r="I608" s="1" t="s">
        <v>194</v>
      </c>
      <c r="J608" t="str">
        <f t="shared" si="47"/>
        <v>{107}</v>
      </c>
    </row>
    <row r="609" spans="1:10" x14ac:dyDescent="0.35">
      <c r="A609" s="9">
        <v>108</v>
      </c>
      <c r="B609" s="9" t="str">
        <f>CONCATENATE(BS!$F609,J609)</f>
        <v>Cash, Cash Equivalents, and Restricted Cash at End of Year{108}</v>
      </c>
      <c r="C609" s="28">
        <v>3956</v>
      </c>
      <c r="D609">
        <v>2019</v>
      </c>
      <c r="E609" t="s">
        <v>161</v>
      </c>
      <c r="F609" s="9" t="s">
        <v>90</v>
      </c>
      <c r="G609">
        <v>568</v>
      </c>
      <c r="H609" t="s">
        <v>193</v>
      </c>
      <c r="I609" s="1" t="s">
        <v>194</v>
      </c>
      <c r="J609" t="str">
        <f t="shared" si="47"/>
        <v>{108}</v>
      </c>
    </row>
    <row r="610" spans="1:10" x14ac:dyDescent="0.35">
      <c r="A610" s="9">
        <v>69</v>
      </c>
      <c r="B610" s="9" t="str">
        <f>CONCATENATE(BS!$F610,J610)</f>
        <v>Net income.{69}</v>
      </c>
      <c r="C610" s="28">
        <v>2371</v>
      </c>
      <c r="D610">
        <v>2018</v>
      </c>
      <c r="E610" t="s">
        <v>161</v>
      </c>
      <c r="F610" s="9" t="s">
        <v>185</v>
      </c>
      <c r="G610">
        <v>569</v>
      </c>
      <c r="H610" t="s">
        <v>193</v>
      </c>
      <c r="I610" s="1" t="s">
        <v>194</v>
      </c>
      <c r="J610" t="str">
        <f t="shared" si="47"/>
        <v>{69}</v>
      </c>
    </row>
    <row r="611" spans="1:10" x14ac:dyDescent="0.35">
      <c r="A611" s="9">
        <v>70</v>
      </c>
      <c r="B611" s="9" t="str">
        <f>CONCATENATE(BS!$F611,J611)</f>
        <v>Provision (credit) for credit losses{70}</v>
      </c>
      <c r="C611" s="28">
        <v>90</v>
      </c>
      <c r="D611">
        <v>2018</v>
      </c>
      <c r="E611" t="s">
        <v>161</v>
      </c>
      <c r="F611" s="9" t="s">
        <v>63</v>
      </c>
      <c r="G611">
        <v>570</v>
      </c>
      <c r="H611" t="s">
        <v>193</v>
      </c>
      <c r="I611" s="1" t="s">
        <v>194</v>
      </c>
      <c r="J611" t="str">
        <f t="shared" si="47"/>
        <v>{70}</v>
      </c>
    </row>
    <row r="612" spans="1:10" x14ac:dyDescent="0.35">
      <c r="A612" s="9">
        <v>71</v>
      </c>
      <c r="B612" s="9" t="str">
        <f>CONCATENATE(BS!$F612,J612)</f>
        <v>Provision for depreciation and amortization{71}</v>
      </c>
      <c r="C612" s="28">
        <v>1927</v>
      </c>
      <c r="D612">
        <v>2018</v>
      </c>
      <c r="E612" t="s">
        <v>161</v>
      </c>
      <c r="F612" s="9" t="s">
        <v>64</v>
      </c>
      <c r="G612">
        <v>571</v>
      </c>
      <c r="H612" t="s">
        <v>193</v>
      </c>
      <c r="I612" s="1" t="s">
        <v>194</v>
      </c>
      <c r="J612" t="str">
        <f t="shared" si="47"/>
        <v>{71}</v>
      </c>
    </row>
    <row r="613" spans="1:10" x14ac:dyDescent="0.35">
      <c r="A613" s="9">
        <v>72</v>
      </c>
      <c r="B613" s="9" t="str">
        <f>CONCATENATE(BS!$F613,J613)</f>
        <v>Impairment charges{72}</v>
      </c>
      <c r="C613" s="28"/>
      <c r="D613">
        <v>2018</v>
      </c>
      <c r="E613" t="s">
        <v>161</v>
      </c>
      <c r="F613" s="9" t="s">
        <v>65</v>
      </c>
      <c r="G613">
        <v>572</v>
      </c>
      <c r="H613" t="s">
        <v>193</v>
      </c>
      <c r="I613" s="1" t="s">
        <v>194</v>
      </c>
      <c r="J613" t="str">
        <f t="shared" si="47"/>
        <v>{72}</v>
      </c>
    </row>
    <row r="614" spans="1:10" x14ac:dyDescent="0.35">
      <c r="A614" s="9">
        <v>73</v>
      </c>
      <c r="B614" s="9" t="str">
        <f>CONCATENATE(BS!$F614,J614)</f>
        <v>Share-based compensation expense{73}</v>
      </c>
      <c r="C614" s="28">
        <v>84</v>
      </c>
      <c r="D614">
        <v>2018</v>
      </c>
      <c r="E614" t="s">
        <v>161</v>
      </c>
      <c r="F614" s="9" t="s">
        <v>66</v>
      </c>
      <c r="G614">
        <v>573</v>
      </c>
      <c r="H614" t="s">
        <v>193</v>
      </c>
      <c r="I614" s="1" t="s">
        <v>194</v>
      </c>
      <c r="J614" t="str">
        <f t="shared" si="47"/>
        <v>{73}</v>
      </c>
    </row>
    <row r="615" spans="1:10" x14ac:dyDescent="0.35">
      <c r="A615" s="9">
        <v>74</v>
      </c>
      <c r="B615" s="9" t="str">
        <f>CONCATENATE(BS!$F615,J615)</f>
        <v>(Gain) loss on sales of businesses and unconsolidated affiliates{74}</v>
      </c>
      <c r="C615" s="28">
        <v>-25</v>
      </c>
      <c r="D615">
        <v>2018</v>
      </c>
      <c r="E615" t="s">
        <v>161</v>
      </c>
      <c r="F615" s="9" t="s">
        <v>94</v>
      </c>
      <c r="G615">
        <v>574</v>
      </c>
      <c r="H615" t="s">
        <v>193</v>
      </c>
      <c r="I615" s="1" t="s">
        <v>194</v>
      </c>
      <c r="J615" t="str">
        <f t="shared" si="47"/>
        <v>{74}</v>
      </c>
    </row>
    <row r="616" spans="1:10" x14ac:dyDescent="0.35">
      <c r="A616" s="9">
        <v>75</v>
      </c>
      <c r="B616" s="9" t="str">
        <f>CONCATENATE(BS!$F616,J616)</f>
        <v>Undistributed earnings of unconsolidated affiliates{75}</v>
      </c>
      <c r="C616" s="28">
        <v>-26</v>
      </c>
      <c r="D616">
        <v>2018</v>
      </c>
      <c r="E616" t="s">
        <v>161</v>
      </c>
      <c r="F616" s="9" t="s">
        <v>95</v>
      </c>
      <c r="G616">
        <v>575</v>
      </c>
      <c r="H616" t="s">
        <v>193</v>
      </c>
      <c r="I616" s="1" t="s">
        <v>194</v>
      </c>
      <c r="J616" t="str">
        <f t="shared" si="47"/>
        <v>{75}</v>
      </c>
    </row>
    <row r="617" spans="1:10" x14ac:dyDescent="0.35">
      <c r="A617" s="9">
        <v>76</v>
      </c>
      <c r="B617" s="9" t="str">
        <f>CONCATENATE(BS!$F617,J617)</f>
        <v>Gain on remeasurement of previously held equity investment{76}</v>
      </c>
      <c r="C617" s="28"/>
      <c r="D617">
        <v>2018</v>
      </c>
      <c r="E617" t="s">
        <v>161</v>
      </c>
      <c r="F617" s="9" t="s">
        <v>67</v>
      </c>
      <c r="G617">
        <v>576</v>
      </c>
      <c r="H617" t="s">
        <v>193</v>
      </c>
      <c r="I617" s="1" t="s">
        <v>194</v>
      </c>
      <c r="J617" t="str">
        <f t="shared" si="47"/>
        <v>{76}</v>
      </c>
    </row>
    <row r="618" spans="1:10" x14ac:dyDescent="0.35">
      <c r="A618" s="9">
        <v>77</v>
      </c>
      <c r="B618" s="9" t="str">
        <f>CONCATENATE(BS!$F618,J618)</f>
        <v>Provision (credit) for deferred income taxes{77}</v>
      </c>
      <c r="C618" s="28">
        <v>1480</v>
      </c>
      <c r="D618">
        <v>2018</v>
      </c>
      <c r="E618" t="s">
        <v>161</v>
      </c>
      <c r="F618" s="9" t="s">
        <v>96</v>
      </c>
      <c r="G618">
        <v>577</v>
      </c>
      <c r="H618" t="s">
        <v>193</v>
      </c>
      <c r="I618" s="1" t="s">
        <v>194</v>
      </c>
      <c r="J618" t="str">
        <f t="shared" si="47"/>
        <v>{77}</v>
      </c>
    </row>
    <row r="619" spans="1:10" x14ac:dyDescent="0.35">
      <c r="A619" s="9">
        <v>78</v>
      </c>
      <c r="B619" s="9" t="str">
        <f>CONCATENATE(BS!$F619,J619)</f>
        <v>Trade, notes, and financing receivables related to sales{78}</v>
      </c>
      <c r="C619" s="28">
        <v>-1531</v>
      </c>
      <c r="D619">
        <v>2018</v>
      </c>
      <c r="E619" t="s">
        <v>161</v>
      </c>
      <c r="F619" s="9" t="s">
        <v>68</v>
      </c>
      <c r="G619">
        <v>578</v>
      </c>
      <c r="H619" t="s">
        <v>193</v>
      </c>
      <c r="I619" s="1" t="s">
        <v>194</v>
      </c>
      <c r="J619" t="str">
        <f t="shared" ref="J619:J682" si="48">CONCATENATE(H619,A619,I619)</f>
        <v>{78}</v>
      </c>
    </row>
    <row r="620" spans="1:10" x14ac:dyDescent="0.35">
      <c r="A620" s="9">
        <v>79</v>
      </c>
      <c r="B620" s="9" t="str">
        <f>CONCATENATE(BS!$F620,J620)</f>
        <v>Inventories.{79}</v>
      </c>
      <c r="C620" s="28">
        <v>-1772</v>
      </c>
      <c r="D620">
        <v>2018</v>
      </c>
      <c r="E620" t="s">
        <v>161</v>
      </c>
      <c r="F620" s="9" t="s">
        <v>186</v>
      </c>
      <c r="G620">
        <v>579</v>
      </c>
      <c r="H620" t="s">
        <v>193</v>
      </c>
      <c r="I620" s="1" t="s">
        <v>194</v>
      </c>
      <c r="J620" t="str">
        <f t="shared" si="48"/>
        <v>{79}</v>
      </c>
    </row>
    <row r="621" spans="1:10" x14ac:dyDescent="0.35">
      <c r="A621" s="9">
        <v>80</v>
      </c>
      <c r="B621" s="9" t="str">
        <f>CONCATENATE(BS!$F621,J621)</f>
        <v>Accounts payable and accrued expenses.{80}</v>
      </c>
      <c r="C621" s="28">
        <v>722</v>
      </c>
      <c r="D621">
        <v>2018</v>
      </c>
      <c r="E621" t="s">
        <v>161</v>
      </c>
      <c r="F621" s="9" t="s">
        <v>187</v>
      </c>
      <c r="G621">
        <v>580</v>
      </c>
      <c r="H621" t="s">
        <v>193</v>
      </c>
      <c r="I621" s="1" t="s">
        <v>194</v>
      </c>
      <c r="J621" t="str">
        <f t="shared" si="48"/>
        <v>{80}</v>
      </c>
    </row>
    <row r="622" spans="1:10" x14ac:dyDescent="0.35">
      <c r="A622" s="9">
        <v>81</v>
      </c>
      <c r="B622" s="9" t="str">
        <f>CONCATENATE(BS!$F622,J622)</f>
        <v>Accrued income taxes payable/receivable{81}</v>
      </c>
      <c r="C622" s="28">
        <v>-466</v>
      </c>
      <c r="D622">
        <v>2018</v>
      </c>
      <c r="E622" t="s">
        <v>161</v>
      </c>
      <c r="F622" s="9" t="s">
        <v>69</v>
      </c>
      <c r="G622">
        <v>581</v>
      </c>
      <c r="H622" t="s">
        <v>193</v>
      </c>
      <c r="I622" s="1" t="s">
        <v>194</v>
      </c>
      <c r="J622" t="str">
        <f t="shared" si="48"/>
        <v>{81}</v>
      </c>
    </row>
    <row r="623" spans="1:10" x14ac:dyDescent="0.35">
      <c r="A623" s="9">
        <v>82</v>
      </c>
      <c r="B623" s="9" t="str">
        <f>CONCATENATE(BS!$F623,J623)</f>
        <v>Retirement benefits{82}</v>
      </c>
      <c r="C623" s="28">
        <v>-1026</v>
      </c>
      <c r="D623">
        <v>2018</v>
      </c>
      <c r="E623" t="s">
        <v>161</v>
      </c>
      <c r="F623" s="9" t="s">
        <v>37</v>
      </c>
      <c r="G623">
        <v>582</v>
      </c>
      <c r="H623" t="s">
        <v>193</v>
      </c>
      <c r="I623" s="1" t="s">
        <v>194</v>
      </c>
      <c r="J623" t="str">
        <f t="shared" si="48"/>
        <v>{82}</v>
      </c>
    </row>
    <row r="624" spans="1:10" x14ac:dyDescent="0.35">
      <c r="A624" s="9">
        <v>83</v>
      </c>
      <c r="B624" s="9" t="str">
        <f>CONCATENATE(BS!$F624,J624)</f>
        <v>Other{83}</v>
      </c>
      <c r="C624" s="28">
        <v>-6</v>
      </c>
      <c r="D624">
        <v>2018</v>
      </c>
      <c r="E624" t="s">
        <v>161</v>
      </c>
      <c r="F624" s="9" t="s">
        <v>70</v>
      </c>
      <c r="G624">
        <v>583</v>
      </c>
      <c r="H624" t="s">
        <v>193</v>
      </c>
      <c r="I624" s="1" t="s">
        <v>194</v>
      </c>
      <c r="J624" t="str">
        <f t="shared" si="48"/>
        <v>{83}</v>
      </c>
    </row>
    <row r="625" spans="1:10" x14ac:dyDescent="0.35">
      <c r="A625" s="9">
        <v>84</v>
      </c>
      <c r="B625" s="9" t="str">
        <f>CONCATENATE(BS!$F625,J625)</f>
        <v>...Net cash provided by operating activities{84}</v>
      </c>
      <c r="C625" s="28">
        <v>1822</v>
      </c>
      <c r="D625">
        <v>2018</v>
      </c>
      <c r="E625" t="s">
        <v>161</v>
      </c>
      <c r="F625" s="9" t="s">
        <v>188</v>
      </c>
      <c r="G625">
        <v>584</v>
      </c>
      <c r="H625" t="s">
        <v>193</v>
      </c>
      <c r="I625" s="1" t="s">
        <v>194</v>
      </c>
      <c r="J625" t="str">
        <f t="shared" si="48"/>
        <v>{84}</v>
      </c>
    </row>
    <row r="626" spans="1:10" x14ac:dyDescent="0.35">
      <c r="A626" s="9">
        <v>85</v>
      </c>
      <c r="B626" s="9" t="str">
        <f>CONCATENATE(BS!$F626,J626)</f>
        <v>Collections of receivables (excluding receivables related to sales){85}</v>
      </c>
      <c r="C626" s="28">
        <v>15589</v>
      </c>
      <c r="D626">
        <v>2018</v>
      </c>
      <c r="E626" t="s">
        <v>161</v>
      </c>
      <c r="F626" s="9" t="s">
        <v>72</v>
      </c>
      <c r="G626">
        <v>585</v>
      </c>
      <c r="H626" t="s">
        <v>193</v>
      </c>
      <c r="I626" s="1" t="s">
        <v>194</v>
      </c>
      <c r="J626" t="str">
        <f t="shared" si="48"/>
        <v>{85}</v>
      </c>
    </row>
    <row r="627" spans="1:10" x14ac:dyDescent="0.35">
      <c r="A627" s="9">
        <v>86</v>
      </c>
      <c r="B627" s="9" t="str">
        <f>CONCATENATE(BS!$F627,J627)</f>
        <v>Proceeds from maturities and sales of marketable securities{86}</v>
      </c>
      <c r="C627" s="28">
        <v>76</v>
      </c>
      <c r="D627">
        <v>2018</v>
      </c>
      <c r="E627" t="s">
        <v>161</v>
      </c>
      <c r="F627" s="9" t="s">
        <v>97</v>
      </c>
      <c r="G627">
        <v>586</v>
      </c>
      <c r="H627" t="s">
        <v>193</v>
      </c>
      <c r="I627" s="1" t="s">
        <v>194</v>
      </c>
      <c r="J627" t="str">
        <f t="shared" si="48"/>
        <v>{86}</v>
      </c>
    </row>
    <row r="628" spans="1:10" x14ac:dyDescent="0.35">
      <c r="A628" s="9">
        <v>87</v>
      </c>
      <c r="B628" s="9" t="str">
        <f>CONCATENATE(BS!$F628,J628)</f>
        <v>Proceeds from sales of equipment on operating leases{87}</v>
      </c>
      <c r="C628" s="28">
        <v>1483</v>
      </c>
      <c r="D628">
        <v>2018</v>
      </c>
      <c r="E628" t="s">
        <v>161</v>
      </c>
      <c r="F628" s="9" t="s">
        <v>73</v>
      </c>
      <c r="G628">
        <v>587</v>
      </c>
      <c r="H628" t="s">
        <v>193</v>
      </c>
      <c r="I628" s="1" t="s">
        <v>194</v>
      </c>
      <c r="J628" t="str">
        <f t="shared" si="48"/>
        <v>{87}</v>
      </c>
    </row>
    <row r="629" spans="1:10" x14ac:dyDescent="0.35">
      <c r="A629" s="9">
        <v>88</v>
      </c>
      <c r="B629" s="9" t="str">
        <f>CONCATENATE(BS!$F629,J629)</f>
        <v>Proceeds from sales of businesses and unconsolidated affiliates, net of cash sold{88}</v>
      </c>
      <c r="C629" s="28">
        <v>156</v>
      </c>
      <c r="D629">
        <v>2018</v>
      </c>
      <c r="E629" t="s">
        <v>161</v>
      </c>
      <c r="F629" s="9" t="s">
        <v>98</v>
      </c>
      <c r="G629">
        <v>588</v>
      </c>
      <c r="H629" t="s">
        <v>193</v>
      </c>
      <c r="I629" s="1" t="s">
        <v>194</v>
      </c>
      <c r="J629" t="str">
        <f t="shared" si="48"/>
        <v>{88}</v>
      </c>
    </row>
    <row r="630" spans="1:10" x14ac:dyDescent="0.35">
      <c r="A630" s="9">
        <v>89</v>
      </c>
      <c r="B630" s="9" t="str">
        <f>CONCATENATE(BS!$F630,J630)</f>
        <v>Cost of receivables acquired (excluding receivables related to sales){89}</v>
      </c>
      <c r="C630" s="28">
        <v>-17013</v>
      </c>
      <c r="D630">
        <v>2018</v>
      </c>
      <c r="E630" t="s">
        <v>161</v>
      </c>
      <c r="F630" s="9" t="s">
        <v>74</v>
      </c>
      <c r="G630">
        <v>589</v>
      </c>
      <c r="H630" t="s">
        <v>193</v>
      </c>
      <c r="I630" s="1" t="s">
        <v>194</v>
      </c>
      <c r="J630" t="str">
        <f t="shared" si="48"/>
        <v>{89}</v>
      </c>
    </row>
    <row r="631" spans="1:10" x14ac:dyDescent="0.35">
      <c r="A631" s="9">
        <v>90</v>
      </c>
      <c r="B631" s="9" t="str">
        <f>CONCATENATE(BS!$F631,J631)</f>
        <v>Acquisitions of businesses, net of cash acquired{90}</v>
      </c>
      <c r="C631" s="28">
        <v>-5245</v>
      </c>
      <c r="D631">
        <v>2018</v>
      </c>
      <c r="E631" t="s">
        <v>161</v>
      </c>
      <c r="F631" s="9" t="s">
        <v>75</v>
      </c>
      <c r="G631">
        <v>590</v>
      </c>
      <c r="H631" t="s">
        <v>193</v>
      </c>
      <c r="I631" s="1" t="s">
        <v>194</v>
      </c>
      <c r="J631" t="str">
        <f t="shared" si="48"/>
        <v>{90}</v>
      </c>
    </row>
    <row r="632" spans="1:10" x14ac:dyDescent="0.35">
      <c r="A632" s="9">
        <v>91</v>
      </c>
      <c r="B632" s="9" t="str">
        <f>CONCATENATE(BS!$F632,J632)</f>
        <v>Purchases of marketable securities{91}</v>
      </c>
      <c r="C632" s="28">
        <v>-133</v>
      </c>
      <c r="D632">
        <v>2018</v>
      </c>
      <c r="E632" t="s">
        <v>161</v>
      </c>
      <c r="F632" s="9" t="s">
        <v>99</v>
      </c>
      <c r="G632">
        <v>591</v>
      </c>
      <c r="H632" t="s">
        <v>193</v>
      </c>
      <c r="I632" s="1" t="s">
        <v>194</v>
      </c>
      <c r="J632" t="str">
        <f t="shared" si="48"/>
        <v>{91}</v>
      </c>
    </row>
    <row r="633" spans="1:10" x14ac:dyDescent="0.35">
      <c r="A633" s="9">
        <v>92</v>
      </c>
      <c r="B633" s="9" t="str">
        <f>CONCATENATE(BS!$F633,J633)</f>
        <v>Purchases of property and equipment{92}</v>
      </c>
      <c r="C633" s="28">
        <v>-896</v>
      </c>
      <c r="D633">
        <v>2018</v>
      </c>
      <c r="E633" t="s">
        <v>161</v>
      </c>
      <c r="F633" s="9" t="s">
        <v>76</v>
      </c>
      <c r="G633">
        <v>592</v>
      </c>
      <c r="H633" t="s">
        <v>193</v>
      </c>
      <c r="I633" s="1" t="s">
        <v>194</v>
      </c>
      <c r="J633" t="str">
        <f t="shared" si="48"/>
        <v>{92}</v>
      </c>
    </row>
    <row r="634" spans="1:10" x14ac:dyDescent="0.35">
      <c r="A634" s="9">
        <v>93</v>
      </c>
      <c r="B634" s="9" t="str">
        <f>CONCATENATE(BS!$F634,J634)</f>
        <v>Cost of equipment on operating leases acquired{93}</v>
      </c>
      <c r="C634" s="28">
        <v>-2054</v>
      </c>
      <c r="D634">
        <v>2018</v>
      </c>
      <c r="E634" t="s">
        <v>161</v>
      </c>
      <c r="F634" s="9" t="s">
        <v>77</v>
      </c>
      <c r="G634">
        <v>593</v>
      </c>
      <c r="H634" t="s">
        <v>193</v>
      </c>
      <c r="I634" s="1" t="s">
        <v>194</v>
      </c>
      <c r="J634" t="str">
        <f t="shared" si="48"/>
        <v>{93}</v>
      </c>
    </row>
    <row r="635" spans="1:10" x14ac:dyDescent="0.35">
      <c r="A635" s="9">
        <v>94</v>
      </c>
      <c r="B635" s="9" t="str">
        <f>CONCATENATE(BS!$F635,J635)</f>
        <v>Collateral on derivatives - net{94}</v>
      </c>
      <c r="C635" s="28"/>
      <c r="D635">
        <v>2018</v>
      </c>
      <c r="E635" t="s">
        <v>161</v>
      </c>
      <c r="F635" s="9" t="s">
        <v>78</v>
      </c>
      <c r="G635">
        <v>594</v>
      </c>
      <c r="H635" t="s">
        <v>193</v>
      </c>
      <c r="I635" s="1" t="s">
        <v>194</v>
      </c>
      <c r="J635" t="str">
        <f t="shared" si="48"/>
        <v>{94}</v>
      </c>
    </row>
    <row r="636" spans="1:10" x14ac:dyDescent="0.35">
      <c r="A636" s="9">
        <v>95</v>
      </c>
      <c r="B636" s="9" t="str">
        <f>CONCATENATE(BS!$F636,J636)</f>
        <v>Other{95}</v>
      </c>
      <c r="C636" s="28">
        <v>-139</v>
      </c>
      <c r="D636">
        <v>2018</v>
      </c>
      <c r="E636" t="s">
        <v>161</v>
      </c>
      <c r="F636" s="9" t="s">
        <v>70</v>
      </c>
      <c r="G636">
        <v>595</v>
      </c>
      <c r="H636" t="s">
        <v>193</v>
      </c>
      <c r="I636" s="1" t="s">
        <v>194</v>
      </c>
      <c r="J636" t="str">
        <f t="shared" si="48"/>
        <v>{95}</v>
      </c>
    </row>
    <row r="637" spans="1:10" x14ac:dyDescent="0.35">
      <c r="A637" s="9">
        <v>96</v>
      </c>
      <c r="B637" s="9" t="str">
        <f>CONCATENATE(BS!$F637,J637)</f>
        <v>...Net cash used for investing activities{96}</v>
      </c>
      <c r="C637" s="28">
        <v>-8176</v>
      </c>
      <c r="D637">
        <v>2018</v>
      </c>
      <c r="E637" t="s">
        <v>161</v>
      </c>
      <c r="F637" s="9" t="s">
        <v>189</v>
      </c>
      <c r="G637">
        <v>596</v>
      </c>
      <c r="H637" t="s">
        <v>193</v>
      </c>
      <c r="I637" s="1" t="s">
        <v>194</v>
      </c>
      <c r="J637" t="str">
        <f t="shared" si="48"/>
        <v>{96}</v>
      </c>
    </row>
    <row r="638" spans="1:10" x14ac:dyDescent="0.35">
      <c r="A638" s="9">
        <v>97</v>
      </c>
      <c r="B638" s="9" t="str">
        <f>CONCATENATE(BS!$F638,J638)</f>
        <v>Increase (decrease) in total short-term borrowings{97}</v>
      </c>
      <c r="C638" s="28">
        <v>473</v>
      </c>
      <c r="D638">
        <v>2018</v>
      </c>
      <c r="E638" t="s">
        <v>161</v>
      </c>
      <c r="F638" s="9" t="s">
        <v>80</v>
      </c>
      <c r="G638">
        <v>597</v>
      </c>
      <c r="H638" t="s">
        <v>193</v>
      </c>
      <c r="I638" s="1" t="s">
        <v>194</v>
      </c>
      <c r="J638" t="str">
        <f t="shared" si="48"/>
        <v>{97}</v>
      </c>
    </row>
    <row r="639" spans="1:10" x14ac:dyDescent="0.35">
      <c r="A639" s="9">
        <v>98</v>
      </c>
      <c r="B639" s="9" t="str">
        <f>CONCATENATE(BS!$F639,J639)</f>
        <v>Proceeds from long-term borrowings{98}</v>
      </c>
      <c r="C639" s="28">
        <v>8288</v>
      </c>
      <c r="D639">
        <v>2018</v>
      </c>
      <c r="E639" t="s">
        <v>161</v>
      </c>
      <c r="F639" s="9" t="s">
        <v>81</v>
      </c>
      <c r="G639">
        <v>598</v>
      </c>
      <c r="H639" t="s">
        <v>193</v>
      </c>
      <c r="I639" s="1" t="s">
        <v>194</v>
      </c>
      <c r="J639" t="str">
        <f t="shared" si="48"/>
        <v>{98}</v>
      </c>
    </row>
    <row r="640" spans="1:10" x14ac:dyDescent="0.35">
      <c r="A640" s="9">
        <v>99</v>
      </c>
      <c r="B640" s="9" t="str">
        <f>CONCATENATE(BS!$F640,J640)</f>
        <v>Payments of long-term borrowings{99}</v>
      </c>
      <c r="C640" s="28">
        <v>-6245</v>
      </c>
      <c r="D640">
        <v>2018</v>
      </c>
      <c r="E640" t="s">
        <v>161</v>
      </c>
      <c r="F640" s="9" t="s">
        <v>82</v>
      </c>
      <c r="G640">
        <v>599</v>
      </c>
      <c r="H640" t="s">
        <v>193</v>
      </c>
      <c r="I640" s="1" t="s">
        <v>194</v>
      </c>
      <c r="J640" t="str">
        <f t="shared" si="48"/>
        <v>{99}</v>
      </c>
    </row>
    <row r="641" spans="1:10" x14ac:dyDescent="0.35">
      <c r="A641" s="9">
        <v>100</v>
      </c>
      <c r="B641" s="9" t="str">
        <f>CONCATENATE(BS!$F641,J641)</f>
        <v>Proceeds from issuance of common stock{100}</v>
      </c>
      <c r="C641" s="28">
        <v>217</v>
      </c>
      <c r="D641">
        <v>2018</v>
      </c>
      <c r="E641" t="s">
        <v>161</v>
      </c>
      <c r="F641" s="9" t="s">
        <v>83</v>
      </c>
      <c r="G641">
        <v>600</v>
      </c>
      <c r="H641" t="s">
        <v>193</v>
      </c>
      <c r="I641" s="1" t="s">
        <v>194</v>
      </c>
      <c r="J641" t="str">
        <f t="shared" si="48"/>
        <v>{100}</v>
      </c>
    </row>
    <row r="642" spans="1:10" x14ac:dyDescent="0.35">
      <c r="A642" s="9">
        <v>101</v>
      </c>
      <c r="B642" s="9" t="str">
        <f>CONCATENATE(BS!$F642,J642)</f>
        <v>Repurchases of common stock{101}</v>
      </c>
      <c r="C642" s="28">
        <v>-958</v>
      </c>
      <c r="D642">
        <v>2018</v>
      </c>
      <c r="E642" t="s">
        <v>161</v>
      </c>
      <c r="F642" s="9" t="s">
        <v>84</v>
      </c>
      <c r="G642">
        <v>601</v>
      </c>
      <c r="H642" t="s">
        <v>193</v>
      </c>
      <c r="I642" s="1" t="s">
        <v>194</v>
      </c>
      <c r="J642" t="str">
        <f t="shared" si="48"/>
        <v>{101}</v>
      </c>
    </row>
    <row r="643" spans="1:10" x14ac:dyDescent="0.35">
      <c r="A643" s="9">
        <v>102</v>
      </c>
      <c r="B643" s="9" t="str">
        <f>CONCATENATE(BS!$F643,J643)</f>
        <v>Dividends paid{102}</v>
      </c>
      <c r="C643" s="28">
        <v>-806</v>
      </c>
      <c r="D643">
        <v>2018</v>
      </c>
      <c r="E643" t="s">
        <v>161</v>
      </c>
      <c r="F643" s="9" t="s">
        <v>85</v>
      </c>
      <c r="G643">
        <v>602</v>
      </c>
      <c r="H643" t="s">
        <v>193</v>
      </c>
      <c r="I643" s="1" t="s">
        <v>194</v>
      </c>
      <c r="J643" t="str">
        <f t="shared" si="48"/>
        <v>{102}</v>
      </c>
    </row>
    <row r="644" spans="1:10" x14ac:dyDescent="0.35">
      <c r="A644" s="9">
        <v>103</v>
      </c>
      <c r="B644" s="9" t="str">
        <f>CONCATENATE(BS!$F644,J644)</f>
        <v>Other{103}</v>
      </c>
      <c r="C644" s="28">
        <v>-93</v>
      </c>
      <c r="D644">
        <v>2018</v>
      </c>
      <c r="E644" t="s">
        <v>161</v>
      </c>
      <c r="F644" s="9" t="s">
        <v>70</v>
      </c>
      <c r="G644">
        <v>603</v>
      </c>
      <c r="H644" t="s">
        <v>193</v>
      </c>
      <c r="I644" s="1" t="s">
        <v>194</v>
      </c>
      <c r="J644" t="str">
        <f t="shared" si="48"/>
        <v>{103}</v>
      </c>
    </row>
    <row r="645" spans="1:10" x14ac:dyDescent="0.35">
      <c r="A645" s="9">
        <v>104</v>
      </c>
      <c r="B645" s="9" t="str">
        <f>CONCATENATE(BS!$F645,J645)</f>
        <v>...Net cash provided by (used for) financing activities{104}</v>
      </c>
      <c r="C645" s="28">
        <v>876</v>
      </c>
      <c r="D645">
        <v>2018</v>
      </c>
      <c r="E645" t="s">
        <v>161</v>
      </c>
      <c r="F645" s="9" t="s">
        <v>190</v>
      </c>
      <c r="G645">
        <v>604</v>
      </c>
      <c r="H645" t="s">
        <v>193</v>
      </c>
      <c r="I645" s="1" t="s">
        <v>194</v>
      </c>
      <c r="J645" t="str">
        <f t="shared" si="48"/>
        <v>{104}</v>
      </c>
    </row>
    <row r="646" spans="1:10" x14ac:dyDescent="0.35">
      <c r="A646" s="9">
        <v>105</v>
      </c>
      <c r="B646" s="9" t="str">
        <f>CONCATENATE(BS!$F646,J646)</f>
        <v>Effect of Exchange Rate Changes on Cash, Cash Equivalents, and Restricted Cash{105}</v>
      </c>
      <c r="C646" s="28">
        <v>26</v>
      </c>
      <c r="D646">
        <v>2018</v>
      </c>
      <c r="E646" t="s">
        <v>161</v>
      </c>
      <c r="F646" s="9" t="s">
        <v>87</v>
      </c>
      <c r="G646">
        <v>605</v>
      </c>
      <c r="H646" t="s">
        <v>193</v>
      </c>
      <c r="I646" s="1" t="s">
        <v>194</v>
      </c>
      <c r="J646" t="str">
        <f t="shared" si="48"/>
        <v>{105}</v>
      </c>
    </row>
    <row r="647" spans="1:10" x14ac:dyDescent="0.35">
      <c r="A647" s="9">
        <v>106</v>
      </c>
      <c r="B647" s="9" t="str">
        <f>CONCATENATE(BS!$F647,J647)</f>
        <v>...Net Increase (Decrease) in Cash, Cash Equivalents, and Restricted Cash{106}</v>
      </c>
      <c r="C647" s="28">
        <v>-5452</v>
      </c>
      <c r="D647">
        <v>2018</v>
      </c>
      <c r="E647" t="s">
        <v>161</v>
      </c>
      <c r="F647" s="9" t="s">
        <v>191</v>
      </c>
      <c r="G647">
        <v>606</v>
      </c>
      <c r="H647" t="s">
        <v>193</v>
      </c>
      <c r="I647" s="1" t="s">
        <v>194</v>
      </c>
      <c r="J647" t="str">
        <f t="shared" si="48"/>
        <v>{106}</v>
      </c>
    </row>
    <row r="648" spans="1:10" x14ac:dyDescent="0.35">
      <c r="A648" s="9">
        <v>107</v>
      </c>
      <c r="B648" s="9" t="str">
        <f>CONCATENATE(BS!$F648,J648)</f>
        <v>Cash, Cash Equivalents, and Restricted Cash at Beginning of Year{107}</v>
      </c>
      <c r="C648" s="28">
        <v>9467</v>
      </c>
      <c r="D648">
        <v>2018</v>
      </c>
      <c r="E648" t="s">
        <v>161</v>
      </c>
      <c r="F648" s="9" t="s">
        <v>89</v>
      </c>
      <c r="G648">
        <v>607</v>
      </c>
      <c r="H648" t="s">
        <v>193</v>
      </c>
      <c r="I648" s="1" t="s">
        <v>194</v>
      </c>
      <c r="J648" t="str">
        <f t="shared" si="48"/>
        <v>{107}</v>
      </c>
    </row>
    <row r="649" spans="1:10" x14ac:dyDescent="0.35">
      <c r="A649" s="9">
        <v>108</v>
      </c>
      <c r="B649" s="9" t="str">
        <f>CONCATENATE(BS!$F649,J649)</f>
        <v>Cash, Cash Equivalents, and Restricted Cash at End of Year{108}</v>
      </c>
      <c r="C649" s="28">
        <v>4015</v>
      </c>
      <c r="D649">
        <v>2018</v>
      </c>
      <c r="E649" t="s">
        <v>161</v>
      </c>
      <c r="F649" s="9" t="s">
        <v>90</v>
      </c>
      <c r="G649">
        <v>608</v>
      </c>
      <c r="H649" t="s">
        <v>193</v>
      </c>
      <c r="I649" s="1" t="s">
        <v>194</v>
      </c>
      <c r="J649" t="str">
        <f t="shared" si="48"/>
        <v>{108}</v>
      </c>
    </row>
    <row r="650" spans="1:10" x14ac:dyDescent="0.35">
      <c r="A650" s="9">
        <v>69</v>
      </c>
      <c r="B650" s="9" t="str">
        <f>CONCATENATE(BS!$F650,J650)</f>
        <v>Net income.{69}</v>
      </c>
      <c r="C650" s="28">
        <v>2159</v>
      </c>
      <c r="D650">
        <v>2017</v>
      </c>
      <c r="E650" t="s">
        <v>161</v>
      </c>
      <c r="F650" s="9" t="s">
        <v>185</v>
      </c>
      <c r="G650">
        <v>609</v>
      </c>
      <c r="H650" t="s">
        <v>193</v>
      </c>
      <c r="I650" s="1" t="s">
        <v>194</v>
      </c>
      <c r="J650" t="str">
        <f t="shared" si="48"/>
        <v>{69}</v>
      </c>
    </row>
    <row r="651" spans="1:10" x14ac:dyDescent="0.35">
      <c r="A651" s="9">
        <v>70</v>
      </c>
      <c r="B651" s="9" t="str">
        <f>CONCATENATE(BS!$F651,J651)</f>
        <v>Provision (credit) for credit losses{70}</v>
      </c>
      <c r="C651" s="28">
        <v>98</v>
      </c>
      <c r="D651">
        <v>2017</v>
      </c>
      <c r="E651" t="s">
        <v>161</v>
      </c>
      <c r="F651" s="9" t="s">
        <v>63</v>
      </c>
      <c r="G651">
        <v>610</v>
      </c>
      <c r="H651" t="s">
        <v>193</v>
      </c>
      <c r="I651" s="1" t="s">
        <v>194</v>
      </c>
      <c r="J651" t="str">
        <f t="shared" si="48"/>
        <v>{70}</v>
      </c>
    </row>
    <row r="652" spans="1:10" x14ac:dyDescent="0.35">
      <c r="A652" s="9">
        <v>71</v>
      </c>
      <c r="B652" s="9" t="str">
        <f>CONCATENATE(BS!$F652,J652)</f>
        <v>Provision for depreciation and amortization{71}</v>
      </c>
      <c r="C652" s="28">
        <v>1716</v>
      </c>
      <c r="D652">
        <v>2017</v>
      </c>
      <c r="E652" t="s">
        <v>161</v>
      </c>
      <c r="F652" s="9" t="s">
        <v>64</v>
      </c>
      <c r="G652">
        <v>611</v>
      </c>
      <c r="H652" t="s">
        <v>193</v>
      </c>
      <c r="I652" s="1" t="s">
        <v>194</v>
      </c>
      <c r="J652" t="str">
        <f t="shared" si="48"/>
        <v>{71}</v>
      </c>
    </row>
    <row r="653" spans="1:10" x14ac:dyDescent="0.35">
      <c r="A653" s="9">
        <v>72</v>
      </c>
      <c r="B653" s="9" t="str">
        <f>CONCATENATE(BS!$F653,J653)</f>
        <v>Impairment charges{72}</v>
      </c>
      <c r="C653" s="28">
        <v>40</v>
      </c>
      <c r="D653">
        <v>2017</v>
      </c>
      <c r="E653" t="s">
        <v>161</v>
      </c>
      <c r="F653" s="9" t="s">
        <v>65</v>
      </c>
      <c r="G653">
        <v>612</v>
      </c>
      <c r="H653" t="s">
        <v>193</v>
      </c>
      <c r="I653" s="1" t="s">
        <v>194</v>
      </c>
      <c r="J653" t="str">
        <f t="shared" si="48"/>
        <v>{72}</v>
      </c>
    </row>
    <row r="654" spans="1:10" x14ac:dyDescent="0.35">
      <c r="A654" s="9">
        <v>73</v>
      </c>
      <c r="B654" s="9" t="str">
        <f>CONCATENATE(BS!$F654,J654)</f>
        <v>Share-based compensation expense{73}</v>
      </c>
      <c r="C654" s="28">
        <v>68</v>
      </c>
      <c r="D654">
        <v>2017</v>
      </c>
      <c r="E654" t="s">
        <v>161</v>
      </c>
      <c r="F654" s="9" t="s">
        <v>66</v>
      </c>
      <c r="G654">
        <v>613</v>
      </c>
      <c r="H654" t="s">
        <v>193</v>
      </c>
      <c r="I654" s="1" t="s">
        <v>194</v>
      </c>
      <c r="J654" t="str">
        <f t="shared" si="48"/>
        <v>{73}</v>
      </c>
    </row>
    <row r="655" spans="1:10" x14ac:dyDescent="0.35">
      <c r="A655" s="9">
        <v>74</v>
      </c>
      <c r="B655" s="9" t="str">
        <f>CONCATENATE(BS!$F655,J655)</f>
        <v>(Gain) loss on sales of businesses and unconsolidated affiliates{74}</v>
      </c>
      <c r="C655" s="28">
        <v>-375</v>
      </c>
      <c r="D655">
        <v>2017</v>
      </c>
      <c r="E655" t="s">
        <v>161</v>
      </c>
      <c r="F655" s="9" t="s">
        <v>94</v>
      </c>
      <c r="G655">
        <v>614</v>
      </c>
      <c r="H655" t="s">
        <v>193</v>
      </c>
      <c r="I655" s="1" t="s">
        <v>194</v>
      </c>
      <c r="J655" t="str">
        <f t="shared" si="48"/>
        <v>{74}</v>
      </c>
    </row>
    <row r="656" spans="1:10" x14ac:dyDescent="0.35">
      <c r="A656" s="9">
        <v>75</v>
      </c>
      <c r="B656" s="9" t="str">
        <f>CONCATENATE(BS!$F656,J656)</f>
        <v>Undistributed earnings of unconsolidated affiliates{75}</v>
      </c>
      <c r="C656" s="28">
        <v>-14</v>
      </c>
      <c r="D656">
        <v>2017</v>
      </c>
      <c r="E656" t="s">
        <v>161</v>
      </c>
      <c r="F656" s="9" t="s">
        <v>95</v>
      </c>
      <c r="G656">
        <v>615</v>
      </c>
      <c r="H656" t="s">
        <v>193</v>
      </c>
      <c r="I656" s="1" t="s">
        <v>194</v>
      </c>
      <c r="J656" t="str">
        <f t="shared" si="48"/>
        <v>{75}</v>
      </c>
    </row>
    <row r="657" spans="1:10" x14ac:dyDescent="0.35">
      <c r="A657" s="9">
        <v>76</v>
      </c>
      <c r="B657" s="9" t="str">
        <f>CONCATENATE(BS!$F657,J657)</f>
        <v>Gain on remeasurement of previously held equity investment{76}</v>
      </c>
      <c r="C657" s="28"/>
      <c r="D657">
        <v>2017</v>
      </c>
      <c r="E657" t="s">
        <v>161</v>
      </c>
      <c r="F657" s="9" t="s">
        <v>67</v>
      </c>
      <c r="G657">
        <v>616</v>
      </c>
      <c r="H657" t="s">
        <v>193</v>
      </c>
      <c r="I657" s="1" t="s">
        <v>194</v>
      </c>
      <c r="J657" t="str">
        <f t="shared" si="48"/>
        <v>{76}</v>
      </c>
    </row>
    <row r="658" spans="1:10" x14ac:dyDescent="0.35">
      <c r="A658" s="9">
        <v>77</v>
      </c>
      <c r="B658" s="9" t="str">
        <f>CONCATENATE(BS!$F658,J658)</f>
        <v>Provision (credit) for deferred income taxes{77}</v>
      </c>
      <c r="C658" s="28">
        <v>100</v>
      </c>
      <c r="D658">
        <v>2017</v>
      </c>
      <c r="E658" t="s">
        <v>161</v>
      </c>
      <c r="F658" s="9" t="s">
        <v>96</v>
      </c>
      <c r="G658">
        <v>617</v>
      </c>
      <c r="H658" t="s">
        <v>193</v>
      </c>
      <c r="I658" s="1" t="s">
        <v>194</v>
      </c>
      <c r="J658" t="str">
        <f t="shared" si="48"/>
        <v>{77}</v>
      </c>
    </row>
    <row r="659" spans="1:10" x14ac:dyDescent="0.35">
      <c r="A659" s="9">
        <v>78</v>
      </c>
      <c r="B659" s="9" t="str">
        <f>CONCATENATE(BS!$F659,J659)</f>
        <v>Trade, notes, and financing receivables related to sales{78}</v>
      </c>
      <c r="C659" s="28">
        <v>-839</v>
      </c>
      <c r="D659">
        <v>2017</v>
      </c>
      <c r="E659" t="s">
        <v>161</v>
      </c>
      <c r="F659" s="9" t="s">
        <v>68</v>
      </c>
      <c r="G659">
        <v>618</v>
      </c>
      <c r="H659" t="s">
        <v>193</v>
      </c>
      <c r="I659" s="1" t="s">
        <v>194</v>
      </c>
      <c r="J659" t="str">
        <f t="shared" si="48"/>
        <v>{78}</v>
      </c>
    </row>
    <row r="660" spans="1:10" x14ac:dyDescent="0.35">
      <c r="A660" s="9">
        <v>79</v>
      </c>
      <c r="B660" s="9" t="str">
        <f>CONCATENATE(BS!$F660,J660)</f>
        <v>Inventories.{79}</v>
      </c>
      <c r="C660" s="28">
        <v>-1305</v>
      </c>
      <c r="D660">
        <v>2017</v>
      </c>
      <c r="E660" t="s">
        <v>161</v>
      </c>
      <c r="F660" s="9" t="s">
        <v>186</v>
      </c>
      <c r="G660">
        <v>619</v>
      </c>
      <c r="H660" t="s">
        <v>193</v>
      </c>
      <c r="I660" s="1" t="s">
        <v>194</v>
      </c>
      <c r="J660" t="str">
        <f t="shared" si="48"/>
        <v>{79}</v>
      </c>
    </row>
    <row r="661" spans="1:10" x14ac:dyDescent="0.35">
      <c r="A661" s="9">
        <v>80</v>
      </c>
      <c r="B661" s="9" t="str">
        <f>CONCATENATE(BS!$F661,J661)</f>
        <v>Accounts payable and accrued expenses.{80}</v>
      </c>
      <c r="C661" s="28">
        <v>968</v>
      </c>
      <c r="D661">
        <v>2017</v>
      </c>
      <c r="E661" t="s">
        <v>161</v>
      </c>
      <c r="F661" s="9" t="s">
        <v>187</v>
      </c>
      <c r="G661">
        <v>620</v>
      </c>
      <c r="H661" t="s">
        <v>193</v>
      </c>
      <c r="I661" s="1" t="s">
        <v>194</v>
      </c>
      <c r="J661" t="str">
        <f t="shared" si="48"/>
        <v>{80}</v>
      </c>
    </row>
    <row r="662" spans="1:10" x14ac:dyDescent="0.35">
      <c r="A662" s="9">
        <v>81</v>
      </c>
      <c r="B662" s="9" t="str">
        <f>CONCATENATE(BS!$F662,J662)</f>
        <v>Accrued income taxes payable/receivable{81}</v>
      </c>
      <c r="C662" s="28">
        <v>-84</v>
      </c>
      <c r="D662">
        <v>2017</v>
      </c>
      <c r="E662" t="s">
        <v>161</v>
      </c>
      <c r="F662" s="9" t="s">
        <v>69</v>
      </c>
      <c r="G662">
        <v>621</v>
      </c>
      <c r="H662" t="s">
        <v>193</v>
      </c>
      <c r="I662" s="1" t="s">
        <v>194</v>
      </c>
      <c r="J662" t="str">
        <f t="shared" si="48"/>
        <v>{81}</v>
      </c>
    </row>
    <row r="663" spans="1:10" x14ac:dyDescent="0.35">
      <c r="A663" s="9">
        <v>82</v>
      </c>
      <c r="B663" s="9" t="str">
        <f>CONCATENATE(BS!$F663,J663)</f>
        <v>Retirement benefits{82}</v>
      </c>
      <c r="C663" s="28">
        <v>-32</v>
      </c>
      <c r="D663">
        <v>2017</v>
      </c>
      <c r="E663" t="s">
        <v>161</v>
      </c>
      <c r="F663" s="9" t="s">
        <v>37</v>
      </c>
      <c r="G663">
        <v>622</v>
      </c>
      <c r="H663" t="s">
        <v>193</v>
      </c>
      <c r="I663" s="1" t="s">
        <v>194</v>
      </c>
      <c r="J663" t="str">
        <f t="shared" si="48"/>
        <v>{82}</v>
      </c>
    </row>
    <row r="664" spans="1:10" x14ac:dyDescent="0.35">
      <c r="A664" s="9">
        <v>83</v>
      </c>
      <c r="B664" s="9" t="str">
        <f>CONCATENATE(BS!$F664,J664)</f>
        <v>Other{83}</v>
      </c>
      <c r="C664" s="28">
        <v>-304</v>
      </c>
      <c r="D664">
        <v>2017</v>
      </c>
      <c r="E664" t="s">
        <v>161</v>
      </c>
      <c r="F664" s="9" t="s">
        <v>70</v>
      </c>
      <c r="G664">
        <v>623</v>
      </c>
      <c r="H664" t="s">
        <v>193</v>
      </c>
      <c r="I664" s="1" t="s">
        <v>194</v>
      </c>
      <c r="J664" t="str">
        <f t="shared" si="48"/>
        <v>{83}</v>
      </c>
    </row>
    <row r="665" spans="1:10" x14ac:dyDescent="0.35">
      <c r="A665" s="9">
        <v>84</v>
      </c>
      <c r="B665" s="9" t="str">
        <f>CONCATENATE(BS!$F665,J665)</f>
        <v>...Net cash provided by operating activities{84}</v>
      </c>
      <c r="C665" s="28">
        <v>2196</v>
      </c>
      <c r="D665">
        <v>2017</v>
      </c>
      <c r="E665" t="s">
        <v>161</v>
      </c>
      <c r="F665" s="9" t="s">
        <v>188</v>
      </c>
      <c r="G665">
        <v>624</v>
      </c>
      <c r="H665" t="s">
        <v>193</v>
      </c>
      <c r="I665" s="1" t="s">
        <v>194</v>
      </c>
      <c r="J665" t="str">
        <f t="shared" si="48"/>
        <v>{84}</v>
      </c>
    </row>
    <row r="666" spans="1:10" x14ac:dyDescent="0.35">
      <c r="A666" s="9">
        <v>85</v>
      </c>
      <c r="B666" s="9" t="str">
        <f>CONCATENATE(BS!$F666,J666)</f>
        <v>Collections of receivables (excluding receivables related to sales){85}</v>
      </c>
      <c r="C666" s="28">
        <v>14671</v>
      </c>
      <c r="D666">
        <v>2017</v>
      </c>
      <c r="E666" t="s">
        <v>161</v>
      </c>
      <c r="F666" s="9" t="s">
        <v>72</v>
      </c>
      <c r="G666">
        <v>625</v>
      </c>
      <c r="H666" t="s">
        <v>193</v>
      </c>
      <c r="I666" s="1" t="s">
        <v>194</v>
      </c>
      <c r="J666" t="str">
        <f t="shared" si="48"/>
        <v>{85}</v>
      </c>
    </row>
    <row r="667" spans="1:10" x14ac:dyDescent="0.35">
      <c r="A667" s="9">
        <v>86</v>
      </c>
      <c r="B667" s="9" t="str">
        <f>CONCATENATE(BS!$F667,J667)</f>
        <v>Proceeds from maturities and sales of marketable securities{86}</v>
      </c>
      <c r="C667" s="28">
        <v>404</v>
      </c>
      <c r="D667">
        <v>2017</v>
      </c>
      <c r="E667" t="s">
        <v>161</v>
      </c>
      <c r="F667" s="9" t="s">
        <v>97</v>
      </c>
      <c r="G667">
        <v>626</v>
      </c>
      <c r="H667" t="s">
        <v>193</v>
      </c>
      <c r="I667" s="1" t="s">
        <v>194</v>
      </c>
      <c r="J667" t="str">
        <f t="shared" si="48"/>
        <v>{86}</v>
      </c>
    </row>
    <row r="668" spans="1:10" x14ac:dyDescent="0.35">
      <c r="A668" s="9">
        <v>87</v>
      </c>
      <c r="B668" s="9" t="str">
        <f>CONCATENATE(BS!$F668,J668)</f>
        <v>Proceeds from sales of equipment on operating leases{87}</v>
      </c>
      <c r="C668" s="28">
        <v>1441</v>
      </c>
      <c r="D668">
        <v>2017</v>
      </c>
      <c r="E668" t="s">
        <v>161</v>
      </c>
      <c r="F668" s="9" t="s">
        <v>73</v>
      </c>
      <c r="G668">
        <v>627</v>
      </c>
      <c r="H668" t="s">
        <v>193</v>
      </c>
      <c r="I668" s="1" t="s">
        <v>194</v>
      </c>
      <c r="J668" t="str">
        <f t="shared" si="48"/>
        <v>{87}</v>
      </c>
    </row>
    <row r="669" spans="1:10" x14ac:dyDescent="0.35">
      <c r="A669" s="9">
        <v>88</v>
      </c>
      <c r="B669" s="9" t="str">
        <f>CONCATENATE(BS!$F669,J669)</f>
        <v>Proceeds from sales of businesses and unconsolidated affiliates, net of cash sold{88}</v>
      </c>
      <c r="C669" s="28">
        <v>114</v>
      </c>
      <c r="D669">
        <v>2017</v>
      </c>
      <c r="E669" t="s">
        <v>161</v>
      </c>
      <c r="F669" s="9" t="s">
        <v>98</v>
      </c>
      <c r="G669">
        <v>628</v>
      </c>
      <c r="H669" t="s">
        <v>193</v>
      </c>
      <c r="I669" s="1" t="s">
        <v>194</v>
      </c>
      <c r="J669" t="str">
        <f t="shared" si="48"/>
        <v>{88}</v>
      </c>
    </row>
    <row r="670" spans="1:10" x14ac:dyDescent="0.35">
      <c r="A670" s="9">
        <v>89</v>
      </c>
      <c r="B670" s="9" t="str">
        <f>CONCATENATE(BS!$F670,J670)</f>
        <v>Cost of receivables acquired (excluding receivables related to sales){89}</v>
      </c>
      <c r="C670" s="28">
        <v>-15222</v>
      </c>
      <c r="D670">
        <v>2017</v>
      </c>
      <c r="E670" t="s">
        <v>161</v>
      </c>
      <c r="F670" s="9" t="s">
        <v>74</v>
      </c>
      <c r="G670">
        <v>629</v>
      </c>
      <c r="H670" t="s">
        <v>193</v>
      </c>
      <c r="I670" s="1" t="s">
        <v>194</v>
      </c>
      <c r="J670" t="str">
        <f t="shared" si="48"/>
        <v>{89}</v>
      </c>
    </row>
    <row r="671" spans="1:10" x14ac:dyDescent="0.35">
      <c r="A671" s="9">
        <v>90</v>
      </c>
      <c r="B671" s="9" t="str">
        <f>CONCATENATE(BS!$F671,J671)</f>
        <v>Acquisitions of businesses, net of cash acquired{90}</v>
      </c>
      <c r="C671" s="28">
        <v>-284</v>
      </c>
      <c r="D671">
        <v>2017</v>
      </c>
      <c r="E671" t="s">
        <v>161</v>
      </c>
      <c r="F671" s="9" t="s">
        <v>75</v>
      </c>
      <c r="G671">
        <v>630</v>
      </c>
      <c r="H671" t="s">
        <v>193</v>
      </c>
      <c r="I671" s="1" t="s">
        <v>194</v>
      </c>
      <c r="J671" t="str">
        <f t="shared" si="48"/>
        <v>{90}</v>
      </c>
    </row>
    <row r="672" spans="1:10" x14ac:dyDescent="0.35">
      <c r="A672" s="9">
        <v>91</v>
      </c>
      <c r="B672" s="9" t="str">
        <f>CONCATENATE(BS!$F672,J672)</f>
        <v>Purchases of marketable securities{91}</v>
      </c>
      <c r="C672" s="28">
        <v>-118</v>
      </c>
      <c r="D672">
        <v>2017</v>
      </c>
      <c r="E672" t="s">
        <v>161</v>
      </c>
      <c r="F672" s="9" t="s">
        <v>99</v>
      </c>
      <c r="G672">
        <v>631</v>
      </c>
      <c r="H672" t="s">
        <v>193</v>
      </c>
      <c r="I672" s="1" t="s">
        <v>194</v>
      </c>
      <c r="J672" t="str">
        <f t="shared" si="48"/>
        <v>{91}</v>
      </c>
    </row>
    <row r="673" spans="1:11" x14ac:dyDescent="0.35">
      <c r="A673" s="9">
        <v>92</v>
      </c>
      <c r="B673" s="9" t="str">
        <f>CONCATENATE(BS!$F673,J673)</f>
        <v>Purchases of property and equipment{92}</v>
      </c>
      <c r="C673" s="28">
        <v>-595</v>
      </c>
      <c r="D673">
        <v>2017</v>
      </c>
      <c r="E673" t="s">
        <v>161</v>
      </c>
      <c r="F673" s="9" t="s">
        <v>76</v>
      </c>
      <c r="G673">
        <v>632</v>
      </c>
      <c r="H673" t="s">
        <v>193</v>
      </c>
      <c r="I673" s="1" t="s">
        <v>194</v>
      </c>
      <c r="J673" t="str">
        <f t="shared" si="48"/>
        <v>{92}</v>
      </c>
    </row>
    <row r="674" spans="1:11" x14ac:dyDescent="0.35">
      <c r="A674" s="9">
        <v>93</v>
      </c>
      <c r="B674" s="9" t="str">
        <f>CONCATENATE(BS!$F674,J674)</f>
        <v>Cost of equipment on operating leases acquired{93}</v>
      </c>
      <c r="C674" s="28">
        <v>-1997</v>
      </c>
      <c r="D674">
        <v>2017</v>
      </c>
      <c r="E674" t="s">
        <v>161</v>
      </c>
      <c r="F674" s="9" t="s">
        <v>77</v>
      </c>
      <c r="G674">
        <v>633</v>
      </c>
      <c r="H674" t="s">
        <v>193</v>
      </c>
      <c r="I674" s="1" t="s">
        <v>194</v>
      </c>
      <c r="J674" t="str">
        <f t="shared" si="48"/>
        <v>{93}</v>
      </c>
    </row>
    <row r="675" spans="1:11" x14ac:dyDescent="0.35">
      <c r="A675" s="9">
        <v>94</v>
      </c>
      <c r="B675" s="9" t="str">
        <f>CONCATENATE(BS!$F675,J675)</f>
        <v>Collateral on derivatives - net{94}</v>
      </c>
      <c r="C675" s="28"/>
      <c r="D675">
        <v>2017</v>
      </c>
      <c r="E675" t="s">
        <v>161</v>
      </c>
      <c r="F675" s="9" t="s">
        <v>78</v>
      </c>
      <c r="G675">
        <v>634</v>
      </c>
      <c r="H675" t="s">
        <v>193</v>
      </c>
      <c r="I675" s="1" t="s">
        <v>194</v>
      </c>
      <c r="J675" t="str">
        <f t="shared" si="48"/>
        <v>{94}</v>
      </c>
    </row>
    <row r="676" spans="1:11" x14ac:dyDescent="0.35">
      <c r="A676" s="9">
        <v>95</v>
      </c>
      <c r="B676" s="9" t="str">
        <f>CONCATENATE(BS!$F676,J676)</f>
        <v>Other{95}</v>
      </c>
      <c r="C676" s="28">
        <v>-76</v>
      </c>
      <c r="D676">
        <v>2017</v>
      </c>
      <c r="E676" t="s">
        <v>161</v>
      </c>
      <c r="F676" s="9" t="s">
        <v>70</v>
      </c>
      <c r="G676">
        <v>635</v>
      </c>
      <c r="H676" t="s">
        <v>193</v>
      </c>
      <c r="I676" s="1" t="s">
        <v>194</v>
      </c>
      <c r="J676" t="str">
        <f t="shared" si="48"/>
        <v>{95}</v>
      </c>
    </row>
    <row r="677" spans="1:11" x14ac:dyDescent="0.35">
      <c r="A677" s="9">
        <v>96</v>
      </c>
      <c r="B677" s="9" t="str">
        <f>CONCATENATE(BS!$F677,J677)</f>
        <v>...Net cash used for investing activities{96}</v>
      </c>
      <c r="C677" s="28">
        <v>-1662</v>
      </c>
      <c r="D677">
        <v>2017</v>
      </c>
      <c r="E677" t="s">
        <v>161</v>
      </c>
      <c r="F677" s="9" t="s">
        <v>189</v>
      </c>
      <c r="G677">
        <v>636</v>
      </c>
      <c r="H677" t="s">
        <v>193</v>
      </c>
      <c r="I677" s="1" t="s">
        <v>194</v>
      </c>
      <c r="J677" t="str">
        <f t="shared" si="48"/>
        <v>{96}</v>
      </c>
    </row>
    <row r="678" spans="1:11" x14ac:dyDescent="0.35">
      <c r="A678" s="9">
        <v>97</v>
      </c>
      <c r="B678" s="9" t="str">
        <f>CONCATENATE(BS!$F678,J678)</f>
        <v>Increase (decrease) in total short-term borrowings{97}</v>
      </c>
      <c r="C678" s="28">
        <v>1310</v>
      </c>
      <c r="D678">
        <v>2017</v>
      </c>
      <c r="E678" t="s">
        <v>161</v>
      </c>
      <c r="F678" s="9" t="s">
        <v>80</v>
      </c>
      <c r="G678">
        <v>637</v>
      </c>
      <c r="H678" t="s">
        <v>193</v>
      </c>
      <c r="I678" s="1" t="s">
        <v>194</v>
      </c>
      <c r="J678" t="str">
        <f t="shared" si="48"/>
        <v>{97}</v>
      </c>
    </row>
    <row r="679" spans="1:11" x14ac:dyDescent="0.35">
      <c r="A679" s="9">
        <v>98</v>
      </c>
      <c r="B679" s="9" t="str">
        <f>CONCATENATE(BS!$F679,J679)</f>
        <v>Proceeds from long-term borrowings{98}</v>
      </c>
      <c r="C679" s="28">
        <v>8702</v>
      </c>
      <c r="D679">
        <v>2017</v>
      </c>
      <c r="E679" t="s">
        <v>161</v>
      </c>
      <c r="F679" s="9" t="s">
        <v>81</v>
      </c>
      <c r="G679">
        <v>638</v>
      </c>
      <c r="H679" t="s">
        <v>193</v>
      </c>
      <c r="I679" s="1" t="s">
        <v>194</v>
      </c>
      <c r="J679" t="str">
        <f t="shared" si="48"/>
        <v>{98}</v>
      </c>
    </row>
    <row r="680" spans="1:11" x14ac:dyDescent="0.35">
      <c r="A680" s="9">
        <v>99</v>
      </c>
      <c r="B680" s="9" t="str">
        <f>CONCATENATE(BS!$F680,J680)</f>
        <v>Payments of long-term borrowings{99}</v>
      </c>
      <c r="C680" s="28">
        <v>-5397</v>
      </c>
      <c r="D680">
        <v>2017</v>
      </c>
      <c r="E680" t="s">
        <v>161</v>
      </c>
      <c r="F680" s="9" t="s">
        <v>82</v>
      </c>
      <c r="G680">
        <v>639</v>
      </c>
      <c r="H680" t="s">
        <v>193</v>
      </c>
      <c r="I680" s="1" t="s">
        <v>194</v>
      </c>
      <c r="J680" t="str">
        <f t="shared" si="48"/>
        <v>{99}</v>
      </c>
    </row>
    <row r="681" spans="1:11" x14ac:dyDescent="0.35">
      <c r="A681" s="9">
        <v>100</v>
      </c>
      <c r="B681" s="9" t="str">
        <f>CONCATENATE(BS!$F681,J681)</f>
        <v>Proceeds from issuance of common stock{100}</v>
      </c>
      <c r="C681" s="28">
        <v>529</v>
      </c>
      <c r="D681">
        <v>2017</v>
      </c>
      <c r="E681" t="s">
        <v>161</v>
      </c>
      <c r="F681" s="9" t="s">
        <v>83</v>
      </c>
      <c r="G681">
        <v>640</v>
      </c>
      <c r="H681" t="s">
        <v>193</v>
      </c>
      <c r="I681" s="1" t="s">
        <v>194</v>
      </c>
      <c r="J681" t="str">
        <f t="shared" si="48"/>
        <v>{100}</v>
      </c>
    </row>
    <row r="682" spans="1:11" x14ac:dyDescent="0.35">
      <c r="A682" s="9">
        <v>101</v>
      </c>
      <c r="B682" s="9" t="str">
        <f>CONCATENATE(BS!$F682,J682)</f>
        <v>Repurchases of common stock{101}</v>
      </c>
      <c r="C682" s="28">
        <v>-6</v>
      </c>
      <c r="D682">
        <v>2017</v>
      </c>
      <c r="E682" t="s">
        <v>161</v>
      </c>
      <c r="F682" s="9" t="s">
        <v>84</v>
      </c>
      <c r="G682">
        <v>641</v>
      </c>
      <c r="H682" t="s">
        <v>193</v>
      </c>
      <c r="I682" s="1" t="s">
        <v>194</v>
      </c>
      <c r="J682" t="str">
        <f t="shared" si="48"/>
        <v>{101}</v>
      </c>
    </row>
    <row r="683" spans="1:11" x14ac:dyDescent="0.35">
      <c r="A683" s="9">
        <v>102</v>
      </c>
      <c r="B683" s="9" t="str">
        <f>CONCATENATE(BS!$F683,J683)</f>
        <v>Dividends paid{102}</v>
      </c>
      <c r="C683" s="28">
        <v>-764</v>
      </c>
      <c r="D683">
        <v>2017</v>
      </c>
      <c r="E683" t="s">
        <v>161</v>
      </c>
      <c r="F683" s="9" t="s">
        <v>85</v>
      </c>
      <c r="G683">
        <v>642</v>
      </c>
      <c r="H683" t="s">
        <v>193</v>
      </c>
      <c r="I683" s="1" t="s">
        <v>194</v>
      </c>
      <c r="J683" t="str">
        <f t="shared" ref="J683:J689" si="49">CONCATENATE(H683,A683,I683)</f>
        <v>{102}</v>
      </c>
    </row>
    <row r="684" spans="1:11" x14ac:dyDescent="0.35">
      <c r="A684" s="9">
        <v>103</v>
      </c>
      <c r="B684" s="9" t="str">
        <f>CONCATENATE(BS!$F684,J684)</f>
        <v>Other{103}</v>
      </c>
      <c r="C684" s="28">
        <v>-88</v>
      </c>
      <c r="D684">
        <v>2017</v>
      </c>
      <c r="E684" t="s">
        <v>161</v>
      </c>
      <c r="F684" s="9" t="s">
        <v>70</v>
      </c>
      <c r="G684">
        <v>643</v>
      </c>
      <c r="H684" t="s">
        <v>193</v>
      </c>
      <c r="I684" s="1" t="s">
        <v>194</v>
      </c>
      <c r="J684" t="str">
        <f t="shared" si="49"/>
        <v>{103}</v>
      </c>
    </row>
    <row r="685" spans="1:11" x14ac:dyDescent="0.35">
      <c r="A685" s="9">
        <v>104</v>
      </c>
      <c r="B685" s="9" t="str">
        <f>CONCATENATE(BS!$F685,J685)</f>
        <v>...Net cash provided by (used for) financing activities{104}</v>
      </c>
      <c r="C685" s="28">
        <v>4286</v>
      </c>
      <c r="D685">
        <v>2017</v>
      </c>
      <c r="E685" t="s">
        <v>161</v>
      </c>
      <c r="F685" s="9" t="s">
        <v>190</v>
      </c>
      <c r="G685">
        <v>644</v>
      </c>
      <c r="H685" t="s">
        <v>193</v>
      </c>
      <c r="I685" s="1" t="s">
        <v>194</v>
      </c>
      <c r="J685" t="str">
        <f t="shared" si="49"/>
        <v>{104}</v>
      </c>
      <c r="K685" t="s">
        <v>49</v>
      </c>
    </row>
    <row r="686" spans="1:11" x14ac:dyDescent="0.35">
      <c r="A686" s="9">
        <v>105</v>
      </c>
      <c r="B686" s="9" t="str">
        <f>CONCATENATE(BS!$F686,J686)</f>
        <v>Effect of Exchange Rate Changes on Cash, Cash Equivalents, and Restricted Cash{105}</v>
      </c>
      <c r="C686" s="28">
        <v>157</v>
      </c>
      <c r="D686">
        <v>2017</v>
      </c>
      <c r="E686" t="s">
        <v>161</v>
      </c>
      <c r="F686" s="9" t="s">
        <v>87</v>
      </c>
      <c r="G686">
        <v>645</v>
      </c>
      <c r="H686" t="s">
        <v>193</v>
      </c>
      <c r="I686" s="1" t="s">
        <v>194</v>
      </c>
      <c r="J686" t="str">
        <f t="shared" si="49"/>
        <v>{105}</v>
      </c>
    </row>
    <row r="687" spans="1:11" x14ac:dyDescent="0.35">
      <c r="A687" s="9">
        <v>106</v>
      </c>
      <c r="B687" s="9" t="str">
        <f>CONCATENATE(BS!$F687,J687)</f>
        <v>...Net Increase (Decrease) in Cash, Cash Equivalents, and Restricted Cash{106}</v>
      </c>
      <c r="C687" s="28">
        <v>4977</v>
      </c>
      <c r="D687">
        <v>2017</v>
      </c>
      <c r="E687" t="s">
        <v>161</v>
      </c>
      <c r="F687" s="9" t="s">
        <v>191</v>
      </c>
      <c r="G687">
        <v>646</v>
      </c>
      <c r="H687" t="s">
        <v>193</v>
      </c>
      <c r="I687" s="1" t="s">
        <v>194</v>
      </c>
      <c r="J687" t="str">
        <f t="shared" si="49"/>
        <v>{106}</v>
      </c>
    </row>
    <row r="688" spans="1:11" x14ac:dyDescent="0.35">
      <c r="A688" s="9">
        <v>107</v>
      </c>
      <c r="B688" s="9" t="str">
        <f>CONCATENATE(BS!$F688,J688)</f>
        <v>Cash, Cash Equivalents, and Restricted Cash at Beginning of Year{107}</v>
      </c>
      <c r="C688" s="28">
        <v>4490</v>
      </c>
      <c r="D688">
        <v>2017</v>
      </c>
      <c r="E688" t="s">
        <v>161</v>
      </c>
      <c r="F688" s="9" t="s">
        <v>89</v>
      </c>
      <c r="G688">
        <v>647</v>
      </c>
      <c r="H688" t="s">
        <v>193</v>
      </c>
      <c r="I688" s="1" t="s">
        <v>194</v>
      </c>
      <c r="J688" t="str">
        <f t="shared" si="49"/>
        <v>{107}</v>
      </c>
    </row>
    <row r="689" spans="1:10" x14ac:dyDescent="0.35">
      <c r="A689" s="9">
        <v>108</v>
      </c>
      <c r="B689" s="9" t="str">
        <f>CONCATENATE(BS!$F689,J689)</f>
        <v>Cash, Cash Equivalents, and Restricted Cash at End of Year{108}</v>
      </c>
      <c r="C689" s="28">
        <v>9467</v>
      </c>
      <c r="D689">
        <v>2017</v>
      </c>
      <c r="E689" t="s">
        <v>161</v>
      </c>
      <c r="F689" s="9" t="s">
        <v>90</v>
      </c>
      <c r="G689">
        <v>648</v>
      </c>
      <c r="H689" t="s">
        <v>193</v>
      </c>
      <c r="I689" s="1" t="s">
        <v>194</v>
      </c>
      <c r="J689" t="str">
        <f t="shared" si="49"/>
        <v>{108}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5F81-FB2D-4D64-B2FC-0A54FD8E374C}">
  <sheetPr codeName="Sheet2"/>
  <dimension ref="A1:AL46"/>
  <sheetViews>
    <sheetView zoomScale="58" zoomScaleNormal="58" workbookViewId="0">
      <selection activeCell="B42" sqref="B42"/>
    </sheetView>
  </sheetViews>
  <sheetFormatPr defaultRowHeight="14.5" x14ac:dyDescent="0.35"/>
  <cols>
    <col min="1" max="1" width="25.453125" customWidth="1"/>
    <col min="2" max="2" width="10" bestFit="1" customWidth="1"/>
    <col min="3" max="3" width="9.453125" customWidth="1"/>
    <col min="4" max="4" width="31.54296875" customWidth="1"/>
    <col min="5" max="5" width="9.6328125" customWidth="1"/>
    <col min="6" max="6" width="9.36328125" customWidth="1"/>
    <col min="7" max="7" width="24.54296875" customWidth="1"/>
    <col min="8" max="8" width="9" bestFit="1" customWidth="1"/>
    <col min="9" max="9" width="10.6328125" customWidth="1"/>
    <col min="10" max="10" width="10.54296875" bestFit="1" customWidth="1"/>
  </cols>
  <sheetData>
    <row r="1" spans="1:9" x14ac:dyDescent="0.35">
      <c r="A1" s="6"/>
      <c r="B1" s="7" t="s">
        <v>0</v>
      </c>
      <c r="C1" s="7" t="s">
        <v>1</v>
      </c>
      <c r="D1" s="6"/>
      <c r="E1" s="7" t="s">
        <v>2</v>
      </c>
      <c r="F1" s="7" t="s">
        <v>91</v>
      </c>
      <c r="G1" s="6"/>
      <c r="H1" s="7" t="s">
        <v>92</v>
      </c>
      <c r="I1" s="7" t="s">
        <v>93</v>
      </c>
    </row>
    <row r="2" spans="1:9" x14ac:dyDescent="0.35">
      <c r="A2" s="8" t="s">
        <v>27</v>
      </c>
      <c r="B2" s="9" t="s">
        <v>3</v>
      </c>
      <c r="C2" s="9" t="s">
        <v>3</v>
      </c>
      <c r="D2" s="8" t="s">
        <v>27</v>
      </c>
      <c r="G2" s="8" t="s">
        <v>27</v>
      </c>
    </row>
    <row r="3" spans="1:9" x14ac:dyDescent="0.35">
      <c r="A3" s="9" t="s">
        <v>28</v>
      </c>
      <c r="B3" s="1">
        <v>4774</v>
      </c>
      <c r="C3" s="1">
        <v>8017</v>
      </c>
      <c r="D3" s="9" t="s">
        <v>28</v>
      </c>
      <c r="E3" s="1">
        <v>7066</v>
      </c>
      <c r="F3" s="1">
        <v>3857</v>
      </c>
      <c r="G3" s="9" t="s">
        <v>28</v>
      </c>
      <c r="H3" s="1">
        <v>3904</v>
      </c>
      <c r="I3" s="4">
        <v>9334.9</v>
      </c>
    </row>
    <row r="4" spans="1:9" x14ac:dyDescent="0.35">
      <c r="A4" s="9" t="s">
        <v>29</v>
      </c>
      <c r="B4" s="2">
        <v>734</v>
      </c>
      <c r="C4" s="2">
        <v>728</v>
      </c>
      <c r="D4" s="9" t="s">
        <v>29</v>
      </c>
      <c r="E4" s="2">
        <v>641</v>
      </c>
      <c r="F4" s="2">
        <v>581</v>
      </c>
      <c r="G4" s="9" t="s">
        <v>29</v>
      </c>
      <c r="H4" s="3">
        <v>490.1</v>
      </c>
      <c r="I4" s="3">
        <v>451.6</v>
      </c>
    </row>
    <row r="5" spans="1:9" x14ac:dyDescent="0.35">
      <c r="A5" s="9" t="s">
        <v>30</v>
      </c>
      <c r="B5" s="2">
        <v>6410</v>
      </c>
      <c r="C5" s="2">
        <v>4208</v>
      </c>
      <c r="D5" s="9" t="s">
        <v>100</v>
      </c>
      <c r="E5" s="2">
        <v>31</v>
      </c>
      <c r="F5" s="2">
        <v>46</v>
      </c>
      <c r="G5" s="9" t="s">
        <v>100</v>
      </c>
      <c r="H5" s="3">
        <v>21.7</v>
      </c>
      <c r="I5" s="3">
        <v>35.9</v>
      </c>
    </row>
    <row r="6" spans="1:9" x14ac:dyDescent="0.35">
      <c r="A6" s="9" t="s">
        <v>61</v>
      </c>
      <c r="B6" s="2">
        <v>36634</v>
      </c>
      <c r="C6" s="2">
        <v>33799</v>
      </c>
      <c r="D6" s="9" t="s">
        <v>30</v>
      </c>
      <c r="E6" s="2">
        <v>4171</v>
      </c>
      <c r="F6" s="2">
        <v>5230</v>
      </c>
      <c r="G6" s="9" t="s">
        <v>30</v>
      </c>
      <c r="H6" s="3">
        <v>5004.3</v>
      </c>
      <c r="I6" s="3">
        <v>3924.9</v>
      </c>
    </row>
    <row r="7" spans="1:9" x14ac:dyDescent="0.35">
      <c r="A7" s="9" t="s">
        <v>112</v>
      </c>
      <c r="B7" s="2">
        <v>5936</v>
      </c>
      <c r="C7" s="2">
        <v>4659</v>
      </c>
      <c r="D7" s="9" t="s">
        <v>61</v>
      </c>
      <c r="E7" s="2">
        <v>29750</v>
      </c>
      <c r="F7" s="2">
        <v>29195</v>
      </c>
      <c r="G7" s="9" t="s">
        <v>61</v>
      </c>
      <c r="H7" s="3">
        <v>27054.1</v>
      </c>
      <c r="I7" s="3">
        <v>25104.1</v>
      </c>
    </row>
    <row r="8" spans="1:9" x14ac:dyDescent="0.35">
      <c r="A8" s="9" t="s">
        <v>31</v>
      </c>
      <c r="B8" s="2">
        <v>2492</v>
      </c>
      <c r="C8" s="2">
        <v>1765</v>
      </c>
      <c r="D8" s="9" t="s">
        <v>101</v>
      </c>
      <c r="E8" s="2">
        <v>4703</v>
      </c>
      <c r="F8" s="2">
        <v>4383</v>
      </c>
      <c r="G8" s="9" t="s">
        <v>101</v>
      </c>
      <c r="H8" s="3">
        <v>4021.4</v>
      </c>
      <c r="I8" s="3">
        <v>4158.8</v>
      </c>
    </row>
    <row r="9" spans="1:9" x14ac:dyDescent="0.35">
      <c r="A9" s="9" t="s">
        <v>32</v>
      </c>
      <c r="B9" s="2">
        <v>6623</v>
      </c>
      <c r="C9" s="2">
        <v>6988</v>
      </c>
      <c r="D9" s="9" t="s">
        <v>31</v>
      </c>
      <c r="E9" s="2">
        <v>1220</v>
      </c>
      <c r="F9" s="2">
        <v>1487</v>
      </c>
      <c r="G9" s="9" t="s">
        <v>31</v>
      </c>
      <c r="H9" s="3">
        <v>1735.5</v>
      </c>
      <c r="I9" s="2">
        <v>1200</v>
      </c>
    </row>
    <row r="10" spans="1:9" x14ac:dyDescent="0.35">
      <c r="A10" s="9" t="s">
        <v>33</v>
      </c>
      <c r="B10" s="2">
        <v>8495</v>
      </c>
      <c r="C10" s="2">
        <v>6781</v>
      </c>
      <c r="D10" s="9" t="s">
        <v>32</v>
      </c>
      <c r="E10" s="2">
        <v>7298</v>
      </c>
      <c r="F10" s="2">
        <v>7567</v>
      </c>
      <c r="G10" s="9" t="s">
        <v>32</v>
      </c>
      <c r="H10" s="3">
        <v>7165.4</v>
      </c>
      <c r="I10" s="3">
        <v>6593.7</v>
      </c>
    </row>
    <row r="11" spans="1:9" x14ac:dyDescent="0.35">
      <c r="A11" s="9" t="s">
        <v>34</v>
      </c>
      <c r="B11" s="2">
        <v>6056</v>
      </c>
      <c r="C11" s="2">
        <v>5820</v>
      </c>
      <c r="D11" s="9" t="s">
        <v>33</v>
      </c>
      <c r="E11" s="2">
        <v>4999</v>
      </c>
      <c r="F11" s="2">
        <v>5975</v>
      </c>
      <c r="G11" s="9" t="s">
        <v>33</v>
      </c>
      <c r="H11" s="3">
        <v>6148.9</v>
      </c>
      <c r="I11" s="3">
        <v>3904.1</v>
      </c>
    </row>
    <row r="12" spans="1:9" x14ac:dyDescent="0.35">
      <c r="A12" s="9" t="s">
        <v>35</v>
      </c>
      <c r="B12" s="2">
        <v>3687</v>
      </c>
      <c r="C12" s="2">
        <v>3291</v>
      </c>
      <c r="D12" s="9" t="s">
        <v>34</v>
      </c>
      <c r="E12" s="2">
        <v>5817</v>
      </c>
      <c r="F12" s="2">
        <v>5973</v>
      </c>
      <c r="G12" s="9" t="s">
        <v>34</v>
      </c>
      <c r="H12" s="3">
        <v>5867.5</v>
      </c>
      <c r="I12" s="3">
        <v>5067.7</v>
      </c>
    </row>
    <row r="13" spans="1:9" x14ac:dyDescent="0.35">
      <c r="A13" s="9" t="s">
        <v>36</v>
      </c>
      <c r="B13" s="2">
        <v>1218</v>
      </c>
      <c r="C13" s="2">
        <v>1275</v>
      </c>
      <c r="D13" s="9" t="s">
        <v>102</v>
      </c>
      <c r="E13" s="2">
        <v>193</v>
      </c>
      <c r="F13" s="2">
        <v>215</v>
      </c>
      <c r="G13" s="9" t="s">
        <v>102</v>
      </c>
      <c r="H13" s="3">
        <v>207.3</v>
      </c>
      <c r="I13" s="3">
        <v>182.5</v>
      </c>
    </row>
    <row r="14" spans="1:9" x14ac:dyDescent="0.35">
      <c r="A14" s="9" t="s">
        <v>37</v>
      </c>
      <c r="B14" s="2">
        <v>3730</v>
      </c>
      <c r="C14" s="2">
        <v>3601</v>
      </c>
      <c r="D14" s="9" t="s">
        <v>35</v>
      </c>
      <c r="E14" s="2">
        <v>3081</v>
      </c>
      <c r="F14" s="2">
        <v>2917</v>
      </c>
      <c r="G14" s="9" t="s">
        <v>35</v>
      </c>
      <c r="H14" s="3">
        <v>3100.7</v>
      </c>
      <c r="I14" s="3">
        <v>1033.3</v>
      </c>
    </row>
    <row r="15" spans="1:9" x14ac:dyDescent="0.35">
      <c r="A15" s="9" t="s">
        <v>38</v>
      </c>
      <c r="B15" s="2">
        <v>824</v>
      </c>
      <c r="C15" s="2">
        <v>1037</v>
      </c>
      <c r="D15" s="9" t="s">
        <v>36</v>
      </c>
      <c r="E15" s="2">
        <v>1327</v>
      </c>
      <c r="F15" s="2">
        <v>1380</v>
      </c>
      <c r="G15" s="9" t="s">
        <v>36</v>
      </c>
      <c r="H15" s="3">
        <v>1562.4</v>
      </c>
      <c r="I15" s="2">
        <v>218</v>
      </c>
    </row>
    <row r="16" spans="1:9" x14ac:dyDescent="0.35">
      <c r="A16" s="9" t="s">
        <v>39</v>
      </c>
      <c r="B16" s="2">
        <v>2417</v>
      </c>
      <c r="C16" s="2">
        <v>2145</v>
      </c>
      <c r="D16" s="9" t="s">
        <v>37</v>
      </c>
      <c r="E16" s="2">
        <v>863</v>
      </c>
      <c r="F16" s="2">
        <v>840</v>
      </c>
      <c r="G16" s="9" t="s">
        <v>37</v>
      </c>
      <c r="H16" s="3">
        <v>1298.3</v>
      </c>
      <c r="I16" s="3">
        <v>538.20000000000005</v>
      </c>
    </row>
    <row r="17" spans="1:10" x14ac:dyDescent="0.35">
      <c r="A17" s="10" t="s">
        <v>40</v>
      </c>
      <c r="B17" s="11">
        <v>90030</v>
      </c>
      <c r="C17" s="11">
        <v>84114</v>
      </c>
      <c r="D17" s="9" t="s">
        <v>38</v>
      </c>
      <c r="E17" s="2">
        <v>1499</v>
      </c>
      <c r="F17" s="2">
        <v>1466</v>
      </c>
      <c r="G17" s="9" t="s">
        <v>38</v>
      </c>
      <c r="H17" s="2">
        <v>808</v>
      </c>
      <c r="I17" s="2">
        <v>2415</v>
      </c>
    </row>
    <row r="18" spans="1:10" x14ac:dyDescent="0.35">
      <c r="A18" s="8" t="s">
        <v>41</v>
      </c>
      <c r="B18" s="13"/>
      <c r="C18" s="13"/>
      <c r="D18" s="9" t="s">
        <v>39</v>
      </c>
      <c r="E18" s="2">
        <v>2432</v>
      </c>
      <c r="F18" s="2">
        <v>1899</v>
      </c>
      <c r="G18" s="9" t="s">
        <v>39</v>
      </c>
      <c r="H18" s="3">
        <v>1718.4</v>
      </c>
      <c r="I18" s="3">
        <v>1623.6</v>
      </c>
      <c r="J18" s="5"/>
    </row>
    <row r="19" spans="1:10" x14ac:dyDescent="0.35">
      <c r="A19" s="9" t="s">
        <v>42</v>
      </c>
      <c r="B19" s="2">
        <v>12592</v>
      </c>
      <c r="C19" s="2">
        <v>10919</v>
      </c>
      <c r="D19" s="10" t="s">
        <v>40</v>
      </c>
      <c r="E19" s="11">
        <v>75091</v>
      </c>
      <c r="F19" s="11">
        <v>73011</v>
      </c>
      <c r="G19" s="10" t="s">
        <v>40</v>
      </c>
      <c r="H19" s="11">
        <v>70108</v>
      </c>
      <c r="I19" s="12">
        <v>65786.3</v>
      </c>
    </row>
    <row r="20" spans="1:10" x14ac:dyDescent="0.35">
      <c r="A20" s="9" t="s">
        <v>43</v>
      </c>
      <c r="B20" s="2">
        <v>5711</v>
      </c>
      <c r="C20" s="2">
        <v>4605</v>
      </c>
      <c r="D20" s="8" t="s">
        <v>41</v>
      </c>
      <c r="E20" s="16"/>
      <c r="F20" s="16"/>
      <c r="G20" s="8" t="s">
        <v>41</v>
      </c>
      <c r="H20" s="16"/>
      <c r="I20" s="16"/>
    </row>
    <row r="21" spans="1:10" x14ac:dyDescent="0.35">
      <c r="A21" s="9" t="s">
        <v>44</v>
      </c>
      <c r="B21" s="2">
        <v>14822</v>
      </c>
      <c r="C21" s="2">
        <v>12348</v>
      </c>
      <c r="D21" s="9" t="s">
        <v>42</v>
      </c>
      <c r="E21" s="2">
        <v>8582</v>
      </c>
      <c r="F21" s="2">
        <v>10784</v>
      </c>
      <c r="G21" s="9" t="s">
        <v>42</v>
      </c>
      <c r="H21" s="3">
        <v>11061.4</v>
      </c>
      <c r="I21" s="3">
        <v>10035.299999999999</v>
      </c>
    </row>
    <row r="22" spans="1:10" x14ac:dyDescent="0.35">
      <c r="A22" s="9" t="s">
        <v>38</v>
      </c>
      <c r="B22" s="2">
        <v>495</v>
      </c>
      <c r="C22" s="2">
        <v>576</v>
      </c>
      <c r="D22" s="9" t="s">
        <v>43</v>
      </c>
      <c r="E22" s="2">
        <v>4682</v>
      </c>
      <c r="F22" s="2">
        <v>4321</v>
      </c>
      <c r="G22" s="9" t="s">
        <v>43</v>
      </c>
      <c r="H22" s="3">
        <v>3957.3</v>
      </c>
      <c r="I22" s="3">
        <v>4118.7</v>
      </c>
    </row>
    <row r="23" spans="1:10" x14ac:dyDescent="0.35">
      <c r="A23" s="9" t="s">
        <v>45</v>
      </c>
      <c r="B23" s="2">
        <v>33596</v>
      </c>
      <c r="C23" s="2">
        <v>32888</v>
      </c>
      <c r="D23" s="9" t="s">
        <v>103</v>
      </c>
      <c r="E23" s="2">
        <v>105</v>
      </c>
      <c r="F23" s="2">
        <v>142</v>
      </c>
      <c r="G23" s="9" t="s">
        <v>103</v>
      </c>
      <c r="H23" s="3">
        <v>128.9</v>
      </c>
      <c r="I23" s="3">
        <v>121.9</v>
      </c>
    </row>
    <row r="24" spans="1:10" x14ac:dyDescent="0.35">
      <c r="A24" s="9" t="s">
        <v>46</v>
      </c>
      <c r="B24" s="2">
        <v>2457</v>
      </c>
      <c r="C24" s="2">
        <v>4344</v>
      </c>
      <c r="D24" s="9" t="s">
        <v>44</v>
      </c>
      <c r="E24" s="2">
        <v>10112</v>
      </c>
      <c r="F24" s="2">
        <v>9656</v>
      </c>
      <c r="G24" s="9" t="s">
        <v>44</v>
      </c>
      <c r="H24" s="2">
        <v>10111</v>
      </c>
      <c r="I24" s="2">
        <v>8417</v>
      </c>
    </row>
    <row r="25" spans="1:10" x14ac:dyDescent="0.35">
      <c r="A25" s="10" t="s">
        <v>47</v>
      </c>
      <c r="B25" s="11">
        <v>69673</v>
      </c>
      <c r="C25" s="11">
        <v>65680</v>
      </c>
      <c r="D25" s="9" t="s">
        <v>38</v>
      </c>
      <c r="E25" s="2">
        <v>519</v>
      </c>
      <c r="F25" s="2">
        <v>495</v>
      </c>
      <c r="G25" s="9" t="s">
        <v>38</v>
      </c>
      <c r="H25" s="3">
        <v>555.79999999999995</v>
      </c>
      <c r="I25" s="3">
        <v>209.7</v>
      </c>
    </row>
    <row r="26" spans="1:10" x14ac:dyDescent="0.35">
      <c r="A26" s="9" t="s">
        <v>48</v>
      </c>
      <c r="B26" s="9" t="s">
        <v>49</v>
      </c>
      <c r="C26" s="9" t="s">
        <v>49</v>
      </c>
      <c r="D26" s="9" t="s">
        <v>45</v>
      </c>
      <c r="E26" s="2">
        <v>32734</v>
      </c>
      <c r="F26" s="2">
        <v>30229</v>
      </c>
      <c r="G26" s="9" t="s">
        <v>45</v>
      </c>
      <c r="H26" s="3">
        <v>27237.4</v>
      </c>
      <c r="I26" s="3">
        <v>25891.3</v>
      </c>
    </row>
    <row r="27" spans="1:10" x14ac:dyDescent="0.35">
      <c r="A27" s="9" t="s">
        <v>50</v>
      </c>
      <c r="B27" s="2">
        <v>92</v>
      </c>
      <c r="C27" s="9" t="s">
        <v>3</v>
      </c>
      <c r="D27" s="9" t="s">
        <v>46</v>
      </c>
      <c r="E27" s="2">
        <v>5413</v>
      </c>
      <c r="F27" s="2">
        <v>5953</v>
      </c>
      <c r="G27" s="9" t="s">
        <v>46</v>
      </c>
      <c r="H27" s="2">
        <v>5751</v>
      </c>
      <c r="I27" s="3">
        <v>7417.9</v>
      </c>
    </row>
    <row r="28" spans="1:10" x14ac:dyDescent="0.35">
      <c r="A28" s="8" t="s">
        <v>51</v>
      </c>
      <c r="B28" s="9" t="s">
        <v>3</v>
      </c>
      <c r="C28" s="9" t="s">
        <v>3</v>
      </c>
      <c r="D28" s="10" t="s">
        <v>47</v>
      </c>
      <c r="E28" s="11">
        <v>62147</v>
      </c>
      <c r="F28" s="11">
        <v>61580</v>
      </c>
      <c r="G28" s="9" t="s">
        <v>47</v>
      </c>
      <c r="H28" s="3">
        <v>58802.8</v>
      </c>
      <c r="I28" s="3">
        <v>56211.8</v>
      </c>
    </row>
    <row r="29" spans="1:10" x14ac:dyDescent="0.35">
      <c r="A29" s="9" t="s">
        <v>52</v>
      </c>
      <c r="B29" s="2">
        <v>5165</v>
      </c>
      <c r="C29" s="2">
        <v>5054</v>
      </c>
      <c r="D29" s="9" t="s">
        <v>104</v>
      </c>
      <c r="E29" s="9" t="s">
        <v>49</v>
      </c>
      <c r="F29" s="9" t="s">
        <v>49</v>
      </c>
      <c r="G29" s="9" t="s">
        <v>108</v>
      </c>
      <c r="H29" s="9" t="s">
        <v>49</v>
      </c>
      <c r="I29" s="9" t="s">
        <v>49</v>
      </c>
    </row>
    <row r="30" spans="1:10" x14ac:dyDescent="0.35">
      <c r="A30" s="9" t="s">
        <v>53</v>
      </c>
      <c r="B30" s="2">
        <v>-24094</v>
      </c>
      <c r="C30" s="2">
        <v>-20533</v>
      </c>
      <c r="D30" s="9" t="s">
        <v>105</v>
      </c>
      <c r="F30" s="2">
        <v>14</v>
      </c>
      <c r="G30" s="9" t="s">
        <v>109</v>
      </c>
      <c r="H30" s="2">
        <v>14</v>
      </c>
      <c r="I30" s="2">
        <v>14</v>
      </c>
    </row>
    <row r="31" spans="1:10" x14ac:dyDescent="0.35">
      <c r="A31" s="9" t="s">
        <v>54</v>
      </c>
      <c r="B31" s="2">
        <v>42247</v>
      </c>
      <c r="C31" s="2">
        <v>36449</v>
      </c>
      <c r="D31" s="8" t="s">
        <v>51</v>
      </c>
      <c r="G31" s="8" t="s">
        <v>51</v>
      </c>
    </row>
    <row r="32" spans="1:10" x14ac:dyDescent="0.35">
      <c r="A32" s="9" t="s">
        <v>55</v>
      </c>
      <c r="B32" s="2">
        <v>-3056</v>
      </c>
      <c r="C32" s="2">
        <v>-2539</v>
      </c>
      <c r="D32" s="9" t="s">
        <v>106</v>
      </c>
      <c r="E32" s="2">
        <v>4895</v>
      </c>
      <c r="F32" s="2">
        <v>4642</v>
      </c>
      <c r="G32" s="9" t="s">
        <v>110</v>
      </c>
      <c r="H32" s="3">
        <v>4474.2</v>
      </c>
      <c r="I32" s="3">
        <v>4280.5</v>
      </c>
    </row>
    <row r="33" spans="1:38" x14ac:dyDescent="0.35">
      <c r="A33" s="9" t="s">
        <v>56</v>
      </c>
      <c r="B33" s="2">
        <v>20262</v>
      </c>
      <c r="C33" s="2">
        <v>18431</v>
      </c>
      <c r="D33" s="9" t="s">
        <v>107</v>
      </c>
      <c r="E33" s="2">
        <v>-18065</v>
      </c>
      <c r="F33" s="2">
        <v>-17474</v>
      </c>
      <c r="G33" s="9" t="s">
        <v>111</v>
      </c>
      <c r="H33" s="3">
        <v>-16311.8</v>
      </c>
      <c r="I33" s="3">
        <v>-15460.8</v>
      </c>
    </row>
    <row r="34" spans="1:38" x14ac:dyDescent="0.35">
      <c r="A34" s="9" t="s">
        <v>57</v>
      </c>
      <c r="B34" s="2">
        <v>3</v>
      </c>
      <c r="C34" s="2">
        <v>3</v>
      </c>
      <c r="D34" s="9" t="s">
        <v>54</v>
      </c>
      <c r="E34" s="2">
        <v>31646</v>
      </c>
      <c r="F34" s="2">
        <v>29852</v>
      </c>
      <c r="G34" s="9" t="s">
        <v>54</v>
      </c>
      <c r="H34" s="2">
        <v>27553</v>
      </c>
      <c r="I34" s="3">
        <v>25301.3</v>
      </c>
    </row>
    <row r="35" spans="1:38" x14ac:dyDescent="0.35">
      <c r="A35" s="9" t="s">
        <v>58</v>
      </c>
      <c r="B35" s="2">
        <v>20265</v>
      </c>
      <c r="C35" s="2">
        <v>18434</v>
      </c>
      <c r="D35" s="9" t="s">
        <v>55</v>
      </c>
      <c r="E35" s="2">
        <v>-5539</v>
      </c>
      <c r="F35" s="2">
        <v>-5607</v>
      </c>
      <c r="G35" s="9" t="s">
        <v>55</v>
      </c>
      <c r="H35" s="3">
        <v>-4427.6000000000004</v>
      </c>
      <c r="I35" s="3">
        <v>-4563.7</v>
      </c>
    </row>
    <row r="36" spans="1:38" x14ac:dyDescent="0.35">
      <c r="A36" s="9" t="s">
        <v>59</v>
      </c>
      <c r="B36" s="2">
        <v>90030</v>
      </c>
      <c r="C36" s="2">
        <v>84114</v>
      </c>
      <c r="D36" s="9" t="s">
        <v>56</v>
      </c>
      <c r="E36" s="2">
        <v>12937</v>
      </c>
      <c r="F36" s="2">
        <v>11413</v>
      </c>
      <c r="G36" s="9" t="s">
        <v>56</v>
      </c>
      <c r="H36" s="3">
        <v>11287.8</v>
      </c>
      <c r="I36" s="3">
        <v>9557.2999999999993</v>
      </c>
    </row>
    <row r="37" spans="1:38" x14ac:dyDescent="0.35">
      <c r="A37" s="9" t="s">
        <v>60</v>
      </c>
      <c r="B37" s="9" t="s">
        <v>3</v>
      </c>
      <c r="C37" s="9" t="s">
        <v>3</v>
      </c>
      <c r="D37" s="9" t="s">
        <v>57</v>
      </c>
      <c r="E37" s="2">
        <v>7</v>
      </c>
      <c r="F37" s="2">
        <v>4</v>
      </c>
      <c r="G37" s="9" t="s">
        <v>57</v>
      </c>
      <c r="H37" s="3">
        <v>3.4</v>
      </c>
      <c r="I37" s="3">
        <v>3.2</v>
      </c>
    </row>
    <row r="38" spans="1:38" x14ac:dyDescent="0.35">
      <c r="A38" s="14" t="s">
        <v>113</v>
      </c>
      <c r="B38" s="15">
        <f>B25+B27+B35</f>
        <v>90030</v>
      </c>
      <c r="C38" s="15">
        <f>C25+C35</f>
        <v>84114</v>
      </c>
      <c r="D38" s="9" t="s">
        <v>58</v>
      </c>
      <c r="E38" s="2">
        <v>12944</v>
      </c>
      <c r="F38" s="2">
        <v>11417</v>
      </c>
      <c r="G38" s="9" t="s">
        <v>58</v>
      </c>
      <c r="H38" s="3">
        <v>11291.2</v>
      </c>
      <c r="I38" s="3">
        <v>9560.5</v>
      </c>
    </row>
    <row r="39" spans="1:38" x14ac:dyDescent="0.35">
      <c r="D39" s="9" t="s">
        <v>59</v>
      </c>
      <c r="E39" s="1">
        <v>75091</v>
      </c>
      <c r="F39" s="1">
        <v>73011</v>
      </c>
      <c r="G39" s="9" t="s">
        <v>59</v>
      </c>
      <c r="H39" s="1">
        <v>70108</v>
      </c>
      <c r="I39" s="4">
        <v>65786.3</v>
      </c>
    </row>
    <row r="40" spans="1:38" x14ac:dyDescent="0.35">
      <c r="A40" s="9"/>
      <c r="B40" s="9"/>
      <c r="C40" s="9"/>
      <c r="D40" s="14" t="s">
        <v>113</v>
      </c>
      <c r="E40" s="15">
        <f>E28+E38</f>
        <v>75091</v>
      </c>
      <c r="F40" s="15">
        <f>F28+F38+F30</f>
        <v>73011</v>
      </c>
      <c r="G40" s="14" t="s">
        <v>114</v>
      </c>
      <c r="H40" s="18">
        <f>H28+H30+H38</f>
        <v>70108</v>
      </c>
      <c r="I40" s="18">
        <f>I28+I30+I38</f>
        <v>65786.3</v>
      </c>
    </row>
    <row r="41" spans="1:38" x14ac:dyDescent="0.35">
      <c r="A41" s="8"/>
      <c r="B41" s="9">
        <f>B25/B35</f>
        <v>3.4380952380952383</v>
      </c>
      <c r="C41" s="9"/>
    </row>
    <row r="42" spans="1:38" x14ac:dyDescent="0.35">
      <c r="A42" s="9"/>
      <c r="B42" s="59">
        <f>B35/B36</f>
        <v>0.2250916361212929</v>
      </c>
      <c r="C42" s="1"/>
    </row>
    <row r="43" spans="1:38" x14ac:dyDescent="0.35">
      <c r="A43" s="9"/>
      <c r="B43" s="9"/>
      <c r="C43" s="9"/>
    </row>
    <row r="44" spans="1:38" x14ac:dyDescent="0.35">
      <c r="A44" s="9"/>
      <c r="B44" s="1"/>
      <c r="C44" s="1"/>
    </row>
    <row r="45" spans="1:38" x14ac:dyDescent="0.35">
      <c r="A45" s="6"/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0"/>
      <c r="R45" s="8"/>
      <c r="S45" s="9"/>
      <c r="T45" s="9"/>
      <c r="U45" s="9"/>
      <c r="V45" s="9"/>
      <c r="W45" s="9"/>
      <c r="X45" s="9"/>
      <c r="Y45" s="10"/>
      <c r="Z45" s="9"/>
      <c r="AA45" s="9"/>
      <c r="AB45" s="8"/>
      <c r="AC45" s="9"/>
      <c r="AD45" s="9"/>
      <c r="AE45" s="9"/>
      <c r="AF45" s="9"/>
      <c r="AG45" s="9"/>
      <c r="AH45" s="9"/>
      <c r="AI45" s="9"/>
      <c r="AJ45" s="9"/>
      <c r="AK45" s="9"/>
      <c r="AL45" s="14"/>
    </row>
    <row r="46" spans="1:38" x14ac:dyDescent="0.35">
      <c r="A46" s="7"/>
      <c r="B46" s="9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1"/>
      <c r="R46" s="13"/>
      <c r="S46" s="2"/>
      <c r="T46" s="2"/>
      <c r="U46" s="2"/>
      <c r="V46" s="2"/>
      <c r="W46" s="2"/>
      <c r="X46" s="2"/>
      <c r="Y46" s="11"/>
      <c r="Z46" s="9"/>
      <c r="AA46" s="2"/>
      <c r="AB46" s="9"/>
      <c r="AC46" s="2"/>
      <c r="AD46" s="2"/>
      <c r="AE46" s="2"/>
      <c r="AF46" s="2"/>
      <c r="AG46" s="2"/>
      <c r="AH46" s="2"/>
      <c r="AI46" s="2"/>
      <c r="AJ46" s="2"/>
      <c r="AK46" s="9"/>
      <c r="AL4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B542D-5316-4B13-9D63-1D759E9BDB4C}">
  <sheetPr codeName="Sheet3"/>
  <dimension ref="A1:B9"/>
  <sheetViews>
    <sheetView tabSelected="1" workbookViewId="0">
      <selection sqref="A1:B9"/>
    </sheetView>
  </sheetViews>
  <sheetFormatPr defaultRowHeight="14.5" x14ac:dyDescent="0.35"/>
  <cols>
    <col min="1" max="1" width="11.6328125" bestFit="1" customWidth="1"/>
    <col min="2" max="2" width="7.54296875" bestFit="1" customWidth="1"/>
  </cols>
  <sheetData>
    <row r="1" spans="1:2" x14ac:dyDescent="0.35">
      <c r="A1" t="s">
        <v>137</v>
      </c>
      <c r="B1" t="s">
        <v>138</v>
      </c>
    </row>
    <row r="2" spans="1:2" x14ac:dyDescent="0.35">
      <c r="A2" t="s">
        <v>140</v>
      </c>
      <c r="B2" t="s">
        <v>141</v>
      </c>
    </row>
    <row r="3" spans="1:2" x14ac:dyDescent="0.35">
      <c r="A3" t="s">
        <v>142</v>
      </c>
      <c r="B3" t="s">
        <v>198</v>
      </c>
    </row>
    <row r="4" spans="1:2" x14ac:dyDescent="0.35">
      <c r="A4" t="s">
        <v>143</v>
      </c>
      <c r="B4">
        <v>1E-3</v>
      </c>
    </row>
    <row r="5" spans="1:2" x14ac:dyDescent="0.35">
      <c r="A5" t="s">
        <v>144</v>
      </c>
      <c r="B5">
        <v>-0.1113</v>
      </c>
    </row>
    <row r="6" spans="1:2" x14ac:dyDescent="0.35">
      <c r="A6" t="s">
        <v>145</v>
      </c>
      <c r="B6">
        <v>0.78500000000000003</v>
      </c>
    </row>
    <row r="7" spans="1:2" x14ac:dyDescent="0.35">
      <c r="A7" t="s">
        <v>146</v>
      </c>
      <c r="B7">
        <v>-2.3199999999999998E-2</v>
      </c>
    </row>
    <row r="8" spans="1:2" x14ac:dyDescent="0.35">
      <c r="A8" t="s">
        <v>147</v>
      </c>
      <c r="B8" t="s">
        <v>199</v>
      </c>
    </row>
    <row r="9" spans="1:2" x14ac:dyDescent="0.35">
      <c r="A9" t="s">
        <v>139</v>
      </c>
      <c r="B9" t="s">
        <v>200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R246"/>
  <sheetViews>
    <sheetView topLeftCell="B16" workbookViewId="0">
      <selection activeCell="D19" sqref="D19"/>
    </sheetView>
  </sheetViews>
  <sheetFormatPr defaultRowHeight="14.5" x14ac:dyDescent="0.35"/>
  <cols>
    <col min="1" max="1" width="35.26953125" customWidth="1"/>
    <col min="2" max="2" width="27.36328125" customWidth="1"/>
    <col min="3" max="3" width="11.54296875" customWidth="1"/>
    <col min="4" max="4" width="9.08984375" customWidth="1"/>
    <col min="5" max="5" width="14.1796875" customWidth="1"/>
    <col min="6" max="8" width="13.08984375" customWidth="1"/>
    <col min="9" max="9" width="11.08984375" customWidth="1"/>
    <col min="10" max="10" width="14.54296875" customWidth="1"/>
    <col min="11" max="11" width="12.08984375" customWidth="1"/>
  </cols>
  <sheetData>
    <row r="1" spans="1:10" ht="14.5" customHeight="1" x14ac:dyDescent="0.35">
      <c r="A1" s="21" t="s">
        <v>167</v>
      </c>
      <c r="C1" s="7" t="s">
        <v>151</v>
      </c>
      <c r="D1" s="7" t="s">
        <v>152</v>
      </c>
      <c r="E1" s="7" t="s">
        <v>153</v>
      </c>
      <c r="F1" s="7" t="s">
        <v>154</v>
      </c>
      <c r="G1" s="7" t="s">
        <v>155</v>
      </c>
      <c r="H1" s="7" t="s">
        <v>156</v>
      </c>
    </row>
    <row r="2" spans="1:10" x14ac:dyDescent="0.35">
      <c r="A2" s="47" t="s">
        <v>115</v>
      </c>
      <c r="B2" t="str">
        <f>CONCATENATE($A$1,A2)</f>
        <v>IS-Net sales</v>
      </c>
      <c r="C2" s="42">
        <v>47917</v>
      </c>
      <c r="D2" s="42">
        <v>39737</v>
      </c>
      <c r="E2" s="42">
        <v>31272</v>
      </c>
      <c r="F2" s="42">
        <v>34886</v>
      </c>
      <c r="G2" s="42">
        <v>33351</v>
      </c>
      <c r="H2" s="42">
        <v>25885</v>
      </c>
    </row>
    <row r="3" spans="1:10" x14ac:dyDescent="0.35">
      <c r="A3" s="47" t="s">
        <v>17</v>
      </c>
      <c r="B3" t="str">
        <f t="shared" ref="B3:B22" si="0">CONCATENATE($A$1,A3)</f>
        <v>IS-Finance and Interest Income</v>
      </c>
      <c r="C3" s="42">
        <v>3365</v>
      </c>
      <c r="D3" s="42">
        <v>3296</v>
      </c>
      <c r="E3" s="42">
        <v>3450</v>
      </c>
      <c r="F3" s="42">
        <v>3493</v>
      </c>
      <c r="G3" s="42">
        <v>3107</v>
      </c>
      <c r="H3" s="42">
        <v>2732</v>
      </c>
    </row>
    <row r="4" spans="1:10" x14ac:dyDescent="0.35">
      <c r="A4" s="47" t="s">
        <v>18</v>
      </c>
      <c r="B4" t="str">
        <f t="shared" si="0"/>
        <v>IS-Other income</v>
      </c>
      <c r="C4" s="42">
        <v>1295</v>
      </c>
      <c r="D4" s="42">
        <v>991</v>
      </c>
      <c r="E4" s="42">
        <v>818</v>
      </c>
      <c r="F4" s="42">
        <v>879</v>
      </c>
      <c r="G4" s="42">
        <v>900</v>
      </c>
      <c r="H4" s="42">
        <v>1121</v>
      </c>
    </row>
    <row r="5" spans="1:10" x14ac:dyDescent="0.35">
      <c r="A5" s="48" t="s">
        <v>4</v>
      </c>
      <c r="B5" t="str">
        <f t="shared" si="0"/>
        <v>IS-Net sales and revenues</v>
      </c>
      <c r="C5" s="43">
        <v>52577</v>
      </c>
      <c r="D5" s="43">
        <v>44024</v>
      </c>
      <c r="E5" s="43">
        <v>35540</v>
      </c>
      <c r="F5" s="43">
        <v>39258</v>
      </c>
      <c r="G5" s="43">
        <v>37358</v>
      </c>
      <c r="H5" s="43">
        <v>29738</v>
      </c>
    </row>
    <row r="6" spans="1:10" x14ac:dyDescent="0.35">
      <c r="A6" s="47" t="s">
        <v>16</v>
      </c>
      <c r="B6" t="str">
        <f t="shared" si="0"/>
        <v>IS-Cost of sales</v>
      </c>
      <c r="C6" s="42">
        <v>35338</v>
      </c>
      <c r="D6" s="42">
        <v>29116</v>
      </c>
      <c r="E6" s="42">
        <v>23677</v>
      </c>
      <c r="F6" s="42">
        <v>26792</v>
      </c>
      <c r="G6" s="42">
        <v>25571</v>
      </c>
      <c r="H6" s="42">
        <v>19866</v>
      </c>
    </row>
    <row r="7" spans="1:10" x14ac:dyDescent="0.35">
      <c r="A7" s="48" t="s">
        <v>5</v>
      </c>
      <c r="B7" t="str">
        <f t="shared" si="0"/>
        <v>IS-Research and development expenses</v>
      </c>
      <c r="C7" s="43">
        <v>1912</v>
      </c>
      <c r="D7" s="43">
        <v>1587</v>
      </c>
      <c r="E7" s="43">
        <v>1644</v>
      </c>
      <c r="F7" s="43">
        <v>1783</v>
      </c>
      <c r="G7" s="43">
        <v>1658</v>
      </c>
      <c r="H7" s="43">
        <v>1373</v>
      </c>
    </row>
    <row r="8" spans="1:10" x14ac:dyDescent="0.35">
      <c r="A8" s="48" t="s">
        <v>6</v>
      </c>
      <c r="B8" t="str">
        <f t="shared" si="0"/>
        <v>IS-Selling, administrative and general expenses</v>
      </c>
      <c r="C8" s="43">
        <v>3863</v>
      </c>
      <c r="D8" s="43">
        <v>3383</v>
      </c>
      <c r="E8" s="43">
        <v>3477</v>
      </c>
      <c r="F8" s="43">
        <v>3551</v>
      </c>
      <c r="G8" s="43">
        <v>3455</v>
      </c>
      <c r="H8" s="43">
        <v>3098</v>
      </c>
    </row>
    <row r="9" spans="1:10" x14ac:dyDescent="0.35">
      <c r="A9" s="48" t="s">
        <v>7</v>
      </c>
      <c r="B9" t="str">
        <f t="shared" si="0"/>
        <v>IS-Interest expense</v>
      </c>
      <c r="C9" s="43">
        <v>1062</v>
      </c>
      <c r="D9" s="43">
        <v>993</v>
      </c>
      <c r="E9" s="43">
        <v>1247</v>
      </c>
      <c r="F9" s="43">
        <v>1466</v>
      </c>
      <c r="G9" s="43">
        <v>1204</v>
      </c>
      <c r="H9" s="43">
        <v>899</v>
      </c>
      <c r="I9" t="s">
        <v>49</v>
      </c>
      <c r="J9" t="s">
        <v>49</v>
      </c>
    </row>
    <row r="10" spans="1:10" x14ac:dyDescent="0.35">
      <c r="A10" s="48" t="s">
        <v>8</v>
      </c>
      <c r="B10" t="str">
        <f t="shared" si="0"/>
        <v>IS-Other operating expenses</v>
      </c>
      <c r="C10" s="43">
        <v>1275</v>
      </c>
      <c r="D10" s="43">
        <v>1343</v>
      </c>
      <c r="E10" s="43">
        <v>1612</v>
      </c>
      <c r="F10" s="43">
        <v>1578</v>
      </c>
      <c r="G10" s="43">
        <v>1399</v>
      </c>
      <c r="H10" s="43">
        <v>1348</v>
      </c>
    </row>
    <row r="11" spans="1:10" x14ac:dyDescent="0.35">
      <c r="A11" s="48" t="s">
        <v>124</v>
      </c>
      <c r="B11" t="str">
        <f t="shared" si="0"/>
        <v>IS-Total expenses</v>
      </c>
      <c r="C11" s="43">
        <v>43450</v>
      </c>
      <c r="D11" s="43">
        <v>36422</v>
      </c>
      <c r="E11" s="43">
        <v>31657</v>
      </c>
      <c r="F11" s="43">
        <v>35170</v>
      </c>
      <c r="G11" s="43">
        <v>33287</v>
      </c>
      <c r="H11" s="43">
        <v>26584</v>
      </c>
    </row>
    <row r="12" spans="1:10" x14ac:dyDescent="0.35">
      <c r="A12" s="48" t="s">
        <v>9</v>
      </c>
      <c r="B12" t="str">
        <f t="shared" si="0"/>
        <v>IS-Income of Consolidated Group before Income Taxes</v>
      </c>
      <c r="C12" s="43">
        <v>9127</v>
      </c>
      <c r="D12" s="43">
        <v>7602</v>
      </c>
      <c r="E12" s="43">
        <v>3883</v>
      </c>
      <c r="F12" s="43">
        <v>4088</v>
      </c>
      <c r="G12" s="43">
        <v>4071</v>
      </c>
      <c r="H12" s="43">
        <v>3154</v>
      </c>
    </row>
    <row r="13" spans="1:10" x14ac:dyDescent="0.35">
      <c r="A13" s="48" t="s">
        <v>10</v>
      </c>
      <c r="B13" t="str">
        <f t="shared" si="0"/>
        <v>IS-Provision for income taxes</v>
      </c>
      <c r="C13" s="43">
        <v>2007</v>
      </c>
      <c r="D13" s="43">
        <v>1658</v>
      </c>
      <c r="E13" s="43">
        <v>1082</v>
      </c>
      <c r="F13" s="43">
        <v>852</v>
      </c>
      <c r="G13" s="43">
        <v>1727</v>
      </c>
      <c r="H13" s="43">
        <v>971</v>
      </c>
    </row>
    <row r="14" spans="1:10" x14ac:dyDescent="0.35">
      <c r="A14" s="48" t="s">
        <v>11</v>
      </c>
      <c r="B14" t="str">
        <f t="shared" si="0"/>
        <v>IS-Income of Consolidated Group</v>
      </c>
      <c r="C14" s="43">
        <v>7120</v>
      </c>
      <c r="D14" s="43">
        <v>5944</v>
      </c>
      <c r="E14" s="43">
        <v>2801</v>
      </c>
      <c r="F14" s="43">
        <v>3236</v>
      </c>
      <c r="G14" s="43">
        <v>2344</v>
      </c>
      <c r="H14" s="43">
        <v>2183</v>
      </c>
    </row>
    <row r="15" spans="1:10" x14ac:dyDescent="0.35">
      <c r="A15" s="48" t="s">
        <v>12</v>
      </c>
      <c r="B15" t="str">
        <f>CONCATENATE($A$1,A15)</f>
        <v>IS-Equity in income (loss) of unconsolidated affiliates</v>
      </c>
      <c r="C15" s="43">
        <v>10</v>
      </c>
      <c r="D15" s="43">
        <v>21</v>
      </c>
      <c r="E15" s="43">
        <v>-48</v>
      </c>
      <c r="F15" s="43">
        <v>21</v>
      </c>
      <c r="G15" s="43">
        <v>27</v>
      </c>
      <c r="H15" s="43">
        <v>-24</v>
      </c>
    </row>
    <row r="16" spans="1:10" x14ac:dyDescent="0.35">
      <c r="A16" s="48" t="s">
        <v>13</v>
      </c>
      <c r="B16" t="str">
        <f t="shared" si="0"/>
        <v>IS-Net Income</v>
      </c>
      <c r="C16" s="43">
        <v>7130</v>
      </c>
      <c r="D16" s="43">
        <v>5965</v>
      </c>
      <c r="E16" s="43">
        <v>2753</v>
      </c>
      <c r="F16" s="43">
        <v>3257</v>
      </c>
      <c r="G16" s="43">
        <v>2371</v>
      </c>
      <c r="H16" s="43">
        <v>2159</v>
      </c>
    </row>
    <row r="17" spans="1:15" x14ac:dyDescent="0.35">
      <c r="A17" s="48" t="s">
        <v>14</v>
      </c>
      <c r="B17" t="str">
        <f t="shared" si="0"/>
        <v>IS-Less: Net income (loss) attributable to noncontrolling interests</v>
      </c>
      <c r="C17" s="43">
        <v>-1</v>
      </c>
      <c r="D17" s="43">
        <v>2</v>
      </c>
      <c r="E17" s="43">
        <v>2</v>
      </c>
      <c r="F17" s="43">
        <v>4</v>
      </c>
      <c r="G17" s="43">
        <v>3</v>
      </c>
      <c r="H17" s="43">
        <v>0</v>
      </c>
    </row>
    <row r="18" spans="1:15" x14ac:dyDescent="0.35">
      <c r="A18" s="48" t="s">
        <v>15</v>
      </c>
      <c r="B18" t="str">
        <f t="shared" si="0"/>
        <v>IS-Net Income Attributable to Deere &amp; Company</v>
      </c>
      <c r="C18" s="43">
        <v>7131</v>
      </c>
      <c r="D18" s="43">
        <v>5963</v>
      </c>
      <c r="E18" s="43">
        <v>2751</v>
      </c>
      <c r="F18" s="43">
        <v>3253</v>
      </c>
      <c r="G18" s="43">
        <v>2368</v>
      </c>
      <c r="H18" s="43">
        <v>2159</v>
      </c>
    </row>
    <row r="19" spans="1:15" x14ac:dyDescent="0.35">
      <c r="A19" s="48" t="s">
        <v>125</v>
      </c>
      <c r="B19" t="str">
        <f t="shared" si="0"/>
        <v>IS-Per Share Basic (in dollars per share)</v>
      </c>
      <c r="C19" s="43">
        <v>23.42</v>
      </c>
      <c r="D19" s="43">
        <v>19.14</v>
      </c>
      <c r="E19" s="43">
        <v>8.77</v>
      </c>
      <c r="F19" s="43">
        <v>10.28</v>
      </c>
      <c r="G19" s="43">
        <v>7.34</v>
      </c>
      <c r="H19" s="43">
        <v>6.76</v>
      </c>
    </row>
    <row r="20" spans="1:15" x14ac:dyDescent="0.35">
      <c r="A20" s="48" t="s">
        <v>126</v>
      </c>
      <c r="B20" t="str">
        <f t="shared" si="0"/>
        <v>IS-Per Share Diluted (in dollars per share)</v>
      </c>
      <c r="C20" s="43">
        <v>23.28</v>
      </c>
      <c r="D20" s="43">
        <v>18.989999999999998</v>
      </c>
      <c r="E20" s="43">
        <v>8.69</v>
      </c>
      <c r="F20" s="43">
        <v>10.15</v>
      </c>
      <c r="G20" s="43">
        <v>7.24</v>
      </c>
      <c r="H20" s="43">
        <v>6.68</v>
      </c>
    </row>
    <row r="21" spans="1:15" x14ac:dyDescent="0.35">
      <c r="A21" s="48" t="s">
        <v>127</v>
      </c>
      <c r="B21" t="str">
        <f t="shared" si="0"/>
        <v>IS-Average Shares Outstanding Basic (in shares)</v>
      </c>
      <c r="C21" s="43">
        <v>304.5</v>
      </c>
      <c r="D21" s="43">
        <v>311.60000000000002</v>
      </c>
      <c r="E21" s="43">
        <v>313.5</v>
      </c>
      <c r="F21" s="43">
        <v>316.5</v>
      </c>
      <c r="G21" s="43">
        <v>322.60000000000002</v>
      </c>
      <c r="H21" s="43">
        <v>319.5</v>
      </c>
      <c r="J21" s="30">
        <v>2022</v>
      </c>
      <c r="K21" s="43">
        <v>2021</v>
      </c>
      <c r="L21" s="30">
        <v>2020</v>
      </c>
      <c r="M21" s="43">
        <v>2019</v>
      </c>
      <c r="N21" s="30">
        <v>2018</v>
      </c>
      <c r="O21" s="43">
        <v>2017</v>
      </c>
    </row>
    <row r="22" spans="1:15" x14ac:dyDescent="0.35">
      <c r="A22" s="48" t="s">
        <v>128</v>
      </c>
      <c r="B22" t="str">
        <f t="shared" si="0"/>
        <v>IS-Average Shares Outstanding Diluted (in shares)</v>
      </c>
      <c r="C22" s="43">
        <v>306.3</v>
      </c>
      <c r="D22" s="43">
        <v>314</v>
      </c>
      <c r="E22" s="43">
        <v>316.60000000000002</v>
      </c>
      <c r="F22" s="43">
        <v>320.60000000000002</v>
      </c>
      <c r="G22" s="43">
        <v>327.3</v>
      </c>
      <c r="H22" s="43">
        <v>323.3</v>
      </c>
      <c r="I22" s="48" t="s">
        <v>134</v>
      </c>
      <c r="J22" s="52">
        <v>1.2398630010890194E-2</v>
      </c>
      <c r="K22" s="52">
        <v>1.1048713362649499E-2</v>
      </c>
      <c r="L22" s="52">
        <v>1.6632922612313313E-2</v>
      </c>
      <c r="M22" s="52">
        <v>1.8353740208713915E-2</v>
      </c>
      <c r="N22" s="52">
        <v>1.8704159711244533E-2</v>
      </c>
      <c r="O22" s="52">
        <v>1.906249777801855E-2</v>
      </c>
    </row>
    <row r="23" spans="1:15" x14ac:dyDescent="0.35">
      <c r="I23" s="48" t="s">
        <v>136</v>
      </c>
      <c r="J23" s="50">
        <v>396.85</v>
      </c>
      <c r="K23" s="50">
        <v>342.31</v>
      </c>
      <c r="L23" s="50">
        <v>225.91</v>
      </c>
      <c r="M23" s="50">
        <v>176.11</v>
      </c>
      <c r="N23" s="50">
        <v>133</v>
      </c>
      <c r="O23" s="50">
        <v>133.25</v>
      </c>
    </row>
    <row r="25" spans="1:15" x14ac:dyDescent="0.35">
      <c r="A25" s="47"/>
      <c r="I25" t="s">
        <v>195</v>
      </c>
      <c r="J25" s="48" t="s">
        <v>134</v>
      </c>
      <c r="K25" s="48" t="s">
        <v>136</v>
      </c>
    </row>
    <row r="26" spans="1:15" x14ac:dyDescent="0.35">
      <c r="A26" s="48" t="s">
        <v>49</v>
      </c>
      <c r="B26" s="30"/>
      <c r="C26" s="30"/>
      <c r="D26" s="30"/>
      <c r="E26" s="29"/>
      <c r="F26" s="29"/>
      <c r="G26" s="29"/>
      <c r="I26" s="43">
        <v>2022</v>
      </c>
      <c r="J26" s="52">
        <v>1.2398630010890194E-2</v>
      </c>
      <c r="K26" s="50">
        <v>396.85</v>
      </c>
    </row>
    <row r="27" spans="1:15" x14ac:dyDescent="0.35">
      <c r="A27" s="49"/>
      <c r="B27" s="30"/>
      <c r="C27" s="51" t="s">
        <v>49</v>
      </c>
      <c r="D27" s="51"/>
      <c r="E27" s="51"/>
      <c r="F27" s="29"/>
      <c r="G27" s="29"/>
      <c r="I27" s="43">
        <v>2021</v>
      </c>
      <c r="J27" s="52">
        <v>1.1048713362649499E-2</v>
      </c>
      <c r="K27" s="50">
        <v>342.31</v>
      </c>
    </row>
    <row r="28" spans="1:15" x14ac:dyDescent="0.35">
      <c r="A28" s="49"/>
      <c r="B28" s="30"/>
      <c r="C28" s="29"/>
      <c r="D28" s="29"/>
      <c r="E28" s="29"/>
      <c r="F28" s="29"/>
      <c r="G28" s="29"/>
      <c r="I28" s="43">
        <v>2020</v>
      </c>
      <c r="J28" s="52">
        <v>1.6632922612313313E-2</v>
      </c>
      <c r="K28" s="50">
        <v>225.91</v>
      </c>
    </row>
    <row r="29" spans="1:15" x14ac:dyDescent="0.35">
      <c r="A29" s="49"/>
      <c r="B29" s="30"/>
      <c r="C29" s="29"/>
      <c r="D29" s="29"/>
      <c r="E29" s="29"/>
      <c r="F29" s="29"/>
      <c r="G29" s="29"/>
      <c r="I29" s="43">
        <v>2019</v>
      </c>
      <c r="J29" s="52">
        <v>1.8353740208713915E-2</v>
      </c>
      <c r="K29" s="50">
        <v>176.11</v>
      </c>
      <c r="O29" t="s">
        <v>49</v>
      </c>
    </row>
    <row r="30" spans="1:15" x14ac:dyDescent="0.35">
      <c r="A30" s="47"/>
      <c r="B30" s="30"/>
      <c r="C30" s="29"/>
      <c r="D30" s="29"/>
      <c r="E30" s="29"/>
      <c r="F30" s="29"/>
      <c r="G30" s="29"/>
      <c r="I30" s="43">
        <v>2018</v>
      </c>
      <c r="J30" s="52">
        <v>1.8704159711244533E-2</v>
      </c>
      <c r="K30" s="50">
        <v>133</v>
      </c>
    </row>
    <row r="31" spans="1:15" x14ac:dyDescent="0.35">
      <c r="A31" s="47"/>
      <c r="B31" s="30"/>
      <c r="C31" s="51"/>
      <c r="D31" s="51"/>
      <c r="E31" s="51"/>
      <c r="F31" s="29"/>
      <c r="G31" s="29"/>
      <c r="I31" s="43">
        <v>2017</v>
      </c>
      <c r="J31" s="52">
        <v>1.906249777801855E-2</v>
      </c>
      <c r="K31" s="50">
        <v>133.25</v>
      </c>
    </row>
    <row r="32" spans="1:15" x14ac:dyDescent="0.35">
      <c r="A32" s="47"/>
      <c r="B32" s="30"/>
      <c r="C32" s="29"/>
      <c r="D32" s="29"/>
      <c r="E32" s="29"/>
      <c r="F32" s="29"/>
      <c r="G32" s="28"/>
    </row>
    <row r="33" spans="1:10" x14ac:dyDescent="0.35">
      <c r="A33" s="48"/>
      <c r="B33" s="30"/>
      <c r="C33" s="29"/>
      <c r="D33" s="29"/>
      <c r="E33" s="29"/>
      <c r="F33" s="29"/>
      <c r="G33" s="29"/>
      <c r="H33" s="29"/>
      <c r="I33" s="54" t="s">
        <v>195</v>
      </c>
      <c r="J33" t="s">
        <v>197</v>
      </c>
    </row>
    <row r="34" spans="1:10" x14ac:dyDescent="0.35">
      <c r="A34" s="47"/>
      <c r="B34" s="45"/>
      <c r="C34" s="45"/>
      <c r="D34" s="45"/>
      <c r="E34" s="45"/>
      <c r="F34" s="45"/>
      <c r="G34" s="28"/>
      <c r="H34" s="29"/>
      <c r="I34" s="55">
        <v>2022</v>
      </c>
      <c r="J34">
        <v>1</v>
      </c>
    </row>
    <row r="35" spans="1:10" x14ac:dyDescent="0.35">
      <c r="A35" s="48"/>
      <c r="B35" s="45"/>
      <c r="C35" s="45"/>
      <c r="D35" s="45"/>
      <c r="E35" s="45"/>
      <c r="F35" s="45"/>
      <c r="G35" s="45"/>
      <c r="H35" s="29"/>
      <c r="I35" s="56">
        <v>2021</v>
      </c>
      <c r="J35">
        <v>2</v>
      </c>
    </row>
    <row r="36" spans="1:10" x14ac:dyDescent="0.35">
      <c r="A36" s="48"/>
      <c r="B36" s="45"/>
      <c r="C36" s="45"/>
      <c r="D36" s="45"/>
      <c r="E36" s="45"/>
      <c r="F36" s="45"/>
      <c r="G36" s="45"/>
      <c r="H36" s="28"/>
      <c r="I36" s="55">
        <v>2020</v>
      </c>
      <c r="J36">
        <v>3</v>
      </c>
    </row>
    <row r="37" spans="1:10" x14ac:dyDescent="0.35">
      <c r="A37" s="47" t="s">
        <v>115</v>
      </c>
      <c r="B37" s="42">
        <v>47917</v>
      </c>
      <c r="C37" s="45">
        <v>2022</v>
      </c>
      <c r="D37" s="45" t="s">
        <v>158</v>
      </c>
      <c r="E37" s="45"/>
      <c r="F37" s="45"/>
      <c r="G37" s="28"/>
      <c r="H37" s="29"/>
      <c r="I37" s="56">
        <v>2019</v>
      </c>
      <c r="J37">
        <v>4</v>
      </c>
    </row>
    <row r="38" spans="1:10" x14ac:dyDescent="0.35">
      <c r="A38" s="47" t="s">
        <v>17</v>
      </c>
      <c r="B38" s="42">
        <v>3365</v>
      </c>
      <c r="C38" s="45">
        <v>2022</v>
      </c>
      <c r="D38" s="45" t="s">
        <v>158</v>
      </c>
      <c r="E38" s="45"/>
      <c r="F38" s="45"/>
      <c r="G38" s="45"/>
      <c r="H38" s="29"/>
      <c r="I38" s="55">
        <v>2018</v>
      </c>
      <c r="J38">
        <v>5</v>
      </c>
    </row>
    <row r="39" spans="1:10" x14ac:dyDescent="0.35">
      <c r="A39" s="47" t="s">
        <v>18</v>
      </c>
      <c r="B39" s="42">
        <v>1295</v>
      </c>
      <c r="C39" s="45">
        <v>2022</v>
      </c>
      <c r="D39" s="45" t="s">
        <v>158</v>
      </c>
      <c r="E39" s="45"/>
      <c r="F39" s="45"/>
      <c r="G39" s="45"/>
      <c r="H39" s="28"/>
      <c r="I39" s="56">
        <v>2017</v>
      </c>
      <c r="J39">
        <v>6</v>
      </c>
    </row>
    <row r="40" spans="1:10" x14ac:dyDescent="0.35">
      <c r="A40" s="48" t="s">
        <v>4</v>
      </c>
      <c r="B40" s="43">
        <v>52577</v>
      </c>
      <c r="C40" s="45">
        <v>2022</v>
      </c>
      <c r="D40" s="45" t="s">
        <v>158</v>
      </c>
      <c r="E40" s="45"/>
      <c r="F40" s="45"/>
      <c r="G40" s="28"/>
      <c r="H40" s="29"/>
      <c r="I40" s="29"/>
    </row>
    <row r="41" spans="1:10" x14ac:dyDescent="0.35">
      <c r="A41" s="47" t="s">
        <v>16</v>
      </c>
      <c r="B41" s="42">
        <v>35338</v>
      </c>
      <c r="C41" s="45">
        <v>2022</v>
      </c>
      <c r="D41" s="45" t="s">
        <v>158</v>
      </c>
      <c r="E41" s="45"/>
      <c r="F41" s="45"/>
      <c r="G41" s="45"/>
      <c r="H41" s="28"/>
      <c r="I41" s="29" t="s">
        <v>196</v>
      </c>
    </row>
    <row r="42" spans="1:10" x14ac:dyDescent="0.35">
      <c r="A42" s="48" t="s">
        <v>5</v>
      </c>
      <c r="B42" s="43">
        <v>1912</v>
      </c>
      <c r="C42" s="45">
        <v>2022</v>
      </c>
      <c r="D42" s="45" t="s">
        <v>158</v>
      </c>
      <c r="E42" s="45"/>
      <c r="F42" s="45"/>
      <c r="G42" s="28"/>
      <c r="H42" s="29"/>
      <c r="I42" s="29"/>
    </row>
    <row r="43" spans="1:10" x14ac:dyDescent="0.35">
      <c r="A43" s="48" t="s">
        <v>6</v>
      </c>
      <c r="B43" s="43">
        <v>3863</v>
      </c>
      <c r="C43" s="45">
        <v>2022</v>
      </c>
      <c r="D43" s="45" t="s">
        <v>158</v>
      </c>
      <c r="E43" s="45"/>
      <c r="F43" s="45"/>
      <c r="G43" s="45"/>
      <c r="H43" s="29"/>
      <c r="I43" s="29"/>
    </row>
    <row r="44" spans="1:10" x14ac:dyDescent="0.35">
      <c r="A44" s="48" t="s">
        <v>7</v>
      </c>
      <c r="B44" s="43">
        <v>1062</v>
      </c>
      <c r="C44" s="45">
        <v>2022</v>
      </c>
      <c r="D44" s="45" t="s">
        <v>158</v>
      </c>
      <c r="E44" s="45"/>
      <c r="F44" s="45"/>
      <c r="G44" s="45"/>
      <c r="H44" s="29"/>
      <c r="I44" s="29"/>
    </row>
    <row r="45" spans="1:10" x14ac:dyDescent="0.35">
      <c r="A45" s="48" t="s">
        <v>8</v>
      </c>
      <c r="B45" s="43">
        <v>1275</v>
      </c>
      <c r="C45" s="45">
        <v>2022</v>
      </c>
      <c r="D45" s="45" t="s">
        <v>158</v>
      </c>
      <c r="E45" s="45"/>
      <c r="F45" s="45"/>
      <c r="G45" s="45"/>
      <c r="H45" s="29"/>
      <c r="I45" s="29"/>
    </row>
    <row r="46" spans="1:10" x14ac:dyDescent="0.35">
      <c r="A46" s="48" t="s">
        <v>124</v>
      </c>
      <c r="B46" s="43">
        <v>43450</v>
      </c>
      <c r="C46" s="45">
        <v>2022</v>
      </c>
      <c r="D46" s="45" t="s">
        <v>158</v>
      </c>
      <c r="E46" s="45"/>
      <c r="F46" s="45"/>
      <c r="G46" s="45"/>
      <c r="H46" s="29"/>
      <c r="I46" s="29"/>
    </row>
    <row r="47" spans="1:10" x14ac:dyDescent="0.35">
      <c r="A47" s="48" t="s">
        <v>9</v>
      </c>
      <c r="B47" s="43">
        <v>9127</v>
      </c>
      <c r="C47" s="45">
        <v>2022</v>
      </c>
      <c r="D47" s="45" t="s">
        <v>158</v>
      </c>
      <c r="E47" s="45"/>
      <c r="F47" s="45"/>
      <c r="G47" s="45"/>
      <c r="H47" s="29"/>
      <c r="I47" s="29"/>
    </row>
    <row r="48" spans="1:10" x14ac:dyDescent="0.35">
      <c r="A48" s="48" t="s">
        <v>10</v>
      </c>
      <c r="B48" s="43">
        <v>2007</v>
      </c>
      <c r="C48" s="45">
        <v>2022</v>
      </c>
      <c r="D48" s="45" t="s">
        <v>158</v>
      </c>
      <c r="E48" s="45"/>
      <c r="F48" s="45"/>
      <c r="G48" s="45"/>
      <c r="H48" s="29"/>
      <c r="I48" s="29"/>
    </row>
    <row r="49" spans="1:18" x14ac:dyDescent="0.35">
      <c r="A49" s="48" t="s">
        <v>11</v>
      </c>
      <c r="B49" s="43">
        <v>7120</v>
      </c>
      <c r="C49" s="45">
        <v>2022</v>
      </c>
      <c r="D49" s="45" t="s">
        <v>158</v>
      </c>
      <c r="E49" s="45"/>
      <c r="F49" s="45"/>
      <c r="G49" s="45"/>
      <c r="H49" s="29"/>
      <c r="I49" s="29"/>
    </row>
    <row r="50" spans="1:18" x14ac:dyDescent="0.35">
      <c r="A50" s="48" t="s">
        <v>12</v>
      </c>
      <c r="B50" s="43">
        <v>10</v>
      </c>
      <c r="C50" s="45">
        <v>2022</v>
      </c>
      <c r="D50" s="45" t="s">
        <v>158</v>
      </c>
      <c r="E50" s="45"/>
      <c r="F50" s="45"/>
      <c r="G50" s="45"/>
      <c r="H50" s="29"/>
      <c r="I50" s="29"/>
    </row>
    <row r="51" spans="1:18" x14ac:dyDescent="0.35">
      <c r="A51" s="48" t="s">
        <v>13</v>
      </c>
      <c r="B51" s="43">
        <v>7130</v>
      </c>
      <c r="C51" s="45">
        <v>2022</v>
      </c>
      <c r="D51" s="45" t="s">
        <v>158</v>
      </c>
      <c r="E51" s="45"/>
      <c r="F51" s="45"/>
      <c r="G51" s="45"/>
      <c r="H51" s="29"/>
      <c r="I51" s="29"/>
    </row>
    <row r="52" spans="1:18" x14ac:dyDescent="0.35">
      <c r="A52" s="48" t="s">
        <v>14</v>
      </c>
      <c r="B52" s="43">
        <v>-1</v>
      </c>
      <c r="C52" s="45">
        <v>2022</v>
      </c>
      <c r="D52" s="45" t="s">
        <v>158</v>
      </c>
      <c r="E52" s="45"/>
      <c r="F52" s="45"/>
      <c r="G52" s="45"/>
      <c r="H52" s="29"/>
      <c r="I52" s="29"/>
    </row>
    <row r="53" spans="1:18" x14ac:dyDescent="0.35">
      <c r="A53" s="48" t="s">
        <v>15</v>
      </c>
      <c r="B53" s="43">
        <v>7131</v>
      </c>
      <c r="C53" s="45">
        <v>2022</v>
      </c>
      <c r="D53" s="45" t="s">
        <v>158</v>
      </c>
      <c r="E53" s="45"/>
      <c r="F53" s="45"/>
      <c r="G53" s="45"/>
      <c r="H53" s="29"/>
      <c r="I53" s="29"/>
    </row>
    <row r="54" spans="1:18" x14ac:dyDescent="0.35">
      <c r="A54" s="48" t="s">
        <v>125</v>
      </c>
      <c r="B54" s="43">
        <v>23.42</v>
      </c>
      <c r="C54" s="45">
        <v>2022</v>
      </c>
      <c r="D54" s="45" t="s">
        <v>158</v>
      </c>
      <c r="E54" s="45"/>
      <c r="F54" s="45"/>
      <c r="G54" s="45"/>
      <c r="H54" s="29"/>
      <c r="I54" s="29"/>
    </row>
    <row r="55" spans="1:18" x14ac:dyDescent="0.35">
      <c r="A55" s="48" t="s">
        <v>126</v>
      </c>
      <c r="B55" s="43">
        <v>23.28</v>
      </c>
      <c r="C55" s="45">
        <v>2022</v>
      </c>
      <c r="D55" s="45" t="s">
        <v>158</v>
      </c>
      <c r="E55" s="45"/>
      <c r="F55" s="45"/>
      <c r="G55" s="45"/>
      <c r="H55" s="29"/>
      <c r="I55" s="29"/>
    </row>
    <row r="56" spans="1:18" x14ac:dyDescent="0.35">
      <c r="A56" s="48" t="s">
        <v>127</v>
      </c>
      <c r="B56" s="43">
        <v>304.5</v>
      </c>
      <c r="C56" s="45">
        <v>2022</v>
      </c>
      <c r="D56" s="45" t="s">
        <v>158</v>
      </c>
      <c r="E56" s="46"/>
      <c r="F56" s="46"/>
      <c r="G56" s="45"/>
      <c r="H56" s="29"/>
      <c r="I56" s="29"/>
    </row>
    <row r="57" spans="1:18" x14ac:dyDescent="0.35">
      <c r="A57" s="48" t="s">
        <v>128</v>
      </c>
      <c r="B57" s="43">
        <v>306.3</v>
      </c>
      <c r="C57" s="45">
        <v>2022</v>
      </c>
      <c r="D57" s="45" t="s">
        <v>158</v>
      </c>
      <c r="E57" s="45"/>
      <c r="F57" s="45"/>
      <c r="G57" s="45"/>
      <c r="H57" s="29"/>
      <c r="I57" s="29"/>
      <c r="L57" t="s">
        <v>49</v>
      </c>
    </row>
    <row r="58" spans="1:18" x14ac:dyDescent="0.35">
      <c r="A58" s="47" t="s">
        <v>115</v>
      </c>
      <c r="B58" s="42">
        <v>39737</v>
      </c>
      <c r="C58" s="29">
        <v>2021</v>
      </c>
      <c r="D58" s="45" t="s">
        <v>158</v>
      </c>
      <c r="E58" s="45"/>
      <c r="F58" s="45"/>
      <c r="G58" s="45"/>
      <c r="H58" s="29"/>
      <c r="I58" s="29"/>
    </row>
    <row r="59" spans="1:18" x14ac:dyDescent="0.35">
      <c r="A59" s="47" t="s">
        <v>17</v>
      </c>
      <c r="B59" s="42">
        <v>3296</v>
      </c>
      <c r="C59" s="29">
        <v>2021</v>
      </c>
      <c r="D59" s="45" t="s">
        <v>158</v>
      </c>
      <c r="E59" s="45"/>
      <c r="F59" s="45"/>
      <c r="G59" s="45"/>
      <c r="H59" s="29"/>
      <c r="I59" s="29"/>
    </row>
    <row r="60" spans="1:18" x14ac:dyDescent="0.35">
      <c r="A60" s="47" t="s">
        <v>18</v>
      </c>
      <c r="B60" s="42">
        <v>991</v>
      </c>
      <c r="C60" s="29">
        <v>2021</v>
      </c>
      <c r="D60" s="45" t="s">
        <v>158</v>
      </c>
      <c r="E60" s="45"/>
      <c r="F60" s="45"/>
      <c r="G60" s="45"/>
      <c r="H60" s="29"/>
      <c r="I60" s="29"/>
      <c r="L60" s="36">
        <v>44924</v>
      </c>
      <c r="M60" s="37">
        <v>1.2</v>
      </c>
      <c r="N60" s="37">
        <v>428.64</v>
      </c>
      <c r="O60" s="40">
        <f>M60/N60</f>
        <v>2.7995520716685329E-3</v>
      </c>
      <c r="P60" s="40">
        <f t="shared" ref="P60:P83" si="1">O60+O61+O62+O63</f>
        <v>1.2398630010890194E-2</v>
      </c>
      <c r="Q60" s="23"/>
    </row>
    <row r="61" spans="1:18" x14ac:dyDescent="0.35">
      <c r="A61" s="48" t="s">
        <v>4</v>
      </c>
      <c r="B61" s="43">
        <v>44024</v>
      </c>
      <c r="C61" s="29">
        <v>2021</v>
      </c>
      <c r="D61" s="45" t="s">
        <v>158</v>
      </c>
      <c r="E61" s="45"/>
      <c r="F61" s="45"/>
      <c r="G61" s="45"/>
      <c r="H61" s="29"/>
      <c r="I61" s="29"/>
      <c r="L61" s="38">
        <v>44833</v>
      </c>
      <c r="M61" s="39">
        <v>1.1299999999999999</v>
      </c>
      <c r="N61" s="23">
        <v>341</v>
      </c>
      <c r="O61" s="22">
        <f t="shared" ref="O61:O83" si="2">M61/N61</f>
        <v>3.3137829912023458E-3</v>
      </c>
      <c r="P61" s="22">
        <f t="shared" si="1"/>
        <v>1.2668984087805119E-2</v>
      </c>
      <c r="Q61" s="23"/>
      <c r="R61" s="23"/>
    </row>
    <row r="62" spans="1:18" x14ac:dyDescent="0.35">
      <c r="A62" s="47" t="s">
        <v>16</v>
      </c>
      <c r="B62" s="42">
        <v>29116</v>
      </c>
      <c r="C62" s="29">
        <v>2021</v>
      </c>
      <c r="D62" s="45" t="s">
        <v>158</v>
      </c>
      <c r="E62" s="45"/>
      <c r="F62" s="45"/>
      <c r="G62" s="45"/>
      <c r="H62" s="29"/>
      <c r="I62" s="29"/>
      <c r="L62" s="38">
        <v>44741</v>
      </c>
      <c r="M62" s="39">
        <v>1.1299999999999999</v>
      </c>
      <c r="N62" s="23">
        <v>300.64999999999998</v>
      </c>
      <c r="O62" s="22">
        <f t="shared" si="2"/>
        <v>3.7585231997339097E-3</v>
      </c>
      <c r="P62" s="22">
        <f t="shared" si="1"/>
        <v>1.2347762444110396E-2</v>
      </c>
      <c r="Q62" s="23"/>
    </row>
    <row r="63" spans="1:18" x14ac:dyDescent="0.35">
      <c r="A63" s="48" t="s">
        <v>5</v>
      </c>
      <c r="B63" s="43">
        <v>1587</v>
      </c>
      <c r="C63" s="29">
        <v>2021</v>
      </c>
      <c r="D63" s="45" t="s">
        <v>158</v>
      </c>
      <c r="E63" s="45"/>
      <c r="F63" s="45"/>
      <c r="G63" s="45"/>
      <c r="H63" s="29"/>
      <c r="I63" s="29"/>
      <c r="L63" s="38">
        <v>44650</v>
      </c>
      <c r="M63" s="39">
        <v>1.05</v>
      </c>
      <c r="N63" s="23">
        <v>415.55</v>
      </c>
      <c r="O63" s="22">
        <f t="shared" si="2"/>
        <v>2.5267717482854051E-3</v>
      </c>
      <c r="P63" s="22">
        <f t="shared" si="1"/>
        <v>1.1168553146878422E-2</v>
      </c>
      <c r="Q63" s="23"/>
    </row>
    <row r="64" spans="1:18" x14ac:dyDescent="0.35">
      <c r="A64" s="48" t="s">
        <v>6</v>
      </c>
      <c r="B64" s="43">
        <v>3383</v>
      </c>
      <c r="C64" s="29">
        <v>2021</v>
      </c>
      <c r="D64" s="45" t="s">
        <v>158</v>
      </c>
      <c r="E64" s="45"/>
      <c r="F64" s="45"/>
      <c r="G64" s="45"/>
      <c r="H64" s="29"/>
      <c r="I64" s="29"/>
      <c r="L64" s="35">
        <v>44560</v>
      </c>
      <c r="M64" s="37">
        <v>1.05</v>
      </c>
      <c r="N64" s="37">
        <v>342.03</v>
      </c>
      <c r="O64" s="40">
        <f t="shared" si="2"/>
        <v>3.0699061485834579E-3</v>
      </c>
      <c r="P64" s="40">
        <f t="shared" si="1"/>
        <v>1.1048713362649499E-2</v>
      </c>
      <c r="Q64" s="23"/>
      <c r="R64" s="23"/>
    </row>
    <row r="65" spans="1:18" x14ac:dyDescent="0.35">
      <c r="A65" s="48" t="s">
        <v>7</v>
      </c>
      <c r="B65" s="43">
        <v>993</v>
      </c>
      <c r="C65" s="29">
        <v>2021</v>
      </c>
      <c r="D65" s="45" t="s">
        <v>158</v>
      </c>
      <c r="E65" s="45"/>
      <c r="F65" s="45"/>
      <c r="G65" s="45"/>
      <c r="H65" s="29"/>
      <c r="I65" s="29"/>
      <c r="L65" s="34">
        <v>44468</v>
      </c>
      <c r="M65" s="39">
        <v>1.05</v>
      </c>
      <c r="N65" s="23">
        <v>350.87</v>
      </c>
      <c r="O65" s="22">
        <f t="shared" si="2"/>
        <v>2.9925613475076242E-3</v>
      </c>
      <c r="P65" s="22">
        <f t="shared" si="1"/>
        <v>1.0834339808467696E-2</v>
      </c>
      <c r="Q65" s="23"/>
      <c r="R65" s="1"/>
    </row>
    <row r="66" spans="1:18" x14ac:dyDescent="0.35">
      <c r="A66" s="48" t="s">
        <v>8</v>
      </c>
      <c r="B66" s="43">
        <v>1343</v>
      </c>
      <c r="C66" s="29">
        <v>2021</v>
      </c>
      <c r="D66" s="45" t="s">
        <v>158</v>
      </c>
      <c r="E66" s="45"/>
      <c r="F66" s="45"/>
      <c r="G66" s="45"/>
      <c r="H66" s="29"/>
      <c r="I66" s="29"/>
      <c r="L66" s="34">
        <v>44376</v>
      </c>
      <c r="M66" s="39">
        <v>0.9</v>
      </c>
      <c r="N66" s="23">
        <v>348.93</v>
      </c>
      <c r="O66" s="22">
        <f t="shared" si="2"/>
        <v>2.5793139025019345E-3</v>
      </c>
      <c r="P66" s="22">
        <f t="shared" si="1"/>
        <v>1.1293499779880953E-2</v>
      </c>
      <c r="Q66" s="23"/>
    </row>
    <row r="67" spans="1:18" x14ac:dyDescent="0.35">
      <c r="A67" s="48" t="s">
        <v>124</v>
      </c>
      <c r="B67" s="43">
        <v>36422</v>
      </c>
      <c r="C67" s="29">
        <v>2021</v>
      </c>
      <c r="D67" s="45" t="s">
        <v>158</v>
      </c>
      <c r="E67" s="45"/>
      <c r="F67" s="45"/>
      <c r="G67" s="45"/>
      <c r="H67" s="29"/>
      <c r="I67" s="29"/>
      <c r="L67" s="34">
        <v>44285</v>
      </c>
      <c r="M67" s="39">
        <v>0.9</v>
      </c>
      <c r="N67" s="23">
        <v>373.92</v>
      </c>
      <c r="O67" s="22">
        <f t="shared" si="2"/>
        <v>2.4069319640564828E-3</v>
      </c>
      <c r="P67" s="22">
        <f t="shared" si="1"/>
        <v>1.3658561649937733E-2</v>
      </c>
      <c r="Q67" s="23"/>
      <c r="R67" s="2"/>
    </row>
    <row r="68" spans="1:18" x14ac:dyDescent="0.35">
      <c r="A68" s="48" t="s">
        <v>9</v>
      </c>
      <c r="B68" s="43">
        <v>7602</v>
      </c>
      <c r="C68" s="29">
        <v>2021</v>
      </c>
      <c r="D68" s="45" t="s">
        <v>158</v>
      </c>
      <c r="E68" s="45"/>
      <c r="F68" s="45"/>
      <c r="G68" s="45"/>
      <c r="H68" s="28"/>
      <c r="I68" s="29"/>
      <c r="L68" s="35">
        <v>44195</v>
      </c>
      <c r="M68" s="37">
        <v>0.76</v>
      </c>
      <c r="N68" s="37">
        <v>266.14999999999998</v>
      </c>
      <c r="O68" s="40">
        <f t="shared" si="2"/>
        <v>2.8555325944016534E-3</v>
      </c>
      <c r="P68" s="40">
        <f t="shared" si="1"/>
        <v>1.6632922612313313E-2</v>
      </c>
      <c r="Q68" s="23"/>
    </row>
    <row r="69" spans="1:18" x14ac:dyDescent="0.35">
      <c r="A69" s="48" t="s">
        <v>10</v>
      </c>
      <c r="B69" s="43">
        <v>1658</v>
      </c>
      <c r="C69" s="29">
        <v>2021</v>
      </c>
      <c r="D69" s="45" t="s">
        <v>158</v>
      </c>
      <c r="E69" s="45"/>
      <c r="F69" s="45"/>
      <c r="G69" s="45"/>
      <c r="H69" s="29"/>
      <c r="I69" s="29"/>
      <c r="L69" s="34">
        <v>44103</v>
      </c>
      <c r="M69" s="39">
        <v>0.76</v>
      </c>
      <c r="N69" s="23">
        <v>220.18</v>
      </c>
      <c r="O69" s="22">
        <f t="shared" si="2"/>
        <v>3.4517213189208828E-3</v>
      </c>
      <c r="P69" s="22">
        <f t="shared" si="1"/>
        <v>1.8141193417084832E-2</v>
      </c>
      <c r="Q69" s="23"/>
    </row>
    <row r="70" spans="1:18" x14ac:dyDescent="0.35">
      <c r="A70" s="48" t="s">
        <v>11</v>
      </c>
      <c r="B70" s="43">
        <v>5944</v>
      </c>
      <c r="C70" s="29">
        <v>2021</v>
      </c>
      <c r="D70" s="45" t="s">
        <v>158</v>
      </c>
      <c r="E70" s="45"/>
      <c r="F70" s="45"/>
      <c r="G70" s="45"/>
      <c r="H70" s="29"/>
      <c r="I70" s="29"/>
      <c r="L70" s="34">
        <v>44011</v>
      </c>
      <c r="M70" s="39">
        <v>0.76</v>
      </c>
      <c r="N70" s="23">
        <v>153.71</v>
      </c>
      <c r="O70" s="22">
        <f t="shared" si="2"/>
        <v>4.944375772558714E-3</v>
      </c>
      <c r="P70" s="22">
        <f t="shared" si="1"/>
        <v>1.9260625712984109E-2</v>
      </c>
      <c r="Q70" s="23"/>
      <c r="R70" s="2"/>
    </row>
    <row r="71" spans="1:18" x14ac:dyDescent="0.35">
      <c r="A71" s="48" t="s">
        <v>12</v>
      </c>
      <c r="B71" s="43">
        <v>21</v>
      </c>
      <c r="C71" s="29">
        <v>2021</v>
      </c>
      <c r="D71" s="45" t="s">
        <v>158</v>
      </c>
      <c r="E71" s="45"/>
      <c r="F71" s="45"/>
      <c r="G71" s="45"/>
      <c r="H71" s="28"/>
      <c r="I71" s="29"/>
      <c r="L71" s="34">
        <v>43920</v>
      </c>
      <c r="M71" s="39">
        <v>0.76</v>
      </c>
      <c r="N71" s="23">
        <v>141.22999999999999</v>
      </c>
      <c r="O71" s="22">
        <f t="shared" si="2"/>
        <v>5.3812929264320615E-3</v>
      </c>
      <c r="P71" s="22">
        <f t="shared" si="1"/>
        <v>1.8927340827453669E-2</v>
      </c>
      <c r="Q71" s="23"/>
    </row>
    <row r="72" spans="1:18" x14ac:dyDescent="0.35">
      <c r="A72" s="48" t="s">
        <v>13</v>
      </c>
      <c r="B72" s="43">
        <v>5965</v>
      </c>
      <c r="C72" s="29">
        <v>2021</v>
      </c>
      <c r="D72" s="45" t="s">
        <v>158</v>
      </c>
      <c r="E72" s="45"/>
      <c r="F72" s="45"/>
      <c r="G72" s="45"/>
      <c r="H72" s="29"/>
      <c r="I72" s="29"/>
      <c r="L72" s="35">
        <v>43829</v>
      </c>
      <c r="M72" s="37">
        <v>0.76</v>
      </c>
      <c r="N72" s="37">
        <v>174.16</v>
      </c>
      <c r="O72" s="40">
        <f t="shared" si="2"/>
        <v>4.363803399173174E-3</v>
      </c>
      <c r="P72" s="40">
        <f t="shared" si="1"/>
        <v>1.8353740208713915E-2</v>
      </c>
      <c r="Q72" s="23"/>
    </row>
    <row r="73" spans="1:18" x14ac:dyDescent="0.35">
      <c r="A73" s="48" t="s">
        <v>14</v>
      </c>
      <c r="B73" s="43">
        <v>2</v>
      </c>
      <c r="C73" s="29">
        <v>2021</v>
      </c>
      <c r="D73" s="45" t="s">
        <v>158</v>
      </c>
      <c r="E73" s="45"/>
      <c r="F73" s="45"/>
      <c r="G73" s="45"/>
      <c r="H73" s="28"/>
      <c r="I73" s="29"/>
      <c r="L73" s="34">
        <v>43735</v>
      </c>
      <c r="M73" s="39">
        <v>0.76</v>
      </c>
      <c r="N73" s="23">
        <v>166.26</v>
      </c>
      <c r="O73" s="22">
        <f t="shared" si="2"/>
        <v>4.5711536148201615E-3</v>
      </c>
      <c r="P73" s="22">
        <f t="shared" si="1"/>
        <v>1.9221214342580388E-2</v>
      </c>
      <c r="Q73" s="23"/>
      <c r="R73" s="2"/>
    </row>
    <row r="74" spans="1:18" x14ac:dyDescent="0.35">
      <c r="A74" s="48" t="s">
        <v>15</v>
      </c>
      <c r="B74" s="43">
        <v>5963</v>
      </c>
      <c r="C74" s="29">
        <v>2021</v>
      </c>
      <c r="D74" s="45" t="s">
        <v>158</v>
      </c>
      <c r="E74" s="45"/>
      <c r="F74" s="45"/>
      <c r="G74" s="45"/>
      <c r="H74" s="29"/>
      <c r="I74" s="29"/>
      <c r="L74" s="34">
        <v>43643</v>
      </c>
      <c r="M74" s="39">
        <v>0.76</v>
      </c>
      <c r="N74" s="23">
        <v>164.82</v>
      </c>
      <c r="O74" s="22">
        <f t="shared" si="2"/>
        <v>4.6110908870282737E-3</v>
      </c>
      <c r="P74" s="22">
        <f t="shared" si="1"/>
        <v>1.9212949234571494E-2</v>
      </c>
      <c r="Q74" s="23"/>
    </row>
    <row r="75" spans="1:18" x14ac:dyDescent="0.35">
      <c r="A75" s="48" t="s">
        <v>125</v>
      </c>
      <c r="B75" s="43">
        <v>19.14</v>
      </c>
      <c r="C75" s="29">
        <v>2021</v>
      </c>
      <c r="D75" s="45" t="s">
        <v>158</v>
      </c>
      <c r="E75" s="45"/>
      <c r="F75" s="45"/>
      <c r="G75" s="45"/>
      <c r="H75" s="29"/>
      <c r="I75" s="29"/>
      <c r="L75" s="38">
        <v>43552</v>
      </c>
      <c r="M75" s="39">
        <v>0.76</v>
      </c>
      <c r="N75" s="23">
        <v>158.08000000000001</v>
      </c>
      <c r="O75" s="22">
        <f t="shared" si="2"/>
        <v>4.8076923076923071E-3</v>
      </c>
      <c r="P75" s="22">
        <f t="shared" si="1"/>
        <v>1.9550933085744342E-2</v>
      </c>
      <c r="Q75" s="23"/>
      <c r="R75" s="1"/>
    </row>
    <row r="76" spans="1:18" x14ac:dyDescent="0.35">
      <c r="A76" s="48" t="s">
        <v>126</v>
      </c>
      <c r="B76" s="43">
        <v>18.989999999999998</v>
      </c>
      <c r="C76" s="29">
        <v>2021</v>
      </c>
      <c r="D76" s="45" t="s">
        <v>158</v>
      </c>
      <c r="E76" s="29"/>
      <c r="F76" s="29"/>
      <c r="G76" s="29"/>
      <c r="H76" s="29"/>
      <c r="I76" s="29"/>
      <c r="L76" s="36">
        <v>43462</v>
      </c>
      <c r="M76" s="37">
        <v>0.76</v>
      </c>
      <c r="N76" s="37">
        <v>145.28</v>
      </c>
      <c r="O76" s="40">
        <f t="shared" si="2"/>
        <v>5.2312775330396475E-3</v>
      </c>
      <c r="P76" s="40">
        <f t="shared" si="1"/>
        <v>1.8704159711244533E-2</v>
      </c>
      <c r="Q76" s="23"/>
    </row>
    <row r="77" spans="1:18" x14ac:dyDescent="0.35">
      <c r="A77" s="48" t="s">
        <v>127</v>
      </c>
      <c r="B77" s="43">
        <v>311.60000000000002</v>
      </c>
      <c r="C77" s="29">
        <v>2021</v>
      </c>
      <c r="D77" s="45" t="s">
        <v>158</v>
      </c>
      <c r="E77" s="29"/>
      <c r="F77" s="29"/>
      <c r="G77" s="29"/>
      <c r="H77" s="29"/>
      <c r="I77" s="29"/>
      <c r="L77" s="38">
        <v>43370</v>
      </c>
      <c r="M77" s="39">
        <v>0.69</v>
      </c>
      <c r="N77" s="23">
        <v>151.22</v>
      </c>
      <c r="O77" s="22">
        <f t="shared" si="2"/>
        <v>4.5628885068112676E-3</v>
      </c>
      <c r="P77" s="22">
        <f t="shared" si="1"/>
        <v>1.7277574632231521E-2</v>
      </c>
      <c r="Q77" s="23"/>
    </row>
    <row r="78" spans="1:18" x14ac:dyDescent="0.35">
      <c r="A78" s="48" t="s">
        <v>128</v>
      </c>
      <c r="B78" s="43">
        <v>314</v>
      </c>
      <c r="C78" s="29">
        <v>2021</v>
      </c>
      <c r="D78" s="45" t="s">
        <v>158</v>
      </c>
      <c r="E78" s="29"/>
      <c r="F78" s="29"/>
      <c r="G78" s="29"/>
      <c r="H78" s="29"/>
      <c r="I78" s="29"/>
      <c r="L78" s="38">
        <v>43279</v>
      </c>
      <c r="M78" s="39">
        <v>0.69</v>
      </c>
      <c r="N78" s="23">
        <v>139.41999999999999</v>
      </c>
      <c r="O78" s="22">
        <f t="shared" si="2"/>
        <v>4.9490747382011186E-3</v>
      </c>
      <c r="P78" s="22">
        <f t="shared" si="1"/>
        <v>1.756669971105829E-2</v>
      </c>
      <c r="Q78" s="23"/>
    </row>
    <row r="79" spans="1:18" x14ac:dyDescent="0.35">
      <c r="A79" s="47" t="s">
        <v>115</v>
      </c>
      <c r="B79" s="42">
        <v>31272</v>
      </c>
      <c r="C79" s="29">
        <v>2020</v>
      </c>
      <c r="D79" s="45" t="s">
        <v>158</v>
      </c>
      <c r="E79" s="29"/>
      <c r="F79" s="29"/>
      <c r="G79" s="29"/>
      <c r="H79" s="29"/>
      <c r="I79" s="29"/>
      <c r="L79" s="38">
        <v>43187</v>
      </c>
      <c r="M79" s="39">
        <v>0.6</v>
      </c>
      <c r="N79" s="23">
        <v>151.47999999999999</v>
      </c>
      <c r="O79" s="22">
        <f t="shared" si="2"/>
        <v>3.9609189331925006E-3</v>
      </c>
      <c r="P79" s="22">
        <f t="shared" si="1"/>
        <v>1.7477105008493362E-2</v>
      </c>
      <c r="Q79" s="23"/>
    </row>
    <row r="80" spans="1:18" x14ac:dyDescent="0.35">
      <c r="A80" s="47" t="s">
        <v>17</v>
      </c>
      <c r="B80" s="42">
        <v>3450</v>
      </c>
      <c r="C80" s="29">
        <v>2020</v>
      </c>
      <c r="D80" s="45" t="s">
        <v>158</v>
      </c>
      <c r="E80" s="29"/>
      <c r="F80" s="29"/>
      <c r="G80" s="29"/>
      <c r="H80" s="29"/>
      <c r="I80" s="29"/>
      <c r="L80" s="36">
        <v>43097</v>
      </c>
      <c r="M80" s="37">
        <v>0.6</v>
      </c>
      <c r="N80" s="37">
        <v>157.69999999999999</v>
      </c>
      <c r="O80" s="40">
        <f t="shared" si="2"/>
        <v>3.8046924540266328E-3</v>
      </c>
      <c r="P80" s="40">
        <f t="shared" si="1"/>
        <v>1.906249777801855E-2</v>
      </c>
      <c r="Q80" s="23"/>
    </row>
    <row r="81" spans="1:17" x14ac:dyDescent="0.35">
      <c r="A81" s="47" t="s">
        <v>18</v>
      </c>
      <c r="B81" s="42">
        <v>818</v>
      </c>
      <c r="C81" s="29">
        <v>2020</v>
      </c>
      <c r="D81" s="45" t="s">
        <v>158</v>
      </c>
      <c r="E81" s="29"/>
      <c r="F81" s="29"/>
      <c r="G81" s="29"/>
      <c r="H81" s="29"/>
      <c r="I81" s="29"/>
      <c r="L81" s="38">
        <v>43006</v>
      </c>
      <c r="M81" s="39">
        <v>0.6</v>
      </c>
      <c r="N81" s="23">
        <v>123.66</v>
      </c>
      <c r="O81" s="22">
        <f t="shared" si="2"/>
        <v>4.8520135856380394E-3</v>
      </c>
      <c r="P81" s="22">
        <f t="shared" si="1"/>
        <v>1.5257805323991919E-2</v>
      </c>
      <c r="Q81" s="23"/>
    </row>
    <row r="82" spans="1:17" x14ac:dyDescent="0.35">
      <c r="A82" s="48" t="s">
        <v>4</v>
      </c>
      <c r="B82" s="43">
        <v>35540</v>
      </c>
      <c r="C82" s="29">
        <v>2020</v>
      </c>
      <c r="D82" s="45" t="s">
        <v>158</v>
      </c>
      <c r="E82" s="29"/>
      <c r="F82" s="29"/>
      <c r="G82" s="29"/>
      <c r="H82" s="29"/>
      <c r="I82" s="29"/>
      <c r="L82" s="38">
        <v>42914</v>
      </c>
      <c r="M82" s="39">
        <v>0.6</v>
      </c>
      <c r="N82" s="23">
        <v>123.47</v>
      </c>
      <c r="O82" s="22">
        <f t="shared" si="2"/>
        <v>4.8594800356361869E-3</v>
      </c>
      <c r="P82" s="22">
        <f t="shared" si="1"/>
        <v>1.0405791738353879E-2</v>
      </c>
      <c r="Q82" s="23"/>
    </row>
    <row r="83" spans="1:17" x14ac:dyDescent="0.35">
      <c r="A83" s="47" t="s">
        <v>16</v>
      </c>
      <c r="B83" s="42">
        <v>23677</v>
      </c>
      <c r="C83" s="29">
        <v>2020</v>
      </c>
      <c r="D83" s="45" t="s">
        <v>158</v>
      </c>
      <c r="E83" s="29"/>
      <c r="F83" s="29"/>
      <c r="G83" s="29"/>
      <c r="H83" s="29"/>
      <c r="I83" s="29"/>
      <c r="L83" s="38">
        <v>42823</v>
      </c>
      <c r="M83" s="39">
        <v>0.6</v>
      </c>
      <c r="N83" s="39">
        <v>108.18</v>
      </c>
      <c r="O83" s="41">
        <f t="shared" si="2"/>
        <v>5.5463117027176921E-3</v>
      </c>
      <c r="P83" s="22">
        <f t="shared" si="1"/>
        <v>5.5463117027176921E-3</v>
      </c>
      <c r="Q83" s="23"/>
    </row>
    <row r="84" spans="1:17" x14ac:dyDescent="0.35">
      <c r="A84" s="48" t="s">
        <v>5</v>
      </c>
      <c r="B84" s="43">
        <v>1644</v>
      </c>
      <c r="C84" s="29">
        <v>2020</v>
      </c>
      <c r="D84" s="45" t="s">
        <v>158</v>
      </c>
      <c r="E84" s="29"/>
      <c r="F84" s="29"/>
      <c r="G84" s="29"/>
      <c r="H84" s="29"/>
      <c r="I84" s="29"/>
      <c r="L84" s="32"/>
      <c r="M84" s="33"/>
      <c r="N84" s="33"/>
      <c r="O84" s="32"/>
      <c r="P84" s="32"/>
      <c r="Q84" s="32"/>
    </row>
    <row r="85" spans="1:17" x14ac:dyDescent="0.35">
      <c r="A85" s="48" t="s">
        <v>6</v>
      </c>
      <c r="B85" s="43">
        <v>3477</v>
      </c>
      <c r="C85" s="29">
        <v>2020</v>
      </c>
      <c r="D85" s="45" t="s">
        <v>158</v>
      </c>
      <c r="E85" s="29"/>
      <c r="F85" s="29"/>
      <c r="G85" s="29"/>
      <c r="H85" s="29"/>
      <c r="I85" s="29"/>
      <c r="L85" s="32"/>
      <c r="M85" s="33"/>
      <c r="N85" s="33"/>
      <c r="O85" s="32"/>
      <c r="P85" s="32"/>
      <c r="Q85" s="32"/>
    </row>
    <row r="86" spans="1:17" x14ac:dyDescent="0.35">
      <c r="A86" s="48" t="s">
        <v>7</v>
      </c>
      <c r="B86" s="43">
        <v>1247</v>
      </c>
      <c r="C86" s="29">
        <v>2020</v>
      </c>
      <c r="D86" s="45" t="s">
        <v>158</v>
      </c>
      <c r="E86" s="29"/>
      <c r="F86" s="29"/>
      <c r="G86" s="29"/>
      <c r="H86" s="29"/>
      <c r="I86" s="29"/>
    </row>
    <row r="87" spans="1:17" x14ac:dyDescent="0.35">
      <c r="A87" s="48" t="s">
        <v>8</v>
      </c>
      <c r="B87" s="43">
        <v>1612</v>
      </c>
      <c r="C87" s="29">
        <v>2020</v>
      </c>
      <c r="D87" s="45" t="s">
        <v>158</v>
      </c>
      <c r="E87" s="29"/>
      <c r="F87" s="29"/>
      <c r="G87" s="29"/>
      <c r="H87" s="29"/>
      <c r="I87" s="29"/>
    </row>
    <row r="88" spans="1:17" x14ac:dyDescent="0.35">
      <c r="A88" s="48" t="s">
        <v>124</v>
      </c>
      <c r="B88" s="43">
        <v>31657</v>
      </c>
      <c r="C88" s="29">
        <v>2020</v>
      </c>
      <c r="D88" s="45" t="s">
        <v>158</v>
      </c>
      <c r="E88" s="29"/>
      <c r="F88" s="29"/>
      <c r="G88" s="29"/>
      <c r="H88" s="29"/>
      <c r="I88" s="29"/>
    </row>
    <row r="89" spans="1:17" x14ac:dyDescent="0.35">
      <c r="A89" s="48" t="s">
        <v>9</v>
      </c>
      <c r="B89" s="43">
        <v>3883</v>
      </c>
      <c r="C89" s="29">
        <v>2020</v>
      </c>
      <c r="D89" s="45" t="s">
        <v>158</v>
      </c>
      <c r="E89" s="29"/>
      <c r="F89" s="29"/>
      <c r="G89" s="29"/>
      <c r="H89" s="29"/>
      <c r="I89" s="29"/>
      <c r="L89" s="7" t="s">
        <v>0</v>
      </c>
      <c r="M89" s="7" t="s">
        <v>1</v>
      </c>
      <c r="N89" s="7" t="s">
        <v>2</v>
      </c>
      <c r="O89" s="7" t="s">
        <v>91</v>
      </c>
      <c r="P89" s="7" t="s">
        <v>92</v>
      </c>
      <c r="Q89" s="7" t="s">
        <v>93</v>
      </c>
    </row>
    <row r="90" spans="1:17" x14ac:dyDescent="0.35">
      <c r="A90" s="48" t="s">
        <v>10</v>
      </c>
      <c r="B90" s="43">
        <v>1082</v>
      </c>
      <c r="C90" s="29">
        <v>2020</v>
      </c>
      <c r="D90" s="45" t="s">
        <v>158</v>
      </c>
      <c r="E90" s="29"/>
      <c r="F90" s="29"/>
      <c r="G90" s="29"/>
      <c r="H90" s="29"/>
      <c r="I90" s="29"/>
      <c r="L90">
        <v>396.85</v>
      </c>
      <c r="M90" t="s">
        <v>135</v>
      </c>
      <c r="N90">
        <v>225.91</v>
      </c>
      <c r="O90">
        <v>176.11</v>
      </c>
      <c r="P90">
        <v>133</v>
      </c>
      <c r="Q90">
        <v>133.25</v>
      </c>
    </row>
    <row r="91" spans="1:17" x14ac:dyDescent="0.35">
      <c r="A91" s="48" t="s">
        <v>11</v>
      </c>
      <c r="B91" s="43">
        <v>2801</v>
      </c>
      <c r="C91" s="29">
        <v>2020</v>
      </c>
      <c r="D91" s="45" t="s">
        <v>158</v>
      </c>
      <c r="E91" s="29"/>
      <c r="F91" s="29"/>
      <c r="G91" s="29"/>
      <c r="H91" s="29"/>
      <c r="I91" s="29"/>
    </row>
    <row r="92" spans="1:17" x14ac:dyDescent="0.35">
      <c r="A92" s="48" t="s">
        <v>12</v>
      </c>
      <c r="B92" s="43">
        <v>-48</v>
      </c>
      <c r="C92" s="29">
        <v>2020</v>
      </c>
      <c r="D92" s="45" t="s">
        <v>158</v>
      </c>
      <c r="E92" s="29"/>
      <c r="F92" s="29"/>
      <c r="G92" s="29"/>
      <c r="H92" s="29"/>
      <c r="I92" s="29"/>
    </row>
    <row r="93" spans="1:17" x14ac:dyDescent="0.35">
      <c r="A93" s="48" t="s">
        <v>13</v>
      </c>
      <c r="B93" s="43">
        <v>2753</v>
      </c>
      <c r="C93" s="29">
        <v>2020</v>
      </c>
      <c r="D93" s="45" t="s">
        <v>158</v>
      </c>
      <c r="E93" s="29"/>
      <c r="F93" s="29"/>
      <c r="G93" s="29"/>
      <c r="H93" s="29"/>
      <c r="I93" s="29"/>
    </row>
    <row r="94" spans="1:17" x14ac:dyDescent="0.35">
      <c r="A94" s="48" t="s">
        <v>14</v>
      </c>
      <c r="B94" s="43">
        <v>2</v>
      </c>
      <c r="C94" s="29">
        <v>2020</v>
      </c>
      <c r="D94" s="45" t="s">
        <v>158</v>
      </c>
      <c r="E94" s="29"/>
      <c r="F94" s="29"/>
      <c r="G94" s="29"/>
      <c r="H94" s="29"/>
      <c r="I94" s="29"/>
    </row>
    <row r="95" spans="1:17" x14ac:dyDescent="0.35">
      <c r="A95" s="48" t="s">
        <v>15</v>
      </c>
      <c r="B95" s="43">
        <v>2751</v>
      </c>
      <c r="C95" s="29">
        <v>2020</v>
      </c>
      <c r="D95" s="45" t="s">
        <v>158</v>
      </c>
      <c r="E95" s="29"/>
      <c r="F95" s="29"/>
      <c r="G95" s="29"/>
      <c r="H95" s="29"/>
      <c r="I95" s="29"/>
    </row>
    <row r="96" spans="1:17" x14ac:dyDescent="0.35">
      <c r="A96" s="48" t="s">
        <v>125</v>
      </c>
      <c r="B96" s="43">
        <v>8.77</v>
      </c>
      <c r="C96" s="29">
        <v>2020</v>
      </c>
      <c r="D96" s="45" t="s">
        <v>158</v>
      </c>
      <c r="E96" s="29"/>
      <c r="F96" s="29"/>
      <c r="G96" s="29"/>
      <c r="H96" s="29"/>
      <c r="I96" s="29"/>
    </row>
    <row r="97" spans="1:9" x14ac:dyDescent="0.35">
      <c r="A97" s="48" t="s">
        <v>126</v>
      </c>
      <c r="B97" s="43">
        <v>8.69</v>
      </c>
      <c r="C97" s="29">
        <v>2020</v>
      </c>
      <c r="D97" s="45" t="s">
        <v>158</v>
      </c>
      <c r="E97" s="29"/>
      <c r="F97" s="29"/>
      <c r="G97" s="29"/>
      <c r="H97" s="29"/>
      <c r="I97" s="29"/>
    </row>
    <row r="98" spans="1:9" x14ac:dyDescent="0.35">
      <c r="A98" s="48" t="s">
        <v>127</v>
      </c>
      <c r="B98" s="43">
        <v>313.5</v>
      </c>
      <c r="C98" s="29">
        <v>2020</v>
      </c>
      <c r="D98" s="45" t="s">
        <v>158</v>
      </c>
      <c r="E98" s="29"/>
      <c r="F98" s="29"/>
      <c r="G98" s="29"/>
      <c r="H98" s="29"/>
      <c r="I98" s="29"/>
    </row>
    <row r="99" spans="1:9" x14ac:dyDescent="0.35">
      <c r="A99" s="48" t="s">
        <v>128</v>
      </c>
      <c r="B99" s="43">
        <v>316.60000000000002</v>
      </c>
      <c r="C99" s="29">
        <v>2020</v>
      </c>
      <c r="D99" s="45" t="s">
        <v>158</v>
      </c>
      <c r="E99" s="29"/>
      <c r="F99" s="29"/>
      <c r="G99" s="29"/>
      <c r="H99" s="29"/>
      <c r="I99" s="29"/>
    </row>
    <row r="100" spans="1:9" x14ac:dyDescent="0.35">
      <c r="A100" s="47" t="s">
        <v>115</v>
      </c>
      <c r="B100" s="42">
        <v>34886</v>
      </c>
      <c r="C100" s="29">
        <v>2019</v>
      </c>
      <c r="D100" s="45" t="s">
        <v>158</v>
      </c>
      <c r="E100" s="29"/>
      <c r="F100" s="29"/>
      <c r="G100" s="29"/>
      <c r="H100" s="29"/>
      <c r="I100" s="29"/>
    </row>
    <row r="101" spans="1:9" x14ac:dyDescent="0.35">
      <c r="A101" s="47" t="s">
        <v>17</v>
      </c>
      <c r="B101" s="42">
        <v>3493</v>
      </c>
      <c r="C101" s="29">
        <v>2019</v>
      </c>
      <c r="D101" s="45" t="s">
        <v>158</v>
      </c>
      <c r="E101" s="29"/>
      <c r="F101" s="29"/>
      <c r="G101" s="29"/>
      <c r="H101" s="29"/>
      <c r="I101" s="29"/>
    </row>
    <row r="102" spans="1:9" x14ac:dyDescent="0.35">
      <c r="A102" s="47" t="s">
        <v>18</v>
      </c>
      <c r="B102" s="42">
        <v>879</v>
      </c>
      <c r="C102" s="29">
        <v>2019</v>
      </c>
      <c r="D102" s="45" t="s">
        <v>158</v>
      </c>
      <c r="E102" s="29"/>
      <c r="F102" s="29"/>
      <c r="G102" s="29"/>
      <c r="H102" s="29"/>
      <c r="I102" s="29"/>
    </row>
    <row r="103" spans="1:9" x14ac:dyDescent="0.35">
      <c r="A103" s="48" t="s">
        <v>4</v>
      </c>
      <c r="B103" s="43">
        <v>39258</v>
      </c>
      <c r="C103" s="29">
        <v>2019</v>
      </c>
      <c r="D103" s="45" t="s">
        <v>158</v>
      </c>
      <c r="E103" s="29"/>
      <c r="F103" s="29"/>
      <c r="G103" s="29"/>
      <c r="H103" s="29"/>
      <c r="I103" s="29"/>
    </row>
    <row r="104" spans="1:9" x14ac:dyDescent="0.35">
      <c r="A104" s="47" t="s">
        <v>16</v>
      </c>
      <c r="B104" s="42">
        <v>26792</v>
      </c>
      <c r="C104" s="29">
        <v>2019</v>
      </c>
      <c r="D104" s="45" t="s">
        <v>158</v>
      </c>
      <c r="E104" s="29"/>
      <c r="F104" s="29"/>
      <c r="G104" s="29"/>
      <c r="H104" s="29"/>
      <c r="I104" s="29"/>
    </row>
    <row r="105" spans="1:9" x14ac:dyDescent="0.35">
      <c r="A105" s="48" t="s">
        <v>5</v>
      </c>
      <c r="B105" s="43">
        <v>1783</v>
      </c>
      <c r="C105" s="29">
        <v>2019</v>
      </c>
      <c r="D105" s="45" t="s">
        <v>158</v>
      </c>
      <c r="E105" s="29"/>
      <c r="F105" s="29"/>
      <c r="G105" s="29"/>
      <c r="H105" s="29"/>
      <c r="I105" s="29"/>
    </row>
    <row r="106" spans="1:9" x14ac:dyDescent="0.35">
      <c r="A106" s="48" t="s">
        <v>6</v>
      </c>
      <c r="B106" s="43">
        <v>3551</v>
      </c>
      <c r="C106" s="29">
        <v>2019</v>
      </c>
      <c r="D106" s="45" t="s">
        <v>158</v>
      </c>
      <c r="E106" s="29"/>
      <c r="F106" s="29"/>
      <c r="G106" s="29"/>
      <c r="H106" s="29"/>
      <c r="I106" s="29"/>
    </row>
    <row r="107" spans="1:9" x14ac:dyDescent="0.35">
      <c r="A107" s="48" t="s">
        <v>7</v>
      </c>
      <c r="B107" s="43">
        <v>1466</v>
      </c>
      <c r="C107" s="29">
        <v>2019</v>
      </c>
      <c r="D107" s="45" t="s">
        <v>158</v>
      </c>
      <c r="E107" s="29"/>
      <c r="F107" s="29"/>
      <c r="G107" s="29"/>
      <c r="H107" s="29"/>
      <c r="I107" s="29"/>
    </row>
    <row r="108" spans="1:9" x14ac:dyDescent="0.35">
      <c r="A108" s="48" t="s">
        <v>8</v>
      </c>
      <c r="B108" s="43">
        <v>1578</v>
      </c>
      <c r="C108" s="29">
        <v>2019</v>
      </c>
      <c r="D108" s="45" t="s">
        <v>158</v>
      </c>
      <c r="E108" s="29"/>
      <c r="F108" s="29"/>
      <c r="G108" s="29"/>
      <c r="H108" s="29"/>
      <c r="I108" s="29"/>
    </row>
    <row r="109" spans="1:9" x14ac:dyDescent="0.35">
      <c r="A109" s="48" t="s">
        <v>124</v>
      </c>
      <c r="B109" s="43">
        <v>35170</v>
      </c>
      <c r="C109" s="29">
        <v>2019</v>
      </c>
      <c r="D109" s="45" t="s">
        <v>158</v>
      </c>
      <c r="E109" s="29"/>
      <c r="F109" s="29"/>
      <c r="G109" s="29"/>
      <c r="H109" s="29"/>
      <c r="I109" s="29"/>
    </row>
    <row r="110" spans="1:9" x14ac:dyDescent="0.35">
      <c r="A110" s="48" t="s">
        <v>9</v>
      </c>
      <c r="B110" s="43">
        <v>4088</v>
      </c>
      <c r="C110" s="29">
        <v>2019</v>
      </c>
      <c r="D110" s="45" t="s">
        <v>158</v>
      </c>
      <c r="E110" s="29"/>
      <c r="F110" s="29"/>
      <c r="G110" s="29"/>
      <c r="H110" s="29"/>
      <c r="I110" s="29"/>
    </row>
    <row r="111" spans="1:9" x14ac:dyDescent="0.35">
      <c r="A111" s="48" t="s">
        <v>10</v>
      </c>
      <c r="B111" s="43">
        <v>852</v>
      </c>
      <c r="C111" s="29">
        <v>2019</v>
      </c>
      <c r="D111" s="45" t="s">
        <v>158</v>
      </c>
      <c r="E111" s="29"/>
      <c r="F111" s="29"/>
      <c r="G111" s="29"/>
      <c r="H111" s="29"/>
      <c r="I111" s="29"/>
    </row>
    <row r="112" spans="1:9" x14ac:dyDescent="0.35">
      <c r="A112" s="48" t="s">
        <v>11</v>
      </c>
      <c r="B112" s="43">
        <v>3236</v>
      </c>
      <c r="C112" s="29">
        <v>2019</v>
      </c>
      <c r="D112" s="45" t="s">
        <v>158</v>
      </c>
      <c r="E112" s="29"/>
      <c r="F112" s="29"/>
      <c r="G112" s="29"/>
      <c r="H112" s="29"/>
      <c r="I112" s="29"/>
    </row>
    <row r="113" spans="1:9" x14ac:dyDescent="0.35">
      <c r="A113" s="48" t="s">
        <v>12</v>
      </c>
      <c r="B113" s="43">
        <v>21</v>
      </c>
      <c r="C113" s="29">
        <v>2019</v>
      </c>
      <c r="D113" s="45" t="s">
        <v>158</v>
      </c>
      <c r="E113" s="29"/>
      <c r="F113" s="29"/>
      <c r="G113" s="29"/>
      <c r="H113" s="29"/>
      <c r="I113" s="29"/>
    </row>
    <row r="114" spans="1:9" x14ac:dyDescent="0.35">
      <c r="A114" s="48" t="s">
        <v>13</v>
      </c>
      <c r="B114" s="43">
        <v>3257</v>
      </c>
      <c r="C114" s="29">
        <v>2019</v>
      </c>
      <c r="D114" s="45" t="s">
        <v>158</v>
      </c>
      <c r="E114" s="29"/>
      <c r="F114" s="29"/>
      <c r="G114" s="29"/>
      <c r="H114" s="29"/>
      <c r="I114" s="29"/>
    </row>
    <row r="115" spans="1:9" x14ac:dyDescent="0.35">
      <c r="A115" s="48" t="s">
        <v>14</v>
      </c>
      <c r="B115" s="43">
        <v>4</v>
      </c>
      <c r="C115" s="29">
        <v>2019</v>
      </c>
      <c r="D115" s="45" t="s">
        <v>158</v>
      </c>
      <c r="E115" s="29"/>
      <c r="F115" s="29"/>
      <c r="G115" s="29"/>
      <c r="H115" s="29"/>
      <c r="I115" s="29"/>
    </row>
    <row r="116" spans="1:9" x14ac:dyDescent="0.35">
      <c r="A116" s="48" t="s">
        <v>15</v>
      </c>
      <c r="B116" s="43">
        <v>3253</v>
      </c>
      <c r="C116" s="29">
        <v>2019</v>
      </c>
      <c r="D116" s="45" t="s">
        <v>158</v>
      </c>
      <c r="E116" s="29"/>
      <c r="F116" s="29"/>
      <c r="G116" s="29"/>
      <c r="H116" s="29"/>
      <c r="I116" s="29"/>
    </row>
    <row r="117" spans="1:9" x14ac:dyDescent="0.35">
      <c r="A117" s="48" t="s">
        <v>125</v>
      </c>
      <c r="B117" s="43">
        <v>10.28</v>
      </c>
      <c r="C117" s="29">
        <v>2019</v>
      </c>
      <c r="D117" s="45" t="s">
        <v>158</v>
      </c>
      <c r="E117" s="29"/>
      <c r="F117" s="29"/>
      <c r="G117" s="29"/>
      <c r="H117" s="29"/>
      <c r="I117" s="29"/>
    </row>
    <row r="118" spans="1:9" x14ac:dyDescent="0.35">
      <c r="A118" s="48" t="s">
        <v>126</v>
      </c>
      <c r="B118" s="43">
        <v>10.15</v>
      </c>
      <c r="C118" s="29">
        <v>2019</v>
      </c>
      <c r="D118" s="45" t="s">
        <v>158</v>
      </c>
      <c r="E118" s="29"/>
      <c r="F118" s="29"/>
      <c r="G118" s="29"/>
      <c r="H118" s="29"/>
      <c r="I118" s="29"/>
    </row>
    <row r="119" spans="1:9" x14ac:dyDescent="0.35">
      <c r="A119" s="48" t="s">
        <v>127</v>
      </c>
      <c r="B119" s="43">
        <v>316.5</v>
      </c>
      <c r="C119" s="29">
        <v>2019</v>
      </c>
      <c r="D119" s="45" t="s">
        <v>158</v>
      </c>
      <c r="E119" s="29"/>
      <c r="F119" s="29"/>
      <c r="G119" s="29"/>
      <c r="H119" s="29"/>
      <c r="I119" s="29"/>
    </row>
    <row r="120" spans="1:9" x14ac:dyDescent="0.35">
      <c r="A120" s="48" t="s">
        <v>128</v>
      </c>
      <c r="B120" s="43">
        <v>320.60000000000002</v>
      </c>
      <c r="C120" s="29">
        <v>2019</v>
      </c>
      <c r="D120" s="45" t="s">
        <v>158</v>
      </c>
      <c r="E120" s="29"/>
      <c r="F120" s="29"/>
      <c r="G120" s="29"/>
      <c r="H120" s="29"/>
      <c r="I120" s="29"/>
    </row>
    <row r="121" spans="1:9" x14ac:dyDescent="0.35">
      <c r="A121" s="47" t="s">
        <v>115</v>
      </c>
      <c r="B121" s="42">
        <v>33351</v>
      </c>
      <c r="C121" s="29">
        <v>2018</v>
      </c>
      <c r="D121" s="45" t="s">
        <v>158</v>
      </c>
      <c r="E121" s="29"/>
      <c r="F121" s="29"/>
      <c r="G121" s="29"/>
      <c r="H121" s="29"/>
      <c r="I121" s="29"/>
    </row>
    <row r="122" spans="1:9" x14ac:dyDescent="0.35">
      <c r="A122" s="47" t="s">
        <v>17</v>
      </c>
      <c r="B122" s="42">
        <v>3107</v>
      </c>
      <c r="C122" s="29">
        <v>2018</v>
      </c>
      <c r="D122" s="45" t="s">
        <v>158</v>
      </c>
      <c r="E122" s="29"/>
      <c r="F122" s="29"/>
      <c r="G122" s="29"/>
      <c r="H122" s="29"/>
      <c r="I122" s="29"/>
    </row>
    <row r="123" spans="1:9" x14ac:dyDescent="0.35">
      <c r="A123" s="47" t="s">
        <v>18</v>
      </c>
      <c r="B123" s="42">
        <v>900</v>
      </c>
      <c r="C123" s="29">
        <v>2018</v>
      </c>
      <c r="D123" s="45" t="s">
        <v>158</v>
      </c>
      <c r="E123" s="29"/>
      <c r="F123" s="29"/>
      <c r="G123" s="29"/>
      <c r="H123" s="29"/>
      <c r="I123" s="29"/>
    </row>
    <row r="124" spans="1:9" x14ac:dyDescent="0.35">
      <c r="A124" s="48" t="s">
        <v>4</v>
      </c>
      <c r="B124" s="43">
        <v>37358</v>
      </c>
      <c r="C124" s="29">
        <v>2018</v>
      </c>
      <c r="D124" s="45" t="s">
        <v>158</v>
      </c>
      <c r="E124" s="29"/>
      <c r="F124" s="29"/>
      <c r="G124" s="29"/>
      <c r="H124" s="29"/>
      <c r="I124" s="29"/>
    </row>
    <row r="125" spans="1:9" x14ac:dyDescent="0.35">
      <c r="A125" s="47" t="s">
        <v>16</v>
      </c>
      <c r="B125" s="42">
        <v>25571</v>
      </c>
      <c r="C125" s="29">
        <v>2018</v>
      </c>
      <c r="D125" s="45" t="s">
        <v>158</v>
      </c>
      <c r="E125" s="29"/>
      <c r="F125" s="29"/>
      <c r="G125" s="29"/>
      <c r="H125" s="29"/>
      <c r="I125" s="29"/>
    </row>
    <row r="126" spans="1:9" x14ac:dyDescent="0.35">
      <c r="A126" s="48" t="s">
        <v>5</v>
      </c>
      <c r="B126" s="43">
        <v>1658</v>
      </c>
      <c r="C126" s="29">
        <v>2018</v>
      </c>
      <c r="D126" s="45" t="s">
        <v>158</v>
      </c>
      <c r="E126" s="29"/>
      <c r="F126" s="29"/>
      <c r="G126" s="29"/>
      <c r="H126" s="29"/>
      <c r="I126" s="29"/>
    </row>
    <row r="127" spans="1:9" x14ac:dyDescent="0.35">
      <c r="A127" s="48" t="s">
        <v>6</v>
      </c>
      <c r="B127" s="43">
        <v>3455</v>
      </c>
      <c r="C127" s="29">
        <v>2018</v>
      </c>
      <c r="D127" s="45" t="s">
        <v>158</v>
      </c>
      <c r="E127" s="29"/>
      <c r="F127" s="29"/>
      <c r="G127" s="29"/>
      <c r="H127" s="29"/>
      <c r="I127" s="29"/>
    </row>
    <row r="128" spans="1:9" x14ac:dyDescent="0.35">
      <c r="A128" s="48" t="s">
        <v>7</v>
      </c>
      <c r="B128" s="43">
        <v>1204</v>
      </c>
      <c r="C128" s="29">
        <v>2018</v>
      </c>
      <c r="D128" s="45" t="s">
        <v>158</v>
      </c>
      <c r="E128" s="29"/>
      <c r="F128" s="29"/>
      <c r="G128" s="29"/>
      <c r="H128" s="29"/>
      <c r="I128" s="29"/>
    </row>
    <row r="129" spans="1:9" x14ac:dyDescent="0.35">
      <c r="A129" s="48" t="s">
        <v>8</v>
      </c>
      <c r="B129" s="43">
        <v>1399</v>
      </c>
      <c r="C129" s="29">
        <v>2018</v>
      </c>
      <c r="D129" s="45" t="s">
        <v>158</v>
      </c>
      <c r="E129" s="29"/>
      <c r="F129" s="29"/>
      <c r="G129" s="29"/>
      <c r="H129" s="29"/>
      <c r="I129" s="29"/>
    </row>
    <row r="130" spans="1:9" x14ac:dyDescent="0.35">
      <c r="A130" s="48" t="s">
        <v>124</v>
      </c>
      <c r="B130" s="43">
        <v>33287</v>
      </c>
      <c r="C130" s="29">
        <v>2018</v>
      </c>
      <c r="D130" s="45" t="s">
        <v>158</v>
      </c>
      <c r="E130" s="29"/>
      <c r="F130" s="29"/>
      <c r="G130" s="29"/>
      <c r="H130" s="29"/>
      <c r="I130" s="29"/>
    </row>
    <row r="131" spans="1:9" x14ac:dyDescent="0.35">
      <c r="A131" s="48" t="s">
        <v>9</v>
      </c>
      <c r="B131" s="43">
        <v>4071</v>
      </c>
      <c r="C131" s="29">
        <v>2018</v>
      </c>
      <c r="D131" s="45" t="s">
        <v>158</v>
      </c>
      <c r="E131" s="29"/>
      <c r="F131" s="29"/>
      <c r="G131" s="29"/>
      <c r="H131" s="29"/>
      <c r="I131" s="29"/>
    </row>
    <row r="132" spans="1:9" x14ac:dyDescent="0.35">
      <c r="A132" s="48" t="s">
        <v>10</v>
      </c>
      <c r="B132" s="43">
        <v>1727</v>
      </c>
      <c r="C132" s="29">
        <v>2018</v>
      </c>
      <c r="D132" s="45" t="s">
        <v>158</v>
      </c>
      <c r="E132" s="29"/>
      <c r="F132" s="29"/>
      <c r="G132" s="29"/>
      <c r="H132" s="29"/>
      <c r="I132" s="29"/>
    </row>
    <row r="133" spans="1:9" x14ac:dyDescent="0.35">
      <c r="A133" s="48" t="s">
        <v>11</v>
      </c>
      <c r="B133" s="43">
        <v>2344</v>
      </c>
      <c r="C133" s="29">
        <v>2018</v>
      </c>
      <c r="D133" s="45" t="s">
        <v>158</v>
      </c>
      <c r="E133" s="29"/>
      <c r="F133" s="29"/>
      <c r="G133" s="29"/>
      <c r="H133" s="29"/>
      <c r="I133" s="29"/>
    </row>
    <row r="134" spans="1:9" x14ac:dyDescent="0.35">
      <c r="A134" s="48" t="s">
        <v>12</v>
      </c>
      <c r="B134" s="43">
        <v>27</v>
      </c>
      <c r="C134" s="29">
        <v>2018</v>
      </c>
      <c r="D134" s="45" t="s">
        <v>158</v>
      </c>
      <c r="E134" s="29"/>
      <c r="F134" s="29"/>
      <c r="G134" s="29"/>
      <c r="H134" s="29"/>
      <c r="I134" s="29"/>
    </row>
    <row r="135" spans="1:9" x14ac:dyDescent="0.35">
      <c r="A135" s="48" t="s">
        <v>13</v>
      </c>
      <c r="B135" s="43">
        <v>2371</v>
      </c>
      <c r="C135" s="29">
        <v>2018</v>
      </c>
      <c r="D135" s="45" t="s">
        <v>158</v>
      </c>
      <c r="E135" s="29"/>
      <c r="F135" s="29"/>
      <c r="G135" s="29"/>
      <c r="H135" s="29"/>
      <c r="I135" s="29"/>
    </row>
    <row r="136" spans="1:9" x14ac:dyDescent="0.35">
      <c r="A136" s="48" t="s">
        <v>14</v>
      </c>
      <c r="B136" s="43">
        <v>3</v>
      </c>
      <c r="C136" s="29">
        <v>2018</v>
      </c>
      <c r="D136" s="45" t="s">
        <v>158</v>
      </c>
      <c r="E136" s="29"/>
      <c r="F136" s="29"/>
      <c r="G136" s="29"/>
      <c r="H136" s="29"/>
      <c r="I136" s="29"/>
    </row>
    <row r="137" spans="1:9" x14ac:dyDescent="0.35">
      <c r="A137" s="48" t="s">
        <v>15</v>
      </c>
      <c r="B137" s="43">
        <v>2368</v>
      </c>
      <c r="C137" s="29">
        <v>2018</v>
      </c>
      <c r="D137" s="45" t="s">
        <v>158</v>
      </c>
      <c r="E137" s="29"/>
      <c r="F137" s="29"/>
      <c r="G137" s="29"/>
      <c r="H137" s="29"/>
      <c r="I137" s="29"/>
    </row>
    <row r="138" spans="1:9" x14ac:dyDescent="0.35">
      <c r="A138" s="48" t="s">
        <v>125</v>
      </c>
      <c r="B138" s="43">
        <v>7.34</v>
      </c>
      <c r="C138" s="29">
        <v>2018</v>
      </c>
      <c r="D138" s="45" t="s">
        <v>158</v>
      </c>
      <c r="E138" s="29"/>
      <c r="F138" s="29"/>
      <c r="G138" s="29"/>
      <c r="H138" s="29"/>
      <c r="I138" s="29"/>
    </row>
    <row r="139" spans="1:9" x14ac:dyDescent="0.35">
      <c r="A139" s="48" t="s">
        <v>126</v>
      </c>
      <c r="B139" s="43">
        <v>7.24</v>
      </c>
      <c r="C139" s="29">
        <v>2018</v>
      </c>
      <c r="D139" s="45" t="s">
        <v>158</v>
      </c>
      <c r="E139" s="29"/>
      <c r="F139" s="29"/>
      <c r="G139" s="29"/>
      <c r="H139" s="29"/>
      <c r="I139" s="29"/>
    </row>
    <row r="140" spans="1:9" x14ac:dyDescent="0.35">
      <c r="A140" s="48" t="s">
        <v>127</v>
      </c>
      <c r="B140" s="43">
        <v>322.60000000000002</v>
      </c>
      <c r="C140" s="29">
        <v>2018</v>
      </c>
      <c r="D140" s="45" t="s">
        <v>158</v>
      </c>
      <c r="E140" s="29"/>
      <c r="F140" s="29"/>
      <c r="G140" s="29"/>
      <c r="H140" s="29"/>
      <c r="I140" s="29"/>
    </row>
    <row r="141" spans="1:9" x14ac:dyDescent="0.35">
      <c r="A141" s="48" t="s">
        <v>128</v>
      </c>
      <c r="B141" s="43">
        <v>327.3</v>
      </c>
      <c r="C141" s="29">
        <v>2018</v>
      </c>
      <c r="D141" s="45" t="s">
        <v>158</v>
      </c>
      <c r="E141" s="29"/>
      <c r="F141" s="29"/>
      <c r="G141" s="29"/>
      <c r="H141" s="29"/>
      <c r="I141" s="29"/>
    </row>
    <row r="142" spans="1:9" x14ac:dyDescent="0.35">
      <c r="A142" s="47" t="s">
        <v>115</v>
      </c>
      <c r="B142" s="42">
        <v>25885</v>
      </c>
      <c r="C142" s="29">
        <v>2017</v>
      </c>
      <c r="D142" s="45" t="s">
        <v>158</v>
      </c>
      <c r="E142" s="29"/>
      <c r="F142" s="29"/>
      <c r="G142" s="29"/>
      <c r="H142" s="29"/>
      <c r="I142" s="29"/>
    </row>
    <row r="143" spans="1:9" x14ac:dyDescent="0.35">
      <c r="A143" s="47" t="s">
        <v>17</v>
      </c>
      <c r="B143" s="42">
        <v>2732</v>
      </c>
      <c r="C143" s="29">
        <v>2017</v>
      </c>
      <c r="D143" s="45" t="s">
        <v>158</v>
      </c>
      <c r="E143" s="29"/>
      <c r="F143" s="29"/>
      <c r="G143" s="29"/>
      <c r="H143" s="29"/>
      <c r="I143" s="29"/>
    </row>
    <row r="144" spans="1:9" x14ac:dyDescent="0.35">
      <c r="A144" s="47" t="s">
        <v>18</v>
      </c>
      <c r="B144" s="42">
        <v>1121</v>
      </c>
      <c r="C144" s="29">
        <v>2017</v>
      </c>
      <c r="D144" s="45" t="s">
        <v>158</v>
      </c>
      <c r="E144" s="29"/>
      <c r="F144" s="29"/>
      <c r="G144" s="29"/>
      <c r="H144" s="29"/>
      <c r="I144" s="29"/>
    </row>
    <row r="145" spans="1:9" x14ac:dyDescent="0.35">
      <c r="A145" s="48" t="s">
        <v>4</v>
      </c>
      <c r="B145" s="43">
        <v>29738</v>
      </c>
      <c r="C145" s="29">
        <v>2017</v>
      </c>
      <c r="D145" s="45" t="s">
        <v>158</v>
      </c>
      <c r="E145" s="29"/>
      <c r="F145" s="29"/>
      <c r="G145" s="29"/>
      <c r="H145" s="29"/>
      <c r="I145" s="29"/>
    </row>
    <row r="146" spans="1:9" x14ac:dyDescent="0.35">
      <c r="A146" s="47" t="s">
        <v>16</v>
      </c>
      <c r="B146" s="42">
        <v>19866</v>
      </c>
      <c r="C146" s="29">
        <v>2017</v>
      </c>
      <c r="D146" s="45" t="s">
        <v>158</v>
      </c>
      <c r="E146" s="29"/>
      <c r="F146" s="29"/>
      <c r="G146" s="29"/>
      <c r="H146" s="29"/>
      <c r="I146" s="29"/>
    </row>
    <row r="147" spans="1:9" x14ac:dyDescent="0.35">
      <c r="A147" s="48" t="s">
        <v>5</v>
      </c>
      <c r="B147" s="43">
        <v>1373</v>
      </c>
      <c r="C147" s="29">
        <v>2017</v>
      </c>
      <c r="D147" s="45" t="s">
        <v>158</v>
      </c>
      <c r="E147" s="29"/>
      <c r="F147" s="29"/>
      <c r="G147" s="29"/>
      <c r="H147" s="29"/>
      <c r="I147" s="29"/>
    </row>
    <row r="148" spans="1:9" x14ac:dyDescent="0.35">
      <c r="A148" s="48" t="s">
        <v>6</v>
      </c>
      <c r="B148" s="43">
        <v>3098</v>
      </c>
      <c r="C148" s="29">
        <v>2017</v>
      </c>
      <c r="D148" s="45" t="s">
        <v>158</v>
      </c>
      <c r="E148" s="29"/>
      <c r="F148" s="29"/>
      <c r="G148" s="29"/>
      <c r="H148" s="29"/>
      <c r="I148" s="29"/>
    </row>
    <row r="149" spans="1:9" x14ac:dyDescent="0.35">
      <c r="A149" s="48" t="s">
        <v>7</v>
      </c>
      <c r="B149" s="43">
        <v>899</v>
      </c>
      <c r="C149" s="29">
        <v>2017</v>
      </c>
      <c r="D149" s="45" t="s">
        <v>158</v>
      </c>
      <c r="E149" s="29"/>
      <c r="F149" s="29"/>
      <c r="G149" s="29"/>
      <c r="H149" s="29"/>
      <c r="I149" s="29"/>
    </row>
    <row r="150" spans="1:9" x14ac:dyDescent="0.35">
      <c r="A150" s="48" t="s">
        <v>8</v>
      </c>
      <c r="B150" s="43">
        <v>1348</v>
      </c>
      <c r="C150" s="29">
        <v>2017</v>
      </c>
      <c r="D150" s="45" t="s">
        <v>158</v>
      </c>
      <c r="E150" s="29"/>
      <c r="F150" s="29"/>
      <c r="G150" s="29"/>
      <c r="H150" s="29"/>
      <c r="I150" s="29"/>
    </row>
    <row r="151" spans="1:9" x14ac:dyDescent="0.35">
      <c r="A151" s="48" t="s">
        <v>124</v>
      </c>
      <c r="B151" s="43">
        <v>26584</v>
      </c>
      <c r="C151" s="29">
        <v>2017</v>
      </c>
      <c r="D151" s="45" t="s">
        <v>158</v>
      </c>
      <c r="E151" s="29"/>
      <c r="F151" s="29"/>
      <c r="G151" s="29"/>
      <c r="H151" s="29"/>
      <c r="I151" s="29"/>
    </row>
    <row r="152" spans="1:9" x14ac:dyDescent="0.35">
      <c r="A152" s="48" t="s">
        <v>9</v>
      </c>
      <c r="B152" s="43">
        <v>3154</v>
      </c>
      <c r="C152" s="29">
        <v>2017</v>
      </c>
      <c r="D152" s="45" t="s">
        <v>158</v>
      </c>
      <c r="E152" s="29"/>
      <c r="F152" s="29"/>
      <c r="G152" s="29"/>
      <c r="H152" s="29"/>
      <c r="I152" s="29"/>
    </row>
    <row r="153" spans="1:9" x14ac:dyDescent="0.35">
      <c r="A153" s="48" t="s">
        <v>10</v>
      </c>
      <c r="B153" s="43">
        <v>971</v>
      </c>
      <c r="C153" s="29">
        <v>2017</v>
      </c>
      <c r="D153" s="45" t="s">
        <v>158</v>
      </c>
      <c r="E153" s="29"/>
      <c r="F153" s="29"/>
      <c r="G153" s="29"/>
      <c r="H153" s="29"/>
      <c r="I153" s="29"/>
    </row>
    <row r="154" spans="1:9" x14ac:dyDescent="0.35">
      <c r="A154" s="48" t="s">
        <v>11</v>
      </c>
      <c r="B154" s="43">
        <v>2183</v>
      </c>
      <c r="C154" s="29">
        <v>2017</v>
      </c>
      <c r="D154" s="45" t="s">
        <v>158</v>
      </c>
      <c r="E154" s="29"/>
      <c r="F154" s="29"/>
      <c r="G154" s="29"/>
      <c r="H154" s="29"/>
      <c r="I154" s="29"/>
    </row>
    <row r="155" spans="1:9" x14ac:dyDescent="0.35">
      <c r="A155" s="48" t="s">
        <v>12</v>
      </c>
      <c r="B155" s="43">
        <v>-24</v>
      </c>
      <c r="C155" s="29">
        <v>2017</v>
      </c>
      <c r="D155" s="45" t="s">
        <v>158</v>
      </c>
      <c r="E155" s="29"/>
      <c r="F155" s="29"/>
      <c r="G155" s="29"/>
      <c r="H155" s="29"/>
      <c r="I155" s="29"/>
    </row>
    <row r="156" spans="1:9" x14ac:dyDescent="0.35">
      <c r="A156" s="48" t="s">
        <v>13</v>
      </c>
      <c r="B156" s="43">
        <v>2159</v>
      </c>
      <c r="C156" s="29">
        <v>2017</v>
      </c>
      <c r="D156" s="45" t="s">
        <v>158</v>
      </c>
      <c r="E156" s="29"/>
      <c r="F156" s="29"/>
      <c r="G156" s="29"/>
      <c r="H156" s="29"/>
      <c r="I156" s="29"/>
    </row>
    <row r="157" spans="1:9" x14ac:dyDescent="0.35">
      <c r="A157" s="48" t="s">
        <v>14</v>
      </c>
      <c r="B157" s="43">
        <v>0</v>
      </c>
      <c r="C157" s="29">
        <v>2017</v>
      </c>
      <c r="D157" s="45" t="s">
        <v>158</v>
      </c>
      <c r="E157" s="29"/>
      <c r="F157" s="29"/>
      <c r="G157" s="29"/>
      <c r="H157" s="29"/>
      <c r="I157" s="29"/>
    </row>
    <row r="158" spans="1:9" x14ac:dyDescent="0.35">
      <c r="A158" s="48" t="s">
        <v>15</v>
      </c>
      <c r="B158" s="43">
        <v>2159</v>
      </c>
      <c r="C158" s="29">
        <v>2017</v>
      </c>
      <c r="D158" s="45" t="s">
        <v>158</v>
      </c>
      <c r="E158" s="29"/>
      <c r="F158" s="29"/>
      <c r="G158" s="29"/>
      <c r="H158" s="29"/>
      <c r="I158" s="29"/>
    </row>
    <row r="159" spans="1:9" x14ac:dyDescent="0.35">
      <c r="A159" s="48" t="s">
        <v>125</v>
      </c>
      <c r="B159" s="43">
        <v>6.76</v>
      </c>
      <c r="C159" s="29">
        <v>2017</v>
      </c>
      <c r="D159" s="45" t="s">
        <v>158</v>
      </c>
      <c r="E159" s="29"/>
      <c r="F159" s="29"/>
      <c r="G159" s="29"/>
      <c r="H159" s="29"/>
      <c r="I159" s="29"/>
    </row>
    <row r="160" spans="1:9" x14ac:dyDescent="0.35">
      <c r="A160" s="48" t="s">
        <v>126</v>
      </c>
      <c r="B160" s="43">
        <v>6.68</v>
      </c>
      <c r="C160" s="29">
        <v>2017</v>
      </c>
      <c r="D160" s="45" t="s">
        <v>158</v>
      </c>
      <c r="E160" s="29"/>
      <c r="F160" s="29"/>
      <c r="G160" s="29"/>
      <c r="H160" s="29"/>
      <c r="I160" s="29"/>
    </row>
    <row r="161" spans="1:9" x14ac:dyDescent="0.35">
      <c r="A161" s="48" t="s">
        <v>127</v>
      </c>
      <c r="B161" s="43">
        <v>319.5</v>
      </c>
      <c r="C161" s="29">
        <v>2017</v>
      </c>
      <c r="D161" s="45" t="s">
        <v>158</v>
      </c>
      <c r="E161" s="29"/>
      <c r="F161" s="29"/>
      <c r="G161" s="29"/>
      <c r="H161" s="29"/>
      <c r="I161" s="29"/>
    </row>
    <row r="162" spans="1:9" x14ac:dyDescent="0.35">
      <c r="A162" s="48" t="s">
        <v>128</v>
      </c>
      <c r="B162" s="43">
        <v>323.3</v>
      </c>
      <c r="C162" s="29">
        <v>2017</v>
      </c>
      <c r="D162" s="45" t="s">
        <v>158</v>
      </c>
      <c r="E162" s="29"/>
      <c r="F162" s="29"/>
      <c r="G162" s="29"/>
      <c r="H162" s="29"/>
      <c r="I162" s="29"/>
    </row>
    <row r="163" spans="1:9" x14ac:dyDescent="0.35">
      <c r="A163" s="47"/>
      <c r="B163" s="29"/>
      <c r="C163" s="29"/>
      <c r="D163" s="29"/>
      <c r="E163" s="29"/>
      <c r="F163" s="29"/>
      <c r="G163" s="29"/>
      <c r="H163" s="29"/>
      <c r="I163" s="29"/>
    </row>
    <row r="164" spans="1:9" x14ac:dyDescent="0.35">
      <c r="A164" s="47"/>
      <c r="B164" s="29"/>
      <c r="C164" s="29"/>
      <c r="D164" s="29"/>
      <c r="E164" s="29"/>
      <c r="F164" s="29"/>
      <c r="G164" s="29"/>
      <c r="H164" s="29"/>
      <c r="I164" s="29"/>
    </row>
    <row r="165" spans="1:9" x14ac:dyDescent="0.35">
      <c r="A165" s="47"/>
      <c r="B165" s="29"/>
      <c r="C165" s="29"/>
      <c r="D165" s="29"/>
      <c r="E165" s="29"/>
      <c r="F165" s="29"/>
      <c r="G165" s="29"/>
      <c r="H165" s="29"/>
      <c r="I165" s="29"/>
    </row>
    <row r="166" spans="1:9" x14ac:dyDescent="0.35">
      <c r="A166" s="47"/>
      <c r="B166" s="29"/>
      <c r="C166" s="29"/>
      <c r="D166" s="29"/>
      <c r="E166" s="29"/>
      <c r="F166" s="29"/>
      <c r="G166" s="29"/>
      <c r="H166" s="29"/>
      <c r="I166" s="29"/>
    </row>
    <row r="167" spans="1:9" x14ac:dyDescent="0.35">
      <c r="A167" s="47"/>
      <c r="B167" s="29"/>
      <c r="C167" s="29"/>
      <c r="D167" s="29"/>
      <c r="E167" s="29"/>
      <c r="F167" s="29"/>
      <c r="G167" s="29"/>
      <c r="H167" s="29"/>
      <c r="I167" s="29"/>
    </row>
    <row r="168" spans="1:9" x14ac:dyDescent="0.35">
      <c r="A168" s="47"/>
      <c r="B168" s="29"/>
      <c r="C168" s="29"/>
      <c r="D168" s="29"/>
      <c r="E168" s="29"/>
      <c r="F168" s="29"/>
      <c r="G168" s="29"/>
      <c r="H168" s="29"/>
      <c r="I168" s="29"/>
    </row>
    <row r="169" spans="1:9" x14ac:dyDescent="0.35">
      <c r="A169" s="47"/>
      <c r="B169" s="29"/>
      <c r="C169" s="29"/>
      <c r="D169" s="29"/>
      <c r="E169" s="29"/>
      <c r="F169" s="29"/>
      <c r="G169" s="29"/>
      <c r="H169" s="29"/>
      <c r="I169" s="29"/>
    </row>
    <row r="170" spans="1:9" x14ac:dyDescent="0.35">
      <c r="A170" s="47"/>
      <c r="B170" s="29"/>
      <c r="C170" s="29"/>
      <c r="D170" s="29"/>
      <c r="E170" s="29"/>
      <c r="F170" s="29"/>
      <c r="G170" s="29"/>
      <c r="H170" s="29"/>
      <c r="I170" s="29"/>
    </row>
    <row r="171" spans="1:9" x14ac:dyDescent="0.35">
      <c r="A171" s="47"/>
      <c r="B171" s="29"/>
      <c r="C171" s="29"/>
      <c r="D171" s="29"/>
      <c r="E171" s="29"/>
      <c r="F171" s="29"/>
      <c r="G171" s="29"/>
      <c r="H171" s="29"/>
      <c r="I171" s="29"/>
    </row>
    <row r="172" spans="1:9" x14ac:dyDescent="0.35">
      <c r="A172" s="47"/>
      <c r="B172" s="29"/>
      <c r="C172" s="29"/>
      <c r="D172" s="29"/>
      <c r="E172" s="29"/>
      <c r="F172" s="29"/>
      <c r="G172" s="29"/>
      <c r="H172" s="29"/>
      <c r="I172" s="29"/>
    </row>
    <row r="173" spans="1:9" x14ac:dyDescent="0.35">
      <c r="A173" s="47"/>
      <c r="B173" s="29"/>
      <c r="C173" s="29"/>
      <c r="D173" s="29"/>
      <c r="E173" s="29"/>
      <c r="F173" s="29"/>
      <c r="G173" s="29"/>
      <c r="H173" s="29"/>
      <c r="I173" s="29"/>
    </row>
    <row r="174" spans="1:9" x14ac:dyDescent="0.35">
      <c r="A174" s="47"/>
      <c r="B174" s="29"/>
      <c r="C174" s="29"/>
      <c r="D174" s="29"/>
      <c r="E174" s="29"/>
      <c r="F174" s="29"/>
      <c r="G174" s="29"/>
      <c r="H174" s="29"/>
      <c r="I174" s="29"/>
    </row>
    <row r="175" spans="1:9" x14ac:dyDescent="0.35">
      <c r="A175" s="47"/>
      <c r="B175" s="29"/>
      <c r="C175" s="29"/>
      <c r="D175" s="29"/>
      <c r="E175" s="29"/>
      <c r="F175" s="29"/>
      <c r="G175" s="29"/>
      <c r="H175" s="29"/>
      <c r="I175" s="29"/>
    </row>
    <row r="176" spans="1:9" x14ac:dyDescent="0.35">
      <c r="A176" s="47"/>
      <c r="B176" s="29"/>
      <c r="C176" s="29"/>
      <c r="D176" s="29"/>
      <c r="E176" s="29"/>
      <c r="F176" s="29"/>
      <c r="G176" s="29"/>
      <c r="H176" s="29"/>
      <c r="I176" s="29"/>
    </row>
    <row r="177" spans="1:9" x14ac:dyDescent="0.35">
      <c r="A177" s="47"/>
      <c r="B177" s="29"/>
      <c r="C177" s="29"/>
      <c r="D177" s="29"/>
      <c r="E177" s="29"/>
      <c r="F177" s="29"/>
      <c r="G177" s="29"/>
      <c r="H177" s="29"/>
      <c r="I177" s="29"/>
    </row>
    <row r="178" spans="1:9" x14ac:dyDescent="0.35">
      <c r="A178" s="47"/>
      <c r="B178" s="29"/>
      <c r="C178" s="29"/>
      <c r="D178" s="29"/>
      <c r="E178" s="29"/>
      <c r="F178" s="29"/>
      <c r="G178" s="29"/>
      <c r="H178" s="29"/>
      <c r="I178" s="29"/>
    </row>
    <row r="179" spans="1:9" x14ac:dyDescent="0.35">
      <c r="A179" s="47"/>
      <c r="B179" s="29"/>
      <c r="C179" s="29"/>
      <c r="D179" s="29"/>
      <c r="E179" s="29"/>
      <c r="F179" s="29"/>
      <c r="G179" s="29"/>
      <c r="H179" s="29"/>
      <c r="I179" s="29"/>
    </row>
    <row r="180" spans="1:9" x14ac:dyDescent="0.35">
      <c r="A180" s="47"/>
      <c r="B180" s="29"/>
      <c r="C180" s="29"/>
      <c r="D180" s="29"/>
      <c r="E180" s="29"/>
      <c r="F180" s="29"/>
      <c r="G180" s="29"/>
      <c r="H180" s="29"/>
      <c r="I180" s="29"/>
    </row>
    <row r="181" spans="1:9" x14ac:dyDescent="0.35">
      <c r="A181" s="47"/>
      <c r="B181" s="29"/>
      <c r="C181" s="29"/>
      <c r="D181" s="29"/>
      <c r="E181" s="29"/>
      <c r="F181" s="29"/>
      <c r="G181" s="29"/>
      <c r="H181" s="29"/>
      <c r="I181" s="29"/>
    </row>
    <row r="182" spans="1:9" x14ac:dyDescent="0.35">
      <c r="A182" s="47"/>
      <c r="B182" s="29"/>
      <c r="C182" s="29"/>
      <c r="D182" s="29"/>
      <c r="E182" s="29"/>
      <c r="F182" s="29"/>
      <c r="G182" s="29"/>
      <c r="H182" s="29"/>
      <c r="I182" s="29"/>
    </row>
    <row r="183" spans="1:9" x14ac:dyDescent="0.35">
      <c r="A183" s="47"/>
      <c r="B183" s="29"/>
      <c r="C183" s="29"/>
      <c r="D183" s="29"/>
      <c r="E183" s="29"/>
      <c r="F183" s="29"/>
      <c r="G183" s="29"/>
      <c r="H183" s="29"/>
      <c r="I183" s="29"/>
    </row>
    <row r="184" spans="1:9" x14ac:dyDescent="0.35">
      <c r="A184" s="47"/>
      <c r="B184" s="29"/>
      <c r="C184" s="29"/>
      <c r="D184" s="29"/>
      <c r="E184" s="29"/>
      <c r="F184" s="29"/>
      <c r="G184" s="29"/>
      <c r="H184" s="29"/>
      <c r="I184" s="29"/>
    </row>
    <row r="185" spans="1:9" x14ac:dyDescent="0.35">
      <c r="A185" s="47"/>
      <c r="B185" s="29"/>
      <c r="C185" s="29"/>
      <c r="D185" s="29"/>
      <c r="E185" s="29"/>
      <c r="F185" s="29"/>
      <c r="G185" s="29"/>
      <c r="H185" s="29"/>
      <c r="I185" s="29"/>
    </row>
    <row r="186" spans="1:9" x14ac:dyDescent="0.35">
      <c r="A186" s="47"/>
      <c r="B186" s="29"/>
      <c r="C186" s="29"/>
      <c r="D186" s="29"/>
      <c r="E186" s="29"/>
      <c r="F186" s="29"/>
      <c r="G186" s="29"/>
      <c r="H186" s="29"/>
      <c r="I186" s="29"/>
    </row>
    <row r="187" spans="1:9" x14ac:dyDescent="0.35">
      <c r="A187" s="47"/>
      <c r="B187" s="29"/>
      <c r="C187" s="29"/>
      <c r="D187" s="29"/>
      <c r="E187" s="29"/>
      <c r="F187" s="29"/>
      <c r="G187" s="29"/>
      <c r="H187" s="29"/>
      <c r="I187" s="29"/>
    </row>
    <row r="188" spans="1:9" x14ac:dyDescent="0.35">
      <c r="A188" s="47"/>
      <c r="B188" s="29"/>
      <c r="C188" s="29"/>
      <c r="D188" s="29"/>
      <c r="E188" s="29"/>
      <c r="F188" s="29"/>
      <c r="G188" s="29"/>
      <c r="H188" s="29"/>
      <c r="I188" s="29"/>
    </row>
    <row r="189" spans="1:9" x14ac:dyDescent="0.35">
      <c r="A189" s="47"/>
      <c r="B189" s="29"/>
      <c r="C189" s="29"/>
      <c r="D189" s="29"/>
      <c r="E189" s="29"/>
      <c r="F189" s="29"/>
      <c r="G189" s="29"/>
      <c r="H189" s="29"/>
      <c r="I189" s="29"/>
    </row>
    <row r="190" spans="1:9" x14ac:dyDescent="0.35">
      <c r="A190" s="47"/>
      <c r="B190" s="29"/>
      <c r="C190" s="29"/>
      <c r="D190" s="29"/>
      <c r="E190" s="29"/>
      <c r="F190" s="29"/>
      <c r="G190" s="29"/>
      <c r="H190" s="29"/>
      <c r="I190" s="29"/>
    </row>
    <row r="191" spans="1:9" x14ac:dyDescent="0.35">
      <c r="A191" s="47"/>
      <c r="B191" s="29"/>
      <c r="C191" s="29"/>
      <c r="D191" s="29"/>
      <c r="E191" s="29"/>
      <c r="F191" s="29"/>
      <c r="G191" s="29"/>
      <c r="H191" s="29"/>
      <c r="I191" s="29"/>
    </row>
    <row r="192" spans="1:9" x14ac:dyDescent="0.35">
      <c r="A192" s="47"/>
      <c r="B192" s="29"/>
      <c r="C192" s="29"/>
      <c r="D192" s="29"/>
      <c r="E192" s="29"/>
      <c r="F192" s="29"/>
      <c r="G192" s="29"/>
      <c r="H192" s="29"/>
      <c r="I192" s="29"/>
    </row>
    <row r="193" spans="1:9" x14ac:dyDescent="0.35">
      <c r="A193" s="47"/>
      <c r="B193" s="29"/>
      <c r="C193" s="29"/>
      <c r="D193" s="29"/>
      <c r="E193" s="29"/>
      <c r="F193" s="29"/>
      <c r="G193" s="29"/>
      <c r="H193" s="29"/>
      <c r="I193" s="29"/>
    </row>
    <row r="194" spans="1:9" x14ac:dyDescent="0.35">
      <c r="A194" s="47"/>
      <c r="B194" s="29"/>
      <c r="C194" s="29"/>
      <c r="D194" s="29"/>
      <c r="E194" s="29"/>
      <c r="F194" s="29"/>
      <c r="G194" s="29"/>
      <c r="H194" s="29"/>
      <c r="I194" s="29"/>
    </row>
    <row r="195" spans="1:9" x14ac:dyDescent="0.35">
      <c r="A195" s="47"/>
      <c r="B195" s="29"/>
      <c r="C195" s="29"/>
      <c r="D195" s="29"/>
      <c r="E195" s="29"/>
      <c r="F195" s="29"/>
      <c r="G195" s="29"/>
      <c r="H195" s="29"/>
      <c r="I195" s="29"/>
    </row>
    <row r="196" spans="1:9" x14ac:dyDescent="0.35">
      <c r="A196" s="47"/>
      <c r="B196" s="29"/>
      <c r="C196" s="29"/>
      <c r="D196" s="29"/>
      <c r="E196" s="29"/>
      <c r="F196" s="29"/>
      <c r="G196" s="29"/>
      <c r="H196" s="29"/>
      <c r="I196" s="29"/>
    </row>
    <row r="197" spans="1:9" x14ac:dyDescent="0.35">
      <c r="A197" s="47"/>
      <c r="B197" s="29"/>
      <c r="C197" s="29"/>
      <c r="D197" s="29"/>
      <c r="E197" s="29"/>
      <c r="F197" s="29"/>
      <c r="G197" s="29"/>
      <c r="H197" s="29"/>
      <c r="I197" s="29"/>
    </row>
    <row r="198" spans="1:9" x14ac:dyDescent="0.35">
      <c r="A198" s="47"/>
      <c r="B198" s="29"/>
      <c r="C198" s="29"/>
      <c r="D198" s="29"/>
      <c r="E198" s="29"/>
      <c r="F198" s="29"/>
      <c r="G198" s="29"/>
      <c r="H198" s="29"/>
      <c r="I198" s="29"/>
    </row>
    <row r="199" spans="1:9" x14ac:dyDescent="0.35">
      <c r="A199" s="47"/>
      <c r="B199" s="29"/>
      <c r="C199" s="29"/>
      <c r="D199" s="29"/>
      <c r="E199" s="29"/>
      <c r="F199" s="29"/>
      <c r="G199" s="29"/>
      <c r="H199" s="29"/>
      <c r="I199" s="29"/>
    </row>
    <row r="200" spans="1:9" x14ac:dyDescent="0.35">
      <c r="A200" s="47"/>
      <c r="B200" s="29"/>
      <c r="C200" s="29"/>
      <c r="D200" s="29"/>
      <c r="E200" s="29"/>
      <c r="F200" s="29"/>
      <c r="G200" s="29"/>
      <c r="H200" s="29"/>
      <c r="I200" s="29"/>
    </row>
    <row r="201" spans="1:9" x14ac:dyDescent="0.35">
      <c r="A201" s="47"/>
      <c r="B201" s="29"/>
      <c r="C201" s="29"/>
      <c r="D201" s="29"/>
      <c r="E201" s="29"/>
      <c r="F201" s="29"/>
      <c r="G201" s="29"/>
      <c r="H201" s="29"/>
      <c r="I201" s="29"/>
    </row>
    <row r="202" spans="1:9" x14ac:dyDescent="0.35">
      <c r="A202" s="47"/>
      <c r="B202" s="29"/>
      <c r="C202" s="29"/>
      <c r="D202" s="29"/>
      <c r="E202" s="29"/>
      <c r="F202" s="29"/>
      <c r="G202" s="29"/>
      <c r="H202" s="29"/>
      <c r="I202" s="29"/>
    </row>
    <row r="203" spans="1:9" x14ac:dyDescent="0.35">
      <c r="A203" s="47"/>
      <c r="B203" s="29"/>
      <c r="C203" s="29"/>
      <c r="D203" s="29"/>
      <c r="E203" s="29"/>
      <c r="F203" s="29"/>
      <c r="G203" s="29"/>
      <c r="H203" s="29"/>
      <c r="I203" s="29"/>
    </row>
    <row r="204" spans="1:9" x14ac:dyDescent="0.35">
      <c r="A204" s="47"/>
      <c r="B204" s="29"/>
      <c r="C204" s="29"/>
      <c r="D204" s="29"/>
      <c r="E204" s="29"/>
      <c r="F204" s="29"/>
      <c r="G204" s="29"/>
      <c r="H204" s="29"/>
      <c r="I204" s="29"/>
    </row>
    <row r="205" spans="1:9" x14ac:dyDescent="0.35">
      <c r="A205" s="47"/>
      <c r="B205" s="29"/>
      <c r="C205" s="29"/>
      <c r="D205" s="29"/>
      <c r="E205" s="29"/>
      <c r="F205" s="29"/>
      <c r="G205" s="29"/>
      <c r="H205" s="29"/>
      <c r="I205" s="29"/>
    </row>
    <row r="206" spans="1:9" x14ac:dyDescent="0.35">
      <c r="A206" s="47"/>
      <c r="B206" s="29"/>
      <c r="C206" s="29"/>
      <c r="D206" s="29"/>
      <c r="E206" s="29"/>
      <c r="F206" s="29"/>
      <c r="G206" s="29"/>
      <c r="H206" s="29"/>
      <c r="I206" s="29"/>
    </row>
    <row r="207" spans="1:9" x14ac:dyDescent="0.35">
      <c r="A207" s="47"/>
      <c r="B207" s="29"/>
      <c r="C207" s="29"/>
      <c r="D207" s="29"/>
      <c r="E207" s="29"/>
      <c r="F207" s="29"/>
      <c r="G207" s="29"/>
      <c r="H207" s="29"/>
      <c r="I207" s="29"/>
    </row>
    <row r="208" spans="1:9" x14ac:dyDescent="0.35">
      <c r="A208" s="47"/>
      <c r="B208" s="29"/>
      <c r="C208" s="29"/>
      <c r="D208" s="29"/>
      <c r="E208" s="29"/>
      <c r="F208" s="29"/>
      <c r="G208" s="29"/>
      <c r="H208" s="29"/>
      <c r="I208" s="29"/>
    </row>
    <row r="209" spans="1:9" x14ac:dyDescent="0.35">
      <c r="A209" s="47"/>
      <c r="B209" s="29"/>
      <c r="C209" s="29"/>
      <c r="D209" s="29"/>
      <c r="E209" s="29"/>
      <c r="F209" s="29"/>
      <c r="G209" s="29"/>
      <c r="H209" s="29"/>
      <c r="I209" s="29"/>
    </row>
    <row r="210" spans="1:9" x14ac:dyDescent="0.35">
      <c r="A210" s="47"/>
      <c r="B210" s="29"/>
      <c r="C210" s="29"/>
      <c r="D210" s="29"/>
      <c r="E210" s="29"/>
      <c r="F210" s="29"/>
      <c r="G210" s="29"/>
      <c r="H210" s="29"/>
      <c r="I210" s="29"/>
    </row>
    <row r="211" spans="1:9" x14ac:dyDescent="0.35">
      <c r="A211" s="47"/>
      <c r="B211" s="29"/>
      <c r="C211" s="29"/>
      <c r="D211" s="29"/>
      <c r="E211" s="29"/>
      <c r="F211" s="29"/>
      <c r="G211" s="29"/>
      <c r="H211" s="29"/>
      <c r="I211" s="29"/>
    </row>
    <row r="212" spans="1:9" x14ac:dyDescent="0.35">
      <c r="A212" s="47"/>
      <c r="B212" s="29"/>
      <c r="C212" s="29"/>
      <c r="D212" s="29"/>
      <c r="E212" s="29"/>
      <c r="F212" s="29"/>
      <c r="G212" s="29"/>
      <c r="H212" s="29"/>
      <c r="I212" s="29"/>
    </row>
    <row r="213" spans="1:9" x14ac:dyDescent="0.35">
      <c r="A213" s="47"/>
      <c r="B213" s="29"/>
      <c r="C213" s="29"/>
      <c r="D213" s="29"/>
      <c r="E213" s="29"/>
      <c r="F213" s="29"/>
      <c r="G213" s="29"/>
      <c r="H213" s="29"/>
      <c r="I213" s="29"/>
    </row>
    <row r="214" spans="1:9" x14ac:dyDescent="0.35">
      <c r="A214" s="47"/>
      <c r="B214" s="29"/>
      <c r="C214" s="29"/>
      <c r="D214" s="29"/>
      <c r="E214" s="29"/>
      <c r="F214" s="29"/>
      <c r="G214" s="29"/>
      <c r="H214" s="29"/>
      <c r="I214" s="29"/>
    </row>
    <row r="215" spans="1:9" x14ac:dyDescent="0.35">
      <c r="A215" s="47"/>
      <c r="B215" s="29"/>
      <c r="C215" s="29"/>
      <c r="D215" s="29"/>
      <c r="E215" s="29"/>
      <c r="F215" s="29"/>
      <c r="G215" s="29"/>
      <c r="H215" s="29"/>
      <c r="I215" s="29"/>
    </row>
    <row r="216" spans="1:9" x14ac:dyDescent="0.35">
      <c r="A216" s="47"/>
      <c r="B216" s="29"/>
      <c r="C216" s="29"/>
      <c r="D216" s="29"/>
      <c r="E216" s="29"/>
      <c r="F216" s="29"/>
      <c r="G216" s="29"/>
      <c r="H216" s="29"/>
      <c r="I216" s="29"/>
    </row>
    <row r="217" spans="1:9" x14ac:dyDescent="0.35">
      <c r="A217" s="47"/>
      <c r="B217" s="29"/>
      <c r="C217" s="29"/>
      <c r="D217" s="29"/>
      <c r="E217" s="29"/>
      <c r="F217" s="29"/>
      <c r="G217" s="29"/>
      <c r="H217" s="29"/>
      <c r="I217" s="29"/>
    </row>
    <row r="218" spans="1:9" x14ac:dyDescent="0.35">
      <c r="A218" s="47"/>
      <c r="B218" s="29"/>
      <c r="C218" s="29"/>
      <c r="D218" s="29"/>
      <c r="E218" s="29"/>
      <c r="F218" s="29"/>
      <c r="G218" s="29"/>
      <c r="H218" s="29"/>
      <c r="I218" s="29"/>
    </row>
    <row r="219" spans="1:9" x14ac:dyDescent="0.35">
      <c r="A219" s="47"/>
      <c r="B219" s="29"/>
      <c r="C219" s="29"/>
      <c r="D219" s="29"/>
      <c r="E219" s="29"/>
      <c r="F219" s="29"/>
      <c r="G219" s="29"/>
      <c r="H219" s="29"/>
      <c r="I219" s="29"/>
    </row>
    <row r="220" spans="1:9" x14ac:dyDescent="0.35">
      <c r="A220" s="47"/>
      <c r="B220" s="29"/>
      <c r="C220" s="29"/>
      <c r="D220" s="29"/>
      <c r="E220" s="29"/>
      <c r="F220" s="29"/>
      <c r="G220" s="29"/>
      <c r="H220" s="29"/>
      <c r="I220" s="29"/>
    </row>
    <row r="221" spans="1:9" x14ac:dyDescent="0.35">
      <c r="A221" s="47"/>
      <c r="B221" s="29"/>
      <c r="C221" s="29"/>
      <c r="D221" s="29"/>
      <c r="E221" s="29"/>
      <c r="F221" s="29"/>
      <c r="G221" s="29"/>
      <c r="H221" s="29"/>
      <c r="I221" s="29"/>
    </row>
    <row r="222" spans="1:9" x14ac:dyDescent="0.35">
      <c r="A222" s="47"/>
      <c r="B222" s="29"/>
      <c r="C222" s="29"/>
      <c r="D222" s="29"/>
      <c r="E222" s="29"/>
      <c r="F222" s="29"/>
      <c r="G222" s="29"/>
      <c r="H222" s="29"/>
      <c r="I222" s="29"/>
    </row>
    <row r="223" spans="1:9" x14ac:dyDescent="0.35">
      <c r="A223" s="47"/>
      <c r="B223" s="29"/>
      <c r="C223" s="29"/>
      <c r="D223" s="29"/>
      <c r="E223" s="29"/>
      <c r="F223" s="29"/>
      <c r="G223" s="29"/>
      <c r="H223" s="29"/>
      <c r="I223" s="29"/>
    </row>
    <row r="224" spans="1:9" x14ac:dyDescent="0.35">
      <c r="A224" s="47"/>
      <c r="B224" s="29"/>
      <c r="C224" s="29"/>
      <c r="D224" s="29"/>
      <c r="E224" s="29"/>
      <c r="F224" s="29"/>
      <c r="G224" s="29"/>
      <c r="H224" s="29"/>
      <c r="I224" s="29"/>
    </row>
    <row r="225" spans="1:9" x14ac:dyDescent="0.35">
      <c r="A225" s="47"/>
      <c r="B225" s="29"/>
      <c r="C225" s="29"/>
      <c r="D225" s="29"/>
      <c r="E225" s="29"/>
      <c r="F225" s="29"/>
      <c r="G225" s="29"/>
      <c r="H225" s="29"/>
      <c r="I225" s="29"/>
    </row>
    <row r="226" spans="1:9" x14ac:dyDescent="0.35">
      <c r="A226" s="47"/>
      <c r="B226" s="29"/>
      <c r="C226" s="29"/>
      <c r="D226" s="29"/>
      <c r="E226" s="29"/>
      <c r="F226" s="29"/>
      <c r="G226" s="29"/>
      <c r="H226" s="29"/>
      <c r="I226" s="29"/>
    </row>
    <row r="227" spans="1:9" x14ac:dyDescent="0.35">
      <c r="A227" s="47"/>
      <c r="B227" s="29"/>
      <c r="C227" s="29"/>
      <c r="D227" s="29"/>
      <c r="E227" s="29"/>
      <c r="F227" s="29"/>
      <c r="G227" s="29"/>
      <c r="H227" s="29"/>
      <c r="I227" s="29"/>
    </row>
    <row r="228" spans="1:9" x14ac:dyDescent="0.35">
      <c r="A228" s="47"/>
      <c r="B228" s="29"/>
      <c r="C228" s="29"/>
      <c r="D228" s="29"/>
      <c r="E228" s="29"/>
      <c r="F228" s="29"/>
      <c r="G228" s="29"/>
      <c r="H228" s="29"/>
      <c r="I228" s="29"/>
    </row>
    <row r="229" spans="1:9" x14ac:dyDescent="0.35">
      <c r="A229" s="47"/>
      <c r="B229" s="29"/>
      <c r="C229" s="29"/>
      <c r="D229" s="29"/>
      <c r="E229" s="29"/>
      <c r="F229" s="29"/>
      <c r="G229" s="29"/>
      <c r="H229" s="29"/>
      <c r="I229" s="29"/>
    </row>
    <row r="230" spans="1:9" x14ac:dyDescent="0.35">
      <c r="A230" s="47"/>
      <c r="B230" s="29"/>
      <c r="C230" s="29"/>
      <c r="D230" s="29"/>
      <c r="E230" s="29"/>
      <c r="F230" s="29"/>
      <c r="G230" s="29"/>
      <c r="H230" s="29"/>
      <c r="I230" s="29"/>
    </row>
    <row r="231" spans="1:9" x14ac:dyDescent="0.35">
      <c r="A231" s="47"/>
      <c r="B231" s="29"/>
      <c r="C231" s="29"/>
      <c r="D231" s="29"/>
      <c r="E231" s="29"/>
      <c r="F231" s="29"/>
      <c r="G231" s="29"/>
      <c r="H231" s="29"/>
      <c r="I231" s="29"/>
    </row>
    <row r="232" spans="1:9" x14ac:dyDescent="0.35">
      <c r="A232" s="47"/>
      <c r="B232" s="29"/>
      <c r="C232" s="29"/>
      <c r="D232" s="29"/>
      <c r="E232" s="29"/>
      <c r="F232" s="29"/>
      <c r="G232" s="29"/>
      <c r="H232" s="29"/>
      <c r="I232" s="29"/>
    </row>
    <row r="233" spans="1:9" x14ac:dyDescent="0.35">
      <c r="A233" s="47"/>
      <c r="B233" s="29"/>
      <c r="C233" s="29"/>
      <c r="D233" s="29"/>
      <c r="E233" s="29"/>
      <c r="F233" s="29"/>
      <c r="G233" s="29"/>
      <c r="H233" s="29"/>
      <c r="I233" s="29"/>
    </row>
    <row r="234" spans="1:9" x14ac:dyDescent="0.35">
      <c r="A234" s="47"/>
      <c r="B234" s="29"/>
      <c r="C234" s="29"/>
      <c r="D234" s="29"/>
      <c r="E234" s="29"/>
      <c r="F234" s="29"/>
      <c r="G234" s="29"/>
      <c r="H234" s="29"/>
      <c r="I234" s="29"/>
    </row>
    <row r="235" spans="1:9" x14ac:dyDescent="0.35">
      <c r="A235" s="47"/>
      <c r="B235" s="29"/>
      <c r="C235" s="29"/>
      <c r="D235" s="29"/>
      <c r="E235" s="29"/>
      <c r="F235" s="29"/>
      <c r="G235" s="29"/>
      <c r="H235" s="29"/>
      <c r="I235" s="29"/>
    </row>
    <row r="236" spans="1:9" x14ac:dyDescent="0.35">
      <c r="A236" s="47"/>
      <c r="B236" s="29"/>
      <c r="C236" s="29"/>
      <c r="D236" s="29"/>
      <c r="E236" s="29"/>
      <c r="F236" s="29"/>
      <c r="G236" s="29"/>
      <c r="H236" s="29"/>
      <c r="I236" s="29"/>
    </row>
    <row r="237" spans="1:9" x14ac:dyDescent="0.35">
      <c r="A237" s="47"/>
      <c r="B237" s="29"/>
      <c r="C237" s="29"/>
      <c r="D237" s="29"/>
      <c r="E237" s="29"/>
      <c r="F237" s="29"/>
      <c r="G237" s="29"/>
      <c r="H237" s="29"/>
      <c r="I237" s="29"/>
    </row>
    <row r="238" spans="1:9" x14ac:dyDescent="0.35">
      <c r="A238" s="47"/>
      <c r="B238" s="29"/>
      <c r="C238" s="29"/>
      <c r="D238" s="29"/>
      <c r="E238" s="29"/>
      <c r="F238" s="29"/>
      <c r="G238" s="29"/>
      <c r="H238" s="29"/>
      <c r="I238" s="29"/>
    </row>
    <row r="239" spans="1:9" x14ac:dyDescent="0.35">
      <c r="A239" s="47"/>
      <c r="B239" s="29"/>
      <c r="C239" s="29"/>
      <c r="D239" s="29"/>
      <c r="E239" s="29"/>
      <c r="F239" s="29"/>
      <c r="G239" s="29"/>
      <c r="H239" s="29"/>
      <c r="I239" s="29"/>
    </row>
    <row r="240" spans="1:9" x14ac:dyDescent="0.35">
      <c r="A240" s="47"/>
      <c r="B240" s="29"/>
      <c r="C240" s="29"/>
      <c r="D240" s="29"/>
      <c r="E240" s="29"/>
      <c r="F240" s="29"/>
      <c r="G240" s="29"/>
      <c r="H240" s="29"/>
      <c r="I240" s="29"/>
    </row>
    <row r="241" spans="1:9" x14ac:dyDescent="0.35">
      <c r="A241" s="47"/>
      <c r="B241" s="29"/>
      <c r="C241" s="29"/>
      <c r="D241" s="29"/>
      <c r="E241" s="29"/>
      <c r="F241" s="29"/>
      <c r="G241" s="29"/>
      <c r="H241" s="29"/>
      <c r="I241" s="29"/>
    </row>
    <row r="242" spans="1:9" x14ac:dyDescent="0.35">
      <c r="A242" s="47"/>
    </row>
    <row r="243" spans="1:9" x14ac:dyDescent="0.35">
      <c r="A243" s="47"/>
    </row>
    <row r="244" spans="1:9" x14ac:dyDescent="0.35">
      <c r="A244" s="47"/>
    </row>
    <row r="245" spans="1:9" x14ac:dyDescent="0.35">
      <c r="A245" s="47"/>
    </row>
    <row r="246" spans="1:9" x14ac:dyDescent="0.35">
      <c r="A246" s="47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DF989-52CC-4E20-8D87-D58738FE5C11}">
  <sheetPr codeName="Sheet5"/>
  <dimension ref="A1:K68"/>
  <sheetViews>
    <sheetView workbookViewId="0">
      <selection activeCell="D4" sqref="D4"/>
    </sheetView>
  </sheetViews>
  <sheetFormatPr defaultRowHeight="14.5" x14ac:dyDescent="0.35"/>
  <cols>
    <col min="1" max="1" width="39.7265625" customWidth="1"/>
    <col min="5" max="5" width="10.453125" customWidth="1"/>
  </cols>
  <sheetData>
    <row r="1" spans="1:11" x14ac:dyDescent="0.35">
      <c r="A1" s="24" t="s">
        <v>149</v>
      </c>
      <c r="B1" s="25" t="s">
        <v>157</v>
      </c>
      <c r="C1" s="25" t="s">
        <v>151</v>
      </c>
      <c r="D1" s="25" t="s">
        <v>152</v>
      </c>
      <c r="E1" s="25" t="s">
        <v>153</v>
      </c>
      <c r="F1" s="25" t="s">
        <v>154</v>
      </c>
      <c r="G1" s="25" t="s">
        <v>155</v>
      </c>
      <c r="H1" s="25" t="s">
        <v>156</v>
      </c>
    </row>
    <row r="2" spans="1:11" x14ac:dyDescent="0.35">
      <c r="A2" s="19" t="s">
        <v>180</v>
      </c>
      <c r="B2" t="str">
        <f>CONCATENATE($A$1,A2)</f>
        <v>CI-...Net Income</v>
      </c>
      <c r="C2" s="30">
        <v>7130</v>
      </c>
      <c r="D2" s="30">
        <v>5965</v>
      </c>
      <c r="E2" s="30">
        <v>2753</v>
      </c>
      <c r="F2" s="30">
        <v>3257</v>
      </c>
      <c r="G2" s="30">
        <v>2371</v>
      </c>
      <c r="H2" s="30">
        <v>2159</v>
      </c>
    </row>
    <row r="3" spans="1:11" x14ac:dyDescent="0.35">
      <c r="A3" s="19" t="s">
        <v>20</v>
      </c>
      <c r="B3" t="str">
        <f t="shared" ref="B3:B10" si="0">CONCATENATE($A$1,A3)</f>
        <v>CI-Retirement benefits adjustment</v>
      </c>
      <c r="C3" s="30">
        <v>645</v>
      </c>
      <c r="D3" s="30">
        <v>2884</v>
      </c>
      <c r="E3" s="30">
        <v>-3</v>
      </c>
      <c r="F3" s="30">
        <v>-678</v>
      </c>
      <c r="G3" s="30">
        <v>1052</v>
      </c>
      <c r="H3" s="30">
        <v>829</v>
      </c>
    </row>
    <row r="4" spans="1:11" x14ac:dyDescent="0.35">
      <c r="A4" s="19" t="s">
        <v>21</v>
      </c>
      <c r="B4" t="str">
        <f t="shared" si="0"/>
        <v>CI-Cumulative translation adjustment</v>
      </c>
      <c r="C4" s="30">
        <v>-1116</v>
      </c>
      <c r="D4" s="30">
        <v>118</v>
      </c>
      <c r="E4" s="30">
        <v>55</v>
      </c>
      <c r="F4" s="30">
        <v>-448</v>
      </c>
      <c r="G4" s="30">
        <v>-195</v>
      </c>
      <c r="H4" s="30">
        <v>230</v>
      </c>
    </row>
    <row r="5" spans="1:11" x14ac:dyDescent="0.35">
      <c r="A5" s="19" t="s">
        <v>22</v>
      </c>
      <c r="B5" t="str">
        <f t="shared" si="0"/>
        <v>CI-Unrealized gain on derivatives</v>
      </c>
      <c r="C5" s="30">
        <v>63</v>
      </c>
      <c r="D5" s="30">
        <v>16</v>
      </c>
      <c r="E5" s="30">
        <v>2</v>
      </c>
      <c r="F5" s="30">
        <v>-75</v>
      </c>
      <c r="G5" s="30">
        <v>9</v>
      </c>
      <c r="H5" s="30">
        <v>4</v>
      </c>
    </row>
    <row r="6" spans="1:11" x14ac:dyDescent="0.35">
      <c r="A6" s="19" t="s">
        <v>23</v>
      </c>
      <c r="B6" t="str">
        <f t="shared" si="0"/>
        <v>CI-Unrealized gain (loss) on debt securities</v>
      </c>
      <c r="C6" s="30">
        <v>-109</v>
      </c>
      <c r="D6" s="30">
        <v>-18</v>
      </c>
      <c r="E6" s="30">
        <v>14</v>
      </c>
      <c r="F6" s="30">
        <v>29</v>
      </c>
      <c r="G6" s="30">
        <v>-13</v>
      </c>
      <c r="H6" s="30">
        <v>-1</v>
      </c>
    </row>
    <row r="7" spans="1:11" x14ac:dyDescent="0.35">
      <c r="A7" s="19" t="s">
        <v>19</v>
      </c>
      <c r="B7" t="str">
        <f t="shared" si="0"/>
        <v>CI-Other Comprehensive Income (Loss), Net of Income Taxes</v>
      </c>
      <c r="C7" s="30">
        <v>-517</v>
      </c>
      <c r="D7" s="30">
        <v>3000</v>
      </c>
      <c r="E7" s="30">
        <v>68</v>
      </c>
      <c r="F7" s="30">
        <v>-1172</v>
      </c>
      <c r="G7" s="30">
        <v>853</v>
      </c>
      <c r="H7" s="30">
        <v>1062</v>
      </c>
    </row>
    <row r="8" spans="1:11" x14ac:dyDescent="0.35">
      <c r="A8" s="19" t="s">
        <v>182</v>
      </c>
      <c r="B8" t="str">
        <f t="shared" si="0"/>
        <v>CI-...Comprehensive Income of Consolidated Group</v>
      </c>
      <c r="C8" s="30">
        <v>6613</v>
      </c>
      <c r="D8" s="30">
        <v>8965</v>
      </c>
      <c r="E8" s="30">
        <v>2821</v>
      </c>
      <c r="F8" s="30">
        <v>2085</v>
      </c>
      <c r="G8" s="30">
        <v>3224</v>
      </c>
      <c r="H8" s="30">
        <v>3221</v>
      </c>
      <c r="K8" t="s">
        <v>49</v>
      </c>
    </row>
    <row r="9" spans="1:11" x14ac:dyDescent="0.35">
      <c r="A9" s="19" t="s">
        <v>25</v>
      </c>
      <c r="B9" t="str">
        <f t="shared" si="0"/>
        <v>CI-Less: Comprehensive income (loss) attributable to noncontrolling interests</v>
      </c>
      <c r="C9" s="30">
        <v>-16</v>
      </c>
      <c r="D9" s="30">
        <v>2</v>
      </c>
      <c r="E9" s="30">
        <v>2</v>
      </c>
      <c r="F9" s="30">
        <v>4</v>
      </c>
      <c r="G9" s="30">
        <v>2</v>
      </c>
      <c r="H9" s="30">
        <v>0</v>
      </c>
    </row>
    <row r="10" spans="1:11" x14ac:dyDescent="0.35">
      <c r="A10" s="19" t="s">
        <v>183</v>
      </c>
      <c r="B10" t="str">
        <f t="shared" si="0"/>
        <v>CI-...Comprehensive Income Attributable to Deere &amp; Company</v>
      </c>
      <c r="C10" s="30">
        <v>6629</v>
      </c>
      <c r="D10" s="30">
        <v>8963</v>
      </c>
      <c r="E10" s="30">
        <v>2819</v>
      </c>
      <c r="F10" s="30">
        <v>2081</v>
      </c>
      <c r="G10" s="30">
        <v>3222</v>
      </c>
      <c r="H10" s="30">
        <v>3221</v>
      </c>
    </row>
    <row r="14" spans="1:11" x14ac:dyDescent="0.35">
      <c r="I14" t="s">
        <v>49</v>
      </c>
    </row>
    <row r="15" spans="1:11" x14ac:dyDescent="0.35">
      <c r="A15" s="19" t="s">
        <v>13</v>
      </c>
      <c r="B15" s="30">
        <v>7130</v>
      </c>
      <c r="C15">
        <v>2022</v>
      </c>
      <c r="D15" t="s">
        <v>160</v>
      </c>
    </row>
    <row r="16" spans="1:11" x14ac:dyDescent="0.35">
      <c r="A16" s="19" t="s">
        <v>20</v>
      </c>
      <c r="B16" s="30">
        <v>645</v>
      </c>
      <c r="C16">
        <v>2022</v>
      </c>
      <c r="D16" t="s">
        <v>160</v>
      </c>
    </row>
    <row r="17" spans="1:4" x14ac:dyDescent="0.35">
      <c r="A17" s="19" t="s">
        <v>21</v>
      </c>
      <c r="B17" s="30">
        <v>-1116</v>
      </c>
      <c r="C17">
        <v>2022</v>
      </c>
      <c r="D17" t="s">
        <v>160</v>
      </c>
    </row>
    <row r="18" spans="1:4" x14ac:dyDescent="0.35">
      <c r="A18" s="19" t="s">
        <v>22</v>
      </c>
      <c r="B18" s="30">
        <v>63</v>
      </c>
      <c r="C18">
        <v>2022</v>
      </c>
      <c r="D18" t="s">
        <v>160</v>
      </c>
    </row>
    <row r="19" spans="1:4" x14ac:dyDescent="0.35">
      <c r="A19" s="19" t="s">
        <v>23</v>
      </c>
      <c r="B19" s="30">
        <v>-109</v>
      </c>
      <c r="C19">
        <v>2022</v>
      </c>
      <c r="D19" t="s">
        <v>160</v>
      </c>
    </row>
    <row r="20" spans="1:4" x14ac:dyDescent="0.35">
      <c r="A20" s="19" t="s">
        <v>19</v>
      </c>
      <c r="B20" s="30">
        <v>-517</v>
      </c>
      <c r="C20">
        <v>2022</v>
      </c>
      <c r="D20" t="s">
        <v>160</v>
      </c>
    </row>
    <row r="21" spans="1:4" x14ac:dyDescent="0.35">
      <c r="A21" s="19" t="s">
        <v>24</v>
      </c>
      <c r="B21" s="30">
        <v>6613</v>
      </c>
      <c r="C21">
        <v>2022</v>
      </c>
      <c r="D21" t="s">
        <v>160</v>
      </c>
    </row>
    <row r="22" spans="1:4" x14ac:dyDescent="0.35">
      <c r="A22" s="19" t="s">
        <v>25</v>
      </c>
      <c r="B22" s="30">
        <v>-16</v>
      </c>
      <c r="C22">
        <v>2022</v>
      </c>
      <c r="D22" t="s">
        <v>160</v>
      </c>
    </row>
    <row r="23" spans="1:4" x14ac:dyDescent="0.35">
      <c r="A23" s="19" t="s">
        <v>26</v>
      </c>
      <c r="B23" s="30">
        <v>6629</v>
      </c>
      <c r="C23">
        <v>2022</v>
      </c>
      <c r="D23" t="s">
        <v>160</v>
      </c>
    </row>
    <row r="24" spans="1:4" x14ac:dyDescent="0.35">
      <c r="A24" s="19" t="s">
        <v>13</v>
      </c>
      <c r="B24" s="30">
        <v>5965</v>
      </c>
      <c r="C24">
        <v>2021</v>
      </c>
      <c r="D24" t="s">
        <v>160</v>
      </c>
    </row>
    <row r="25" spans="1:4" x14ac:dyDescent="0.35">
      <c r="A25" s="19" t="s">
        <v>20</v>
      </c>
      <c r="B25" s="30">
        <v>2884</v>
      </c>
      <c r="C25">
        <v>2021</v>
      </c>
      <c r="D25" t="s">
        <v>160</v>
      </c>
    </row>
    <row r="26" spans="1:4" x14ac:dyDescent="0.35">
      <c r="A26" s="19" t="s">
        <v>21</v>
      </c>
      <c r="B26" s="30">
        <v>118</v>
      </c>
      <c r="C26">
        <v>2021</v>
      </c>
      <c r="D26" t="s">
        <v>160</v>
      </c>
    </row>
    <row r="27" spans="1:4" x14ac:dyDescent="0.35">
      <c r="A27" s="19" t="s">
        <v>22</v>
      </c>
      <c r="B27" s="30">
        <v>16</v>
      </c>
      <c r="C27">
        <v>2021</v>
      </c>
      <c r="D27" t="s">
        <v>160</v>
      </c>
    </row>
    <row r="28" spans="1:4" x14ac:dyDescent="0.35">
      <c r="A28" s="19" t="s">
        <v>23</v>
      </c>
      <c r="B28" s="30">
        <v>-18</v>
      </c>
      <c r="C28">
        <v>2021</v>
      </c>
      <c r="D28" t="s">
        <v>160</v>
      </c>
    </row>
    <row r="29" spans="1:4" x14ac:dyDescent="0.35">
      <c r="A29" s="19" t="s">
        <v>19</v>
      </c>
      <c r="B29" s="30">
        <v>3000</v>
      </c>
      <c r="C29">
        <v>2021</v>
      </c>
      <c r="D29" t="s">
        <v>160</v>
      </c>
    </row>
    <row r="30" spans="1:4" x14ac:dyDescent="0.35">
      <c r="A30" s="19" t="s">
        <v>24</v>
      </c>
      <c r="B30" s="30">
        <v>8965</v>
      </c>
      <c r="C30">
        <v>2021</v>
      </c>
      <c r="D30" t="s">
        <v>160</v>
      </c>
    </row>
    <row r="31" spans="1:4" x14ac:dyDescent="0.35">
      <c r="A31" s="19" t="s">
        <v>25</v>
      </c>
      <c r="B31" s="30">
        <v>2</v>
      </c>
      <c r="C31">
        <v>2021</v>
      </c>
      <c r="D31" t="s">
        <v>160</v>
      </c>
    </row>
    <row r="32" spans="1:4" x14ac:dyDescent="0.35">
      <c r="A32" s="19" t="s">
        <v>26</v>
      </c>
      <c r="B32" s="30">
        <v>8963</v>
      </c>
      <c r="C32">
        <v>2021</v>
      </c>
      <c r="D32" t="s">
        <v>160</v>
      </c>
    </row>
    <row r="33" spans="1:4" x14ac:dyDescent="0.35">
      <c r="A33" s="19" t="s">
        <v>13</v>
      </c>
      <c r="B33" s="30">
        <v>2753</v>
      </c>
      <c r="C33">
        <v>2020</v>
      </c>
      <c r="D33" t="s">
        <v>160</v>
      </c>
    </row>
    <row r="34" spans="1:4" x14ac:dyDescent="0.35">
      <c r="A34" s="19" t="s">
        <v>20</v>
      </c>
      <c r="B34" s="30">
        <v>-3</v>
      </c>
      <c r="C34">
        <v>2020</v>
      </c>
      <c r="D34" t="s">
        <v>160</v>
      </c>
    </row>
    <row r="35" spans="1:4" x14ac:dyDescent="0.35">
      <c r="A35" s="19" t="s">
        <v>21</v>
      </c>
      <c r="B35" s="30">
        <v>55</v>
      </c>
      <c r="C35">
        <v>2020</v>
      </c>
      <c r="D35" t="s">
        <v>160</v>
      </c>
    </row>
    <row r="36" spans="1:4" x14ac:dyDescent="0.35">
      <c r="A36" s="19" t="s">
        <v>22</v>
      </c>
      <c r="B36" s="30">
        <v>2</v>
      </c>
      <c r="C36">
        <v>2020</v>
      </c>
      <c r="D36" t="s">
        <v>160</v>
      </c>
    </row>
    <row r="37" spans="1:4" x14ac:dyDescent="0.35">
      <c r="A37" s="19" t="s">
        <v>23</v>
      </c>
      <c r="B37" s="30">
        <v>14</v>
      </c>
      <c r="C37">
        <v>2020</v>
      </c>
      <c r="D37" t="s">
        <v>160</v>
      </c>
    </row>
    <row r="38" spans="1:4" x14ac:dyDescent="0.35">
      <c r="A38" s="19" t="s">
        <v>19</v>
      </c>
      <c r="B38" s="30">
        <v>68</v>
      </c>
      <c r="C38">
        <v>2020</v>
      </c>
      <c r="D38" t="s">
        <v>160</v>
      </c>
    </row>
    <row r="39" spans="1:4" x14ac:dyDescent="0.35">
      <c r="A39" s="19" t="s">
        <v>24</v>
      </c>
      <c r="B39" s="30">
        <v>2821</v>
      </c>
      <c r="C39">
        <v>2020</v>
      </c>
      <c r="D39" t="s">
        <v>160</v>
      </c>
    </row>
    <row r="40" spans="1:4" x14ac:dyDescent="0.35">
      <c r="A40" s="19" t="s">
        <v>25</v>
      </c>
      <c r="B40" s="30">
        <v>2</v>
      </c>
      <c r="C40">
        <v>2020</v>
      </c>
      <c r="D40" t="s">
        <v>160</v>
      </c>
    </row>
    <row r="41" spans="1:4" x14ac:dyDescent="0.35">
      <c r="A41" s="19" t="s">
        <v>26</v>
      </c>
      <c r="B41" s="30">
        <v>2819</v>
      </c>
      <c r="C41">
        <v>2020</v>
      </c>
      <c r="D41" t="s">
        <v>160</v>
      </c>
    </row>
    <row r="42" spans="1:4" x14ac:dyDescent="0.35">
      <c r="A42" s="19" t="s">
        <v>13</v>
      </c>
      <c r="B42" s="30">
        <v>3257</v>
      </c>
      <c r="C42">
        <v>2019</v>
      </c>
      <c r="D42" t="s">
        <v>160</v>
      </c>
    </row>
    <row r="43" spans="1:4" x14ac:dyDescent="0.35">
      <c r="A43" s="19" t="s">
        <v>20</v>
      </c>
      <c r="B43" s="30">
        <v>-678</v>
      </c>
      <c r="C43">
        <v>2019</v>
      </c>
      <c r="D43" t="s">
        <v>160</v>
      </c>
    </row>
    <row r="44" spans="1:4" x14ac:dyDescent="0.35">
      <c r="A44" s="19" t="s">
        <v>21</v>
      </c>
      <c r="B44" s="30">
        <v>-448</v>
      </c>
      <c r="C44">
        <v>2019</v>
      </c>
      <c r="D44" t="s">
        <v>160</v>
      </c>
    </row>
    <row r="45" spans="1:4" x14ac:dyDescent="0.35">
      <c r="A45" s="19" t="s">
        <v>22</v>
      </c>
      <c r="B45" s="30">
        <v>-75</v>
      </c>
      <c r="C45">
        <v>2019</v>
      </c>
      <c r="D45" t="s">
        <v>160</v>
      </c>
    </row>
    <row r="46" spans="1:4" x14ac:dyDescent="0.35">
      <c r="A46" s="19" t="s">
        <v>23</v>
      </c>
      <c r="B46" s="30">
        <v>29</v>
      </c>
      <c r="C46">
        <v>2019</v>
      </c>
      <c r="D46" t="s">
        <v>160</v>
      </c>
    </row>
    <row r="47" spans="1:4" x14ac:dyDescent="0.35">
      <c r="A47" s="19" t="s">
        <v>19</v>
      </c>
      <c r="B47" s="30">
        <v>-1172</v>
      </c>
      <c r="C47">
        <v>2019</v>
      </c>
      <c r="D47" t="s">
        <v>160</v>
      </c>
    </row>
    <row r="48" spans="1:4" x14ac:dyDescent="0.35">
      <c r="A48" s="19" t="s">
        <v>24</v>
      </c>
      <c r="B48" s="30">
        <v>2085</v>
      </c>
      <c r="C48">
        <v>2019</v>
      </c>
      <c r="D48" t="s">
        <v>160</v>
      </c>
    </row>
    <row r="49" spans="1:4" x14ac:dyDescent="0.35">
      <c r="A49" s="19" t="s">
        <v>25</v>
      </c>
      <c r="B49" s="30">
        <v>4</v>
      </c>
      <c r="C49">
        <v>2019</v>
      </c>
      <c r="D49" t="s">
        <v>160</v>
      </c>
    </row>
    <row r="50" spans="1:4" x14ac:dyDescent="0.35">
      <c r="A50" s="19" t="s">
        <v>26</v>
      </c>
      <c r="B50" s="30">
        <v>2081</v>
      </c>
      <c r="C50">
        <v>2019</v>
      </c>
      <c r="D50" t="s">
        <v>160</v>
      </c>
    </row>
    <row r="51" spans="1:4" x14ac:dyDescent="0.35">
      <c r="A51" s="19" t="s">
        <v>13</v>
      </c>
      <c r="B51" s="30">
        <v>2371</v>
      </c>
      <c r="C51">
        <v>2018</v>
      </c>
      <c r="D51" t="s">
        <v>160</v>
      </c>
    </row>
    <row r="52" spans="1:4" x14ac:dyDescent="0.35">
      <c r="A52" s="19" t="s">
        <v>20</v>
      </c>
      <c r="B52" s="30">
        <v>1052</v>
      </c>
      <c r="C52">
        <v>2018</v>
      </c>
      <c r="D52" t="s">
        <v>160</v>
      </c>
    </row>
    <row r="53" spans="1:4" x14ac:dyDescent="0.35">
      <c r="A53" s="19" t="s">
        <v>21</v>
      </c>
      <c r="B53" s="30">
        <v>-195</v>
      </c>
      <c r="C53">
        <v>2018</v>
      </c>
      <c r="D53" t="s">
        <v>160</v>
      </c>
    </row>
    <row r="54" spans="1:4" x14ac:dyDescent="0.35">
      <c r="A54" s="19" t="s">
        <v>22</v>
      </c>
      <c r="B54" s="30">
        <v>9</v>
      </c>
      <c r="C54">
        <v>2018</v>
      </c>
      <c r="D54" t="s">
        <v>160</v>
      </c>
    </row>
    <row r="55" spans="1:4" x14ac:dyDescent="0.35">
      <c r="A55" s="19" t="s">
        <v>23</v>
      </c>
      <c r="B55" s="30">
        <v>-13</v>
      </c>
      <c r="C55">
        <v>2018</v>
      </c>
      <c r="D55" t="s">
        <v>160</v>
      </c>
    </row>
    <row r="56" spans="1:4" x14ac:dyDescent="0.35">
      <c r="A56" s="19" t="s">
        <v>19</v>
      </c>
      <c r="B56" s="30">
        <v>853</v>
      </c>
      <c r="C56">
        <v>2018</v>
      </c>
      <c r="D56" t="s">
        <v>160</v>
      </c>
    </row>
    <row r="57" spans="1:4" x14ac:dyDescent="0.35">
      <c r="A57" s="19" t="s">
        <v>24</v>
      </c>
      <c r="B57" s="30">
        <v>3224</v>
      </c>
      <c r="C57">
        <v>2018</v>
      </c>
      <c r="D57" t="s">
        <v>160</v>
      </c>
    </row>
    <row r="58" spans="1:4" x14ac:dyDescent="0.35">
      <c r="A58" s="19" t="s">
        <v>25</v>
      </c>
      <c r="B58" s="30">
        <v>2</v>
      </c>
      <c r="C58">
        <v>2018</v>
      </c>
      <c r="D58" t="s">
        <v>160</v>
      </c>
    </row>
    <row r="59" spans="1:4" x14ac:dyDescent="0.35">
      <c r="A59" s="19" t="s">
        <v>26</v>
      </c>
      <c r="B59" s="30">
        <v>3222</v>
      </c>
      <c r="C59">
        <v>2018</v>
      </c>
      <c r="D59" t="s">
        <v>160</v>
      </c>
    </row>
    <row r="60" spans="1:4" x14ac:dyDescent="0.35">
      <c r="A60" s="19" t="s">
        <v>13</v>
      </c>
      <c r="B60" s="30">
        <v>2159</v>
      </c>
      <c r="C60">
        <v>2017</v>
      </c>
      <c r="D60" t="s">
        <v>160</v>
      </c>
    </row>
    <row r="61" spans="1:4" x14ac:dyDescent="0.35">
      <c r="A61" s="19" t="s">
        <v>20</v>
      </c>
      <c r="B61" s="30">
        <v>829</v>
      </c>
      <c r="C61">
        <v>2017</v>
      </c>
      <c r="D61" t="s">
        <v>160</v>
      </c>
    </row>
    <row r="62" spans="1:4" x14ac:dyDescent="0.35">
      <c r="A62" s="19" t="s">
        <v>21</v>
      </c>
      <c r="B62" s="30">
        <v>230</v>
      </c>
      <c r="C62">
        <v>2017</v>
      </c>
      <c r="D62" t="s">
        <v>160</v>
      </c>
    </row>
    <row r="63" spans="1:4" x14ac:dyDescent="0.35">
      <c r="A63" s="19" t="s">
        <v>22</v>
      </c>
      <c r="B63" s="30">
        <v>4</v>
      </c>
      <c r="C63">
        <v>2017</v>
      </c>
      <c r="D63" t="s">
        <v>160</v>
      </c>
    </row>
    <row r="64" spans="1:4" x14ac:dyDescent="0.35">
      <c r="A64" s="19" t="s">
        <v>23</v>
      </c>
      <c r="B64" s="30">
        <v>-1</v>
      </c>
      <c r="C64">
        <v>2017</v>
      </c>
      <c r="D64" t="s">
        <v>160</v>
      </c>
    </row>
    <row r="65" spans="1:4" x14ac:dyDescent="0.35">
      <c r="A65" s="19" t="s">
        <v>19</v>
      </c>
      <c r="B65" s="30">
        <v>1062</v>
      </c>
      <c r="C65">
        <v>2017</v>
      </c>
      <c r="D65" t="s">
        <v>160</v>
      </c>
    </row>
    <row r="66" spans="1:4" x14ac:dyDescent="0.35">
      <c r="A66" s="19" t="s">
        <v>24</v>
      </c>
      <c r="B66" s="30">
        <v>3221</v>
      </c>
      <c r="C66">
        <v>2017</v>
      </c>
      <c r="D66" t="s">
        <v>160</v>
      </c>
    </row>
    <row r="67" spans="1:4" x14ac:dyDescent="0.35">
      <c r="A67" s="19" t="s">
        <v>25</v>
      </c>
      <c r="B67" s="30">
        <v>0</v>
      </c>
      <c r="C67">
        <v>2017</v>
      </c>
      <c r="D67" t="s">
        <v>160</v>
      </c>
    </row>
    <row r="68" spans="1:4" x14ac:dyDescent="0.35">
      <c r="A68" s="19" t="s">
        <v>26</v>
      </c>
      <c r="B68" s="30">
        <v>3221</v>
      </c>
      <c r="C68">
        <v>2017</v>
      </c>
      <c r="D68" t="s">
        <v>160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767E-D59F-4B4C-9C3A-64436DD5D8A4}">
  <sheetPr codeName="Sheet6"/>
  <dimension ref="A1:Q284"/>
  <sheetViews>
    <sheetView topLeftCell="B19" workbookViewId="0">
      <selection activeCell="L36" sqref="L36:P37"/>
    </sheetView>
  </sheetViews>
  <sheetFormatPr defaultRowHeight="14.5" x14ac:dyDescent="0.35"/>
  <cols>
    <col min="1" max="1" width="38.26953125" customWidth="1"/>
    <col min="2" max="2" width="11.08984375" customWidth="1"/>
    <col min="5" max="5" width="11.08984375" customWidth="1"/>
  </cols>
  <sheetData>
    <row r="1" spans="1:12" x14ac:dyDescent="0.35">
      <c r="A1" s="21" t="s">
        <v>150</v>
      </c>
      <c r="B1" s="24"/>
      <c r="E1" s="26"/>
      <c r="F1" s="24"/>
    </row>
    <row r="2" spans="1:12" x14ac:dyDescent="0.35">
      <c r="B2" t="s">
        <v>157</v>
      </c>
      <c r="C2" s="25" t="s">
        <v>151</v>
      </c>
      <c r="D2" s="25" t="s">
        <v>152</v>
      </c>
      <c r="E2" s="25" t="s">
        <v>153</v>
      </c>
      <c r="F2" s="25" t="s">
        <v>154</v>
      </c>
      <c r="G2" s="25" t="s">
        <v>155</v>
      </c>
      <c r="H2" s="25" t="s">
        <v>156</v>
      </c>
    </row>
    <row r="3" spans="1:12" x14ac:dyDescent="0.35">
      <c r="A3" s="19" t="s">
        <v>62</v>
      </c>
      <c r="B3" t="str">
        <f>CONCATENATE($A$1,A3)</f>
        <v>CF-Net income</v>
      </c>
      <c r="C3" s="30">
        <v>7130</v>
      </c>
      <c r="D3" s="30">
        <v>5965</v>
      </c>
      <c r="E3" s="30">
        <v>2753</v>
      </c>
      <c r="F3" s="30">
        <v>3257</v>
      </c>
      <c r="G3" s="30">
        <v>2371</v>
      </c>
      <c r="H3" s="30">
        <v>2159</v>
      </c>
    </row>
    <row r="4" spans="1:12" x14ac:dyDescent="0.35">
      <c r="A4" s="19" t="s">
        <v>63</v>
      </c>
      <c r="B4" t="str">
        <f t="shared" ref="B4:B42" si="0">CONCATENATE($A$1,A4)</f>
        <v>CF-Provision (credit) for credit losses</v>
      </c>
      <c r="C4" s="30">
        <v>192</v>
      </c>
      <c r="D4" s="30">
        <v>-6</v>
      </c>
      <c r="E4" s="30">
        <v>110</v>
      </c>
      <c r="F4" s="30">
        <v>43</v>
      </c>
      <c r="G4" s="30">
        <v>90</v>
      </c>
      <c r="H4" s="30">
        <v>98</v>
      </c>
    </row>
    <row r="5" spans="1:12" x14ac:dyDescent="0.35">
      <c r="A5" s="19" t="s">
        <v>64</v>
      </c>
      <c r="B5" t="str">
        <f t="shared" si="0"/>
        <v>CF-Provision for depreciation and amortization</v>
      </c>
      <c r="C5" s="30">
        <v>1895</v>
      </c>
      <c r="D5" s="30">
        <v>2050</v>
      </c>
      <c r="E5" s="30">
        <v>2118</v>
      </c>
      <c r="F5" s="30">
        <v>2019</v>
      </c>
      <c r="G5" s="30">
        <v>1927</v>
      </c>
      <c r="H5" s="30">
        <v>1716</v>
      </c>
    </row>
    <row r="6" spans="1:12" x14ac:dyDescent="0.35">
      <c r="A6" s="19" t="s">
        <v>65</v>
      </c>
      <c r="B6" t="str">
        <f t="shared" si="0"/>
        <v>CF-Impairment charges</v>
      </c>
      <c r="C6" s="30">
        <v>88</v>
      </c>
      <c r="D6" s="30">
        <v>50</v>
      </c>
      <c r="E6" s="30">
        <v>194</v>
      </c>
      <c r="F6" s="30">
        <v>77</v>
      </c>
      <c r="G6" s="29"/>
      <c r="H6" s="30">
        <v>40</v>
      </c>
    </row>
    <row r="7" spans="1:12" x14ac:dyDescent="0.35">
      <c r="A7" s="19" t="s">
        <v>66</v>
      </c>
      <c r="B7" t="str">
        <f t="shared" si="0"/>
        <v>CF-Share-based compensation expense</v>
      </c>
      <c r="C7" s="30">
        <v>85</v>
      </c>
      <c r="D7" s="30">
        <v>82</v>
      </c>
      <c r="E7" s="30">
        <v>81</v>
      </c>
      <c r="F7" s="30">
        <v>82</v>
      </c>
      <c r="G7" s="30">
        <v>84</v>
      </c>
      <c r="H7" s="30">
        <v>68</v>
      </c>
    </row>
    <row r="8" spans="1:12" x14ac:dyDescent="0.35">
      <c r="A8" s="19" t="s">
        <v>94</v>
      </c>
      <c r="B8" t="str">
        <f t="shared" si="0"/>
        <v>CF-(Gain) loss on sales of businesses and unconsolidated affiliates</v>
      </c>
      <c r="C8" s="44" t="s">
        <v>3</v>
      </c>
      <c r="D8" s="44" t="s">
        <v>3</v>
      </c>
      <c r="E8" s="30">
        <v>24</v>
      </c>
      <c r="F8" s="30">
        <v>5</v>
      </c>
      <c r="G8" s="30">
        <v>-25</v>
      </c>
      <c r="H8" s="30">
        <v>-375</v>
      </c>
      <c r="L8" t="s">
        <v>49</v>
      </c>
    </row>
    <row r="9" spans="1:12" x14ac:dyDescent="0.35">
      <c r="A9" s="19" t="s">
        <v>95</v>
      </c>
      <c r="B9" t="str">
        <f t="shared" si="0"/>
        <v>CF-Undistributed earnings of unconsolidated affiliates</v>
      </c>
      <c r="C9" s="29"/>
      <c r="D9" s="29"/>
      <c r="E9" s="29"/>
      <c r="F9" s="30">
        <v>9</v>
      </c>
      <c r="G9" s="30">
        <v>-26</v>
      </c>
      <c r="H9" s="30">
        <v>-14</v>
      </c>
      <c r="J9" t="s">
        <v>49</v>
      </c>
    </row>
    <row r="10" spans="1:12" x14ac:dyDescent="0.35">
      <c r="A10" s="19" t="s">
        <v>67</v>
      </c>
      <c r="B10" t="str">
        <f t="shared" si="0"/>
        <v>CF-Gain on remeasurement of previously held equity investment</v>
      </c>
      <c r="C10" s="30">
        <v>-326</v>
      </c>
      <c r="D10" s="44" t="s">
        <v>3</v>
      </c>
      <c r="E10" s="44" t="s">
        <v>3</v>
      </c>
      <c r="F10" s="29"/>
      <c r="G10" s="29"/>
      <c r="H10" s="29"/>
      <c r="K10" t="s">
        <v>49</v>
      </c>
    </row>
    <row r="11" spans="1:12" x14ac:dyDescent="0.35">
      <c r="A11" s="19" t="s">
        <v>96</v>
      </c>
      <c r="B11" t="str">
        <f t="shared" si="0"/>
        <v>CF-Provision (credit) for deferred income taxes</v>
      </c>
      <c r="C11" s="30">
        <v>-66</v>
      </c>
      <c r="D11" s="30">
        <v>-441</v>
      </c>
      <c r="E11" s="30">
        <v>-11</v>
      </c>
      <c r="F11" s="30">
        <v>-465</v>
      </c>
      <c r="G11" s="30">
        <v>1480</v>
      </c>
      <c r="H11" s="30">
        <v>100</v>
      </c>
    </row>
    <row r="12" spans="1:12" x14ac:dyDescent="0.35">
      <c r="A12" s="19" t="s">
        <v>68</v>
      </c>
      <c r="B12" t="str">
        <f t="shared" si="0"/>
        <v>CF-Trade, notes, and financing receivables related to sales</v>
      </c>
      <c r="C12" s="30">
        <v>-2483</v>
      </c>
      <c r="D12" s="30">
        <v>969</v>
      </c>
      <c r="E12" s="30">
        <v>2009</v>
      </c>
      <c r="F12" s="30">
        <v>-869</v>
      </c>
      <c r="G12" s="30">
        <v>-1531</v>
      </c>
      <c r="H12" s="30">
        <v>-839</v>
      </c>
    </row>
    <row r="13" spans="1:12" x14ac:dyDescent="0.35">
      <c r="A13" s="19" t="s">
        <v>33</v>
      </c>
      <c r="B13" t="str">
        <f t="shared" si="0"/>
        <v>CF-Inventories</v>
      </c>
      <c r="C13" s="30">
        <v>-2091</v>
      </c>
      <c r="D13" s="30">
        <v>-2497</v>
      </c>
      <c r="E13" s="30">
        <v>397</v>
      </c>
      <c r="F13" s="30">
        <v>-780</v>
      </c>
      <c r="G13" s="30">
        <v>-1772</v>
      </c>
      <c r="H13" s="30">
        <v>-1305</v>
      </c>
    </row>
    <row r="14" spans="1:12" x14ac:dyDescent="0.35">
      <c r="A14" s="19" t="s">
        <v>187</v>
      </c>
      <c r="B14" t="str">
        <f t="shared" si="0"/>
        <v>CF-Accounts payable and accrued expenses.</v>
      </c>
      <c r="C14" s="30">
        <v>1133</v>
      </c>
      <c r="D14" s="30">
        <v>1884</v>
      </c>
      <c r="E14" s="30">
        <v>-7</v>
      </c>
      <c r="F14" s="30">
        <v>46</v>
      </c>
      <c r="G14" s="30">
        <v>722</v>
      </c>
      <c r="H14" s="30">
        <v>968</v>
      </c>
    </row>
    <row r="15" spans="1:12" x14ac:dyDescent="0.35">
      <c r="A15" s="19" t="s">
        <v>69</v>
      </c>
      <c r="B15" t="str">
        <f t="shared" si="0"/>
        <v>CF-Accrued income taxes payable/receivable</v>
      </c>
      <c r="C15" s="30">
        <v>141</v>
      </c>
      <c r="D15" s="30">
        <v>11</v>
      </c>
      <c r="E15" s="30">
        <v>8</v>
      </c>
      <c r="F15" s="30">
        <v>173</v>
      </c>
      <c r="G15" s="30">
        <v>-466</v>
      </c>
      <c r="H15" s="30">
        <v>-84</v>
      </c>
    </row>
    <row r="16" spans="1:12" x14ac:dyDescent="0.35">
      <c r="A16" s="19" t="s">
        <v>37</v>
      </c>
      <c r="B16" t="str">
        <f t="shared" si="0"/>
        <v>CF-Retirement benefits</v>
      </c>
      <c r="C16" s="30">
        <v>-1015</v>
      </c>
      <c r="D16" s="30">
        <v>29</v>
      </c>
      <c r="E16" s="30">
        <v>-537</v>
      </c>
      <c r="F16" s="30">
        <v>-233</v>
      </c>
      <c r="G16" s="30">
        <v>-1026</v>
      </c>
      <c r="H16" s="30">
        <v>-32</v>
      </c>
    </row>
    <row r="17" spans="1:11" x14ac:dyDescent="0.35">
      <c r="A17" s="19" t="s">
        <v>70</v>
      </c>
      <c r="B17" t="str">
        <f t="shared" si="0"/>
        <v>CF-Other</v>
      </c>
      <c r="C17" s="30">
        <v>16</v>
      </c>
      <c r="D17" s="30">
        <v>-370</v>
      </c>
      <c r="E17" s="30">
        <v>344</v>
      </c>
      <c r="F17" s="30">
        <v>48</v>
      </c>
      <c r="G17" s="30">
        <v>-6</v>
      </c>
      <c r="H17" s="30">
        <v>-304</v>
      </c>
    </row>
    <row r="18" spans="1:11" x14ac:dyDescent="0.35">
      <c r="A18" s="19" t="s">
        <v>71</v>
      </c>
      <c r="B18" t="str">
        <f t="shared" si="0"/>
        <v>CF-Net cash provided by operating activities</v>
      </c>
      <c r="C18" s="30">
        <v>4699</v>
      </c>
      <c r="D18" s="30">
        <v>7726</v>
      </c>
      <c r="E18" s="30">
        <v>7483</v>
      </c>
      <c r="F18" s="30">
        <v>3412</v>
      </c>
      <c r="G18" s="30">
        <v>1822</v>
      </c>
      <c r="H18" s="30">
        <v>2196</v>
      </c>
    </row>
    <row r="19" spans="1:11" x14ac:dyDescent="0.35">
      <c r="A19" s="19" t="s">
        <v>72</v>
      </c>
      <c r="B19" t="str">
        <f t="shared" si="0"/>
        <v>CF-Collections of receivables (excluding receivables related to sales)</v>
      </c>
      <c r="C19" s="30">
        <v>20907</v>
      </c>
      <c r="D19" s="30">
        <v>18959</v>
      </c>
      <c r="E19" s="30">
        <v>17381</v>
      </c>
      <c r="F19" s="30">
        <v>16706</v>
      </c>
      <c r="G19" s="30">
        <v>15589</v>
      </c>
      <c r="H19" s="30">
        <v>14671</v>
      </c>
    </row>
    <row r="20" spans="1:11" x14ac:dyDescent="0.35">
      <c r="A20" s="19" t="s">
        <v>97</v>
      </c>
      <c r="B20" t="str">
        <f t="shared" si="0"/>
        <v>CF-Proceeds from maturities and sales of marketable securities</v>
      </c>
      <c r="C20" s="29"/>
      <c r="D20" s="29"/>
      <c r="E20" s="29"/>
      <c r="F20" s="30">
        <v>89</v>
      </c>
      <c r="G20" s="30">
        <v>76</v>
      </c>
      <c r="H20" s="30">
        <v>404</v>
      </c>
    </row>
    <row r="21" spans="1:11" x14ac:dyDescent="0.35">
      <c r="A21" s="19" t="s">
        <v>73</v>
      </c>
      <c r="B21" t="str">
        <f t="shared" si="0"/>
        <v>CF-Proceeds from sales of equipment on operating leases</v>
      </c>
      <c r="C21" s="30">
        <v>2093</v>
      </c>
      <c r="D21" s="30">
        <v>2094</v>
      </c>
      <c r="E21" s="30">
        <v>1783</v>
      </c>
      <c r="F21" s="30">
        <v>1648</v>
      </c>
      <c r="G21" s="30">
        <v>1483</v>
      </c>
      <c r="H21" s="30">
        <v>1441</v>
      </c>
    </row>
    <row r="22" spans="1:11" x14ac:dyDescent="0.35">
      <c r="A22" s="19" t="s">
        <v>98</v>
      </c>
      <c r="B22" t="str">
        <f t="shared" si="0"/>
        <v>CF-Proceeds from sales of businesses and unconsolidated affiliates, net of cash sold</v>
      </c>
      <c r="C22" s="29"/>
      <c r="D22" s="29"/>
      <c r="E22" s="29"/>
      <c r="F22" s="30">
        <v>93</v>
      </c>
      <c r="G22" s="30">
        <v>156</v>
      </c>
      <c r="H22" s="30">
        <v>114</v>
      </c>
      <c r="I22" t="s">
        <v>49</v>
      </c>
    </row>
    <row r="23" spans="1:11" x14ac:dyDescent="0.35">
      <c r="A23" s="19" t="s">
        <v>74</v>
      </c>
      <c r="B23" t="str">
        <f t="shared" si="0"/>
        <v>CF-Cost of receivables acquired (excluding receivables related to sales)</v>
      </c>
      <c r="C23" s="30">
        <v>-26300</v>
      </c>
      <c r="D23" s="30">
        <v>-23653</v>
      </c>
      <c r="E23" s="30">
        <v>-19965</v>
      </c>
      <c r="F23" s="30">
        <v>-18873</v>
      </c>
      <c r="G23" s="30">
        <v>-17013</v>
      </c>
      <c r="H23" s="30">
        <v>-15222</v>
      </c>
    </row>
    <row r="24" spans="1:11" x14ac:dyDescent="0.35">
      <c r="A24" s="19" t="s">
        <v>75</v>
      </c>
      <c r="B24" t="str">
        <f t="shared" si="0"/>
        <v>CF-Acquisitions of businesses, net of cash acquired</v>
      </c>
      <c r="C24" s="30">
        <v>-498</v>
      </c>
      <c r="D24" s="30">
        <v>-244</v>
      </c>
      <c r="E24" s="30">
        <v>-66</v>
      </c>
      <c r="F24" s="29"/>
      <c r="G24" s="30">
        <v>-5245</v>
      </c>
      <c r="H24" s="30">
        <v>-284</v>
      </c>
    </row>
    <row r="25" spans="1:11" x14ac:dyDescent="0.35">
      <c r="A25" s="19" t="s">
        <v>99</v>
      </c>
      <c r="B25" t="str">
        <f t="shared" si="0"/>
        <v>CF-Purchases of marketable securities</v>
      </c>
      <c r="C25" s="29"/>
      <c r="D25" s="29"/>
      <c r="E25" s="29"/>
      <c r="F25" s="30">
        <v>-140</v>
      </c>
      <c r="G25" s="30">
        <v>-133</v>
      </c>
      <c r="H25" s="30">
        <v>-118</v>
      </c>
    </row>
    <row r="26" spans="1:11" x14ac:dyDescent="0.35">
      <c r="A26" s="19" t="s">
        <v>76</v>
      </c>
      <c r="B26" t="str">
        <f t="shared" si="0"/>
        <v>CF-Purchases of property and equipment</v>
      </c>
      <c r="C26" s="30">
        <v>-1134</v>
      </c>
      <c r="D26" s="30">
        <v>-848</v>
      </c>
      <c r="E26" s="30">
        <v>-820</v>
      </c>
      <c r="F26" s="30">
        <v>-1120</v>
      </c>
      <c r="G26" s="30">
        <v>-896</v>
      </c>
      <c r="H26" s="30">
        <v>-595</v>
      </c>
    </row>
    <row r="27" spans="1:11" x14ac:dyDescent="0.35">
      <c r="A27" s="19" t="s">
        <v>77</v>
      </c>
      <c r="B27" t="str">
        <f t="shared" si="0"/>
        <v>CF-Cost of equipment on operating leases acquired</v>
      </c>
      <c r="C27" s="30">
        <v>-2654</v>
      </c>
      <c r="D27" s="30">
        <v>-1732</v>
      </c>
      <c r="E27" s="30">
        <v>-1836</v>
      </c>
      <c r="F27" s="30">
        <v>-2329</v>
      </c>
      <c r="G27" s="30">
        <v>-2054</v>
      </c>
      <c r="H27" s="30">
        <v>-1997</v>
      </c>
    </row>
    <row r="28" spans="1:11" x14ac:dyDescent="0.35">
      <c r="A28" s="19" t="s">
        <v>78</v>
      </c>
      <c r="B28" t="str">
        <f t="shared" si="0"/>
        <v>CF-Collateral on derivatives - net</v>
      </c>
      <c r="C28" s="30">
        <v>-642</v>
      </c>
      <c r="D28" s="30">
        <v>-281</v>
      </c>
      <c r="E28" s="30">
        <v>268</v>
      </c>
      <c r="F28" s="29"/>
      <c r="G28" s="29"/>
      <c r="H28" s="29"/>
    </row>
    <row r="29" spans="1:11" x14ac:dyDescent="0.35">
      <c r="A29" s="19" t="s">
        <v>70</v>
      </c>
      <c r="B29" t="str">
        <f t="shared" si="0"/>
        <v>CF-Other</v>
      </c>
      <c r="C29" s="30">
        <v>-257</v>
      </c>
      <c r="D29" s="30">
        <v>-45</v>
      </c>
      <c r="E29" s="30">
        <v>-64</v>
      </c>
      <c r="F29" s="30">
        <v>2</v>
      </c>
      <c r="G29" s="30">
        <v>-139</v>
      </c>
      <c r="H29" s="30">
        <v>-76</v>
      </c>
    </row>
    <row r="30" spans="1:11" x14ac:dyDescent="0.35">
      <c r="A30" s="19" t="s">
        <v>79</v>
      </c>
      <c r="B30" t="str">
        <f t="shared" si="0"/>
        <v>CF-Net cash used for investing activities</v>
      </c>
      <c r="C30" s="30">
        <v>-8485</v>
      </c>
      <c r="D30" s="30">
        <v>-5750</v>
      </c>
      <c r="E30" s="30">
        <v>-3319</v>
      </c>
      <c r="F30" s="30">
        <v>-3924</v>
      </c>
      <c r="G30" s="30">
        <v>-8176</v>
      </c>
      <c r="H30" s="30">
        <v>-1662</v>
      </c>
      <c r="K30" t="s">
        <v>49</v>
      </c>
    </row>
    <row r="31" spans="1:11" x14ac:dyDescent="0.35">
      <c r="A31" s="19" t="s">
        <v>80</v>
      </c>
      <c r="B31" t="str">
        <f t="shared" si="0"/>
        <v>CF-Increase (decrease) in total short-term borrowings</v>
      </c>
      <c r="C31" s="30">
        <v>3852</v>
      </c>
      <c r="D31" s="30">
        <v>818</v>
      </c>
      <c r="E31" s="30">
        <v>-1360</v>
      </c>
      <c r="F31" s="30">
        <v>-917</v>
      </c>
      <c r="G31" s="30">
        <v>473</v>
      </c>
      <c r="H31" s="30">
        <v>1310</v>
      </c>
    </row>
    <row r="32" spans="1:11" x14ac:dyDescent="0.35">
      <c r="A32" s="19" t="s">
        <v>81</v>
      </c>
      <c r="B32" t="str">
        <f t="shared" si="0"/>
        <v>CF-Proceeds from long-term borrowings</v>
      </c>
      <c r="C32" s="30">
        <v>10358</v>
      </c>
      <c r="D32" s="30">
        <v>8722</v>
      </c>
      <c r="E32" s="30">
        <v>9271</v>
      </c>
      <c r="F32" s="30">
        <v>9986</v>
      </c>
      <c r="G32" s="30">
        <v>8288</v>
      </c>
      <c r="H32" s="30">
        <v>8702</v>
      </c>
    </row>
    <row r="33" spans="1:17" x14ac:dyDescent="0.35">
      <c r="A33" s="19" t="s">
        <v>82</v>
      </c>
      <c r="B33" t="str">
        <f t="shared" si="0"/>
        <v>CF-Payments of long-term borrowings</v>
      </c>
      <c r="C33" s="30">
        <v>-8445</v>
      </c>
      <c r="D33" s="30">
        <v>-7090</v>
      </c>
      <c r="E33" s="30">
        <v>-7383</v>
      </c>
      <c r="F33" s="30">
        <v>-6426</v>
      </c>
      <c r="G33" s="30">
        <v>-6245</v>
      </c>
      <c r="H33" s="30">
        <v>-5397</v>
      </c>
    </row>
    <row r="34" spans="1:17" x14ac:dyDescent="0.35">
      <c r="A34" s="19" t="s">
        <v>83</v>
      </c>
      <c r="B34" t="str">
        <f t="shared" si="0"/>
        <v>CF-Proceeds from issuance of common stock</v>
      </c>
      <c r="C34" s="30">
        <v>63</v>
      </c>
      <c r="D34" s="30">
        <v>148</v>
      </c>
      <c r="E34" s="30">
        <v>331</v>
      </c>
      <c r="F34" s="30">
        <v>178</v>
      </c>
      <c r="G34" s="30">
        <v>217</v>
      </c>
      <c r="H34" s="30">
        <v>529</v>
      </c>
      <c r="J34" s="48"/>
      <c r="L34" s="43"/>
      <c r="M34" s="43"/>
      <c r="N34" s="43"/>
      <c r="O34" s="43"/>
      <c r="P34" s="43"/>
      <c r="Q34" s="43"/>
    </row>
    <row r="35" spans="1:17" x14ac:dyDescent="0.35">
      <c r="A35" s="19" t="s">
        <v>84</v>
      </c>
      <c r="B35" t="str">
        <f t="shared" si="0"/>
        <v>CF-Repurchases of common stock</v>
      </c>
      <c r="C35" s="30">
        <v>-3597</v>
      </c>
      <c r="D35" s="30">
        <v>-2538</v>
      </c>
      <c r="E35" s="30">
        <v>-750</v>
      </c>
      <c r="F35" s="30">
        <v>-1253</v>
      </c>
      <c r="G35" s="30">
        <v>-958</v>
      </c>
      <c r="H35" s="30">
        <v>-6</v>
      </c>
    </row>
    <row r="36" spans="1:17" x14ac:dyDescent="0.35">
      <c r="A36" s="19" t="s">
        <v>85</v>
      </c>
      <c r="B36" t="str">
        <f t="shared" si="0"/>
        <v>CF-Dividends paid</v>
      </c>
      <c r="C36" s="30">
        <v>-1313</v>
      </c>
      <c r="D36" s="30">
        <v>-1040</v>
      </c>
      <c r="E36" s="30">
        <v>-956</v>
      </c>
      <c r="F36" s="30">
        <v>-943</v>
      </c>
      <c r="G36" s="30">
        <v>-806</v>
      </c>
      <c r="H36" s="30">
        <v>-764</v>
      </c>
      <c r="L36" s="57"/>
      <c r="M36" s="58"/>
      <c r="N36" s="57"/>
      <c r="O36" s="58"/>
      <c r="P36" s="57"/>
      <c r="Q36" s="58"/>
    </row>
    <row r="37" spans="1:17" x14ac:dyDescent="0.35">
      <c r="A37" s="19" t="s">
        <v>70</v>
      </c>
      <c r="B37" t="str">
        <f t="shared" si="0"/>
        <v>CF-Other</v>
      </c>
      <c r="C37" s="30">
        <v>-92</v>
      </c>
      <c r="D37" s="30">
        <v>-98</v>
      </c>
      <c r="E37" s="30">
        <v>-133</v>
      </c>
      <c r="F37" s="30">
        <v>-116</v>
      </c>
      <c r="G37" s="30">
        <v>-93</v>
      </c>
      <c r="H37" s="30">
        <v>-88</v>
      </c>
    </row>
    <row r="38" spans="1:17" x14ac:dyDescent="0.35">
      <c r="A38" s="19" t="s">
        <v>86</v>
      </c>
      <c r="B38" t="str">
        <f t="shared" si="0"/>
        <v>CF-Net cash provided by (used for) financing activities</v>
      </c>
      <c r="C38" s="30">
        <v>826</v>
      </c>
      <c r="D38" s="30">
        <v>-1078</v>
      </c>
      <c r="E38" s="30">
        <v>-980</v>
      </c>
      <c r="F38" s="30">
        <v>509</v>
      </c>
      <c r="G38" s="30">
        <v>876</v>
      </c>
      <c r="H38" s="30">
        <v>4286</v>
      </c>
    </row>
    <row r="39" spans="1:17" x14ac:dyDescent="0.35">
      <c r="A39" s="19" t="s">
        <v>87</v>
      </c>
      <c r="B39" t="str">
        <f t="shared" si="0"/>
        <v>CF-Effect of Exchange Rate Changes on Cash, Cash Equivalents, and Restricted Cash</v>
      </c>
      <c r="C39" s="30">
        <v>-224</v>
      </c>
      <c r="D39" s="30">
        <v>55</v>
      </c>
      <c r="E39" s="30">
        <v>32</v>
      </c>
      <c r="F39" s="30">
        <v>-56</v>
      </c>
      <c r="G39" s="30">
        <v>26</v>
      </c>
      <c r="H39" s="30">
        <v>157</v>
      </c>
    </row>
    <row r="40" spans="1:17" x14ac:dyDescent="0.35">
      <c r="A40" s="19" t="s">
        <v>88</v>
      </c>
      <c r="B40" t="str">
        <f t="shared" si="0"/>
        <v>CF-Net Increase (Decrease) in Cash, Cash Equivalents, and Restricted Cash</v>
      </c>
      <c r="C40" s="30">
        <v>-3184</v>
      </c>
      <c r="D40" s="30">
        <v>953</v>
      </c>
      <c r="E40" s="30">
        <v>3216</v>
      </c>
      <c r="F40" s="30">
        <v>-59</v>
      </c>
      <c r="G40" s="30">
        <v>-5452</v>
      </c>
      <c r="H40" s="30">
        <v>4977</v>
      </c>
    </row>
    <row r="41" spans="1:17" x14ac:dyDescent="0.35">
      <c r="A41" s="19" t="s">
        <v>89</v>
      </c>
      <c r="B41" t="str">
        <f t="shared" si="0"/>
        <v>CF-Cash, Cash Equivalents, and Restricted Cash at Beginning of Year</v>
      </c>
      <c r="C41" s="30">
        <v>8125</v>
      </c>
      <c r="D41" s="30">
        <v>7172</v>
      </c>
      <c r="E41" s="30">
        <v>3956</v>
      </c>
      <c r="F41" s="30">
        <v>4015</v>
      </c>
      <c r="G41" s="30">
        <v>9467</v>
      </c>
      <c r="H41" s="30">
        <v>4490</v>
      </c>
    </row>
    <row r="42" spans="1:17" x14ac:dyDescent="0.35">
      <c r="A42" s="19" t="s">
        <v>90</v>
      </c>
      <c r="B42" t="str">
        <f t="shared" si="0"/>
        <v>CF-Cash, Cash Equivalents, and Restricted Cash at End of Year</v>
      </c>
      <c r="C42" s="30">
        <v>4941</v>
      </c>
      <c r="D42" s="30">
        <v>8125</v>
      </c>
      <c r="E42" s="30">
        <v>7172</v>
      </c>
      <c r="F42" s="30">
        <v>3956</v>
      </c>
      <c r="G42" s="30">
        <v>4015</v>
      </c>
      <c r="H42" s="30">
        <v>9467</v>
      </c>
    </row>
    <row r="44" spans="1:17" x14ac:dyDescent="0.35">
      <c r="A44" s="19"/>
    </row>
    <row r="45" spans="1:17" x14ac:dyDescent="0.35">
      <c r="A45" s="19" t="s">
        <v>62</v>
      </c>
      <c r="B45" s="30">
        <v>7130</v>
      </c>
      <c r="C45">
        <v>2022</v>
      </c>
      <c r="D45" t="s">
        <v>161</v>
      </c>
    </row>
    <row r="46" spans="1:17" x14ac:dyDescent="0.35">
      <c r="A46" s="19" t="s">
        <v>63</v>
      </c>
      <c r="B46" s="30">
        <v>192</v>
      </c>
      <c r="C46">
        <v>2022</v>
      </c>
      <c r="D46" t="s">
        <v>161</v>
      </c>
    </row>
    <row r="47" spans="1:17" x14ac:dyDescent="0.35">
      <c r="A47" s="19" t="s">
        <v>64</v>
      </c>
      <c r="B47" s="30">
        <v>1895</v>
      </c>
      <c r="C47">
        <v>2022</v>
      </c>
      <c r="D47" t="s">
        <v>161</v>
      </c>
      <c r="M47" t="s">
        <v>49</v>
      </c>
    </row>
    <row r="48" spans="1:17" x14ac:dyDescent="0.35">
      <c r="A48" s="19" t="s">
        <v>65</v>
      </c>
      <c r="B48" s="30">
        <v>88</v>
      </c>
      <c r="C48">
        <v>2022</v>
      </c>
      <c r="D48" t="s">
        <v>161</v>
      </c>
    </row>
    <row r="49" spans="1:5" x14ac:dyDescent="0.35">
      <c r="A49" s="19" t="s">
        <v>66</v>
      </c>
      <c r="B49" s="30">
        <v>85</v>
      </c>
      <c r="C49">
        <v>2022</v>
      </c>
      <c r="D49" t="s">
        <v>161</v>
      </c>
    </row>
    <row r="50" spans="1:5" x14ac:dyDescent="0.35">
      <c r="A50" s="19" t="s">
        <v>94</v>
      </c>
      <c r="B50" s="44" t="s">
        <v>3</v>
      </c>
      <c r="C50">
        <v>2022</v>
      </c>
      <c r="D50" t="s">
        <v>161</v>
      </c>
    </row>
    <row r="51" spans="1:5" x14ac:dyDescent="0.35">
      <c r="A51" s="19" t="s">
        <v>95</v>
      </c>
      <c r="B51" s="29"/>
      <c r="C51">
        <v>2022</v>
      </c>
      <c r="D51" t="s">
        <v>161</v>
      </c>
    </row>
    <row r="52" spans="1:5" x14ac:dyDescent="0.35">
      <c r="A52" s="19" t="s">
        <v>67</v>
      </c>
      <c r="B52" s="30">
        <v>-326</v>
      </c>
      <c r="C52">
        <v>2022</v>
      </c>
      <c r="D52" t="s">
        <v>161</v>
      </c>
    </row>
    <row r="53" spans="1:5" x14ac:dyDescent="0.35">
      <c r="A53" s="19" t="s">
        <v>96</v>
      </c>
      <c r="B53" s="30">
        <v>-66</v>
      </c>
      <c r="C53">
        <v>2022</v>
      </c>
      <c r="D53" t="s">
        <v>161</v>
      </c>
    </row>
    <row r="54" spans="1:5" x14ac:dyDescent="0.35">
      <c r="A54" s="19" t="s">
        <v>68</v>
      </c>
      <c r="B54" s="30">
        <v>-2483</v>
      </c>
      <c r="C54">
        <v>2022</v>
      </c>
      <c r="D54" t="s">
        <v>161</v>
      </c>
    </row>
    <row r="55" spans="1:5" x14ac:dyDescent="0.35">
      <c r="A55" s="19" t="s">
        <v>33</v>
      </c>
      <c r="B55" s="30">
        <v>-2091</v>
      </c>
      <c r="C55">
        <v>2022</v>
      </c>
      <c r="D55" t="s">
        <v>161</v>
      </c>
      <c r="E55" t="s">
        <v>49</v>
      </c>
    </row>
    <row r="56" spans="1:5" x14ac:dyDescent="0.35">
      <c r="A56" s="19" t="s">
        <v>44</v>
      </c>
      <c r="B56" s="30">
        <v>1133</v>
      </c>
      <c r="C56">
        <v>2022</v>
      </c>
      <c r="D56" t="s">
        <v>161</v>
      </c>
    </row>
    <row r="57" spans="1:5" x14ac:dyDescent="0.35">
      <c r="A57" s="19" t="s">
        <v>69</v>
      </c>
      <c r="B57" s="30">
        <v>141</v>
      </c>
      <c r="C57">
        <v>2022</v>
      </c>
      <c r="D57" t="s">
        <v>161</v>
      </c>
    </row>
    <row r="58" spans="1:5" x14ac:dyDescent="0.35">
      <c r="A58" s="19" t="s">
        <v>37</v>
      </c>
      <c r="B58" s="30">
        <v>-1015</v>
      </c>
      <c r="C58">
        <v>2022</v>
      </c>
      <c r="D58" t="s">
        <v>161</v>
      </c>
    </row>
    <row r="59" spans="1:5" x14ac:dyDescent="0.35">
      <c r="A59" s="19" t="s">
        <v>70</v>
      </c>
      <c r="B59" s="30">
        <v>16</v>
      </c>
      <c r="C59">
        <v>2022</v>
      </c>
      <c r="D59" t="s">
        <v>161</v>
      </c>
    </row>
    <row r="60" spans="1:5" x14ac:dyDescent="0.35">
      <c r="A60" s="19" t="s">
        <v>71</v>
      </c>
      <c r="B60" s="30">
        <v>4699</v>
      </c>
      <c r="C60">
        <v>2022</v>
      </c>
      <c r="D60" t="s">
        <v>161</v>
      </c>
    </row>
    <row r="61" spans="1:5" x14ac:dyDescent="0.35">
      <c r="A61" s="19" t="s">
        <v>72</v>
      </c>
      <c r="B61" s="30">
        <v>20907</v>
      </c>
      <c r="C61">
        <v>2022</v>
      </c>
      <c r="D61" t="s">
        <v>161</v>
      </c>
    </row>
    <row r="62" spans="1:5" x14ac:dyDescent="0.35">
      <c r="A62" s="19" t="s">
        <v>97</v>
      </c>
      <c r="B62" s="29"/>
      <c r="C62">
        <v>2022</v>
      </c>
      <c r="D62" t="s">
        <v>161</v>
      </c>
    </row>
    <row r="63" spans="1:5" x14ac:dyDescent="0.35">
      <c r="A63" s="19" t="s">
        <v>73</v>
      </c>
      <c r="B63" s="30">
        <v>2093</v>
      </c>
      <c r="C63">
        <v>2022</v>
      </c>
      <c r="D63" t="s">
        <v>161</v>
      </c>
    </row>
    <row r="64" spans="1:5" x14ac:dyDescent="0.35">
      <c r="A64" s="19" t="s">
        <v>98</v>
      </c>
      <c r="B64" s="29"/>
      <c r="C64">
        <v>2022</v>
      </c>
      <c r="D64" t="s">
        <v>161</v>
      </c>
    </row>
    <row r="65" spans="1:4" x14ac:dyDescent="0.35">
      <c r="A65" s="19" t="s">
        <v>74</v>
      </c>
      <c r="B65" s="30">
        <v>-26300</v>
      </c>
      <c r="C65">
        <v>2022</v>
      </c>
      <c r="D65" t="s">
        <v>161</v>
      </c>
    </row>
    <row r="66" spans="1:4" x14ac:dyDescent="0.35">
      <c r="A66" s="19" t="s">
        <v>75</v>
      </c>
      <c r="B66" s="30">
        <v>-498</v>
      </c>
      <c r="C66">
        <v>2022</v>
      </c>
      <c r="D66" t="s">
        <v>161</v>
      </c>
    </row>
    <row r="67" spans="1:4" x14ac:dyDescent="0.35">
      <c r="A67" s="19" t="s">
        <v>99</v>
      </c>
      <c r="B67" s="29"/>
      <c r="C67">
        <v>2022</v>
      </c>
      <c r="D67" t="s">
        <v>161</v>
      </c>
    </row>
    <row r="68" spans="1:4" x14ac:dyDescent="0.35">
      <c r="A68" s="19" t="s">
        <v>76</v>
      </c>
      <c r="B68" s="30">
        <v>-1134</v>
      </c>
      <c r="C68">
        <v>2022</v>
      </c>
      <c r="D68" t="s">
        <v>161</v>
      </c>
    </row>
    <row r="69" spans="1:4" x14ac:dyDescent="0.35">
      <c r="A69" s="19" t="s">
        <v>77</v>
      </c>
      <c r="B69" s="30">
        <v>-2654</v>
      </c>
      <c r="C69">
        <v>2022</v>
      </c>
      <c r="D69" t="s">
        <v>161</v>
      </c>
    </row>
    <row r="70" spans="1:4" x14ac:dyDescent="0.35">
      <c r="A70" s="19" t="s">
        <v>78</v>
      </c>
      <c r="B70" s="30">
        <v>-642</v>
      </c>
      <c r="C70">
        <v>2022</v>
      </c>
      <c r="D70" t="s">
        <v>161</v>
      </c>
    </row>
    <row r="71" spans="1:4" x14ac:dyDescent="0.35">
      <c r="A71" s="19" t="s">
        <v>70</v>
      </c>
      <c r="B71" s="30">
        <v>-257</v>
      </c>
      <c r="C71">
        <v>2022</v>
      </c>
      <c r="D71" t="s">
        <v>161</v>
      </c>
    </row>
    <row r="72" spans="1:4" x14ac:dyDescent="0.35">
      <c r="A72" s="19" t="s">
        <v>79</v>
      </c>
      <c r="B72" s="30">
        <v>-8485</v>
      </c>
      <c r="C72">
        <v>2022</v>
      </c>
      <c r="D72" t="s">
        <v>161</v>
      </c>
    </row>
    <row r="73" spans="1:4" x14ac:dyDescent="0.35">
      <c r="A73" s="19" t="s">
        <v>80</v>
      </c>
      <c r="B73" s="30">
        <v>3852</v>
      </c>
      <c r="C73">
        <v>2022</v>
      </c>
      <c r="D73" t="s">
        <v>161</v>
      </c>
    </row>
    <row r="74" spans="1:4" x14ac:dyDescent="0.35">
      <c r="A74" s="19" t="s">
        <v>81</v>
      </c>
      <c r="B74" s="30">
        <v>10358</v>
      </c>
      <c r="C74">
        <v>2022</v>
      </c>
      <c r="D74" t="s">
        <v>161</v>
      </c>
    </row>
    <row r="75" spans="1:4" x14ac:dyDescent="0.35">
      <c r="A75" s="19" t="s">
        <v>82</v>
      </c>
      <c r="B75" s="30">
        <v>-8445</v>
      </c>
      <c r="C75">
        <v>2022</v>
      </c>
      <c r="D75" t="s">
        <v>161</v>
      </c>
    </row>
    <row r="76" spans="1:4" x14ac:dyDescent="0.35">
      <c r="A76" s="19" t="s">
        <v>83</v>
      </c>
      <c r="B76" s="30">
        <v>63</v>
      </c>
      <c r="C76">
        <v>2022</v>
      </c>
      <c r="D76" t="s">
        <v>161</v>
      </c>
    </row>
    <row r="77" spans="1:4" x14ac:dyDescent="0.35">
      <c r="A77" s="19" t="s">
        <v>84</v>
      </c>
      <c r="B77" s="30">
        <v>-3597</v>
      </c>
      <c r="C77">
        <v>2022</v>
      </c>
      <c r="D77" t="s">
        <v>161</v>
      </c>
    </row>
    <row r="78" spans="1:4" x14ac:dyDescent="0.35">
      <c r="A78" s="19" t="s">
        <v>85</v>
      </c>
      <c r="B78" s="30">
        <v>-1313</v>
      </c>
      <c r="C78">
        <v>2022</v>
      </c>
      <c r="D78" t="s">
        <v>161</v>
      </c>
    </row>
    <row r="79" spans="1:4" x14ac:dyDescent="0.35">
      <c r="A79" s="19" t="s">
        <v>70</v>
      </c>
      <c r="B79" s="30">
        <v>-92</v>
      </c>
      <c r="C79">
        <v>2022</v>
      </c>
      <c r="D79" t="s">
        <v>161</v>
      </c>
    </row>
    <row r="80" spans="1:4" x14ac:dyDescent="0.35">
      <c r="A80" s="19" t="s">
        <v>86</v>
      </c>
      <c r="B80" s="30">
        <v>826</v>
      </c>
      <c r="C80">
        <v>2022</v>
      </c>
      <c r="D80" t="s">
        <v>161</v>
      </c>
    </row>
    <row r="81" spans="1:4" x14ac:dyDescent="0.35">
      <c r="A81" s="19" t="s">
        <v>87</v>
      </c>
      <c r="B81" s="30">
        <v>-224</v>
      </c>
      <c r="C81">
        <v>2022</v>
      </c>
      <c r="D81" t="s">
        <v>161</v>
      </c>
    </row>
    <row r="82" spans="1:4" x14ac:dyDescent="0.35">
      <c r="A82" s="19" t="s">
        <v>88</v>
      </c>
      <c r="B82" s="30">
        <v>-3184</v>
      </c>
      <c r="C82">
        <v>2022</v>
      </c>
      <c r="D82" t="s">
        <v>161</v>
      </c>
    </row>
    <row r="83" spans="1:4" x14ac:dyDescent="0.35">
      <c r="A83" s="19" t="s">
        <v>89</v>
      </c>
      <c r="B83" s="30">
        <v>8125</v>
      </c>
      <c r="C83">
        <v>2022</v>
      </c>
      <c r="D83" t="s">
        <v>161</v>
      </c>
    </row>
    <row r="84" spans="1:4" x14ac:dyDescent="0.35">
      <c r="A84" s="19" t="s">
        <v>90</v>
      </c>
      <c r="B84" s="30">
        <v>4941</v>
      </c>
      <c r="C84">
        <v>2022</v>
      </c>
      <c r="D84" t="s">
        <v>161</v>
      </c>
    </row>
    <row r="85" spans="1:4" x14ac:dyDescent="0.35">
      <c r="A85" s="19" t="s">
        <v>62</v>
      </c>
      <c r="B85" s="30">
        <v>5965</v>
      </c>
      <c r="C85">
        <v>2021</v>
      </c>
      <c r="D85" t="s">
        <v>161</v>
      </c>
    </row>
    <row r="86" spans="1:4" x14ac:dyDescent="0.35">
      <c r="A86" s="19" t="s">
        <v>63</v>
      </c>
      <c r="B86" s="30">
        <v>-6</v>
      </c>
      <c r="C86">
        <v>2021</v>
      </c>
      <c r="D86" t="s">
        <v>161</v>
      </c>
    </row>
    <row r="87" spans="1:4" x14ac:dyDescent="0.35">
      <c r="A87" s="19" t="s">
        <v>64</v>
      </c>
      <c r="B87" s="30">
        <v>2050</v>
      </c>
      <c r="C87">
        <v>2021</v>
      </c>
      <c r="D87" t="s">
        <v>161</v>
      </c>
    </row>
    <row r="88" spans="1:4" x14ac:dyDescent="0.35">
      <c r="A88" s="19" t="s">
        <v>65</v>
      </c>
      <c r="B88" s="30">
        <v>50</v>
      </c>
      <c r="C88">
        <v>2021</v>
      </c>
      <c r="D88" t="s">
        <v>161</v>
      </c>
    </row>
    <row r="89" spans="1:4" x14ac:dyDescent="0.35">
      <c r="A89" s="19" t="s">
        <v>66</v>
      </c>
      <c r="B89" s="30">
        <v>82</v>
      </c>
      <c r="C89">
        <v>2021</v>
      </c>
      <c r="D89" t="s">
        <v>161</v>
      </c>
    </row>
    <row r="90" spans="1:4" x14ac:dyDescent="0.35">
      <c r="A90" s="19" t="s">
        <v>94</v>
      </c>
      <c r="B90" s="44" t="s">
        <v>3</v>
      </c>
      <c r="C90">
        <v>2021</v>
      </c>
      <c r="D90" t="s">
        <v>161</v>
      </c>
    </row>
    <row r="91" spans="1:4" x14ac:dyDescent="0.35">
      <c r="A91" s="19" t="s">
        <v>95</v>
      </c>
      <c r="B91" s="29"/>
      <c r="C91">
        <v>2021</v>
      </c>
      <c r="D91" t="s">
        <v>161</v>
      </c>
    </row>
    <row r="92" spans="1:4" x14ac:dyDescent="0.35">
      <c r="A92" s="19" t="s">
        <v>67</v>
      </c>
      <c r="B92" s="44" t="s">
        <v>3</v>
      </c>
      <c r="C92">
        <v>2021</v>
      </c>
      <c r="D92" t="s">
        <v>161</v>
      </c>
    </row>
    <row r="93" spans="1:4" x14ac:dyDescent="0.35">
      <c r="A93" s="19" t="s">
        <v>96</v>
      </c>
      <c r="B93" s="30">
        <v>-441</v>
      </c>
      <c r="C93">
        <v>2021</v>
      </c>
      <c r="D93" t="s">
        <v>161</v>
      </c>
    </row>
    <row r="94" spans="1:4" x14ac:dyDescent="0.35">
      <c r="A94" s="19" t="s">
        <v>68</v>
      </c>
      <c r="B94" s="30">
        <v>969</v>
      </c>
      <c r="C94">
        <v>2021</v>
      </c>
      <c r="D94" t="s">
        <v>161</v>
      </c>
    </row>
    <row r="95" spans="1:4" x14ac:dyDescent="0.35">
      <c r="A95" s="19" t="s">
        <v>33</v>
      </c>
      <c r="B95" s="30">
        <v>-2497</v>
      </c>
      <c r="C95">
        <v>2021</v>
      </c>
      <c r="D95" t="s">
        <v>161</v>
      </c>
    </row>
    <row r="96" spans="1:4" x14ac:dyDescent="0.35">
      <c r="A96" s="19" t="s">
        <v>44</v>
      </c>
      <c r="B96" s="30">
        <v>1884</v>
      </c>
      <c r="C96">
        <v>2021</v>
      </c>
      <c r="D96" t="s">
        <v>161</v>
      </c>
    </row>
    <row r="97" spans="1:4" x14ac:dyDescent="0.35">
      <c r="A97" s="19" t="s">
        <v>69</v>
      </c>
      <c r="B97" s="30">
        <v>11</v>
      </c>
      <c r="C97">
        <v>2021</v>
      </c>
      <c r="D97" t="s">
        <v>161</v>
      </c>
    </row>
    <row r="98" spans="1:4" x14ac:dyDescent="0.35">
      <c r="A98" s="19" t="s">
        <v>37</v>
      </c>
      <c r="B98" s="30">
        <v>29</v>
      </c>
      <c r="C98">
        <v>2021</v>
      </c>
      <c r="D98" t="s">
        <v>161</v>
      </c>
    </row>
    <row r="99" spans="1:4" x14ac:dyDescent="0.35">
      <c r="A99" s="19" t="s">
        <v>70</v>
      </c>
      <c r="B99" s="30">
        <v>-370</v>
      </c>
      <c r="C99">
        <v>2021</v>
      </c>
      <c r="D99" t="s">
        <v>161</v>
      </c>
    </row>
    <row r="100" spans="1:4" x14ac:dyDescent="0.35">
      <c r="A100" s="19" t="s">
        <v>71</v>
      </c>
      <c r="B100" s="30">
        <v>7726</v>
      </c>
      <c r="C100">
        <v>2021</v>
      </c>
      <c r="D100" t="s">
        <v>161</v>
      </c>
    </row>
    <row r="101" spans="1:4" x14ac:dyDescent="0.35">
      <c r="A101" s="19" t="s">
        <v>72</v>
      </c>
      <c r="B101" s="30">
        <v>18959</v>
      </c>
      <c r="C101">
        <v>2021</v>
      </c>
      <c r="D101" t="s">
        <v>161</v>
      </c>
    </row>
    <row r="102" spans="1:4" x14ac:dyDescent="0.35">
      <c r="A102" s="19" t="s">
        <v>97</v>
      </c>
      <c r="B102" s="29"/>
      <c r="C102">
        <v>2021</v>
      </c>
      <c r="D102" t="s">
        <v>161</v>
      </c>
    </row>
    <row r="103" spans="1:4" x14ac:dyDescent="0.35">
      <c r="A103" s="19" t="s">
        <v>73</v>
      </c>
      <c r="B103" s="30">
        <v>2094</v>
      </c>
      <c r="C103">
        <v>2021</v>
      </c>
      <c r="D103" t="s">
        <v>161</v>
      </c>
    </row>
    <row r="104" spans="1:4" x14ac:dyDescent="0.35">
      <c r="A104" s="19" t="s">
        <v>98</v>
      </c>
      <c r="B104" s="29"/>
      <c r="C104">
        <v>2021</v>
      </c>
      <c r="D104" t="s">
        <v>161</v>
      </c>
    </row>
    <row r="105" spans="1:4" x14ac:dyDescent="0.35">
      <c r="A105" s="19" t="s">
        <v>74</v>
      </c>
      <c r="B105" s="30">
        <v>-23653</v>
      </c>
      <c r="C105">
        <v>2021</v>
      </c>
      <c r="D105" t="s">
        <v>161</v>
      </c>
    </row>
    <row r="106" spans="1:4" x14ac:dyDescent="0.35">
      <c r="A106" s="19" t="s">
        <v>75</v>
      </c>
      <c r="B106" s="30">
        <v>-244</v>
      </c>
      <c r="C106">
        <v>2021</v>
      </c>
      <c r="D106" t="s">
        <v>161</v>
      </c>
    </row>
    <row r="107" spans="1:4" x14ac:dyDescent="0.35">
      <c r="A107" s="19" t="s">
        <v>99</v>
      </c>
      <c r="B107" s="29"/>
      <c r="C107">
        <v>2021</v>
      </c>
      <c r="D107" t="s">
        <v>161</v>
      </c>
    </row>
    <row r="108" spans="1:4" x14ac:dyDescent="0.35">
      <c r="A108" s="19" t="s">
        <v>76</v>
      </c>
      <c r="B108" s="30">
        <v>-848</v>
      </c>
      <c r="C108">
        <v>2021</v>
      </c>
      <c r="D108" t="s">
        <v>161</v>
      </c>
    </row>
    <row r="109" spans="1:4" x14ac:dyDescent="0.35">
      <c r="A109" s="19" t="s">
        <v>77</v>
      </c>
      <c r="B109" s="30">
        <v>-1732</v>
      </c>
      <c r="C109">
        <v>2021</v>
      </c>
      <c r="D109" t="s">
        <v>161</v>
      </c>
    </row>
    <row r="110" spans="1:4" x14ac:dyDescent="0.35">
      <c r="A110" s="19" t="s">
        <v>78</v>
      </c>
      <c r="B110" s="30">
        <v>-281</v>
      </c>
      <c r="C110">
        <v>2021</v>
      </c>
      <c r="D110" t="s">
        <v>161</v>
      </c>
    </row>
    <row r="111" spans="1:4" x14ac:dyDescent="0.35">
      <c r="A111" s="19" t="s">
        <v>70</v>
      </c>
      <c r="B111" s="30">
        <v>-45</v>
      </c>
      <c r="C111">
        <v>2021</v>
      </c>
      <c r="D111" t="s">
        <v>161</v>
      </c>
    </row>
    <row r="112" spans="1:4" x14ac:dyDescent="0.35">
      <c r="A112" s="19" t="s">
        <v>79</v>
      </c>
      <c r="B112" s="30">
        <v>-5750</v>
      </c>
      <c r="C112">
        <v>2021</v>
      </c>
      <c r="D112" t="s">
        <v>161</v>
      </c>
    </row>
    <row r="113" spans="1:4" x14ac:dyDescent="0.35">
      <c r="A113" s="19" t="s">
        <v>80</v>
      </c>
      <c r="B113" s="30">
        <v>818</v>
      </c>
      <c r="C113">
        <v>2021</v>
      </c>
      <c r="D113" t="s">
        <v>161</v>
      </c>
    </row>
    <row r="114" spans="1:4" x14ac:dyDescent="0.35">
      <c r="A114" s="19" t="s">
        <v>81</v>
      </c>
      <c r="B114" s="30">
        <v>8722</v>
      </c>
      <c r="C114">
        <v>2021</v>
      </c>
      <c r="D114" t="s">
        <v>161</v>
      </c>
    </row>
    <row r="115" spans="1:4" x14ac:dyDescent="0.35">
      <c r="A115" s="19" t="s">
        <v>82</v>
      </c>
      <c r="B115" s="30">
        <v>-7090</v>
      </c>
      <c r="C115">
        <v>2021</v>
      </c>
      <c r="D115" t="s">
        <v>161</v>
      </c>
    </row>
    <row r="116" spans="1:4" x14ac:dyDescent="0.35">
      <c r="A116" s="19" t="s">
        <v>83</v>
      </c>
      <c r="B116" s="30">
        <v>148</v>
      </c>
      <c r="C116">
        <v>2021</v>
      </c>
      <c r="D116" t="s">
        <v>161</v>
      </c>
    </row>
    <row r="117" spans="1:4" x14ac:dyDescent="0.35">
      <c r="A117" s="19" t="s">
        <v>84</v>
      </c>
      <c r="B117" s="30">
        <v>-2538</v>
      </c>
      <c r="C117">
        <v>2021</v>
      </c>
      <c r="D117" t="s">
        <v>161</v>
      </c>
    </row>
    <row r="118" spans="1:4" x14ac:dyDescent="0.35">
      <c r="A118" s="19" t="s">
        <v>85</v>
      </c>
      <c r="B118" s="30">
        <v>-1040</v>
      </c>
      <c r="C118">
        <v>2021</v>
      </c>
      <c r="D118" t="s">
        <v>161</v>
      </c>
    </row>
    <row r="119" spans="1:4" x14ac:dyDescent="0.35">
      <c r="A119" s="19" t="s">
        <v>70</v>
      </c>
      <c r="B119" s="30">
        <v>-98</v>
      </c>
      <c r="C119">
        <v>2021</v>
      </c>
      <c r="D119" t="s">
        <v>161</v>
      </c>
    </row>
    <row r="120" spans="1:4" x14ac:dyDescent="0.35">
      <c r="A120" s="19" t="s">
        <v>86</v>
      </c>
      <c r="B120" s="30">
        <v>-1078</v>
      </c>
      <c r="C120">
        <v>2021</v>
      </c>
      <c r="D120" t="s">
        <v>161</v>
      </c>
    </row>
    <row r="121" spans="1:4" x14ac:dyDescent="0.35">
      <c r="A121" s="19" t="s">
        <v>87</v>
      </c>
      <c r="B121" s="30">
        <v>55</v>
      </c>
      <c r="C121">
        <v>2021</v>
      </c>
      <c r="D121" t="s">
        <v>161</v>
      </c>
    </row>
    <row r="122" spans="1:4" x14ac:dyDescent="0.35">
      <c r="A122" s="19" t="s">
        <v>88</v>
      </c>
      <c r="B122" s="30">
        <v>953</v>
      </c>
      <c r="C122">
        <v>2021</v>
      </c>
      <c r="D122" t="s">
        <v>161</v>
      </c>
    </row>
    <row r="123" spans="1:4" x14ac:dyDescent="0.35">
      <c r="A123" s="19" t="s">
        <v>89</v>
      </c>
      <c r="B123" s="30">
        <v>7172</v>
      </c>
      <c r="C123">
        <v>2021</v>
      </c>
      <c r="D123" t="s">
        <v>161</v>
      </c>
    </row>
    <row r="124" spans="1:4" x14ac:dyDescent="0.35">
      <c r="A124" s="19" t="s">
        <v>90</v>
      </c>
      <c r="B124" s="30">
        <v>8125</v>
      </c>
      <c r="C124">
        <v>2021</v>
      </c>
      <c r="D124" t="s">
        <v>161</v>
      </c>
    </row>
    <row r="125" spans="1:4" x14ac:dyDescent="0.35">
      <c r="A125" s="19" t="s">
        <v>62</v>
      </c>
      <c r="B125" s="30">
        <v>2753</v>
      </c>
      <c r="C125">
        <v>2020</v>
      </c>
      <c r="D125" t="s">
        <v>161</v>
      </c>
    </row>
    <row r="126" spans="1:4" x14ac:dyDescent="0.35">
      <c r="A126" s="19" t="s">
        <v>63</v>
      </c>
      <c r="B126" s="30">
        <v>110</v>
      </c>
      <c r="C126">
        <v>2020</v>
      </c>
      <c r="D126" t="s">
        <v>161</v>
      </c>
    </row>
    <row r="127" spans="1:4" x14ac:dyDescent="0.35">
      <c r="A127" s="19" t="s">
        <v>64</v>
      </c>
      <c r="B127" s="30">
        <v>2118</v>
      </c>
      <c r="C127">
        <v>2020</v>
      </c>
      <c r="D127" t="s">
        <v>161</v>
      </c>
    </row>
    <row r="128" spans="1:4" x14ac:dyDescent="0.35">
      <c r="A128" s="19" t="s">
        <v>65</v>
      </c>
      <c r="B128" s="30">
        <v>194</v>
      </c>
      <c r="C128">
        <v>2020</v>
      </c>
      <c r="D128" t="s">
        <v>161</v>
      </c>
    </row>
    <row r="129" spans="1:4" x14ac:dyDescent="0.35">
      <c r="A129" s="19" t="s">
        <v>66</v>
      </c>
      <c r="B129" s="30">
        <v>81</v>
      </c>
      <c r="C129">
        <v>2020</v>
      </c>
      <c r="D129" t="s">
        <v>161</v>
      </c>
    </row>
    <row r="130" spans="1:4" x14ac:dyDescent="0.35">
      <c r="A130" s="19" t="s">
        <v>94</v>
      </c>
      <c r="B130" s="30">
        <v>24</v>
      </c>
      <c r="C130">
        <v>2020</v>
      </c>
      <c r="D130" t="s">
        <v>161</v>
      </c>
    </row>
    <row r="131" spans="1:4" x14ac:dyDescent="0.35">
      <c r="A131" s="19" t="s">
        <v>95</v>
      </c>
      <c r="B131" s="29"/>
      <c r="C131">
        <v>2020</v>
      </c>
      <c r="D131" t="s">
        <v>161</v>
      </c>
    </row>
    <row r="132" spans="1:4" x14ac:dyDescent="0.35">
      <c r="A132" s="19" t="s">
        <v>67</v>
      </c>
      <c r="B132" s="44" t="s">
        <v>3</v>
      </c>
      <c r="C132">
        <v>2020</v>
      </c>
      <c r="D132" t="s">
        <v>161</v>
      </c>
    </row>
    <row r="133" spans="1:4" x14ac:dyDescent="0.35">
      <c r="A133" s="19" t="s">
        <v>96</v>
      </c>
      <c r="B133" s="30">
        <v>-11</v>
      </c>
      <c r="C133">
        <v>2020</v>
      </c>
      <c r="D133" t="s">
        <v>161</v>
      </c>
    </row>
    <row r="134" spans="1:4" x14ac:dyDescent="0.35">
      <c r="A134" s="19" t="s">
        <v>68</v>
      </c>
      <c r="B134" s="30">
        <v>2009</v>
      </c>
      <c r="C134">
        <v>2020</v>
      </c>
      <c r="D134" t="s">
        <v>161</v>
      </c>
    </row>
    <row r="135" spans="1:4" x14ac:dyDescent="0.35">
      <c r="A135" s="19" t="s">
        <v>33</v>
      </c>
      <c r="B135" s="30">
        <v>397</v>
      </c>
      <c r="C135">
        <v>2020</v>
      </c>
      <c r="D135" t="s">
        <v>161</v>
      </c>
    </row>
    <row r="136" spans="1:4" x14ac:dyDescent="0.35">
      <c r="A136" s="19" t="s">
        <v>44</v>
      </c>
      <c r="B136" s="30">
        <v>-7</v>
      </c>
      <c r="C136">
        <v>2020</v>
      </c>
      <c r="D136" t="s">
        <v>161</v>
      </c>
    </row>
    <row r="137" spans="1:4" x14ac:dyDescent="0.35">
      <c r="A137" s="19" t="s">
        <v>69</v>
      </c>
      <c r="B137" s="30">
        <v>8</v>
      </c>
      <c r="C137">
        <v>2020</v>
      </c>
      <c r="D137" t="s">
        <v>161</v>
      </c>
    </row>
    <row r="138" spans="1:4" x14ac:dyDescent="0.35">
      <c r="A138" s="19" t="s">
        <v>37</v>
      </c>
      <c r="B138" s="30">
        <v>-537</v>
      </c>
      <c r="C138">
        <v>2020</v>
      </c>
      <c r="D138" t="s">
        <v>161</v>
      </c>
    </row>
    <row r="139" spans="1:4" x14ac:dyDescent="0.35">
      <c r="A139" s="19" t="s">
        <v>70</v>
      </c>
      <c r="B139" s="30">
        <v>344</v>
      </c>
      <c r="C139">
        <v>2020</v>
      </c>
      <c r="D139" t="s">
        <v>161</v>
      </c>
    </row>
    <row r="140" spans="1:4" x14ac:dyDescent="0.35">
      <c r="A140" s="19" t="s">
        <v>71</v>
      </c>
      <c r="B140" s="30">
        <v>7483</v>
      </c>
      <c r="C140">
        <v>2020</v>
      </c>
      <c r="D140" t="s">
        <v>161</v>
      </c>
    </row>
    <row r="141" spans="1:4" x14ac:dyDescent="0.35">
      <c r="A141" s="19" t="s">
        <v>72</v>
      </c>
      <c r="B141" s="30">
        <v>17381</v>
      </c>
      <c r="C141">
        <v>2020</v>
      </c>
      <c r="D141" t="s">
        <v>161</v>
      </c>
    </row>
    <row r="142" spans="1:4" x14ac:dyDescent="0.35">
      <c r="A142" s="19" t="s">
        <v>97</v>
      </c>
      <c r="B142" s="29"/>
      <c r="C142">
        <v>2020</v>
      </c>
      <c r="D142" t="s">
        <v>161</v>
      </c>
    </row>
    <row r="143" spans="1:4" x14ac:dyDescent="0.35">
      <c r="A143" s="19" t="s">
        <v>73</v>
      </c>
      <c r="B143" s="30">
        <v>1783</v>
      </c>
      <c r="C143">
        <v>2020</v>
      </c>
      <c r="D143" t="s">
        <v>161</v>
      </c>
    </row>
    <row r="144" spans="1:4" x14ac:dyDescent="0.35">
      <c r="A144" s="19" t="s">
        <v>98</v>
      </c>
      <c r="B144" s="29"/>
      <c r="C144">
        <v>2020</v>
      </c>
      <c r="D144" t="s">
        <v>161</v>
      </c>
    </row>
    <row r="145" spans="1:4" x14ac:dyDescent="0.35">
      <c r="A145" s="19" t="s">
        <v>74</v>
      </c>
      <c r="B145" s="30">
        <v>-19965</v>
      </c>
      <c r="C145">
        <v>2020</v>
      </c>
      <c r="D145" t="s">
        <v>161</v>
      </c>
    </row>
    <row r="146" spans="1:4" x14ac:dyDescent="0.35">
      <c r="A146" s="19" t="s">
        <v>75</v>
      </c>
      <c r="B146" s="30">
        <v>-66</v>
      </c>
      <c r="C146">
        <v>2020</v>
      </c>
      <c r="D146" t="s">
        <v>161</v>
      </c>
    </row>
    <row r="147" spans="1:4" x14ac:dyDescent="0.35">
      <c r="A147" s="19" t="s">
        <v>99</v>
      </c>
      <c r="B147" s="29"/>
      <c r="C147">
        <v>2020</v>
      </c>
      <c r="D147" t="s">
        <v>161</v>
      </c>
    </row>
    <row r="148" spans="1:4" x14ac:dyDescent="0.35">
      <c r="A148" s="19" t="s">
        <v>76</v>
      </c>
      <c r="B148" s="30">
        <v>-820</v>
      </c>
      <c r="C148">
        <v>2020</v>
      </c>
      <c r="D148" t="s">
        <v>161</v>
      </c>
    </row>
    <row r="149" spans="1:4" x14ac:dyDescent="0.35">
      <c r="A149" s="19" t="s">
        <v>77</v>
      </c>
      <c r="B149" s="30">
        <v>-1836</v>
      </c>
      <c r="C149">
        <v>2020</v>
      </c>
      <c r="D149" t="s">
        <v>161</v>
      </c>
    </row>
    <row r="150" spans="1:4" x14ac:dyDescent="0.35">
      <c r="A150" s="19" t="s">
        <v>78</v>
      </c>
      <c r="B150" s="30">
        <v>268</v>
      </c>
      <c r="C150">
        <v>2020</v>
      </c>
      <c r="D150" t="s">
        <v>161</v>
      </c>
    </row>
    <row r="151" spans="1:4" x14ac:dyDescent="0.35">
      <c r="A151" s="19" t="s">
        <v>70</v>
      </c>
      <c r="B151" s="30">
        <v>-64</v>
      </c>
      <c r="C151">
        <v>2020</v>
      </c>
      <c r="D151" t="s">
        <v>161</v>
      </c>
    </row>
    <row r="152" spans="1:4" x14ac:dyDescent="0.35">
      <c r="A152" s="19" t="s">
        <v>79</v>
      </c>
      <c r="B152" s="30">
        <v>-3319</v>
      </c>
      <c r="C152">
        <v>2020</v>
      </c>
      <c r="D152" t="s">
        <v>161</v>
      </c>
    </row>
    <row r="153" spans="1:4" x14ac:dyDescent="0.35">
      <c r="A153" s="19" t="s">
        <v>80</v>
      </c>
      <c r="B153" s="30">
        <v>-1360</v>
      </c>
      <c r="C153">
        <v>2020</v>
      </c>
      <c r="D153" t="s">
        <v>161</v>
      </c>
    </row>
    <row r="154" spans="1:4" x14ac:dyDescent="0.35">
      <c r="A154" s="19" t="s">
        <v>81</v>
      </c>
      <c r="B154" s="30">
        <v>9271</v>
      </c>
      <c r="C154">
        <v>2020</v>
      </c>
      <c r="D154" t="s">
        <v>161</v>
      </c>
    </row>
    <row r="155" spans="1:4" x14ac:dyDescent="0.35">
      <c r="A155" s="19" t="s">
        <v>82</v>
      </c>
      <c r="B155" s="30">
        <v>-7383</v>
      </c>
      <c r="C155">
        <v>2020</v>
      </c>
      <c r="D155" t="s">
        <v>161</v>
      </c>
    </row>
    <row r="156" spans="1:4" x14ac:dyDescent="0.35">
      <c r="A156" s="19" t="s">
        <v>83</v>
      </c>
      <c r="B156" s="30">
        <v>331</v>
      </c>
      <c r="C156">
        <v>2020</v>
      </c>
      <c r="D156" t="s">
        <v>161</v>
      </c>
    </row>
    <row r="157" spans="1:4" x14ac:dyDescent="0.35">
      <c r="A157" s="19" t="s">
        <v>84</v>
      </c>
      <c r="B157" s="30">
        <v>-750</v>
      </c>
      <c r="C157">
        <v>2020</v>
      </c>
      <c r="D157" t="s">
        <v>161</v>
      </c>
    </row>
    <row r="158" spans="1:4" x14ac:dyDescent="0.35">
      <c r="A158" s="19" t="s">
        <v>85</v>
      </c>
      <c r="B158" s="30">
        <v>-956</v>
      </c>
      <c r="C158">
        <v>2020</v>
      </c>
      <c r="D158" t="s">
        <v>161</v>
      </c>
    </row>
    <row r="159" spans="1:4" x14ac:dyDescent="0.35">
      <c r="A159" s="19" t="s">
        <v>70</v>
      </c>
      <c r="B159" s="30">
        <v>-133</v>
      </c>
      <c r="C159">
        <v>2020</v>
      </c>
      <c r="D159" t="s">
        <v>161</v>
      </c>
    </row>
    <row r="160" spans="1:4" x14ac:dyDescent="0.35">
      <c r="A160" s="19" t="s">
        <v>86</v>
      </c>
      <c r="B160" s="30">
        <v>-980</v>
      </c>
      <c r="C160">
        <v>2020</v>
      </c>
      <c r="D160" t="s">
        <v>161</v>
      </c>
    </row>
    <row r="161" spans="1:5" x14ac:dyDescent="0.35">
      <c r="A161" s="19" t="s">
        <v>87</v>
      </c>
      <c r="B161" s="30">
        <v>32</v>
      </c>
      <c r="C161">
        <v>2020</v>
      </c>
      <c r="D161" t="s">
        <v>161</v>
      </c>
    </row>
    <row r="162" spans="1:5" x14ac:dyDescent="0.35">
      <c r="A162" s="19" t="s">
        <v>88</v>
      </c>
      <c r="B162" s="30">
        <v>3216</v>
      </c>
      <c r="C162">
        <v>2020</v>
      </c>
      <c r="D162" t="s">
        <v>161</v>
      </c>
    </row>
    <row r="163" spans="1:5" x14ac:dyDescent="0.35">
      <c r="A163" s="19" t="s">
        <v>89</v>
      </c>
      <c r="B163" s="30">
        <v>3956</v>
      </c>
      <c r="C163">
        <v>2020</v>
      </c>
      <c r="D163" t="s">
        <v>161</v>
      </c>
    </row>
    <row r="164" spans="1:5" x14ac:dyDescent="0.35">
      <c r="A164" s="19" t="s">
        <v>90</v>
      </c>
      <c r="B164" s="30">
        <v>7172</v>
      </c>
      <c r="C164">
        <v>2020</v>
      </c>
      <c r="D164" t="s">
        <v>161</v>
      </c>
      <c r="E164" t="s">
        <v>49</v>
      </c>
    </row>
    <row r="165" spans="1:5" x14ac:dyDescent="0.35">
      <c r="A165" s="19" t="s">
        <v>62</v>
      </c>
      <c r="B165" s="30">
        <v>3257</v>
      </c>
      <c r="C165">
        <v>2019</v>
      </c>
      <c r="D165" t="s">
        <v>161</v>
      </c>
    </row>
    <row r="166" spans="1:5" x14ac:dyDescent="0.35">
      <c r="A166" s="19" t="s">
        <v>63</v>
      </c>
      <c r="B166" s="30">
        <v>43</v>
      </c>
      <c r="C166">
        <v>2019</v>
      </c>
      <c r="D166" t="s">
        <v>161</v>
      </c>
    </row>
    <row r="167" spans="1:5" x14ac:dyDescent="0.35">
      <c r="A167" s="19" t="s">
        <v>64</v>
      </c>
      <c r="B167" s="30">
        <v>2019</v>
      </c>
      <c r="C167">
        <v>2019</v>
      </c>
      <c r="D167" t="s">
        <v>161</v>
      </c>
    </row>
    <row r="168" spans="1:5" x14ac:dyDescent="0.35">
      <c r="A168" s="19" t="s">
        <v>65</v>
      </c>
      <c r="B168" s="30">
        <v>77</v>
      </c>
      <c r="C168">
        <v>2019</v>
      </c>
      <c r="D168" t="s">
        <v>161</v>
      </c>
    </row>
    <row r="169" spans="1:5" x14ac:dyDescent="0.35">
      <c r="A169" s="19" t="s">
        <v>66</v>
      </c>
      <c r="B169" s="30">
        <v>82</v>
      </c>
      <c r="C169">
        <v>2019</v>
      </c>
      <c r="D169" t="s">
        <v>161</v>
      </c>
    </row>
    <row r="170" spans="1:5" x14ac:dyDescent="0.35">
      <c r="A170" s="19" t="s">
        <v>94</v>
      </c>
      <c r="B170" s="30">
        <v>5</v>
      </c>
      <c r="C170">
        <v>2019</v>
      </c>
      <c r="D170" t="s">
        <v>161</v>
      </c>
    </row>
    <row r="171" spans="1:5" x14ac:dyDescent="0.35">
      <c r="A171" s="19" t="s">
        <v>95</v>
      </c>
      <c r="B171" s="30">
        <v>9</v>
      </c>
      <c r="C171">
        <v>2019</v>
      </c>
      <c r="D171" t="s">
        <v>161</v>
      </c>
    </row>
    <row r="172" spans="1:5" x14ac:dyDescent="0.35">
      <c r="A172" s="19" t="s">
        <v>67</v>
      </c>
      <c r="B172" s="29"/>
      <c r="C172">
        <v>2019</v>
      </c>
      <c r="D172" t="s">
        <v>161</v>
      </c>
    </row>
    <row r="173" spans="1:5" x14ac:dyDescent="0.35">
      <c r="A173" s="19" t="s">
        <v>96</v>
      </c>
      <c r="B173" s="30">
        <v>-465</v>
      </c>
      <c r="C173">
        <v>2019</v>
      </c>
      <c r="D173" t="s">
        <v>161</v>
      </c>
    </row>
    <row r="174" spans="1:5" x14ac:dyDescent="0.35">
      <c r="A174" s="19" t="s">
        <v>68</v>
      </c>
      <c r="B174" s="30">
        <v>-869</v>
      </c>
      <c r="C174">
        <v>2019</v>
      </c>
      <c r="D174" t="s">
        <v>161</v>
      </c>
    </row>
    <row r="175" spans="1:5" x14ac:dyDescent="0.35">
      <c r="A175" s="19" t="s">
        <v>33</v>
      </c>
      <c r="B175" s="30">
        <v>-780</v>
      </c>
      <c r="C175">
        <v>2019</v>
      </c>
      <c r="D175" t="s">
        <v>161</v>
      </c>
    </row>
    <row r="176" spans="1:5" x14ac:dyDescent="0.35">
      <c r="A176" s="19" t="s">
        <v>44</v>
      </c>
      <c r="B176" s="30">
        <v>46</v>
      </c>
      <c r="C176">
        <v>2019</v>
      </c>
      <c r="D176" t="s">
        <v>161</v>
      </c>
    </row>
    <row r="177" spans="1:4" x14ac:dyDescent="0.35">
      <c r="A177" s="19" t="s">
        <v>69</v>
      </c>
      <c r="B177" s="30">
        <v>173</v>
      </c>
      <c r="C177">
        <v>2019</v>
      </c>
      <c r="D177" t="s">
        <v>161</v>
      </c>
    </row>
    <row r="178" spans="1:4" x14ac:dyDescent="0.35">
      <c r="A178" s="19" t="s">
        <v>37</v>
      </c>
      <c r="B178" s="30">
        <v>-233</v>
      </c>
      <c r="C178">
        <v>2019</v>
      </c>
      <c r="D178" t="s">
        <v>161</v>
      </c>
    </row>
    <row r="179" spans="1:4" x14ac:dyDescent="0.35">
      <c r="A179" s="19" t="s">
        <v>70</v>
      </c>
      <c r="B179" s="30">
        <v>48</v>
      </c>
      <c r="C179">
        <v>2019</v>
      </c>
      <c r="D179" t="s">
        <v>161</v>
      </c>
    </row>
    <row r="180" spans="1:4" x14ac:dyDescent="0.35">
      <c r="A180" s="19" t="s">
        <v>71</v>
      </c>
      <c r="B180" s="30">
        <v>3412</v>
      </c>
      <c r="C180">
        <v>2019</v>
      </c>
      <c r="D180" t="s">
        <v>161</v>
      </c>
    </row>
    <row r="181" spans="1:4" x14ac:dyDescent="0.35">
      <c r="A181" s="19" t="s">
        <v>72</v>
      </c>
      <c r="B181" s="30">
        <v>16706</v>
      </c>
      <c r="C181">
        <v>2019</v>
      </c>
      <c r="D181" t="s">
        <v>161</v>
      </c>
    </row>
    <row r="182" spans="1:4" x14ac:dyDescent="0.35">
      <c r="A182" s="19" t="s">
        <v>97</v>
      </c>
      <c r="B182" s="30">
        <v>89</v>
      </c>
      <c r="C182">
        <v>2019</v>
      </c>
      <c r="D182" t="s">
        <v>161</v>
      </c>
    </row>
    <row r="183" spans="1:4" x14ac:dyDescent="0.35">
      <c r="A183" s="19" t="s">
        <v>73</v>
      </c>
      <c r="B183" s="30">
        <v>1648</v>
      </c>
      <c r="C183">
        <v>2019</v>
      </c>
      <c r="D183" t="s">
        <v>161</v>
      </c>
    </row>
    <row r="184" spans="1:4" x14ac:dyDescent="0.35">
      <c r="A184" s="19" t="s">
        <v>98</v>
      </c>
      <c r="B184" s="30">
        <v>93</v>
      </c>
      <c r="C184">
        <v>2019</v>
      </c>
      <c r="D184" t="s">
        <v>161</v>
      </c>
    </row>
    <row r="185" spans="1:4" x14ac:dyDescent="0.35">
      <c r="A185" s="19" t="s">
        <v>74</v>
      </c>
      <c r="B185" s="30">
        <v>-18873</v>
      </c>
      <c r="C185">
        <v>2019</v>
      </c>
      <c r="D185" t="s">
        <v>161</v>
      </c>
    </row>
    <row r="186" spans="1:4" x14ac:dyDescent="0.35">
      <c r="A186" s="19" t="s">
        <v>75</v>
      </c>
      <c r="B186" s="29"/>
      <c r="C186">
        <v>2019</v>
      </c>
      <c r="D186" t="s">
        <v>161</v>
      </c>
    </row>
    <row r="187" spans="1:4" x14ac:dyDescent="0.35">
      <c r="A187" s="19" t="s">
        <v>99</v>
      </c>
      <c r="B187" s="30">
        <v>-140</v>
      </c>
      <c r="C187">
        <v>2019</v>
      </c>
      <c r="D187" t="s">
        <v>161</v>
      </c>
    </row>
    <row r="188" spans="1:4" x14ac:dyDescent="0.35">
      <c r="A188" s="19" t="s">
        <v>76</v>
      </c>
      <c r="B188" s="30">
        <v>-1120</v>
      </c>
      <c r="C188">
        <v>2019</v>
      </c>
      <c r="D188" t="s">
        <v>161</v>
      </c>
    </row>
    <row r="189" spans="1:4" x14ac:dyDescent="0.35">
      <c r="A189" s="19" t="s">
        <v>77</v>
      </c>
      <c r="B189" s="30">
        <v>-2329</v>
      </c>
      <c r="C189">
        <v>2019</v>
      </c>
      <c r="D189" t="s">
        <v>161</v>
      </c>
    </row>
    <row r="190" spans="1:4" x14ac:dyDescent="0.35">
      <c r="A190" s="19" t="s">
        <v>78</v>
      </c>
      <c r="B190" s="29"/>
      <c r="C190">
        <v>2019</v>
      </c>
      <c r="D190" t="s">
        <v>161</v>
      </c>
    </row>
    <row r="191" spans="1:4" x14ac:dyDescent="0.35">
      <c r="A191" s="19" t="s">
        <v>70</v>
      </c>
      <c r="B191" s="30">
        <v>2</v>
      </c>
      <c r="C191">
        <v>2019</v>
      </c>
      <c r="D191" t="s">
        <v>161</v>
      </c>
    </row>
    <row r="192" spans="1:4" x14ac:dyDescent="0.35">
      <c r="A192" s="19" t="s">
        <v>79</v>
      </c>
      <c r="B192" s="30">
        <v>-3924</v>
      </c>
      <c r="C192">
        <v>2019</v>
      </c>
      <c r="D192" t="s">
        <v>161</v>
      </c>
    </row>
    <row r="193" spans="1:8" x14ac:dyDescent="0.35">
      <c r="A193" s="19" t="s">
        <v>80</v>
      </c>
      <c r="B193" s="30">
        <v>-917</v>
      </c>
      <c r="C193">
        <v>2019</v>
      </c>
      <c r="D193" t="s">
        <v>161</v>
      </c>
    </row>
    <row r="194" spans="1:8" x14ac:dyDescent="0.35">
      <c r="A194" s="19" t="s">
        <v>81</v>
      </c>
      <c r="B194" s="30">
        <v>9986</v>
      </c>
      <c r="C194">
        <v>2019</v>
      </c>
      <c r="D194" t="s">
        <v>161</v>
      </c>
    </row>
    <row r="195" spans="1:8" x14ac:dyDescent="0.35">
      <c r="A195" s="19" t="s">
        <v>82</v>
      </c>
      <c r="B195" s="30">
        <v>-6426</v>
      </c>
      <c r="C195">
        <v>2019</v>
      </c>
      <c r="D195" t="s">
        <v>161</v>
      </c>
    </row>
    <row r="196" spans="1:8" x14ac:dyDescent="0.35">
      <c r="A196" s="19" t="s">
        <v>83</v>
      </c>
      <c r="B196" s="30">
        <v>178</v>
      </c>
      <c r="C196">
        <v>2019</v>
      </c>
      <c r="D196" t="s">
        <v>161</v>
      </c>
    </row>
    <row r="197" spans="1:8" x14ac:dyDescent="0.35">
      <c r="A197" s="19" t="s">
        <v>84</v>
      </c>
      <c r="B197" s="30">
        <v>-1253</v>
      </c>
      <c r="C197">
        <v>2019</v>
      </c>
      <c r="D197" t="s">
        <v>161</v>
      </c>
    </row>
    <row r="198" spans="1:8" x14ac:dyDescent="0.35">
      <c r="A198" s="19" t="s">
        <v>85</v>
      </c>
      <c r="B198" s="30">
        <v>-943</v>
      </c>
      <c r="C198">
        <v>2019</v>
      </c>
      <c r="D198" t="s">
        <v>161</v>
      </c>
    </row>
    <row r="199" spans="1:8" x14ac:dyDescent="0.35">
      <c r="A199" s="19" t="s">
        <v>70</v>
      </c>
      <c r="B199" s="30">
        <v>-116</v>
      </c>
      <c r="C199">
        <v>2019</v>
      </c>
      <c r="D199" t="s">
        <v>161</v>
      </c>
    </row>
    <row r="200" spans="1:8" x14ac:dyDescent="0.35">
      <c r="A200" s="19" t="s">
        <v>86</v>
      </c>
      <c r="B200" s="30">
        <v>509</v>
      </c>
      <c r="C200">
        <v>2019</v>
      </c>
      <c r="D200" t="s">
        <v>161</v>
      </c>
    </row>
    <row r="201" spans="1:8" x14ac:dyDescent="0.35">
      <c r="A201" s="19" t="s">
        <v>87</v>
      </c>
      <c r="B201" s="30">
        <v>-56</v>
      </c>
      <c r="C201">
        <v>2019</v>
      </c>
      <c r="D201" t="s">
        <v>161</v>
      </c>
      <c r="H201" t="s">
        <v>49</v>
      </c>
    </row>
    <row r="202" spans="1:8" x14ac:dyDescent="0.35">
      <c r="A202" s="19" t="s">
        <v>88</v>
      </c>
      <c r="B202" s="30">
        <v>-59</v>
      </c>
      <c r="C202">
        <v>2019</v>
      </c>
      <c r="D202" t="s">
        <v>161</v>
      </c>
    </row>
    <row r="203" spans="1:8" x14ac:dyDescent="0.35">
      <c r="A203" s="19" t="s">
        <v>89</v>
      </c>
      <c r="B203" s="30">
        <v>4015</v>
      </c>
      <c r="C203">
        <v>2019</v>
      </c>
      <c r="D203" t="s">
        <v>161</v>
      </c>
    </row>
    <row r="204" spans="1:8" x14ac:dyDescent="0.35">
      <c r="A204" s="19" t="s">
        <v>90</v>
      </c>
      <c r="B204" s="30">
        <v>3956</v>
      </c>
      <c r="C204">
        <v>2019</v>
      </c>
      <c r="D204" t="s">
        <v>161</v>
      </c>
    </row>
    <row r="205" spans="1:8" x14ac:dyDescent="0.35">
      <c r="A205" s="19" t="s">
        <v>62</v>
      </c>
      <c r="B205" s="30">
        <v>2371</v>
      </c>
      <c r="C205">
        <v>2018</v>
      </c>
      <c r="D205" t="s">
        <v>161</v>
      </c>
    </row>
    <row r="206" spans="1:8" x14ac:dyDescent="0.35">
      <c r="A206" s="19" t="s">
        <v>63</v>
      </c>
      <c r="B206" s="30">
        <v>90</v>
      </c>
      <c r="C206">
        <v>2018</v>
      </c>
      <c r="D206" t="s">
        <v>161</v>
      </c>
    </row>
    <row r="207" spans="1:8" x14ac:dyDescent="0.35">
      <c r="A207" s="19" t="s">
        <v>64</v>
      </c>
      <c r="B207" s="30">
        <v>1927</v>
      </c>
      <c r="C207">
        <v>2018</v>
      </c>
      <c r="D207" t="s">
        <v>161</v>
      </c>
    </row>
    <row r="208" spans="1:8" x14ac:dyDescent="0.35">
      <c r="A208" s="19" t="s">
        <v>65</v>
      </c>
      <c r="B208" s="29"/>
      <c r="C208">
        <v>2018</v>
      </c>
      <c r="D208" t="s">
        <v>161</v>
      </c>
    </row>
    <row r="209" spans="1:4" x14ac:dyDescent="0.35">
      <c r="A209" s="19" t="s">
        <v>66</v>
      </c>
      <c r="B209" s="30">
        <v>84</v>
      </c>
      <c r="C209">
        <v>2018</v>
      </c>
      <c r="D209" t="s">
        <v>161</v>
      </c>
    </row>
    <row r="210" spans="1:4" x14ac:dyDescent="0.35">
      <c r="A210" s="19" t="s">
        <v>94</v>
      </c>
      <c r="B210" s="30">
        <v>-25</v>
      </c>
      <c r="C210">
        <v>2018</v>
      </c>
      <c r="D210" t="s">
        <v>161</v>
      </c>
    </row>
    <row r="211" spans="1:4" x14ac:dyDescent="0.35">
      <c r="A211" s="19" t="s">
        <v>95</v>
      </c>
      <c r="B211" s="30">
        <v>-26</v>
      </c>
      <c r="C211">
        <v>2018</v>
      </c>
      <c r="D211" t="s">
        <v>161</v>
      </c>
    </row>
    <row r="212" spans="1:4" x14ac:dyDescent="0.35">
      <c r="A212" s="19" t="s">
        <v>67</v>
      </c>
      <c r="B212" s="29"/>
      <c r="C212">
        <v>2018</v>
      </c>
      <c r="D212" t="s">
        <v>161</v>
      </c>
    </row>
    <row r="213" spans="1:4" x14ac:dyDescent="0.35">
      <c r="A213" s="19" t="s">
        <v>96</v>
      </c>
      <c r="B213" s="30">
        <v>1480</v>
      </c>
      <c r="C213">
        <v>2018</v>
      </c>
      <c r="D213" t="s">
        <v>161</v>
      </c>
    </row>
    <row r="214" spans="1:4" x14ac:dyDescent="0.35">
      <c r="A214" s="19" t="s">
        <v>68</v>
      </c>
      <c r="B214" s="30">
        <v>-1531</v>
      </c>
      <c r="C214">
        <v>2018</v>
      </c>
      <c r="D214" t="s">
        <v>161</v>
      </c>
    </row>
    <row r="215" spans="1:4" x14ac:dyDescent="0.35">
      <c r="A215" s="19" t="s">
        <v>33</v>
      </c>
      <c r="B215" s="30">
        <v>-1772</v>
      </c>
      <c r="C215">
        <v>2018</v>
      </c>
      <c r="D215" t="s">
        <v>161</v>
      </c>
    </row>
    <row r="216" spans="1:4" x14ac:dyDescent="0.35">
      <c r="A216" s="19" t="s">
        <v>44</v>
      </c>
      <c r="B216" s="30">
        <v>722</v>
      </c>
      <c r="C216">
        <v>2018</v>
      </c>
      <c r="D216" t="s">
        <v>161</v>
      </c>
    </row>
    <row r="217" spans="1:4" x14ac:dyDescent="0.35">
      <c r="A217" s="19" t="s">
        <v>69</v>
      </c>
      <c r="B217" s="30">
        <v>-466</v>
      </c>
      <c r="C217">
        <v>2018</v>
      </c>
      <c r="D217" t="s">
        <v>161</v>
      </c>
    </row>
    <row r="218" spans="1:4" x14ac:dyDescent="0.35">
      <c r="A218" s="19" t="s">
        <v>37</v>
      </c>
      <c r="B218" s="30">
        <v>-1026</v>
      </c>
      <c r="C218">
        <v>2018</v>
      </c>
      <c r="D218" t="s">
        <v>161</v>
      </c>
    </row>
    <row r="219" spans="1:4" x14ac:dyDescent="0.35">
      <c r="A219" s="19" t="s">
        <v>70</v>
      </c>
      <c r="B219" s="30">
        <v>-6</v>
      </c>
      <c r="C219">
        <v>2018</v>
      </c>
      <c r="D219" t="s">
        <v>161</v>
      </c>
    </row>
    <row r="220" spans="1:4" x14ac:dyDescent="0.35">
      <c r="A220" s="19" t="s">
        <v>71</v>
      </c>
      <c r="B220" s="30">
        <v>1822</v>
      </c>
      <c r="C220">
        <v>2018</v>
      </c>
      <c r="D220" t="s">
        <v>161</v>
      </c>
    </row>
    <row r="221" spans="1:4" x14ac:dyDescent="0.35">
      <c r="A221" s="19" t="s">
        <v>72</v>
      </c>
      <c r="B221" s="30">
        <v>15589</v>
      </c>
      <c r="C221">
        <v>2018</v>
      </c>
      <c r="D221" t="s">
        <v>161</v>
      </c>
    </row>
    <row r="222" spans="1:4" x14ac:dyDescent="0.35">
      <c r="A222" s="19" t="s">
        <v>97</v>
      </c>
      <c r="B222" s="30">
        <v>76</v>
      </c>
      <c r="C222">
        <v>2018</v>
      </c>
      <c r="D222" t="s">
        <v>161</v>
      </c>
    </row>
    <row r="223" spans="1:4" x14ac:dyDescent="0.35">
      <c r="A223" s="19" t="s">
        <v>73</v>
      </c>
      <c r="B223" s="30">
        <v>1483</v>
      </c>
      <c r="C223">
        <v>2018</v>
      </c>
      <c r="D223" t="s">
        <v>161</v>
      </c>
    </row>
    <row r="224" spans="1:4" x14ac:dyDescent="0.35">
      <c r="A224" s="19" t="s">
        <v>98</v>
      </c>
      <c r="B224" s="30">
        <v>156</v>
      </c>
      <c r="C224">
        <v>2018</v>
      </c>
      <c r="D224" t="s">
        <v>161</v>
      </c>
    </row>
    <row r="225" spans="1:4" x14ac:dyDescent="0.35">
      <c r="A225" s="19" t="s">
        <v>74</v>
      </c>
      <c r="B225" s="30">
        <v>-17013</v>
      </c>
      <c r="C225">
        <v>2018</v>
      </c>
      <c r="D225" t="s">
        <v>161</v>
      </c>
    </row>
    <row r="226" spans="1:4" x14ac:dyDescent="0.35">
      <c r="A226" s="19" t="s">
        <v>75</v>
      </c>
      <c r="B226" s="30">
        <v>-5245</v>
      </c>
      <c r="C226">
        <v>2018</v>
      </c>
      <c r="D226" t="s">
        <v>161</v>
      </c>
    </row>
    <row r="227" spans="1:4" x14ac:dyDescent="0.35">
      <c r="A227" s="19" t="s">
        <v>99</v>
      </c>
      <c r="B227" s="30">
        <v>-133</v>
      </c>
      <c r="C227">
        <v>2018</v>
      </c>
      <c r="D227" t="s">
        <v>161</v>
      </c>
    </row>
    <row r="228" spans="1:4" x14ac:dyDescent="0.35">
      <c r="A228" s="19" t="s">
        <v>76</v>
      </c>
      <c r="B228" s="30">
        <v>-896</v>
      </c>
      <c r="C228">
        <v>2018</v>
      </c>
      <c r="D228" t="s">
        <v>161</v>
      </c>
    </row>
    <row r="229" spans="1:4" x14ac:dyDescent="0.35">
      <c r="A229" s="19" t="s">
        <v>77</v>
      </c>
      <c r="B229" s="30">
        <v>-2054</v>
      </c>
      <c r="C229">
        <v>2018</v>
      </c>
      <c r="D229" t="s">
        <v>161</v>
      </c>
    </row>
    <row r="230" spans="1:4" x14ac:dyDescent="0.35">
      <c r="A230" s="19" t="s">
        <v>78</v>
      </c>
      <c r="B230" s="29"/>
      <c r="C230">
        <v>2018</v>
      </c>
      <c r="D230" t="s">
        <v>161</v>
      </c>
    </row>
    <row r="231" spans="1:4" x14ac:dyDescent="0.35">
      <c r="A231" s="19" t="s">
        <v>70</v>
      </c>
      <c r="B231" s="30">
        <v>-139</v>
      </c>
      <c r="C231">
        <v>2018</v>
      </c>
      <c r="D231" t="s">
        <v>161</v>
      </c>
    </row>
    <row r="232" spans="1:4" x14ac:dyDescent="0.35">
      <c r="A232" s="19" t="s">
        <v>79</v>
      </c>
      <c r="B232" s="30">
        <v>-8176</v>
      </c>
      <c r="C232">
        <v>2018</v>
      </c>
      <c r="D232" t="s">
        <v>161</v>
      </c>
    </row>
    <row r="233" spans="1:4" x14ac:dyDescent="0.35">
      <c r="A233" s="19" t="s">
        <v>80</v>
      </c>
      <c r="B233" s="30">
        <v>473</v>
      </c>
      <c r="C233">
        <v>2018</v>
      </c>
      <c r="D233" t="s">
        <v>161</v>
      </c>
    </row>
    <row r="234" spans="1:4" x14ac:dyDescent="0.35">
      <c r="A234" s="19" t="s">
        <v>81</v>
      </c>
      <c r="B234" s="30">
        <v>8288</v>
      </c>
      <c r="C234">
        <v>2018</v>
      </c>
      <c r="D234" t="s">
        <v>161</v>
      </c>
    </row>
    <row r="235" spans="1:4" x14ac:dyDescent="0.35">
      <c r="A235" s="19" t="s">
        <v>82</v>
      </c>
      <c r="B235" s="30">
        <v>-6245</v>
      </c>
      <c r="C235">
        <v>2018</v>
      </c>
      <c r="D235" t="s">
        <v>161</v>
      </c>
    </row>
    <row r="236" spans="1:4" x14ac:dyDescent="0.35">
      <c r="A236" s="19" t="s">
        <v>83</v>
      </c>
      <c r="B236" s="30">
        <v>217</v>
      </c>
      <c r="C236">
        <v>2018</v>
      </c>
      <c r="D236" t="s">
        <v>161</v>
      </c>
    </row>
    <row r="237" spans="1:4" x14ac:dyDescent="0.35">
      <c r="A237" s="19" t="s">
        <v>84</v>
      </c>
      <c r="B237" s="30">
        <v>-958</v>
      </c>
      <c r="C237">
        <v>2018</v>
      </c>
      <c r="D237" t="s">
        <v>161</v>
      </c>
    </row>
    <row r="238" spans="1:4" x14ac:dyDescent="0.35">
      <c r="A238" s="19" t="s">
        <v>85</v>
      </c>
      <c r="B238" s="30">
        <v>-806</v>
      </c>
      <c r="C238">
        <v>2018</v>
      </c>
      <c r="D238" t="s">
        <v>161</v>
      </c>
    </row>
    <row r="239" spans="1:4" x14ac:dyDescent="0.35">
      <c r="A239" s="19" t="s">
        <v>70</v>
      </c>
      <c r="B239" s="30">
        <v>-93</v>
      </c>
      <c r="C239">
        <v>2018</v>
      </c>
      <c r="D239" t="s">
        <v>161</v>
      </c>
    </row>
    <row r="240" spans="1:4" x14ac:dyDescent="0.35">
      <c r="A240" s="19" t="s">
        <v>86</v>
      </c>
      <c r="B240" s="30">
        <v>876</v>
      </c>
      <c r="C240">
        <v>2018</v>
      </c>
      <c r="D240" t="s">
        <v>161</v>
      </c>
    </row>
    <row r="241" spans="1:4" x14ac:dyDescent="0.35">
      <c r="A241" s="19" t="s">
        <v>87</v>
      </c>
      <c r="B241" s="30">
        <v>26</v>
      </c>
      <c r="C241">
        <v>2018</v>
      </c>
      <c r="D241" t="s">
        <v>161</v>
      </c>
    </row>
    <row r="242" spans="1:4" x14ac:dyDescent="0.35">
      <c r="A242" s="19" t="s">
        <v>88</v>
      </c>
      <c r="B242" s="30">
        <v>-5452</v>
      </c>
      <c r="C242">
        <v>2018</v>
      </c>
      <c r="D242" t="s">
        <v>161</v>
      </c>
    </row>
    <row r="243" spans="1:4" x14ac:dyDescent="0.35">
      <c r="A243" s="19" t="s">
        <v>89</v>
      </c>
      <c r="B243" s="30">
        <v>9467</v>
      </c>
      <c r="C243">
        <v>2018</v>
      </c>
      <c r="D243" t="s">
        <v>161</v>
      </c>
    </row>
    <row r="244" spans="1:4" x14ac:dyDescent="0.35">
      <c r="A244" s="19" t="s">
        <v>90</v>
      </c>
      <c r="B244" s="30">
        <v>4015</v>
      </c>
      <c r="C244">
        <v>2018</v>
      </c>
      <c r="D244" t="s">
        <v>161</v>
      </c>
    </row>
    <row r="245" spans="1:4" x14ac:dyDescent="0.35">
      <c r="A245" s="19" t="s">
        <v>62</v>
      </c>
      <c r="B245" s="30">
        <v>2159</v>
      </c>
      <c r="C245">
        <v>2017</v>
      </c>
      <c r="D245" t="s">
        <v>161</v>
      </c>
    </row>
    <row r="246" spans="1:4" x14ac:dyDescent="0.35">
      <c r="A246" s="19" t="s">
        <v>63</v>
      </c>
      <c r="B246" s="30">
        <v>98</v>
      </c>
      <c r="C246">
        <v>2017</v>
      </c>
      <c r="D246" t="s">
        <v>161</v>
      </c>
    </row>
    <row r="247" spans="1:4" x14ac:dyDescent="0.35">
      <c r="A247" s="19" t="s">
        <v>64</v>
      </c>
      <c r="B247" s="30">
        <v>1716</v>
      </c>
      <c r="C247">
        <v>2017</v>
      </c>
      <c r="D247" t="s">
        <v>161</v>
      </c>
    </row>
    <row r="248" spans="1:4" x14ac:dyDescent="0.35">
      <c r="A248" s="19" t="s">
        <v>65</v>
      </c>
      <c r="B248" s="30">
        <v>40</v>
      </c>
      <c r="C248">
        <v>2017</v>
      </c>
      <c r="D248" t="s">
        <v>161</v>
      </c>
    </row>
    <row r="249" spans="1:4" x14ac:dyDescent="0.35">
      <c r="A249" s="19" t="s">
        <v>66</v>
      </c>
      <c r="B249" s="30">
        <v>68</v>
      </c>
      <c r="C249">
        <v>2017</v>
      </c>
      <c r="D249" t="s">
        <v>161</v>
      </c>
    </row>
    <row r="250" spans="1:4" x14ac:dyDescent="0.35">
      <c r="A250" s="19" t="s">
        <v>94</v>
      </c>
      <c r="B250" s="30">
        <v>-375</v>
      </c>
      <c r="C250">
        <v>2017</v>
      </c>
      <c r="D250" t="s">
        <v>161</v>
      </c>
    </row>
    <row r="251" spans="1:4" x14ac:dyDescent="0.35">
      <c r="A251" s="19" t="s">
        <v>95</v>
      </c>
      <c r="B251" s="30">
        <v>-14</v>
      </c>
      <c r="C251">
        <v>2017</v>
      </c>
      <c r="D251" t="s">
        <v>161</v>
      </c>
    </row>
    <row r="252" spans="1:4" x14ac:dyDescent="0.35">
      <c r="A252" s="19" t="s">
        <v>67</v>
      </c>
      <c r="B252" s="29"/>
      <c r="C252">
        <v>2017</v>
      </c>
      <c r="D252" t="s">
        <v>161</v>
      </c>
    </row>
    <row r="253" spans="1:4" x14ac:dyDescent="0.35">
      <c r="A253" s="19" t="s">
        <v>96</v>
      </c>
      <c r="B253" s="30">
        <v>100</v>
      </c>
      <c r="C253">
        <v>2017</v>
      </c>
      <c r="D253" t="s">
        <v>161</v>
      </c>
    </row>
    <row r="254" spans="1:4" x14ac:dyDescent="0.35">
      <c r="A254" s="19" t="s">
        <v>68</v>
      </c>
      <c r="B254" s="30">
        <v>-839</v>
      </c>
      <c r="C254">
        <v>2017</v>
      </c>
      <c r="D254" t="s">
        <v>161</v>
      </c>
    </row>
    <row r="255" spans="1:4" x14ac:dyDescent="0.35">
      <c r="A255" s="19" t="s">
        <v>33</v>
      </c>
      <c r="B255" s="30">
        <v>-1305</v>
      </c>
      <c r="C255">
        <v>2017</v>
      </c>
      <c r="D255" t="s">
        <v>161</v>
      </c>
    </row>
    <row r="256" spans="1:4" x14ac:dyDescent="0.35">
      <c r="A256" s="19" t="s">
        <v>44</v>
      </c>
      <c r="B256" s="30">
        <v>968</v>
      </c>
      <c r="C256">
        <v>2017</v>
      </c>
      <c r="D256" t="s">
        <v>161</v>
      </c>
    </row>
    <row r="257" spans="1:4" x14ac:dyDescent="0.35">
      <c r="A257" s="19" t="s">
        <v>69</v>
      </c>
      <c r="B257" s="30">
        <v>-84</v>
      </c>
      <c r="C257">
        <v>2017</v>
      </c>
      <c r="D257" t="s">
        <v>161</v>
      </c>
    </row>
    <row r="258" spans="1:4" x14ac:dyDescent="0.35">
      <c r="A258" s="19" t="s">
        <v>37</v>
      </c>
      <c r="B258" s="30">
        <v>-32</v>
      </c>
      <c r="C258">
        <v>2017</v>
      </c>
      <c r="D258" t="s">
        <v>161</v>
      </c>
    </row>
    <row r="259" spans="1:4" x14ac:dyDescent="0.35">
      <c r="A259" s="19" t="s">
        <v>70</v>
      </c>
      <c r="B259" s="30">
        <v>-304</v>
      </c>
      <c r="C259">
        <v>2017</v>
      </c>
      <c r="D259" t="s">
        <v>161</v>
      </c>
    </row>
    <row r="260" spans="1:4" x14ac:dyDescent="0.35">
      <c r="A260" s="19" t="s">
        <v>71</v>
      </c>
      <c r="B260" s="30">
        <v>2196</v>
      </c>
      <c r="C260">
        <v>2017</v>
      </c>
      <c r="D260" t="s">
        <v>161</v>
      </c>
    </row>
    <row r="261" spans="1:4" x14ac:dyDescent="0.35">
      <c r="A261" s="19" t="s">
        <v>72</v>
      </c>
      <c r="B261" s="30">
        <v>14671</v>
      </c>
      <c r="C261">
        <v>2017</v>
      </c>
      <c r="D261" t="s">
        <v>161</v>
      </c>
    </row>
    <row r="262" spans="1:4" x14ac:dyDescent="0.35">
      <c r="A262" s="19" t="s">
        <v>97</v>
      </c>
      <c r="B262" s="30">
        <v>404</v>
      </c>
      <c r="C262">
        <v>2017</v>
      </c>
      <c r="D262" t="s">
        <v>161</v>
      </c>
    </row>
    <row r="263" spans="1:4" x14ac:dyDescent="0.35">
      <c r="A263" s="19" t="s">
        <v>73</v>
      </c>
      <c r="B263" s="30">
        <v>1441</v>
      </c>
      <c r="C263">
        <v>2017</v>
      </c>
      <c r="D263" t="s">
        <v>161</v>
      </c>
    </row>
    <row r="264" spans="1:4" x14ac:dyDescent="0.35">
      <c r="A264" s="19" t="s">
        <v>98</v>
      </c>
      <c r="B264" s="30">
        <v>114</v>
      </c>
      <c r="C264">
        <v>2017</v>
      </c>
      <c r="D264" t="s">
        <v>161</v>
      </c>
    </row>
    <row r="265" spans="1:4" x14ac:dyDescent="0.35">
      <c r="A265" s="19" t="s">
        <v>74</v>
      </c>
      <c r="B265" s="30">
        <v>-15222</v>
      </c>
      <c r="C265">
        <v>2017</v>
      </c>
      <c r="D265" t="s">
        <v>161</v>
      </c>
    </row>
    <row r="266" spans="1:4" x14ac:dyDescent="0.35">
      <c r="A266" s="19" t="s">
        <v>75</v>
      </c>
      <c r="B266" s="30">
        <v>-284</v>
      </c>
      <c r="C266">
        <v>2017</v>
      </c>
      <c r="D266" t="s">
        <v>161</v>
      </c>
    </row>
    <row r="267" spans="1:4" x14ac:dyDescent="0.35">
      <c r="A267" s="19" t="s">
        <v>99</v>
      </c>
      <c r="B267" s="30">
        <v>-118</v>
      </c>
      <c r="C267">
        <v>2017</v>
      </c>
      <c r="D267" t="s">
        <v>161</v>
      </c>
    </row>
    <row r="268" spans="1:4" x14ac:dyDescent="0.35">
      <c r="A268" s="19" t="s">
        <v>76</v>
      </c>
      <c r="B268" s="30">
        <v>-595</v>
      </c>
      <c r="C268">
        <v>2017</v>
      </c>
      <c r="D268" t="s">
        <v>161</v>
      </c>
    </row>
    <row r="269" spans="1:4" x14ac:dyDescent="0.35">
      <c r="A269" s="19" t="s">
        <v>77</v>
      </c>
      <c r="B269" s="30">
        <v>-1997</v>
      </c>
      <c r="C269">
        <v>2017</v>
      </c>
      <c r="D269" t="s">
        <v>161</v>
      </c>
    </row>
    <row r="270" spans="1:4" x14ac:dyDescent="0.35">
      <c r="A270" s="19" t="s">
        <v>78</v>
      </c>
      <c r="B270" s="29"/>
      <c r="C270">
        <v>2017</v>
      </c>
      <c r="D270" t="s">
        <v>161</v>
      </c>
    </row>
    <row r="271" spans="1:4" x14ac:dyDescent="0.35">
      <c r="A271" s="19" t="s">
        <v>70</v>
      </c>
      <c r="B271" s="30">
        <v>-76</v>
      </c>
      <c r="C271">
        <v>2017</v>
      </c>
      <c r="D271" t="s">
        <v>161</v>
      </c>
    </row>
    <row r="272" spans="1:4" x14ac:dyDescent="0.35">
      <c r="A272" s="19" t="s">
        <v>79</v>
      </c>
      <c r="B272" s="30">
        <v>-1662</v>
      </c>
      <c r="C272">
        <v>2017</v>
      </c>
      <c r="D272" t="s">
        <v>161</v>
      </c>
    </row>
    <row r="273" spans="1:4" x14ac:dyDescent="0.35">
      <c r="A273" s="19" t="s">
        <v>80</v>
      </c>
      <c r="B273" s="30">
        <v>1310</v>
      </c>
      <c r="C273">
        <v>2017</v>
      </c>
      <c r="D273" t="s">
        <v>161</v>
      </c>
    </row>
    <row r="274" spans="1:4" x14ac:dyDescent="0.35">
      <c r="A274" s="19" t="s">
        <v>81</v>
      </c>
      <c r="B274" s="30">
        <v>8702</v>
      </c>
      <c r="C274">
        <v>2017</v>
      </c>
      <c r="D274" t="s">
        <v>161</v>
      </c>
    </row>
    <row r="275" spans="1:4" x14ac:dyDescent="0.35">
      <c r="A275" s="19" t="s">
        <v>82</v>
      </c>
      <c r="B275" s="30">
        <v>-5397</v>
      </c>
      <c r="C275">
        <v>2017</v>
      </c>
      <c r="D275" t="s">
        <v>161</v>
      </c>
    </row>
    <row r="276" spans="1:4" x14ac:dyDescent="0.35">
      <c r="A276" s="19" t="s">
        <v>83</v>
      </c>
      <c r="B276" s="30">
        <v>529</v>
      </c>
      <c r="C276">
        <v>2017</v>
      </c>
      <c r="D276" t="s">
        <v>161</v>
      </c>
    </row>
    <row r="277" spans="1:4" x14ac:dyDescent="0.35">
      <c r="A277" s="19" t="s">
        <v>84</v>
      </c>
      <c r="B277" s="30">
        <v>-6</v>
      </c>
      <c r="C277">
        <v>2017</v>
      </c>
      <c r="D277" t="s">
        <v>161</v>
      </c>
    </row>
    <row r="278" spans="1:4" x14ac:dyDescent="0.35">
      <c r="A278" s="19" t="s">
        <v>85</v>
      </c>
      <c r="B278" s="30">
        <v>-764</v>
      </c>
      <c r="C278">
        <v>2017</v>
      </c>
      <c r="D278" t="s">
        <v>161</v>
      </c>
    </row>
    <row r="279" spans="1:4" x14ac:dyDescent="0.35">
      <c r="A279" s="19" t="s">
        <v>70</v>
      </c>
      <c r="B279" s="30">
        <v>-88</v>
      </c>
      <c r="C279">
        <v>2017</v>
      </c>
      <c r="D279" t="s">
        <v>161</v>
      </c>
    </row>
    <row r="280" spans="1:4" x14ac:dyDescent="0.35">
      <c r="A280" s="19" t="s">
        <v>86</v>
      </c>
      <c r="B280" s="30">
        <v>4286</v>
      </c>
      <c r="C280">
        <v>2017</v>
      </c>
      <c r="D280" t="s">
        <v>161</v>
      </c>
    </row>
    <row r="281" spans="1:4" x14ac:dyDescent="0.35">
      <c r="A281" s="19" t="s">
        <v>87</v>
      </c>
      <c r="B281" s="30">
        <v>157</v>
      </c>
      <c r="C281">
        <v>2017</v>
      </c>
      <c r="D281" t="s">
        <v>161</v>
      </c>
    </row>
    <row r="282" spans="1:4" x14ac:dyDescent="0.35">
      <c r="A282" s="19" t="s">
        <v>88</v>
      </c>
      <c r="B282" s="30">
        <v>4977</v>
      </c>
      <c r="C282">
        <v>2017</v>
      </c>
      <c r="D282" t="s">
        <v>161</v>
      </c>
    </row>
    <row r="283" spans="1:4" x14ac:dyDescent="0.35">
      <c r="A283" s="19" t="s">
        <v>89</v>
      </c>
      <c r="B283" s="30">
        <v>4490</v>
      </c>
      <c r="C283">
        <v>2017</v>
      </c>
      <c r="D283" t="s">
        <v>161</v>
      </c>
    </row>
    <row r="284" spans="1:4" x14ac:dyDescent="0.35">
      <c r="A284" s="19" t="s">
        <v>90</v>
      </c>
      <c r="B284" s="30">
        <v>9467</v>
      </c>
      <c r="C284">
        <v>2017</v>
      </c>
      <c r="D284" t="s">
        <v>161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a 4 c f e b 9 - 5 4 c 9 - 4 3 c b - 9 f 5 b - 0 b 4 7 4 6 5 5 f 5 2 0 "   x m l n s = " h t t p : / / s c h e m a s . m i c r o s o f t . c o m / D a t a M a s h u p " > A A A A A K Y F A A B Q S w M E F A A C A A g A O o N n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D q D Z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g 2 d W 6 h z j q Z 8 C A A B h G A A A E w A c A E Z v c m 1 1 b G F z L 1 N l Y 3 R p b 2 4 x L m 0 g o h g A K K A U A A A A A A A A A A A A A A A A A A A A A A A A A A A A 7 Z h f a 9 p Q G M b v B b / D 4 R R G h K D G f 2 1 X Z A y 7 i 1 2 M S S v d R e l F j K c 1 z C Q u O b V u I n R l r B f t 5 S 5 6 N 8 a + w F o m y 1 r b f o W T b 7 Q 3 x s 1 j Y i Z I p Q o R g s n z n p y 8 7 3 P y y 0 m O R R S q G j r a 9 v 6 l j X g s H r P q s k l q a A V X 5 G q D o D R G R d Q g N B 5 D 8 G M X z k f n h N 0 5 p + y W 2 e w a Y m 9 I N V m W D 4 j g 7 p Q M n R K d W g K u U 9 q 0 n q Z S + 6 r e U j 8 k F U N L v T s 0 K E n K V r 3 9 j B Y 3 X z x p F m s 4 k R C 9 n j d l K q e h O / 8 V O u n u r h v b G 7 Z b w e y C / W J 9 1 o O 4 u 9 0 6 Z + w 3 g l N s d u / m O k g 7 W T F l 3 d o 3 T K 1 k N A 4 1 v f K + S S x h c A 2 x 0 8 G e K G E R U Q g g S t q 0 K 6 K / e i Z E z 4 b o u R A 9 H 6 I X Q v T V E H 0 N 9 D I x F T A W f E 6 6 t X D R 9 Z C z p H R Y I K x u a b z w b m J k + X f 2 k / 1 g N / 8 M 7 y F v l E C 6 d D 4 7 Z y P j t 4 h m t I j X o S X 8 f 7 R E f i Q 4 8 z m / O Y s 5 V z k j O e 8 4 u z h v R n b w B X 1 l P e c Y M r K H u d 2 x K y h w e n G 6 r P H F T f W F u 9 s G R U r Y b z j O Y L A 6 H l P 1 2 Z K b C C 0 S M o k I 3 A j c x w F 3 d k R H + 1 z P U N 7 j o p s N k J u b H 7 j Z C N w I 3 I W a c Z c X 3 H w A 3 M L 8 w M 1 F 4 E b g L h S 4 k + f h Z Q B 3 N Q D u 2 v z A z U f g R u A u A b i T 5 + G F 4 n Y 9 + I 2 b n h + 4 h Q j c C N y 5 g / v Q y 1 C L S W 5 w d e q h F 6 f Y F w h c Q t s r Z j s n z r k 0 h V 2 v p p K h V V W d C J 1 x 7 k X f W p f o + 4 Q W f W / m o m / C 5 4 7 H j P 8 G m R 1 D n t f M h l o Q u 4 c j 2 3 e L 9 J H z C c Q b 5 3 z Y u D 8 a g m 3 S I A r d M o 4 s w V + S i I i s 1 J G w K + 1 B c / y 8 d Y B 2 X K M J R o a J h u p L v U b a 4 4 K l 1 o i J X h / p k + T B o 8 Q X o B M a 0 2 D L V 7 L 5 l l B U k p u 8 W j Z V h c C T b 2 z M Z 3 R l 4 w 9 Q S w E C L Q A U A A I A C A A 6 g 2 d W G y Q U s K U A A A D 2 A A A A E g A A A A A A A A A A A A A A A A A A A A A A Q 2 9 u Z m l n L 1 B h Y 2 t h Z 2 U u e G 1 s U E s B A i 0 A F A A C A A g A O o N n V g / K 6 a u k A A A A 6 Q A A A B M A A A A A A A A A A A A A A A A A 8 Q A A A F t D b 2 5 0 Z W 5 0 X 1 R 5 c G V z X S 5 4 b W x Q S w E C L Q A U A A I A C A A 6 g 2 d W 6 h z j q Z 8 C A A B h G A A A E w A A A A A A A A A A A A A A A A D i A Q A A R m 9 y b X V s Y X M v U 2 V j d G l v b j E u b V B L B Q Y A A A A A A w A D A M I A A A D O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S A A A A A A A A A x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l Q x M T o w O D o x O C 4 1 N T Q x M D A 5 W i I g L z 4 8 R W 5 0 c n k g V H l w Z T 0 i R m l s b E N v b H V t b l R 5 c G V z I i B W Y W x 1 Z T 0 i c 0 J n W T 0 i I C 8 + P E V u d H J 5 I F R 5 c G U 9 I k Z p b G x D b 2 x 1 b W 5 O Y W 1 l c y I g V m F s d W U 9 I n N b J n F 1 b 3 Q 7 M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/ Q m N C 3 0 L z Q t d C 9 0 L X Q v d C 9 0 Y v Q u S D R g t C 4 0 L 8 u e 0 N v b H V t b j E x L D E w f S Z x d W 9 0 O y w m c X V v d D t T Z W N 0 a W 9 u M S 9 U Y W J s Z S A w L 9 C Y 0 L f Q v N C 1 0 L 3 Q t d C 9 0 L 3 R i 9 C 5 I N G C 0 L j Q v y 5 7 Q 2 9 s d W 1 u M T I s M T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v 0 J j Q t 9 C 8 0 L X Q v d C 1 0 L 3 Q v d G L 0 L k g 0 Y L Q u N C / L n t D b 2 x 1 b W 4 x M S w x M H 0 m c X V v d D s s J n F 1 b 3 Q 7 U 2 V j d G l v b j E v V G F i b G U g M C / Q m N C 3 0 L z Q t d C 9 0 L X Q v d C 9 0 Y v Q u S D R g t C 4 0 L 8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M S Z x d W 9 0 O y w m c X V v d D s y J n F 1 b 3 Q 7 X S I g L z 4 8 R W 5 0 c n k g V H l w Z T 0 i R m l s b E N v b H V t b l R 5 c G V z I i B W Y W x 1 Z T 0 i c 0 J n W T 0 i I C 8 + P E V u d H J 5 I F R 5 c G U 9 I k Z p b G x M Y X N 0 V X B k Y X R l Z C I g V m F s d W U 9 I m Q y M D I z L T A y L T E y V D E x O j A 4 O j I x L j A x M T I 1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9 C Y 0 L f Q v N C 1 0 L 3 Q t d C 9 0 L 3 R i 9 C 5 I N G C 0 L j Q v y 5 7 Q 2 9 s d W 1 u M y w y f S Z x d W 9 0 O y w m c X V v d D t T Z W N 0 a W 9 u M S 9 U Y W J s Z S A w I C g y K S / Q m N C 3 0 L z Q t d C 9 0 L X Q v d C 9 0 Y v Q u S D R g t C 4 0 L 8 u e 0 N v b H V t b j Q s M 3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0 J j Q t 9 C 8 0 L X Q v d C 1 0 L 3 Q v d G L 0 L k g 0 Y L Q u N C / L n t D b 2 x 1 b W 4 z L D J 9 J n F 1 b 3 Q 7 L C Z x d W 9 0 O 1 N l Y 3 R p b 2 4 x L 1 R h Y m x l I D A g K D I p L 9 C Y 0 L f Q v N C 1 0 L 3 Q t d C 9 0 L 3 R i 9 C 5 I N G C 0 L j Q v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y V D E x O j A 4 O j I x L j A 1 M j E z O D V a I i A v P j x F b n R y e S B U e X B l P S J G a W x s Q 2 9 s d W 1 u V H l w Z X M i I F Z h b H V l P S J z Q m d Z P S I g L z 4 8 R W 5 0 c n k g V H l w Z T 0 i R m l s b E N v b H V t b k 5 h b W V z I i B W Y W x 1 Z T 0 i c 1 s m c X V v d D s x J n F 1 b 3 Q 7 L C Z x d W 9 0 O z I m c X V v d D t d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p L 9 C Y 0 L f Q v N C 1 0 L 3 Q t d C 9 0 L 3 R i 9 C 5 I N G C 0 L j Q v y 5 7 Q 2 9 s d W 1 u N S w 0 f S Z x d W 9 0 O y w m c X V v d D t T Z W N 0 a W 9 u M S 9 U Y W J s Z S A w I C g z K S / Q m N C 3 0 L z Q t d C 9 0 L X Q v d C 9 0 Y v Q u S D R g t C 4 0 L 8 u e 0 N v b H V t b j Y s N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y k v 0 J j Q t 9 C 8 0 L X Q v d C 1 0 L 3 Q v d G L 0 L k g 0 Y L Q u N C / L n t D b 2 x 1 b W 4 1 L D R 9 J n F 1 b 3 Q 7 L C Z x d W 9 0 O 1 N l Y 3 R p b 2 4 x L 1 R h Y m x l I D A g K D M p L 9 C Y 0 L f Q v N C 1 0 L 3 Q t d C 9 0 L 3 R i 9 C 5 I N G C 0 L j Q v y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M S Z x d W 9 0 O y w m c X V v d D s y J n F 1 b 3 Q 7 X S I g L z 4 8 R W 5 0 c n k g V H l w Z T 0 i R m l s b E N v b H V t b l R 5 c G V z I i B W Y W x 1 Z T 0 i c 0 J n U T 0 i I C 8 + P E V u d H J 5 I F R 5 c G U 9 I k Z p b G x M Y X N 0 V X B k Y X R l Z C I g V m F s d W U 9 I m Q y M D I z L T A y L T E y V D E x O j A 4 O j I x L j A 2 M T M 1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p L 9 C Y 0 L f Q v N C 1 0 L 3 Q t d C 9 0 L 3 R i 9 C 5 I N G C 0 L j Q v y 5 7 Q 2 9 s d W 1 u N y w 2 f S Z x d W 9 0 O y w m c X V v d D t T Z W N 0 a W 9 u M S 9 U Y W J s Z S A w I C g 0 K S / Q m N C 3 0 L z Q t d C 9 0 L X Q v d C 9 0 Y v Q u S D R g t C 4 0 L 8 u e 0 N v b H V t b j g s N 3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N C k v 0 J j Q t 9 C 8 0 L X Q v d C 1 0 L 3 Q v d G L 0 L k g 0 Y L Q u N C / L n t D b 2 x 1 b W 4 3 L D Z 9 J n F 1 b 3 Q 7 L C Z x d W 9 0 O 1 N l Y 3 R p b 2 4 x L 1 R h Y m x l I D A g K D Q p L 9 C Y 0 L f Q v N C 1 0 L 3 Q t d C 9 0 L 3 R i 9 C 5 I N G C 0 L j Q v y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y V D E x O j A 4 O j I x L j E w O D I 0 N j J a I i A v P j x F b n R y e S B U e X B l P S J G a W x s Q 2 9 s d W 1 u V H l w Z X M i I F Z h b H V l P S J z Q m d Z P S I g L z 4 8 R W 5 0 c n k g V H l w Z T 0 i R m l s b E N v b H V t b k 5 h b W V z I i B W Y W x 1 Z T 0 i c 1 s m c X V v d D s x J n F 1 b 3 Q 7 L C Z x d W 9 0 O z I m c X V v d D t d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U p L 9 C Y 0 L f Q v N C 1 0 L 3 Q t d C 9 0 L 3 R i 9 C 5 I N G C 0 L j Q v y 5 7 Q 2 9 s d W 1 u O S w 4 f S Z x d W 9 0 O y w m c X V v d D t T Z W N 0 a W 9 u M S 9 U Y W J s Z S A w I C g 1 K S / Q m N C 3 0 L z Q t d C 9 0 L X Q v d C 9 0 Y v Q u S D R g t C 4 0 L 8 u e 0 N v b H V t b j E w L D l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U p L 9 C Y 0 L f Q v N C 1 0 L 3 Q t d C 9 0 L 3 R i 9 C 5 I N G C 0 L j Q v y 5 7 Q 2 9 s d W 1 u O S w 4 f S Z x d W 9 0 O y w m c X V v d D t T Z W N 0 a W 9 u M S 9 U Y W J s Z S A w I C g 1 K S / Q m N C 3 0 L z Q t d C 9 0 L X Q v d C 9 0 Y v Q u S D R g t C 4 0 L 8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s x J n F 1 b 3 Q 7 L C Z x d W 9 0 O z I m c X V v d D t d I i A v P j x F b n R y e S B U e X B l P S J G a W x s Q 2 9 s d W 1 u V H l w Z X M i I F Z h b H V l P S J z Q m d Z P S I g L z 4 8 R W 5 0 c n k g V H l w Z T 0 i R m l s b E x h c 3 R V c G R h d G V k I i B W Y W x 1 Z T 0 i Z D I w M j M t M D I t M T J U M T E 6 M D g 6 M j E u M T Q 5 M D I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i k v 0 J j Q t 9 C 8 0 L X Q v d C 1 0 L 3 Q v d G L 0 L k g 0 Y L Q u N C / L n t D b 2 x 1 b W 4 x L D B 9 J n F 1 b 3 Q 7 L C Z x d W 9 0 O 1 N l Y 3 R p b 2 4 x L 1 R h Y m x l I D A g K D Y p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2 K S / Q m N C 3 0 L z Q t d C 9 0 L X Q v d C 9 0 Y v Q u S D R g t C 4 0 L 8 u e 0 N v b H V t b j E s M H 0 m c X V v d D s s J n F 1 b 3 Q 7 U 2 V j d G l v b j E v V G F i b G U g M C A o N i k v 0 J j Q t 9 C 8 0 L X Q v d C 1 0 L 3 Q v d G L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Y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K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R S V E M C V C M S V E M C V C M C V E M C V C M i V E M C V C O C V E M S U 4 M i V E M S U 4 Q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l N C + 0 L H Q s N C y 0 L j R g t G M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z E m c X V v d D s s J n F 1 b 3 Q 7 M i Z x d W 9 0 O 1 0 i I C 8 + P E V u d H J 5 I F R 5 c G U 9 I k Z p b G x D b 2 x 1 b W 5 U e X B l c y I g V m F s d W U 9 I n N C Z 0 E 9 I i A v P j x F b n R y e S B U e X B l P S J G a W x s T G F z d F V w Z G F 0 Z W Q i I F Z h b H V l P S J k M j A y M y 0 w M y 0 w N 1 Q x M z o y M j o 1 N y 4 5 M j I 3 M D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U X V l c n l J R C I g V m F s d W U 9 I n M z N m U 2 M G F h Y i 1 l M j F k L T R k M z Q t O D M 5 Z C 0 w Y 2 J h O D V i Y z Z h M z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T Q v t C x 0 L D Q s t C 4 0 Y L R j D E v 0 J j R g d G C 0 L 7 R h 9 C 9 0 L j Q u i 5 7 M S w w f S Z x d W 9 0 O y w m c X V v d D t T Z W N 0 a W 9 u M S / Q l N C + 0 L H Q s N C y 0 L j R g t G M M S / Q m N G B 0 Y L Q v t G H 0 L 3 Q u N C 6 L n s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9 C U 0 L 7 Q s d C w 0 L L Q u N G C 0 Y w x L 9 C Y 0 Y H R g t C + 0 Y f Q v d C 4 0 L o u e z E s M H 0 m c X V v d D s s J n F 1 b 3 Q 7 U 2 V j d G l v b j E v 0 J T Q v t C x 0 L D Q s t C 4 0 Y L R j D E v 0 J j R g d G C 0 L 7 R h 9 C 9 0 L j Q u i 5 7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0 J U Q w J U J F J U Q w J U I x J U Q w J U I w J U Q w J U I y J U Q w J U I 4 J U Q x J T g y J U Q x J T h D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U l R D A l Q j E l R D A l Q j A l R D A l Q j I l R D A l Q j g l R D E l O D I l R D E l O E M x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o g G + R d W j S b b c 0 u d Z V E S M A A A A A A I A A A A A A B B m A A A A A Q A A I A A A A E 1 U D y 7 / 5 f 2 y O P X O s q r a 9 C y E V + X S P + r C N U n 2 t X n m 2 N h f A A A A A A 6 A A A A A A g A A I A A A A K X R j f O 1 t 2 C B 8 t w k 0 W Z A M g b s t M 4 v b q R 3 P j e N A X o c 7 F c A U A A A A F C R N H T Q i o 3 U / x q J 3 b t p x U V i 0 X w d 5 G F h P S T D n V k L C c i 1 Q o 9 w 8 m g n 5 w o d u z 5 z W I 5 9 9 C g 3 p k H o d F V d V c g 0 J / 0 o u k J Q W x r H N C K / a P K h L H E 4 1 I s q Q A A A A N Q 0 I + E 2 D 7 9 E y l Q I w B W A 2 N 4 c s 3 d N L r j T z W t 9 F f I 0 f + 3 A U y j t i j k R V c m 1 m N l w Z / R n X s E q d N v l n g D 9 i Y V 5 n E c 0 r t g = < / D a t a M a s h u p > 
</file>

<file path=customXml/itemProps1.xml><?xml version="1.0" encoding="utf-8"?>
<ds:datastoreItem xmlns:ds="http://schemas.openxmlformats.org/officeDocument/2006/customXml" ds:itemID="{CB1E9745-113C-4F12-B223-8283E696BF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BS</vt:lpstr>
      <vt:lpstr>BS (2)</vt:lpstr>
      <vt:lpstr>Добавить1</vt:lpstr>
      <vt:lpstr>IS</vt:lpstr>
      <vt:lpstr>CI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Stafeev</dc:creator>
  <cp:lastModifiedBy>Pavel</cp:lastModifiedBy>
  <dcterms:created xsi:type="dcterms:W3CDTF">2015-06-05T18:17:20Z</dcterms:created>
  <dcterms:modified xsi:type="dcterms:W3CDTF">2023-03-07T13:26:01Z</dcterms:modified>
</cp:coreProperties>
</file>