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!Projects\PV\Task-1\WorkFolder\"/>
    </mc:Choice>
  </mc:AlternateContent>
  <bookViews>
    <workbookView xWindow="0" yWindow="180" windowWidth="20700" windowHeight="11580" tabRatio="552"/>
  </bookViews>
  <sheets>
    <sheet name="WBS" sheetId="6" r:id="rId1"/>
    <sheet name="Sheet1" sheetId="2" state="hidden" r:id="rId2"/>
    <sheet name="Sheet3" sheetId="4" state="hidden" r:id="rId3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5" i="6" l="1"/>
  <c r="E34" i="6"/>
  <c r="F34" i="6"/>
  <c r="G34" i="6"/>
  <c r="E31" i="6"/>
  <c r="F31" i="6"/>
  <c r="E25" i="6"/>
  <c r="F25" i="6"/>
  <c r="G25" i="6"/>
  <c r="E18" i="6"/>
  <c r="F18" i="6"/>
  <c r="G18" i="6"/>
  <c r="E14" i="6"/>
  <c r="F14" i="6"/>
  <c r="E8" i="6"/>
  <c r="F8" i="6"/>
  <c r="E4" i="6"/>
  <c r="F4" i="6"/>
  <c r="G4" i="6"/>
  <c r="D34" i="6"/>
  <c r="D31" i="6"/>
  <c r="D25" i="6"/>
  <c r="D18" i="6"/>
  <c r="D14" i="6"/>
  <c r="D8" i="6"/>
  <c r="D4" i="6"/>
  <c r="G28" i="6"/>
  <c r="G26" i="6"/>
  <c r="G23" i="6"/>
  <c r="G21" i="6"/>
  <c r="G19" i="6"/>
  <c r="G32" i="6"/>
  <c r="G31" i="6" s="1"/>
  <c r="F38" i="6" l="1"/>
  <c r="F37" i="6"/>
  <c r="E39" i="6"/>
  <c r="D37" i="6"/>
  <c r="E37" i="6"/>
  <c r="E38" i="6"/>
  <c r="D38" i="6"/>
  <c r="D39" i="6"/>
  <c r="G16" i="6"/>
  <c r="G15" i="6"/>
  <c r="G14" i="6" s="1"/>
  <c r="G11" i="6"/>
  <c r="G9" i="6"/>
  <c r="G8" i="6" l="1"/>
  <c r="G37" i="6" l="1"/>
  <c r="G38" i="6"/>
  <c r="C4" i="2" l="1"/>
  <c r="C8" i="2"/>
  <c r="C7" i="2" s="1"/>
  <c r="C14" i="2"/>
  <c r="C13" i="2" s="1"/>
  <c r="C17" i="2"/>
  <c r="C20" i="2"/>
  <c r="C23" i="2"/>
  <c r="C22" i="2" s="1"/>
  <c r="C40" i="2"/>
  <c r="C45" i="2"/>
  <c r="C66" i="2"/>
  <c r="C81" i="2"/>
  <c r="C92" i="2"/>
  <c r="C95" i="2"/>
  <c r="C99" i="2"/>
  <c r="C104" i="2"/>
  <c r="C106" i="2"/>
  <c r="C111" i="2"/>
  <c r="C125" i="2"/>
  <c r="C122" i="2" s="1"/>
  <c r="C142" i="2"/>
  <c r="C141" i="2" s="1"/>
  <c r="C162" i="2"/>
  <c r="C165" i="2"/>
  <c r="C161" i="2" s="1"/>
  <c r="C169" i="2"/>
  <c r="C54" i="4"/>
  <c r="C52" i="4" s="1"/>
  <c r="C46" i="4"/>
  <c r="C41" i="4"/>
  <c r="C30" i="4"/>
  <c r="C27" i="4"/>
  <c r="C14" i="4" s="1"/>
  <c r="C16" i="4"/>
  <c r="C10" i="4"/>
  <c r="C7" i="4"/>
  <c r="C4" i="4"/>
  <c r="C37" i="4"/>
  <c r="C3" i="2" l="1"/>
  <c r="C118" i="2"/>
  <c r="C3" i="4"/>
</calcChain>
</file>

<file path=xl/sharedStrings.xml><?xml version="1.0" encoding="utf-8"?>
<sst xmlns="http://schemas.openxmlformats.org/spreadsheetml/2006/main" count="268" uniqueCount="193">
  <si>
    <t>Project Management</t>
  </si>
  <si>
    <t>Project Initiation</t>
  </si>
  <si>
    <t>Project Management and Coordination</t>
  </si>
  <si>
    <t>Requirements Management</t>
  </si>
  <si>
    <t>Project Environment</t>
  </si>
  <si>
    <t>Trainings and Knowledge Transfer</t>
  </si>
  <si>
    <t>Development Environment</t>
  </si>
  <si>
    <t>Quality Assurance &amp; Control</t>
  </si>
  <si>
    <t>Infrastructure Management</t>
  </si>
  <si>
    <t>Team Collaboration Environment</t>
  </si>
  <si>
    <t>Network Infrastructure</t>
  </si>
  <si>
    <t>Define Project Network Security Policy</t>
  </si>
  <si>
    <t>Network Security Implementation</t>
  </si>
  <si>
    <t>SCM Usage Guide Preparation</t>
  </si>
  <si>
    <t>Branching Strategy Definition</t>
  </si>
  <si>
    <t>Deployment Solution</t>
  </si>
  <si>
    <t>On-going Activities</t>
  </si>
  <si>
    <t>Build and Integration Environment</t>
  </si>
  <si>
    <t>Build infrastructure Definition</t>
  </si>
  <si>
    <t>Deployment Testing</t>
  </si>
  <si>
    <t>Regular Deployments to QA/Test Environment(s)</t>
  </si>
  <si>
    <t>Design and Implemenation</t>
  </si>
  <si>
    <t>Design QA Strategy and Test Plan</t>
  </si>
  <si>
    <t>Design QA Strategy</t>
  </si>
  <si>
    <t>QA Management and integration into Project team</t>
  </si>
  <si>
    <t>Test Design Development</t>
  </si>
  <si>
    <t>Design Test Design Framework</t>
  </si>
  <si>
    <t>Design Test Cases/Scenarios/Functions</t>
  </si>
  <si>
    <t>QA Construction</t>
  </si>
  <si>
    <t>Test Execution based on defined Testing Types</t>
  </si>
  <si>
    <t>Regression Testing</t>
  </si>
  <si>
    <t>Reporting Results</t>
  </si>
  <si>
    <t>Defect Management</t>
  </si>
  <si>
    <t>Impact Analysis</t>
  </si>
  <si>
    <t>Test Design Support</t>
  </si>
  <si>
    <t>QA/Test Environment(s)</t>
  </si>
  <si>
    <t>Staging Environment</t>
  </si>
  <si>
    <t>Regular Deployment to Staging Environment</t>
  </si>
  <si>
    <t>ASSUMPTIONS</t>
  </si>
  <si>
    <t>Web UI Testing</t>
  </si>
  <si>
    <t>Requirements Analysis (Define Test Design Scope)</t>
  </si>
  <si>
    <t>ACTIVITIES</t>
  </si>
  <si>
    <t>#</t>
  </si>
  <si>
    <t>TOTAL</t>
  </si>
  <si>
    <t>CM Documentation</t>
  </si>
  <si>
    <t>Build and Deployment Runbook</t>
  </si>
  <si>
    <t>In-line Help</t>
  </si>
  <si>
    <t>Development Environment Configuration Runbook</t>
  </si>
  <si>
    <t>FTEs:</t>
  </si>
  <si>
    <t>Deployment</t>
  </si>
  <si>
    <t>Configure and run server side VM Image</t>
  </si>
  <si>
    <t>Swing part</t>
  </si>
  <si>
    <t>Embed Jasper reports viewer and create report runner</t>
  </si>
  <si>
    <t>CRUD/browser for reports/templates/results</t>
  </si>
  <si>
    <t>Criteria input form framework</t>
  </si>
  <si>
    <t>Scheduler UI</t>
  </si>
  <si>
    <t xml:space="preserve">Exporter UI </t>
  </si>
  <si>
    <t>Add report permissions to existing ACL framework</t>
  </si>
  <si>
    <t>Migrate to JIDE dashboard, create base classes</t>
  </si>
  <si>
    <t>Create predefined real time reports</t>
  </si>
  <si>
    <t xml:space="preserve">Reports customization UI </t>
  </si>
  <si>
    <t>DB Maintenance UI</t>
  </si>
  <si>
    <t>Report styling/logo UI</t>
  </si>
  <si>
    <t>Export/import report UI</t>
  </si>
  <si>
    <t>Embed existing JRubik functionality</t>
  </si>
  <si>
    <t xml:space="preserve">See event details on analysis table </t>
  </si>
  <si>
    <t xml:space="preserve">Executive report UI </t>
  </si>
  <si>
    <t xml:space="preserve">Detailed report </t>
  </si>
  <si>
    <t>Jasper part</t>
  </si>
  <si>
    <t>JRXML generation for customizable report</t>
  </si>
  <si>
    <t>Chart and criteria naming practices</t>
  </si>
  <si>
    <t>Create report execution framework (both compiled and new)</t>
  </si>
  <si>
    <t>SQL generation framework</t>
  </si>
  <si>
    <t>ETL support from Java</t>
  </si>
  <si>
    <t>Report CRUD/browser</t>
  </si>
  <si>
    <t>Exporter/publisher</t>
  </si>
  <si>
    <t>Enable Quartz and enable jobs scheduling</t>
  </si>
  <si>
    <t>List scheduled jobs (both active and expired) and filter</t>
  </si>
  <si>
    <t>Create jobs to execute report and publish it</t>
  </si>
  <si>
    <t>Filter data based on ACL</t>
  </si>
  <si>
    <t>Filter reports based on ACL</t>
  </si>
  <si>
    <t>Persist dashboard layout (widgets metadata need to be saved too)</t>
  </si>
  <si>
    <t>Data providers for runtime reports</t>
  </si>
  <si>
    <t xml:space="preserve">DB maintenance server side </t>
  </si>
  <si>
    <t xml:space="preserve">Report migration </t>
  </si>
  <si>
    <t>Report schedule migration</t>
  </si>
  <si>
    <t xml:space="preserve">Report Result migration </t>
  </si>
  <si>
    <t>Export/import template</t>
  </si>
  <si>
    <t xml:space="preserve">Archive/restore </t>
  </si>
  <si>
    <t>Save/execute executive report</t>
  </si>
  <si>
    <t>ETL: Event and Dimentional Data Transfer</t>
  </si>
  <si>
    <t>Server side java part</t>
  </si>
  <si>
    <t>Changed Data Tracking</t>
  </si>
  <si>
    <t>Control Flow Design: Data Extraction</t>
  </si>
  <si>
    <t>Control Flow Design: SCD Type Dimentions Processing: (about 8 Dimentions)</t>
  </si>
  <si>
    <t>Control Flow Design: Date/Time Dimention Processing</t>
  </si>
  <si>
    <t>Control Flow Design: Geography Dimentions Processing</t>
  </si>
  <si>
    <t>Control Flow Design: Fact Data Processing: (5 Fact Tables)</t>
  </si>
  <si>
    <t>Control Flow Design: Aggregation Tables Preparation</t>
  </si>
  <si>
    <t>Data Quality governance</t>
  </si>
  <si>
    <t>Metadata Management</t>
  </si>
  <si>
    <t>Configuration</t>
  </si>
  <si>
    <t>Recovery and restart</t>
  </si>
  <si>
    <t>Data Transformation Auditing</t>
  </si>
  <si>
    <t>Logging</t>
  </si>
  <si>
    <t>Scheduling approach</t>
  </si>
  <si>
    <t>Data Warehouse (Vertica Database)</t>
  </si>
  <si>
    <t>Star Schema Design  (Review and Improve the previous Implementation)</t>
  </si>
  <si>
    <t>Vertica Projections Design to have optimal reports execution</t>
  </si>
  <si>
    <t>Fact Partitioning Strategy</t>
  </si>
  <si>
    <t>Fact Aggregation Strategy</t>
  </si>
  <si>
    <t>Large Dimension (Source and Destination IPs)</t>
  </si>
  <si>
    <t>OLAP Cube Design(Review and Improve the previous Implementation)</t>
  </si>
  <si>
    <t>Subdimension/Outriggers Design</t>
  </si>
  <si>
    <t>Aggregate Navigator</t>
  </si>
  <si>
    <t>Security: DB Layer</t>
  </si>
  <si>
    <t>Security: OLAP Layer</t>
  </si>
  <si>
    <t>Reports - BI part</t>
  </si>
  <si>
    <t>Design Data Access Layer (Query Builder)</t>
  </si>
  <si>
    <t>Create Queries for All Canned Reports(33 of them)</t>
  </si>
  <si>
    <t>Dashboard - BI part</t>
  </si>
  <si>
    <t>Prepare Additional DB Objects(Tables/Indexes) for Dashboards</t>
  </si>
  <si>
    <t>Prepare Queries for Dashboard real time reports</t>
  </si>
  <si>
    <t>Create process to populate preaggregated tables (Implemented as separate ETL Job)</t>
  </si>
  <si>
    <t>Maintenance and Archiving - BI part</t>
  </si>
  <si>
    <t>DW Purging: Automatic and OnDemand</t>
  </si>
  <si>
    <t>DW Archiving and Restoring (Archive everything)</t>
  </si>
  <si>
    <t>DW Archiving and Restoring (Archive part of history)</t>
  </si>
  <si>
    <t>DW Archiving and Restoring (Archive dimention data)</t>
  </si>
  <si>
    <t>Performance Optimization</t>
  </si>
  <si>
    <t>Optimize the purging mechanism on WebNmsDB MySQL DB</t>
  </si>
  <si>
    <t>Migration - BI part</t>
  </si>
  <si>
    <t>Prepare Migration Scripts for Reports</t>
  </si>
  <si>
    <t>Prepare Migration Scripts for Scheduling information</t>
  </si>
  <si>
    <t>Prepare Migration Scripts for Report Results</t>
  </si>
  <si>
    <t>ETL Part to Load Data from MySQL WebNmsDB for first time</t>
  </si>
  <si>
    <t>Documentation - BI part</t>
  </si>
  <si>
    <t>ETL Design</t>
  </si>
  <si>
    <t>Source to target mapping</t>
  </si>
  <si>
    <t>DW Design</t>
  </si>
  <si>
    <t>OLAP model definition</t>
  </si>
  <si>
    <t>System Decomposition and Deployment</t>
  </si>
  <si>
    <t>Developer Guidelines for DW/ETL/Reports</t>
  </si>
  <si>
    <t>Create predefined report templates(33 basics, ~20 detailed, charts)</t>
  </si>
  <si>
    <t>BI: Reports Content Testing</t>
  </si>
  <si>
    <t>BI: Dashboard Testing</t>
  </si>
  <si>
    <t>BI: Maintenance and  Archiving</t>
  </si>
  <si>
    <t xml:space="preserve">BI: Manual Performance testing of Data Warehouse (Report/Analysis Queries Benchmarking) </t>
  </si>
  <si>
    <t>BI: Manual Performance testing of ETL (Event and Dimentional Data Transfer)</t>
  </si>
  <si>
    <t>Functionality of Predefined Reports Testing</t>
  </si>
  <si>
    <t>Functionality of Custom Reports Testing</t>
  </si>
  <si>
    <t>Functionality of Analysis Reports Testing</t>
  </si>
  <si>
    <t>Functionality of Shedules Testing</t>
  </si>
  <si>
    <t>Functionality of Executive Reports Testing</t>
  </si>
  <si>
    <t>Functionality of Dashboard Testing</t>
  </si>
  <si>
    <t>Functionality of New Class Reports Testing</t>
  </si>
  <si>
    <t>Migration Testing</t>
  </si>
  <si>
    <t>BALLPARK ESTIMATE, HRS</t>
  </si>
  <si>
    <t>Create New Class Reports(assumption: 15 reports which have the similar complexity implementation as predefined report templates)</t>
  </si>
  <si>
    <t>No inputs</t>
  </si>
  <si>
    <t>min</t>
  </si>
  <si>
    <t>max</t>
  </si>
  <si>
    <t>ESTIMATE, h</t>
  </si>
  <si>
    <t>Estimate, hours</t>
  </si>
  <si>
    <t>Project Management Activities</t>
  </si>
  <si>
    <t>Estimate, man-days</t>
  </si>
  <si>
    <t>Quality Control (50%)</t>
  </si>
  <si>
    <t>Defining data types</t>
  </si>
  <si>
    <t>Transformate data to general form</t>
  </si>
  <si>
    <t>Files:</t>
  </si>
  <si>
    <t>ETL:</t>
  </si>
  <si>
    <t>Designing and developing a table for Avaya files</t>
  </si>
  <si>
    <t>Design and development of a table for IPC files</t>
  </si>
  <si>
    <t>Creating stored procedures for primary data processing</t>
  </si>
  <si>
    <t>Creation of a cleaning instance, or scheme</t>
  </si>
  <si>
    <t>Creating additional modifications</t>
  </si>
  <si>
    <t>Creating an ETL instance, or schema</t>
  </si>
  <si>
    <t>Cleaning</t>
  </si>
  <si>
    <t>DWH</t>
  </si>
  <si>
    <t>Creating a DWH</t>
  </si>
  <si>
    <t>Tables for Avaya files for working with the DWH</t>
  </si>
  <si>
    <t>Create a package for uploading data to the DWH</t>
  </si>
  <si>
    <t>Create Staging</t>
  </si>
  <si>
    <t>Create dimension</t>
  </si>
  <si>
    <t>Create a wizard for download packages</t>
  </si>
  <si>
    <t>Create a Data Processing Package</t>
  </si>
  <si>
    <t>Create a data cleaning package</t>
  </si>
  <si>
    <t>Create a data download package</t>
  </si>
  <si>
    <t>SSIS</t>
  </si>
  <si>
    <t>Create visualize the data through the Power BI</t>
  </si>
  <si>
    <t>PowerBI</t>
  </si>
  <si>
    <t>Log</t>
  </si>
  <si>
    <t>Creating and developing a log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</si>
</sst>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;[Red]0.0"/>
  </numFmts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u/>
      <sz val="11"/>
      <color theme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7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" fillId="5" borderId="4" applyNumberFormat="0" applyFont="0" applyAlignment="0" applyProtection="0"/>
  </cellStyleXfs>
  <cellXfs count="56">
    <xf numFmtId="0" fontId="0" fillId="0" borderId="0" xfId="0"/>
    <xf numFmtId="0" fontId="1" fillId="0" borderId="1" xfId="1" applyNumberFormat="1" applyFill="1" applyAlignment="1">
      <alignment vertical="top" wrapText="1"/>
    </xf>
    <xf numFmtId="0" fontId="2" fillId="0" borderId="2" xfId="2" applyFill="1" applyAlignment="1">
      <alignment horizontal="left" indent="1"/>
    </xf>
    <xf numFmtId="0" fontId="3" fillId="0" borderId="3" xfId="3" applyFill="1" applyAlignment="1">
      <alignment horizontal="left" indent="2"/>
    </xf>
    <xf numFmtId="0" fontId="3" fillId="0" borderId="0" xfId="4" applyNumberFormat="1" applyFill="1" applyBorder="1" applyAlignment="1">
      <alignment horizontal="left" vertical="top" wrapText="1" indent="3"/>
    </xf>
    <xf numFmtId="0" fontId="0" fillId="0" borderId="0" xfId="0" applyNumberFormat="1" applyFill="1" applyAlignment="1">
      <alignment vertical="top" wrapText="1"/>
    </xf>
    <xf numFmtId="0" fontId="4" fillId="0" borderId="0" xfId="0" applyNumberFormat="1" applyFont="1" applyFill="1" applyAlignment="1">
      <alignment horizontal="center" vertical="center" wrapText="1"/>
    </xf>
    <xf numFmtId="0" fontId="4" fillId="0" borderId="0" xfId="0" applyNumberFormat="1" applyFont="1" applyFill="1" applyAlignment="1">
      <alignment horizontal="right" vertical="center" wrapText="1"/>
    </xf>
    <xf numFmtId="0" fontId="2" fillId="0" borderId="2" xfId="2" applyNumberFormat="1" applyFill="1" applyAlignment="1">
      <alignment horizontal="left" vertical="top" wrapText="1" indent="1"/>
    </xf>
    <xf numFmtId="0" fontId="3" fillId="0" borderId="3" xfId="3" applyNumberFormat="1" applyFill="1" applyAlignment="1">
      <alignment horizontal="left" vertical="top" wrapText="1" indent="2"/>
    </xf>
    <xf numFmtId="0" fontId="3" fillId="2" borderId="3" xfId="3" applyFill="1" applyAlignment="1">
      <alignment horizontal="left" indent="2"/>
    </xf>
    <xf numFmtId="0" fontId="1" fillId="0" borderId="1" xfId="1" applyFill="1"/>
    <xf numFmtId="0" fontId="3" fillId="0" borderId="0" xfId="4" applyFill="1" applyBorder="1" applyAlignment="1">
      <alignment horizontal="left" indent="3"/>
    </xf>
    <xf numFmtId="1" fontId="1" fillId="0" borderId="1" xfId="1" applyNumberFormat="1" applyFill="1" applyAlignment="1">
      <alignment vertical="top" wrapText="1"/>
    </xf>
    <xf numFmtId="1" fontId="2" fillId="0" borderId="2" xfId="2" applyNumberFormat="1" applyFill="1" applyAlignment="1">
      <alignment horizontal="left" vertical="top" wrapText="1" indent="1"/>
    </xf>
    <xf numFmtId="1" fontId="3" fillId="0" borderId="3" xfId="3" applyNumberFormat="1" applyFill="1" applyAlignment="1">
      <alignment horizontal="left" vertical="top" wrapText="1" indent="2"/>
    </xf>
    <xf numFmtId="1" fontId="3" fillId="0" borderId="0" xfId="4" applyNumberFormat="1" applyFill="1" applyBorder="1" applyAlignment="1">
      <alignment horizontal="left" vertical="top" wrapText="1" indent="3"/>
    </xf>
    <xf numFmtId="1" fontId="1" fillId="0" borderId="1" xfId="1" applyNumberFormat="1" applyFill="1" applyAlignment="1">
      <alignment horizontal="right" vertical="center" wrapText="1"/>
    </xf>
    <xf numFmtId="1" fontId="3" fillId="0" borderId="3" xfId="3" applyNumberFormat="1" applyFill="1" applyAlignment="1">
      <alignment horizontal="left" indent="2"/>
    </xf>
    <xf numFmtId="1" fontId="1" fillId="0" borderId="1" xfId="1" applyNumberFormat="1" applyFill="1" applyAlignment="1">
      <alignment horizontal="right" vertical="center"/>
    </xf>
    <xf numFmtId="1" fontId="2" fillId="0" borderId="2" xfId="2" applyNumberFormat="1" applyFill="1" applyAlignment="1">
      <alignment horizontal="left" indent="1"/>
    </xf>
    <xf numFmtId="1" fontId="5" fillId="0" borderId="0" xfId="0" applyNumberFormat="1" applyFont="1" applyFill="1" applyAlignment="1">
      <alignment vertical="top" wrapText="1"/>
    </xf>
    <xf numFmtId="0" fontId="3" fillId="0" borderId="3" xfId="3" applyFill="1" applyAlignment="1">
      <alignment horizontal="left" wrapText="1" indent="2"/>
    </xf>
    <xf numFmtId="1" fontId="3" fillId="2" borderId="3" xfId="3" applyNumberFormat="1" applyFill="1" applyAlignment="1">
      <alignment horizontal="left" indent="2"/>
    </xf>
    <xf numFmtId="0" fontId="7" fillId="3" borderId="0" xfId="41"/>
    <xf numFmtId="0" fontId="0" fillId="0" borderId="5" xfId="0" applyNumberFormat="1" applyFill="1" applyBorder="1" applyAlignment="1">
      <alignment vertical="top" wrapText="1"/>
    </xf>
    <xf numFmtId="0" fontId="0" fillId="0" borderId="5" xfId="0" applyNumberFormat="1" applyFill="1" applyBorder="1" applyAlignment="1">
      <alignment horizontal="center" vertical="top" wrapText="1"/>
    </xf>
    <xf numFmtId="165" fontId="0" fillId="0" borderId="5" xfId="0" applyNumberForma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indent="1"/>
    </xf>
    <xf numFmtId="0" fontId="0" fillId="0" borderId="5" xfId="0" applyFill="1" applyBorder="1"/>
    <xf numFmtId="0" fontId="10" fillId="0" borderId="5" xfId="0" applyNumberFormat="1" applyFont="1" applyFill="1" applyBorder="1" applyAlignment="1">
      <alignment horizontal="center" vertical="top" wrapText="1"/>
    </xf>
    <xf numFmtId="0" fontId="11" fillId="0" borderId="5" xfId="0" applyNumberFormat="1" applyFont="1" applyFill="1" applyBorder="1" applyAlignment="1">
      <alignment horizontal="center" vertical="center" wrapText="1"/>
    </xf>
    <xf numFmtId="165" fontId="11" fillId="0" borderId="5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top" wrapText="1"/>
    </xf>
    <xf numFmtId="0" fontId="11" fillId="0" borderId="5" xfId="0" applyNumberFormat="1" applyFont="1" applyFill="1" applyBorder="1" applyAlignment="1">
      <alignment horizontal="left" vertical="center" wrapText="1"/>
    </xf>
    <xf numFmtId="0" fontId="11" fillId="6" borderId="5" xfId="0" applyNumberFormat="1" applyFont="1" applyFill="1" applyBorder="1" applyAlignment="1">
      <alignment horizontal="center" vertical="center" wrapText="1"/>
    </xf>
    <xf numFmtId="0" fontId="12" fillId="0" borderId="5" xfId="1" applyNumberFormat="1" applyFont="1" applyFill="1" applyBorder="1" applyAlignment="1">
      <alignment horizontal="left" vertical="top" wrapText="1"/>
    </xf>
    <xf numFmtId="0" fontId="12" fillId="5" borderId="5" xfId="46" applyNumberFormat="1" applyFont="1" applyBorder="1" applyAlignment="1">
      <alignment horizontal="left" vertical="top" wrapText="1" indent="1"/>
    </xf>
    <xf numFmtId="0" fontId="12" fillId="5" borderId="5" xfId="46" applyNumberFormat="1" applyFont="1" applyBorder="1" applyAlignment="1">
      <alignment horizontal="center" vertical="top" wrapText="1"/>
    </xf>
    <xf numFmtId="0" fontId="11" fillId="7" borderId="5" xfId="0" applyNumberFormat="1" applyFont="1" applyFill="1" applyBorder="1" applyAlignment="1">
      <alignment vertical="top" wrapText="1"/>
    </xf>
    <xf numFmtId="0" fontId="12" fillId="0" borderId="5" xfId="3" applyFont="1" applyFill="1" applyBorder="1" applyAlignment="1">
      <alignment horizontal="left" indent="2"/>
    </xf>
    <xf numFmtId="0" fontId="12" fillId="0" borderId="5" xfId="3" applyFont="1" applyFill="1" applyBorder="1" applyAlignment="1">
      <alignment horizontal="center"/>
    </xf>
    <xf numFmtId="0" fontId="12" fillId="6" borderId="5" xfId="3" applyFont="1" applyFill="1" applyBorder="1" applyAlignment="1">
      <alignment horizontal="center"/>
    </xf>
    <xf numFmtId="165" fontId="12" fillId="6" borderId="5" xfId="3" applyNumberFormat="1" applyFont="1" applyFill="1" applyBorder="1" applyAlignment="1">
      <alignment horizontal="center"/>
    </xf>
    <xf numFmtId="0" fontId="13" fillId="0" borderId="5" xfId="0" applyFont="1" applyFill="1" applyBorder="1" applyAlignment="1">
      <alignment vertical="top" wrapText="1"/>
    </xf>
    <xf numFmtId="0" fontId="13" fillId="0" borderId="0" xfId="0" applyFont="1"/>
    <xf numFmtId="0" fontId="12" fillId="0" borderId="5" xfId="4" applyFont="1" applyFill="1" applyBorder="1" applyAlignment="1">
      <alignment horizontal="left" indent="3"/>
    </xf>
    <xf numFmtId="0" fontId="13" fillId="0" borderId="5" xfId="0" applyNumberFormat="1" applyFont="1" applyFill="1" applyBorder="1" applyAlignment="1">
      <alignment vertical="top" wrapText="1"/>
    </xf>
    <xf numFmtId="0" fontId="12" fillId="5" borderId="5" xfId="46" applyFont="1" applyBorder="1" applyAlignment="1">
      <alignment horizontal="center"/>
    </xf>
    <xf numFmtId="0" fontId="11" fillId="4" borderId="5" xfId="0" applyNumberFormat="1" applyFont="1" applyFill="1" applyBorder="1" applyAlignment="1">
      <alignment horizontal="right" vertical="top" wrapText="1"/>
    </xf>
    <xf numFmtId="0" fontId="11" fillId="4" borderId="5" xfId="0" applyNumberFormat="1" applyFont="1" applyFill="1" applyBorder="1" applyAlignment="1">
      <alignment horizontal="center" vertical="top" wrapText="1"/>
    </xf>
    <xf numFmtId="0" fontId="13" fillId="0" borderId="5" xfId="0" applyNumberFormat="1" applyFont="1" applyFill="1" applyBorder="1" applyAlignment="1">
      <alignment horizontal="center" vertical="top" wrapText="1"/>
    </xf>
    <xf numFmtId="165" fontId="13" fillId="0" borderId="5" xfId="0" applyNumberFormat="1" applyFont="1" applyFill="1" applyBorder="1" applyAlignment="1">
      <alignment horizontal="center" vertical="top" wrapText="1"/>
    </xf>
    <xf numFmtId="0" fontId="0" fillId="0" borderId="6" xfId="0" applyBorder="1"/>
    <xf numFmtId="0" fontId="12" fillId="0" borderId="0" xfId="3" applyFont="1" applyFill="1" applyBorder="1" applyAlignment="1">
      <alignment horizontal="left" indent="2"/>
    </xf>
    <xf numFmtId="0" fontId="11" fillId="0" borderId="5" xfId="0" applyNumberFormat="1" applyFont="1" applyFill="1" applyBorder="1" applyAlignment="1">
      <alignment horizontal="center" vertical="center" wrapText="1"/>
    </xf>
  </cellXfs>
  <cellStyles count="47">
    <cellStyle name="Акцент1" xfId="41" builtinId="29"/>
    <cellStyle name="Гиперссылка" xfId="42" builtinId="8" hidden="1"/>
    <cellStyle name="Гиперссылка" xfId="44" builtinId="8" hidden="1"/>
    <cellStyle name="Заголовок 1" xfId="1" builtinId="16"/>
    <cellStyle name="Заголовок 2" xfId="2" builtinId="17"/>
    <cellStyle name="Заголовок 3" xfId="3" builtinId="18"/>
    <cellStyle name="Заголовок 4" xfId="4" builtinId="19"/>
    <cellStyle name="Обычный" xfId="0" builtinId="0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  <cellStyle name="Открывавшаяся гиперссылка" xfId="36" builtinId="9" hidden="1"/>
    <cellStyle name="Открывавшаяся гиперссылка" xfId="37" builtinId="9" hidden="1"/>
    <cellStyle name="Открывавшаяся гиперссылка" xfId="38" builtinId="9" hidden="1"/>
    <cellStyle name="Открывавшаяся гиперссылка" xfId="39" builtinId="9" hidden="1"/>
    <cellStyle name="Открывавшаяся гиперссылка" xfId="40" builtinId="9" hidden="1"/>
    <cellStyle name="Открывавшаяся гиперссылка" xfId="43" builtinId="9" hidden="1"/>
    <cellStyle name="Открывавшаяся гиперссылка" xfId="45" builtinId="9" hidden="1"/>
    <cellStyle name="Примечание" xfId="46" builtinId="10"/>
  </cellStyles>
  <dxfs count="0"/>
  <tableStyles count="0" defaultTableStyle="TableStyleMedium9" defaultPivotStyle="PivotStyleLight16"/>
  <colors>
    <mruColors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2:H40"/>
  <sheetViews>
    <sheetView tabSelected="1" zoomScale="85" zoomScaleNormal="85" workbookViewId="0">
      <selection activeCell="R17" sqref="R17"/>
    </sheetView>
  </sheetViews>
  <sheetFormatPr defaultColWidth="8.85546875" defaultRowHeight="15" outlineLevelRow="3" x14ac:dyDescent="0.25"/>
  <cols>
    <col min="1" max="1" width="5.7109375" style="25" customWidth="1"/>
    <col min="2" max="2" width="2.140625" style="25" customWidth="1"/>
    <col min="3" max="3" width="48" style="25" bestFit="1" customWidth="1"/>
    <col min="4" max="4" width="6.7109375" style="26" bestFit="1" customWidth="1"/>
    <col min="5" max="5" width="11.7109375" style="26" bestFit="1" customWidth="1"/>
    <col min="6" max="6" width="13.28515625" style="26" bestFit="1" customWidth="1"/>
    <col min="7" max="7" width="16.140625" style="27" bestFit="1" customWidth="1"/>
    <col min="8" max="8" width="12.42578125" style="25" bestFit="1" customWidth="1"/>
    <col min="9" max="16384" width="8.85546875" style="25"/>
  </cols>
  <sheetData>
    <row r="2" spans="1:8" x14ac:dyDescent="0.25">
      <c r="B2" s="31" t="s">
        <v>42</v>
      </c>
      <c r="C2" s="31" t="s">
        <v>41</v>
      </c>
      <c r="D2" s="55" t="s">
        <v>162</v>
      </c>
      <c r="E2" s="55"/>
      <c r="F2" s="31"/>
      <c r="G2" s="32"/>
      <c r="H2" s="33" t="s">
        <v>38</v>
      </c>
    </row>
    <row r="3" spans="1:8" ht="25.5" x14ac:dyDescent="0.25">
      <c r="B3" s="31"/>
      <c r="C3" s="34" t="s">
        <v>48</v>
      </c>
      <c r="D3" s="31" t="s">
        <v>160</v>
      </c>
      <c r="E3" s="31" t="s">
        <v>161</v>
      </c>
      <c r="F3" s="35" t="s">
        <v>163</v>
      </c>
      <c r="G3" s="35" t="s">
        <v>165</v>
      </c>
      <c r="H3" s="33"/>
    </row>
    <row r="4" spans="1:8" x14ac:dyDescent="0.25">
      <c r="B4" s="36">
        <v>1</v>
      </c>
      <c r="C4" s="37" t="s">
        <v>169</v>
      </c>
      <c r="D4" s="38">
        <f>SUM(D5:D7)</f>
        <v>9</v>
      </c>
      <c r="E4" s="38">
        <f t="shared" ref="E4:G4" si="0">SUM(E5:E7)</f>
        <v>18</v>
      </c>
      <c r="F4" s="38">
        <f t="shared" si="0"/>
        <v>0</v>
      </c>
      <c r="G4" s="38">
        <f t="shared" si="0"/>
        <v>0</v>
      </c>
      <c r="H4" s="39"/>
    </row>
    <row r="5" spans="1:8" x14ac:dyDescent="0.2">
      <c r="B5" s="36"/>
      <c r="C5" s="40" t="s">
        <v>167</v>
      </c>
      <c r="D5" s="41">
        <v>1</v>
      </c>
      <c r="E5" s="41">
        <v>2</v>
      </c>
      <c r="F5" s="42">
        <v>0</v>
      </c>
      <c r="G5" s="43">
        <v>0</v>
      </c>
      <c r="H5" s="44"/>
    </row>
    <row r="6" spans="1:8" x14ac:dyDescent="0.2">
      <c r="B6" s="36"/>
      <c r="C6" s="40" t="s">
        <v>168</v>
      </c>
      <c r="D6" s="41">
        <v>8</v>
      </c>
      <c r="E6" s="41">
        <v>16</v>
      </c>
      <c r="F6" s="42">
        <v>0</v>
      </c>
      <c r="G6" s="43">
        <v>0</v>
      </c>
      <c r="H6" s="44"/>
    </row>
    <row r="7" spans="1:8" x14ac:dyDescent="0.2">
      <c r="B7" s="36"/>
      <c r="C7" s="40"/>
      <c r="D7" s="41"/>
      <c r="E7" s="41"/>
      <c r="F7" s="42"/>
      <c r="G7" s="43"/>
      <c r="H7" s="44"/>
    </row>
    <row r="8" spans="1:8" outlineLevel="1" x14ac:dyDescent="0.25">
      <c r="B8" s="36">
        <v>2</v>
      </c>
      <c r="C8" s="37" t="s">
        <v>170</v>
      </c>
      <c r="D8" s="38">
        <f>SUM(D9:D13)</f>
        <v>15</v>
      </c>
      <c r="E8" s="38">
        <f t="shared" ref="E8:G8" si="1">SUM(E9:E13)</f>
        <v>30</v>
      </c>
      <c r="F8" s="38">
        <f t="shared" si="1"/>
        <v>0</v>
      </c>
      <c r="G8" s="38">
        <f t="shared" si="1"/>
        <v>0</v>
      </c>
      <c r="H8" s="39"/>
    </row>
    <row r="9" spans="1:8" s="29" customFormat="1" outlineLevel="2" x14ac:dyDescent="0.25">
      <c r="A9" s="28"/>
      <c r="B9" s="40"/>
      <c r="C9" s="40" t="s">
        <v>176</v>
      </c>
      <c r="D9" s="41">
        <v>1</v>
      </c>
      <c r="E9" s="41">
        <v>2</v>
      </c>
      <c r="F9" s="42">
        <v>0</v>
      </c>
      <c r="G9" s="43">
        <f t="shared" ref="G9:G32" si="2">F9/6.5</f>
        <v>0</v>
      </c>
      <c r="H9" s="44"/>
    </row>
    <row r="10" spans="1:8" s="29" customFormat="1" outlineLevel="2" x14ac:dyDescent="0.25">
      <c r="A10" s="28"/>
      <c r="B10" s="40"/>
      <c r="C10" s="40" t="s">
        <v>171</v>
      </c>
      <c r="D10" s="41">
        <v>2</v>
      </c>
      <c r="E10" s="41">
        <v>4</v>
      </c>
      <c r="F10" s="42">
        <v>0</v>
      </c>
      <c r="G10" s="43">
        <v>0</v>
      </c>
      <c r="H10" s="44"/>
    </row>
    <row r="11" spans="1:8" s="29" customFormat="1" outlineLevel="2" x14ac:dyDescent="0.25">
      <c r="A11" s="28"/>
      <c r="B11" s="40"/>
      <c r="C11" s="40" t="s">
        <v>172</v>
      </c>
      <c r="D11" s="41">
        <v>4</v>
      </c>
      <c r="E11" s="41">
        <v>8</v>
      </c>
      <c r="F11" s="42">
        <v>0</v>
      </c>
      <c r="G11" s="43">
        <f t="shared" si="2"/>
        <v>0</v>
      </c>
      <c r="H11" s="44"/>
    </row>
    <row r="12" spans="1:8" s="29" customFormat="1" outlineLevel="2" x14ac:dyDescent="0.25">
      <c r="A12" s="28"/>
      <c r="B12" s="40"/>
      <c r="C12" s="40" t="s">
        <v>173</v>
      </c>
      <c r="D12" s="41">
        <v>8</v>
      </c>
      <c r="E12" s="41">
        <v>16</v>
      </c>
      <c r="F12" s="42">
        <v>0</v>
      </c>
      <c r="G12" s="43">
        <v>0</v>
      </c>
      <c r="H12" s="44"/>
    </row>
    <row r="13" spans="1:8" s="29" customFormat="1" outlineLevel="2" x14ac:dyDescent="0.25">
      <c r="A13" s="28"/>
      <c r="B13" s="40"/>
      <c r="C13" s="45"/>
      <c r="D13" s="41"/>
      <c r="E13" s="41"/>
      <c r="F13" s="42"/>
      <c r="G13" s="43"/>
      <c r="H13" s="44"/>
    </row>
    <row r="14" spans="1:8" outlineLevel="1" x14ac:dyDescent="0.25">
      <c r="B14" s="36">
        <v>3</v>
      </c>
      <c r="C14" s="37" t="s">
        <v>177</v>
      </c>
      <c r="D14" s="38">
        <f>SUM(D15:D17)</f>
        <v>16</v>
      </c>
      <c r="E14" s="38">
        <f t="shared" ref="E14:G14" si="3">SUM(E15:E17)</f>
        <v>32</v>
      </c>
      <c r="F14" s="38">
        <f t="shared" si="3"/>
        <v>0</v>
      </c>
      <c r="G14" s="38">
        <f t="shared" si="3"/>
        <v>0</v>
      </c>
      <c r="H14" s="39"/>
    </row>
    <row r="15" spans="1:8" s="29" customFormat="1" outlineLevel="2" x14ac:dyDescent="0.25">
      <c r="A15" s="28"/>
      <c r="B15" s="40"/>
      <c r="C15" s="40" t="s">
        <v>174</v>
      </c>
      <c r="D15" s="41">
        <v>8</v>
      </c>
      <c r="E15" s="41">
        <v>16</v>
      </c>
      <c r="F15" s="42">
        <v>0</v>
      </c>
      <c r="G15" s="43">
        <f t="shared" si="2"/>
        <v>0</v>
      </c>
      <c r="H15" s="44"/>
    </row>
    <row r="16" spans="1:8" s="29" customFormat="1" outlineLevel="2" x14ac:dyDescent="0.25">
      <c r="A16" s="28"/>
      <c r="B16" s="40"/>
      <c r="C16" s="40" t="s">
        <v>175</v>
      </c>
      <c r="D16" s="41">
        <v>8</v>
      </c>
      <c r="E16" s="41">
        <v>16</v>
      </c>
      <c r="F16" s="42">
        <v>0</v>
      </c>
      <c r="G16" s="43">
        <f t="shared" si="2"/>
        <v>0</v>
      </c>
      <c r="H16" s="44"/>
    </row>
    <row r="17" spans="1:8" s="29" customFormat="1" outlineLevel="2" x14ac:dyDescent="0.25">
      <c r="A17" s="28"/>
      <c r="B17" s="40"/>
      <c r="C17" s="40"/>
      <c r="D17" s="41"/>
      <c r="E17" s="41"/>
      <c r="F17" s="42"/>
      <c r="G17" s="43"/>
      <c r="H17" s="44"/>
    </row>
    <row r="18" spans="1:8" s="29" customFormat="1" outlineLevel="2" x14ac:dyDescent="0.25">
      <c r="A18" s="25"/>
      <c r="B18" s="36">
        <v>4</v>
      </c>
      <c r="C18" s="37" t="s">
        <v>178</v>
      </c>
      <c r="D18" s="38">
        <f>SUM(D19:D24)</f>
        <v>40</v>
      </c>
      <c r="E18" s="38">
        <f t="shared" ref="E18:G18" si="4">SUM(E19:E24)</f>
        <v>80</v>
      </c>
      <c r="F18" s="38">
        <f t="shared" si="4"/>
        <v>0</v>
      </c>
      <c r="G18" s="38">
        <f t="shared" si="4"/>
        <v>0</v>
      </c>
      <c r="H18" s="39"/>
    </row>
    <row r="19" spans="1:8" s="29" customFormat="1" outlineLevel="2" x14ac:dyDescent="0.25">
      <c r="A19" s="28"/>
      <c r="B19" s="40"/>
      <c r="C19" s="40" t="s">
        <v>179</v>
      </c>
      <c r="D19" s="41">
        <v>10</v>
      </c>
      <c r="E19" s="41">
        <v>20</v>
      </c>
      <c r="F19" s="42">
        <v>0</v>
      </c>
      <c r="G19" s="43">
        <f t="shared" ref="G19" si="5">F19/6.5</f>
        <v>0</v>
      </c>
    </row>
    <row r="20" spans="1:8" s="29" customFormat="1" outlineLevel="2" x14ac:dyDescent="0.25">
      <c r="A20" s="28"/>
      <c r="B20" s="40"/>
      <c r="C20" s="40" t="s">
        <v>180</v>
      </c>
      <c r="D20" s="41">
        <v>10</v>
      </c>
      <c r="E20" s="41">
        <v>20</v>
      </c>
      <c r="F20" s="42">
        <v>0</v>
      </c>
      <c r="G20" s="43">
        <v>0</v>
      </c>
    </row>
    <row r="21" spans="1:8" s="29" customFormat="1" outlineLevel="2" x14ac:dyDescent="0.25">
      <c r="A21" s="28"/>
      <c r="B21" s="40"/>
      <c r="C21" s="40" t="s">
        <v>181</v>
      </c>
      <c r="D21" s="41">
        <v>10</v>
      </c>
      <c r="E21" s="41">
        <v>20</v>
      </c>
      <c r="F21" s="42">
        <v>0</v>
      </c>
      <c r="G21" s="43">
        <f t="shared" ref="G21" si="6">F21/6.5</f>
        <v>0</v>
      </c>
    </row>
    <row r="22" spans="1:8" s="29" customFormat="1" outlineLevel="2" x14ac:dyDescent="0.25">
      <c r="A22" s="28"/>
      <c r="B22" s="40"/>
      <c r="C22" s="40" t="s">
        <v>182</v>
      </c>
      <c r="D22" s="41">
        <v>8</v>
      </c>
      <c r="E22" s="41">
        <v>16</v>
      </c>
      <c r="F22" s="42">
        <v>0</v>
      </c>
      <c r="G22" s="43">
        <v>0</v>
      </c>
    </row>
    <row r="23" spans="1:8" s="29" customFormat="1" outlineLevel="2" x14ac:dyDescent="0.25">
      <c r="A23" s="28"/>
      <c r="B23" s="40"/>
      <c r="C23" s="40" t="s">
        <v>183</v>
      </c>
      <c r="D23" s="41">
        <v>2</v>
      </c>
      <c r="E23" s="41">
        <v>4</v>
      </c>
      <c r="F23" s="42">
        <v>0</v>
      </c>
      <c r="G23" s="43">
        <f t="shared" ref="G23" si="7">F23/6.5</f>
        <v>0</v>
      </c>
    </row>
    <row r="24" spans="1:8" s="29" customFormat="1" outlineLevel="2" x14ac:dyDescent="0.25">
      <c r="A24" s="28"/>
      <c r="B24" s="40"/>
      <c r="C24" s="40"/>
      <c r="D24" s="41"/>
      <c r="E24" s="41"/>
      <c r="F24" s="42"/>
      <c r="G24" s="43"/>
      <c r="H24" s="44"/>
    </row>
    <row r="25" spans="1:8" s="29" customFormat="1" outlineLevel="2" x14ac:dyDescent="0.25">
      <c r="A25" s="25"/>
      <c r="B25" s="36">
        <v>5</v>
      </c>
      <c r="C25" s="37" t="s">
        <v>188</v>
      </c>
      <c r="D25" s="38">
        <f>SUM(D26:D30)</f>
        <v>32</v>
      </c>
      <c r="E25" s="38">
        <f t="shared" ref="E25:G25" si="8">SUM(E26:E30)</f>
        <v>64</v>
      </c>
      <c r="F25" s="38">
        <f t="shared" si="8"/>
        <v>0</v>
      </c>
      <c r="G25" s="38">
        <f t="shared" si="8"/>
        <v>0</v>
      </c>
      <c r="H25" s="39"/>
    </row>
    <row r="26" spans="1:8" s="29" customFormat="1" outlineLevel="2" x14ac:dyDescent="0.25">
      <c r="A26" s="28"/>
      <c r="B26" s="40"/>
      <c r="C26" s="40" t="s">
        <v>184</v>
      </c>
      <c r="D26" s="41">
        <v>8</v>
      </c>
      <c r="E26" s="41">
        <v>16</v>
      </c>
      <c r="F26" s="42">
        <v>0</v>
      </c>
      <c r="G26" s="43">
        <f t="shared" ref="G26" si="9">F26/6.5</f>
        <v>0</v>
      </c>
    </row>
    <row r="27" spans="1:8" s="29" customFormat="1" outlineLevel="2" x14ac:dyDescent="0.25">
      <c r="A27" s="28"/>
      <c r="B27" s="40"/>
      <c r="C27" s="40" t="s">
        <v>185</v>
      </c>
      <c r="D27" s="41">
        <v>8</v>
      </c>
      <c r="E27" s="41">
        <v>16</v>
      </c>
      <c r="F27" s="42">
        <v>0</v>
      </c>
      <c r="G27" s="43">
        <v>0</v>
      </c>
    </row>
    <row r="28" spans="1:8" s="29" customFormat="1" outlineLevel="2" x14ac:dyDescent="0.25">
      <c r="A28" s="28"/>
      <c r="B28" s="40"/>
      <c r="C28" s="40" t="s">
        <v>186</v>
      </c>
      <c r="D28" s="41">
        <v>8</v>
      </c>
      <c r="E28" s="41">
        <v>16</v>
      </c>
      <c r="F28" s="42">
        <v>0</v>
      </c>
      <c r="G28" s="43">
        <f t="shared" ref="G28" si="10">F28/6.5</f>
        <v>0</v>
      </c>
    </row>
    <row r="29" spans="1:8" s="29" customFormat="1" outlineLevel="2" x14ac:dyDescent="0.25">
      <c r="A29" s="28"/>
      <c r="B29" s="40"/>
      <c r="C29" s="40" t="s">
        <v>187</v>
      </c>
      <c r="D29" s="41">
        <v>8</v>
      </c>
      <c r="E29" s="41">
        <v>16</v>
      </c>
      <c r="F29" s="42">
        <v>0</v>
      </c>
      <c r="G29" s="43">
        <v>0</v>
      </c>
    </row>
    <row r="30" spans="1:8" s="29" customFormat="1" outlineLevel="2" x14ac:dyDescent="0.25">
      <c r="A30" s="28"/>
      <c r="B30" s="40"/>
      <c r="C30" s="45"/>
      <c r="D30" s="41"/>
      <c r="E30" s="41"/>
      <c r="F30" s="42"/>
      <c r="G30" s="43"/>
      <c r="H30" s="44"/>
    </row>
    <row r="31" spans="1:8" s="29" customFormat="1" outlineLevel="3" x14ac:dyDescent="0.25">
      <c r="B31" s="36">
        <v>6</v>
      </c>
      <c r="C31" s="37" t="s">
        <v>190</v>
      </c>
      <c r="D31" s="38">
        <f>SUM(D32:D33)</f>
        <v>8</v>
      </c>
      <c r="E31" s="38">
        <f t="shared" ref="E31:G31" si="11">SUM(E32:E33)</f>
        <v>16</v>
      </c>
      <c r="F31" s="38">
        <f t="shared" si="11"/>
        <v>0</v>
      </c>
      <c r="G31" s="38">
        <f t="shared" si="11"/>
        <v>0</v>
      </c>
      <c r="H31" s="39"/>
    </row>
    <row r="32" spans="1:8" s="29" customFormat="1" outlineLevel="3" x14ac:dyDescent="0.25">
      <c r="B32" s="46"/>
      <c r="C32" s="40" t="s">
        <v>189</v>
      </c>
      <c r="D32" s="41">
        <v>8</v>
      </c>
      <c r="E32" s="41">
        <v>16</v>
      </c>
      <c r="F32" s="42">
        <v>0</v>
      </c>
      <c r="G32" s="43">
        <f t="shared" si="2"/>
        <v>0</v>
      </c>
      <c r="H32" s="53"/>
    </row>
    <row r="33" spans="1:8" s="29" customFormat="1" outlineLevel="3" x14ac:dyDescent="0.25">
      <c r="B33" s="46"/>
      <c r="C33" s="54"/>
      <c r="D33" s="41"/>
      <c r="E33" s="41"/>
      <c r="F33" s="42"/>
      <c r="G33" s="43"/>
      <c r="H33" s="53"/>
    </row>
    <row r="34" spans="1:8" s="29" customFormat="1" outlineLevel="2" x14ac:dyDescent="0.25">
      <c r="A34" s="25"/>
      <c r="B34" s="36">
        <v>7</v>
      </c>
      <c r="C34" s="37" t="s">
        <v>191</v>
      </c>
      <c r="D34" s="38">
        <f>SUM(D35:D36)</f>
        <v>8</v>
      </c>
      <c r="E34" s="38">
        <f t="shared" ref="E34:G34" si="12">SUM(E35:E36)</f>
        <v>16</v>
      </c>
      <c r="F34" s="38">
        <f t="shared" si="12"/>
        <v>0</v>
      </c>
      <c r="G34" s="38">
        <f t="shared" si="12"/>
        <v>0</v>
      </c>
      <c r="H34" s="39"/>
    </row>
    <row r="35" spans="1:8" s="29" customFormat="1" outlineLevel="3" x14ac:dyDescent="0.25">
      <c r="B35" s="46"/>
      <c r="C35" s="40" t="s">
        <v>192</v>
      </c>
      <c r="D35" s="41">
        <v>8</v>
      </c>
      <c r="E35" s="41">
        <v>16</v>
      </c>
      <c r="F35" s="42">
        <v>0</v>
      </c>
      <c r="G35" s="43">
        <f t="shared" ref="G35" si="13">F35/6.5</f>
        <v>0</v>
      </c>
      <c r="H35"/>
    </row>
    <row r="36" spans="1:8" s="29" customFormat="1" outlineLevel="3" x14ac:dyDescent="0.25">
      <c r="B36" s="46"/>
      <c r="C36" s="40"/>
      <c r="D36" s="41"/>
      <c r="E36" s="41"/>
      <c r="F36" s="42"/>
      <c r="G36" s="43"/>
      <c r="H36" s="53"/>
    </row>
    <row r="37" spans="1:8" x14ac:dyDescent="0.25">
      <c r="B37" s="36">
        <v>8</v>
      </c>
      <c r="C37" s="37" t="s">
        <v>166</v>
      </c>
      <c r="D37" s="38">
        <f>(D4+D8+D18+D25+D31+D34+D14)/2</f>
        <v>64</v>
      </c>
      <c r="E37" s="38">
        <f>(E4+E8+E18+E25+E31+E34+E14)/2</f>
        <v>128</v>
      </c>
      <c r="F37" s="38">
        <f>(F4+F8+F18+F25+F31+F34+F14)/2</f>
        <v>0</v>
      </c>
      <c r="G37" s="38">
        <f>(G4+G8+G18+G25+G31+G34+G14)/2</f>
        <v>0</v>
      </c>
      <c r="H37" s="39"/>
    </row>
    <row r="38" spans="1:8" x14ac:dyDescent="0.2">
      <c r="B38" s="36">
        <v>9</v>
      </c>
      <c r="C38" s="37" t="s">
        <v>164</v>
      </c>
      <c r="D38" s="48">
        <f xml:space="preserve"> (D4+D8+D14+D31+D18+D25+D34)*0.3</f>
        <v>38.4</v>
      </c>
      <c r="E38" s="48">
        <f t="shared" ref="E38:G38" si="14" xml:space="preserve"> (E4+E8+E14+E31+E18+E25+E34)*0.3</f>
        <v>76.8</v>
      </c>
      <c r="F38" s="48">
        <f t="shared" si="14"/>
        <v>0</v>
      </c>
      <c r="G38" s="48">
        <f t="shared" si="14"/>
        <v>0</v>
      </c>
      <c r="H38" s="39"/>
    </row>
    <row r="39" spans="1:8" x14ac:dyDescent="0.25">
      <c r="B39" s="47"/>
      <c r="C39" s="49" t="s">
        <v>43</v>
      </c>
      <c r="D39" s="50">
        <f>SUM(D4,D8,D14,D18,D25,D31,D34)</f>
        <v>128</v>
      </c>
      <c r="E39" s="50">
        <f>SUM(E4,E8,E14,E18,E25,E31,E34)</f>
        <v>256</v>
      </c>
      <c r="F39" s="51"/>
      <c r="G39" s="52"/>
      <c r="H39" s="47"/>
    </row>
    <row r="40" spans="1:8" ht="18.75" x14ac:dyDescent="0.25">
      <c r="D40" s="30"/>
      <c r="F40" s="25"/>
    </row>
  </sheetData>
  <mergeCells count="1">
    <mergeCell ref="D2:E2"/>
  </mergeCells>
  <pageMargins left="0.7" right="0.7" top="0.75" bottom="0.75" header="0.3" footer="0.3"/>
  <pageSetup paperSize="9" scale="4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opLeftCell="A151" workbookViewId="0">
      <selection activeCell="H162" sqref="H162"/>
    </sheetView>
  </sheetViews>
  <sheetFormatPr defaultColWidth="8.85546875" defaultRowHeight="15" x14ac:dyDescent="0.25"/>
  <cols>
    <col min="2" max="2" width="61.7109375" style="5" customWidth="1"/>
    <col min="3" max="3" width="12.28515625" style="5" bestFit="1" customWidth="1"/>
    <col min="4" max="4" width="9.42578125" bestFit="1" customWidth="1"/>
  </cols>
  <sheetData>
    <row r="1" spans="1:3" ht="45" x14ac:dyDescent="0.25">
      <c r="B1" s="6" t="s">
        <v>41</v>
      </c>
      <c r="C1" s="6" t="s">
        <v>157</v>
      </c>
    </row>
    <row r="2" spans="1:3" x14ac:dyDescent="0.25">
      <c r="B2" s="7"/>
      <c r="C2" s="6"/>
    </row>
    <row r="3" spans="1:3" ht="20.25" thickBot="1" x14ac:dyDescent="0.3">
      <c r="B3" s="1" t="s">
        <v>43</v>
      </c>
      <c r="C3" s="13">
        <f>C4+C7+C13+C22+C118+C161</f>
        <v>10008</v>
      </c>
    </row>
    <row r="4" spans="1:3" ht="21" thickTop="1" thickBot="1" x14ac:dyDescent="0.3">
      <c r="A4" s="24">
        <v>1</v>
      </c>
      <c r="B4" s="1" t="s">
        <v>0</v>
      </c>
      <c r="C4" s="13">
        <f>C5+C6</f>
        <v>1434</v>
      </c>
    </row>
    <row r="5" spans="1:3" ht="18.75" thickTop="1" thickBot="1" x14ac:dyDescent="0.3">
      <c r="B5" s="8" t="s">
        <v>2</v>
      </c>
      <c r="C5" s="14">
        <v>1290</v>
      </c>
    </row>
    <row r="6" spans="1:3" ht="18.75" thickTop="1" thickBot="1" x14ac:dyDescent="0.3">
      <c r="B6" s="8" t="s">
        <v>3</v>
      </c>
      <c r="C6" s="14">
        <v>144</v>
      </c>
    </row>
    <row r="7" spans="1:3" ht="21" thickTop="1" thickBot="1" x14ac:dyDescent="0.3">
      <c r="A7" s="24">
        <v>2</v>
      </c>
      <c r="B7" s="1" t="s">
        <v>1</v>
      </c>
      <c r="C7" s="17">
        <f>C8+C12</f>
        <v>248</v>
      </c>
    </row>
    <row r="8" spans="1:3" ht="18.75" thickTop="1" thickBot="1" x14ac:dyDescent="0.3">
      <c r="B8" s="8" t="s">
        <v>4</v>
      </c>
      <c r="C8" s="14">
        <f>C9+C10+C11</f>
        <v>168</v>
      </c>
    </row>
    <row r="9" spans="1:3" ht="16.5" thickTop="1" thickBot="1" x14ac:dyDescent="0.3">
      <c r="B9" s="9" t="s">
        <v>6</v>
      </c>
      <c r="C9" s="15">
        <v>48</v>
      </c>
    </row>
    <row r="10" spans="1:3" ht="15.75" thickBot="1" x14ac:dyDescent="0.3">
      <c r="B10" s="9" t="s">
        <v>35</v>
      </c>
      <c r="C10" s="15">
        <v>80</v>
      </c>
    </row>
    <row r="11" spans="1:3" ht="15.75" thickBot="1" x14ac:dyDescent="0.3">
      <c r="B11" s="9" t="s">
        <v>36</v>
      </c>
      <c r="C11" s="15">
        <v>40</v>
      </c>
    </row>
    <row r="12" spans="1:3" ht="18" thickBot="1" x14ac:dyDescent="0.3">
      <c r="B12" s="8" t="s">
        <v>5</v>
      </c>
      <c r="C12" s="14">
        <v>80</v>
      </c>
    </row>
    <row r="13" spans="1:3" ht="21" thickTop="1" thickBot="1" x14ac:dyDescent="0.3">
      <c r="A13" s="24">
        <v>3</v>
      </c>
      <c r="B13" s="1" t="s">
        <v>8</v>
      </c>
      <c r="C13" s="17">
        <f>C14+C17+C20</f>
        <v>52</v>
      </c>
    </row>
    <row r="14" spans="1:3" ht="18.75" thickTop="1" thickBot="1" x14ac:dyDescent="0.3">
      <c r="B14" s="8" t="s">
        <v>10</v>
      </c>
      <c r="C14" s="14">
        <f>C15+C16</f>
        <v>8</v>
      </c>
    </row>
    <row r="15" spans="1:3" ht="16.5" thickTop="1" thickBot="1" x14ac:dyDescent="0.3">
      <c r="B15" s="9" t="s">
        <v>11</v>
      </c>
      <c r="C15" s="15">
        <v>4</v>
      </c>
    </row>
    <row r="16" spans="1:3" ht="15.75" thickBot="1" x14ac:dyDescent="0.3">
      <c r="B16" s="9" t="s">
        <v>12</v>
      </c>
      <c r="C16" s="15">
        <v>4</v>
      </c>
    </row>
    <row r="17" spans="1:4" ht="18" thickBot="1" x14ac:dyDescent="0.3">
      <c r="B17" s="8" t="s">
        <v>9</v>
      </c>
      <c r="C17" s="14">
        <f>C18+C19</f>
        <v>32</v>
      </c>
    </row>
    <row r="18" spans="1:4" ht="16.5" thickTop="1" thickBot="1" x14ac:dyDescent="0.3">
      <c r="B18" s="9" t="s">
        <v>14</v>
      </c>
      <c r="C18" s="15">
        <v>16</v>
      </c>
    </row>
    <row r="19" spans="1:4" ht="15.75" thickBot="1" x14ac:dyDescent="0.3">
      <c r="B19" s="9" t="s">
        <v>13</v>
      </c>
      <c r="C19" s="15">
        <v>16</v>
      </c>
    </row>
    <row r="20" spans="1:4" ht="18" thickBot="1" x14ac:dyDescent="0.3">
      <c r="B20" s="8" t="s">
        <v>17</v>
      </c>
      <c r="C20" s="14">
        <f>C21</f>
        <v>12</v>
      </c>
    </row>
    <row r="21" spans="1:4" ht="16.5" thickTop="1" thickBot="1" x14ac:dyDescent="0.3">
      <c r="B21" s="9" t="s">
        <v>18</v>
      </c>
      <c r="C21" s="15">
        <v>12</v>
      </c>
    </row>
    <row r="22" spans="1:4" ht="20.25" thickBot="1" x14ac:dyDescent="0.3">
      <c r="A22" s="24">
        <v>4</v>
      </c>
      <c r="B22" s="1" t="s">
        <v>21</v>
      </c>
      <c r="C22" s="17">
        <f>C23+C40+C45+C66+C81+C92+C95+C99+C104+C106+C111</f>
        <v>5260</v>
      </c>
    </row>
    <row r="23" spans="1:4" ht="18.75" thickTop="1" thickBot="1" x14ac:dyDescent="0.3">
      <c r="B23" s="8" t="s">
        <v>51</v>
      </c>
      <c r="C23" s="14">
        <f>SUM(C24:C39)</f>
        <v>1256</v>
      </c>
    </row>
    <row r="24" spans="1:4" ht="16.5" thickTop="1" thickBot="1" x14ac:dyDescent="0.3">
      <c r="B24" s="3" t="s">
        <v>52</v>
      </c>
      <c r="C24" s="18">
        <v>32</v>
      </c>
    </row>
    <row r="25" spans="1:4" ht="15.75" thickBot="1" x14ac:dyDescent="0.3">
      <c r="B25" s="3" t="s">
        <v>53</v>
      </c>
      <c r="C25" s="18">
        <v>120</v>
      </c>
    </row>
    <row r="26" spans="1:4" ht="15.75" thickBot="1" x14ac:dyDescent="0.3">
      <c r="B26" s="3" t="s">
        <v>54</v>
      </c>
      <c r="C26" s="18">
        <v>160</v>
      </c>
    </row>
    <row r="27" spans="1:4" ht="15.75" thickBot="1" x14ac:dyDescent="0.3">
      <c r="B27" s="3" t="s">
        <v>55</v>
      </c>
      <c r="C27" s="18">
        <v>60</v>
      </c>
    </row>
    <row r="28" spans="1:4" ht="15.75" thickBot="1" x14ac:dyDescent="0.3">
      <c r="B28" s="3" t="s">
        <v>56</v>
      </c>
      <c r="C28" s="18">
        <v>32</v>
      </c>
    </row>
    <row r="29" spans="1:4" ht="15.75" thickBot="1" x14ac:dyDescent="0.3">
      <c r="B29" s="3" t="s">
        <v>57</v>
      </c>
      <c r="C29" s="18">
        <v>32</v>
      </c>
    </row>
    <row r="30" spans="1:4" ht="15.75" thickBot="1" x14ac:dyDescent="0.3">
      <c r="B30" s="3" t="s">
        <v>58</v>
      </c>
      <c r="C30" s="18">
        <v>80</v>
      </c>
    </row>
    <row r="31" spans="1:4" ht="15.75" thickBot="1" x14ac:dyDescent="0.3">
      <c r="B31" s="10" t="s">
        <v>59</v>
      </c>
      <c r="C31" s="23"/>
      <c r="D31" t="s">
        <v>159</v>
      </c>
    </row>
    <row r="32" spans="1:4" ht="15.75" thickBot="1" x14ac:dyDescent="0.3">
      <c r="B32" s="3" t="s">
        <v>60</v>
      </c>
      <c r="C32" s="18">
        <v>120</v>
      </c>
    </row>
    <row r="33" spans="2:3" ht="15.75" thickBot="1" x14ac:dyDescent="0.3">
      <c r="B33" s="3" t="s">
        <v>61</v>
      </c>
      <c r="C33" s="18">
        <v>32</v>
      </c>
    </row>
    <row r="34" spans="2:3" ht="15.75" thickBot="1" x14ac:dyDescent="0.3">
      <c r="B34" s="3" t="s">
        <v>62</v>
      </c>
      <c r="C34" s="18">
        <v>40</v>
      </c>
    </row>
    <row r="35" spans="2:3" ht="15.75" thickBot="1" x14ac:dyDescent="0.3">
      <c r="B35" s="3" t="s">
        <v>63</v>
      </c>
      <c r="C35" s="18">
        <v>40</v>
      </c>
    </row>
    <row r="36" spans="2:3" ht="15.75" thickBot="1" x14ac:dyDescent="0.3">
      <c r="B36" s="3" t="s">
        <v>64</v>
      </c>
      <c r="C36" s="18">
        <v>320</v>
      </c>
    </row>
    <row r="37" spans="2:3" ht="15.75" thickBot="1" x14ac:dyDescent="0.3">
      <c r="B37" s="3" t="s">
        <v>65</v>
      </c>
      <c r="C37" s="18">
        <v>80</v>
      </c>
    </row>
    <row r="38" spans="2:3" ht="15.75" thickBot="1" x14ac:dyDescent="0.3">
      <c r="B38" s="3" t="s">
        <v>66</v>
      </c>
      <c r="C38" s="18">
        <v>60</v>
      </c>
    </row>
    <row r="39" spans="2:3" ht="15.75" thickBot="1" x14ac:dyDescent="0.3">
      <c r="B39" s="3" t="s">
        <v>67</v>
      </c>
      <c r="C39" s="18">
        <v>48</v>
      </c>
    </row>
    <row r="40" spans="2:3" ht="18" thickBot="1" x14ac:dyDescent="0.3">
      <c r="B40" s="8" t="s">
        <v>68</v>
      </c>
      <c r="C40" s="14">
        <f>SUM(C41:C44)</f>
        <v>1104</v>
      </c>
    </row>
    <row r="41" spans="2:3" ht="16.5" thickTop="1" thickBot="1" x14ac:dyDescent="0.3">
      <c r="B41" s="3" t="s">
        <v>143</v>
      </c>
      <c r="C41" s="18">
        <v>528</v>
      </c>
    </row>
    <row r="42" spans="2:3" ht="15.75" thickBot="1" x14ac:dyDescent="0.3">
      <c r="B42" s="3" t="s">
        <v>69</v>
      </c>
      <c r="C42" s="18">
        <v>320</v>
      </c>
    </row>
    <row r="43" spans="2:3" ht="15.75" thickBot="1" x14ac:dyDescent="0.3">
      <c r="B43" s="3" t="s">
        <v>70</v>
      </c>
      <c r="C43" s="18">
        <v>16</v>
      </c>
    </row>
    <row r="44" spans="2:3" ht="45.75" thickBot="1" x14ac:dyDescent="0.3">
      <c r="B44" s="22" t="s">
        <v>158</v>
      </c>
      <c r="C44" s="18">
        <v>240</v>
      </c>
    </row>
    <row r="45" spans="2:3" ht="18" thickBot="1" x14ac:dyDescent="0.3">
      <c r="B45" s="8" t="s">
        <v>91</v>
      </c>
      <c r="C45" s="14">
        <f>SUM(C46:C65)</f>
        <v>1444</v>
      </c>
    </row>
    <row r="46" spans="2:3" ht="16.5" thickTop="1" thickBot="1" x14ac:dyDescent="0.3">
      <c r="B46" s="3" t="s">
        <v>71</v>
      </c>
      <c r="C46" s="18">
        <v>120</v>
      </c>
    </row>
    <row r="47" spans="2:3" ht="15.75" thickBot="1" x14ac:dyDescent="0.3">
      <c r="B47" s="3" t="s">
        <v>72</v>
      </c>
      <c r="C47" s="18">
        <v>160</v>
      </c>
    </row>
    <row r="48" spans="2:3" ht="15.75" thickBot="1" x14ac:dyDescent="0.3">
      <c r="B48" s="3" t="s">
        <v>73</v>
      </c>
      <c r="C48" s="18">
        <v>32</v>
      </c>
    </row>
    <row r="49" spans="2:3" ht="15.75" thickBot="1" x14ac:dyDescent="0.3">
      <c r="B49" s="3" t="s">
        <v>74</v>
      </c>
      <c r="C49" s="18">
        <v>40</v>
      </c>
    </row>
    <row r="50" spans="2:3" ht="15.75" thickBot="1" x14ac:dyDescent="0.3">
      <c r="B50" s="3" t="s">
        <v>75</v>
      </c>
      <c r="C50" s="18">
        <v>60</v>
      </c>
    </row>
    <row r="51" spans="2:3" ht="15.75" thickBot="1" x14ac:dyDescent="0.3">
      <c r="B51" s="3" t="s">
        <v>76</v>
      </c>
      <c r="C51" s="18">
        <v>32</v>
      </c>
    </row>
    <row r="52" spans="2:3" ht="15.75" thickBot="1" x14ac:dyDescent="0.3">
      <c r="B52" s="3" t="s">
        <v>77</v>
      </c>
      <c r="C52" s="18">
        <v>80</v>
      </c>
    </row>
    <row r="53" spans="2:3" ht="15.75" thickBot="1" x14ac:dyDescent="0.3">
      <c r="B53" s="3" t="s">
        <v>78</v>
      </c>
      <c r="C53" s="18">
        <v>64</v>
      </c>
    </row>
    <row r="54" spans="2:3" ht="15.75" thickBot="1" x14ac:dyDescent="0.3">
      <c r="B54" s="3" t="s">
        <v>57</v>
      </c>
      <c r="C54" s="18">
        <v>32</v>
      </c>
    </row>
    <row r="55" spans="2:3" ht="15.75" thickBot="1" x14ac:dyDescent="0.3">
      <c r="B55" s="3" t="s">
        <v>79</v>
      </c>
      <c r="C55" s="18">
        <v>80</v>
      </c>
    </row>
    <row r="56" spans="2:3" ht="15.75" thickBot="1" x14ac:dyDescent="0.3">
      <c r="B56" s="3" t="s">
        <v>80</v>
      </c>
      <c r="C56" s="18">
        <v>40</v>
      </c>
    </row>
    <row r="57" spans="2:3" ht="15.75" thickBot="1" x14ac:dyDescent="0.3">
      <c r="B57" s="3" t="s">
        <v>81</v>
      </c>
      <c r="C57" s="18">
        <v>80</v>
      </c>
    </row>
    <row r="58" spans="2:3" ht="15.75" thickBot="1" x14ac:dyDescent="0.3">
      <c r="B58" s="3" t="s">
        <v>82</v>
      </c>
      <c r="C58" s="18">
        <v>80</v>
      </c>
    </row>
    <row r="59" spans="2:3" ht="15.75" thickBot="1" x14ac:dyDescent="0.3">
      <c r="B59" s="3" t="s">
        <v>83</v>
      </c>
      <c r="C59" s="18">
        <v>24</v>
      </c>
    </row>
    <row r="60" spans="2:3" ht="15.75" thickBot="1" x14ac:dyDescent="0.3">
      <c r="B60" s="3" t="s">
        <v>84</v>
      </c>
      <c r="C60" s="18">
        <v>80</v>
      </c>
    </row>
    <row r="61" spans="2:3" ht="15.75" thickBot="1" x14ac:dyDescent="0.3">
      <c r="B61" s="3" t="s">
        <v>85</v>
      </c>
      <c r="C61" s="18">
        <v>80</v>
      </c>
    </row>
    <row r="62" spans="2:3" ht="15.75" thickBot="1" x14ac:dyDescent="0.3">
      <c r="B62" s="3" t="s">
        <v>86</v>
      </c>
      <c r="C62" s="18">
        <v>160</v>
      </c>
    </row>
    <row r="63" spans="2:3" ht="15.75" thickBot="1" x14ac:dyDescent="0.3">
      <c r="B63" s="3" t="s">
        <v>87</v>
      </c>
      <c r="C63" s="18">
        <v>40</v>
      </c>
    </row>
    <row r="64" spans="2:3" ht="15.75" thickBot="1" x14ac:dyDescent="0.3">
      <c r="B64" s="3" t="s">
        <v>88</v>
      </c>
      <c r="C64" s="18">
        <v>40</v>
      </c>
    </row>
    <row r="65" spans="2:3" ht="15.75" thickBot="1" x14ac:dyDescent="0.3">
      <c r="B65" s="3" t="s">
        <v>89</v>
      </c>
      <c r="C65" s="18">
        <v>120</v>
      </c>
    </row>
    <row r="66" spans="2:3" ht="18" thickBot="1" x14ac:dyDescent="0.3">
      <c r="B66" s="8" t="s">
        <v>90</v>
      </c>
      <c r="C66" s="14">
        <f>SUM(C67:C80)</f>
        <v>496</v>
      </c>
    </row>
    <row r="67" spans="2:3" ht="16.5" thickTop="1" thickBot="1" x14ac:dyDescent="0.3">
      <c r="B67" s="3" t="s">
        <v>92</v>
      </c>
      <c r="C67" s="18">
        <v>24</v>
      </c>
    </row>
    <row r="68" spans="2:3" ht="15.75" thickBot="1" x14ac:dyDescent="0.3">
      <c r="B68" s="3" t="s">
        <v>93</v>
      </c>
      <c r="C68" s="18">
        <v>40</v>
      </c>
    </row>
    <row r="69" spans="2:3" ht="15.75" thickBot="1" x14ac:dyDescent="0.3">
      <c r="B69" s="3" t="s">
        <v>94</v>
      </c>
      <c r="C69" s="18">
        <v>64</v>
      </c>
    </row>
    <row r="70" spans="2:3" ht="15.75" thickBot="1" x14ac:dyDescent="0.3">
      <c r="B70" s="3" t="s">
        <v>95</v>
      </c>
      <c r="C70" s="18">
        <v>24</v>
      </c>
    </row>
    <row r="71" spans="2:3" ht="15.75" thickBot="1" x14ac:dyDescent="0.3">
      <c r="B71" s="3" t="s">
        <v>96</v>
      </c>
      <c r="C71" s="18">
        <v>40</v>
      </c>
    </row>
    <row r="72" spans="2:3" ht="15.75" thickBot="1" x14ac:dyDescent="0.3">
      <c r="B72" s="3" t="s">
        <v>97</v>
      </c>
      <c r="C72" s="18">
        <v>80</v>
      </c>
    </row>
    <row r="73" spans="2:3" ht="15.75" thickBot="1" x14ac:dyDescent="0.3">
      <c r="B73" s="3" t="s">
        <v>98</v>
      </c>
      <c r="C73" s="18">
        <v>40</v>
      </c>
    </row>
    <row r="74" spans="2:3" ht="15.75" thickBot="1" x14ac:dyDescent="0.3">
      <c r="B74" s="3" t="s">
        <v>99</v>
      </c>
      <c r="C74" s="18">
        <v>40</v>
      </c>
    </row>
    <row r="75" spans="2:3" ht="15.75" thickBot="1" x14ac:dyDescent="0.3">
      <c r="B75" s="3" t="s">
        <v>100</v>
      </c>
      <c r="C75" s="18">
        <v>40</v>
      </c>
    </row>
    <row r="76" spans="2:3" ht="15.75" thickBot="1" x14ac:dyDescent="0.3">
      <c r="B76" s="3" t="s">
        <v>101</v>
      </c>
      <c r="C76" s="18">
        <v>16</v>
      </c>
    </row>
    <row r="77" spans="2:3" ht="15.75" thickBot="1" x14ac:dyDescent="0.3">
      <c r="B77" s="3" t="s">
        <v>102</v>
      </c>
      <c r="C77" s="18">
        <v>24</v>
      </c>
    </row>
    <row r="78" spans="2:3" ht="15.75" thickBot="1" x14ac:dyDescent="0.3">
      <c r="B78" s="3" t="s">
        <v>103</v>
      </c>
      <c r="C78" s="18">
        <v>24</v>
      </c>
    </row>
    <row r="79" spans="2:3" ht="15.75" thickBot="1" x14ac:dyDescent="0.3">
      <c r="B79" s="3" t="s">
        <v>104</v>
      </c>
      <c r="C79" s="18">
        <v>24</v>
      </c>
    </row>
    <row r="80" spans="2:3" ht="15.75" thickBot="1" x14ac:dyDescent="0.3">
      <c r="B80" s="3" t="s">
        <v>105</v>
      </c>
      <c r="C80" s="18">
        <v>16</v>
      </c>
    </row>
    <row r="81" spans="2:3" ht="18" thickBot="1" x14ac:dyDescent="0.3">
      <c r="B81" s="8" t="s">
        <v>106</v>
      </c>
      <c r="C81" s="14">
        <f>SUM(C82:C91)</f>
        <v>336</v>
      </c>
    </row>
    <row r="82" spans="2:3" ht="16.5" thickTop="1" thickBot="1" x14ac:dyDescent="0.3">
      <c r="B82" s="3" t="s">
        <v>107</v>
      </c>
      <c r="C82" s="18">
        <v>40</v>
      </c>
    </row>
    <row r="83" spans="2:3" ht="15.75" thickBot="1" x14ac:dyDescent="0.3">
      <c r="B83" s="3" t="s">
        <v>108</v>
      </c>
      <c r="C83" s="18">
        <v>40</v>
      </c>
    </row>
    <row r="84" spans="2:3" ht="15.75" thickBot="1" x14ac:dyDescent="0.3">
      <c r="B84" s="3" t="s">
        <v>109</v>
      </c>
      <c r="C84" s="18">
        <v>40</v>
      </c>
    </row>
    <row r="85" spans="2:3" ht="15.75" thickBot="1" x14ac:dyDescent="0.3">
      <c r="B85" s="3" t="s">
        <v>110</v>
      </c>
      <c r="C85" s="18">
        <v>40</v>
      </c>
    </row>
    <row r="86" spans="2:3" ht="15.75" thickBot="1" x14ac:dyDescent="0.3">
      <c r="B86" s="3" t="s">
        <v>111</v>
      </c>
      <c r="C86" s="18">
        <v>24</v>
      </c>
    </row>
    <row r="87" spans="2:3" ht="15.75" thickBot="1" x14ac:dyDescent="0.3">
      <c r="B87" s="3" t="s">
        <v>112</v>
      </c>
      <c r="C87" s="18">
        <v>40</v>
      </c>
    </row>
    <row r="88" spans="2:3" ht="15.75" thickBot="1" x14ac:dyDescent="0.3">
      <c r="B88" s="3" t="s">
        <v>113</v>
      </c>
      <c r="C88" s="18">
        <v>24</v>
      </c>
    </row>
    <row r="89" spans="2:3" ht="15.75" thickBot="1" x14ac:dyDescent="0.3">
      <c r="B89" s="3" t="s">
        <v>114</v>
      </c>
      <c r="C89" s="18">
        <v>24</v>
      </c>
    </row>
    <row r="90" spans="2:3" ht="15.75" thickBot="1" x14ac:dyDescent="0.3">
      <c r="B90" s="3" t="s">
        <v>115</v>
      </c>
      <c r="C90" s="18">
        <v>32</v>
      </c>
    </row>
    <row r="91" spans="2:3" ht="15.75" thickBot="1" x14ac:dyDescent="0.3">
      <c r="B91" s="3" t="s">
        <v>116</v>
      </c>
      <c r="C91" s="18">
        <v>32</v>
      </c>
    </row>
    <row r="92" spans="2:3" ht="18" thickBot="1" x14ac:dyDescent="0.3">
      <c r="B92" s="8" t="s">
        <v>117</v>
      </c>
      <c r="C92" s="14">
        <f>C93+C94</f>
        <v>96</v>
      </c>
    </row>
    <row r="93" spans="2:3" ht="16.5" thickTop="1" thickBot="1" x14ac:dyDescent="0.3">
      <c r="B93" s="3" t="s">
        <v>118</v>
      </c>
      <c r="C93" s="18">
        <v>80</v>
      </c>
    </row>
    <row r="94" spans="2:3" ht="15.75" thickBot="1" x14ac:dyDescent="0.3">
      <c r="B94" s="3" t="s">
        <v>119</v>
      </c>
      <c r="C94" s="18">
        <v>16</v>
      </c>
    </row>
    <row r="95" spans="2:3" ht="18" thickBot="1" x14ac:dyDescent="0.3">
      <c r="B95" s="8" t="s">
        <v>120</v>
      </c>
      <c r="C95" s="14">
        <f>C96+C97+C98</f>
        <v>120</v>
      </c>
    </row>
    <row r="96" spans="2:3" ht="16.5" thickTop="1" thickBot="1" x14ac:dyDescent="0.3">
      <c r="B96" s="3" t="s">
        <v>121</v>
      </c>
      <c r="C96" s="18">
        <v>40</v>
      </c>
    </row>
    <row r="97" spans="2:3" ht="15.75" thickBot="1" x14ac:dyDescent="0.3">
      <c r="B97" s="3" t="s">
        <v>122</v>
      </c>
      <c r="C97" s="18">
        <v>40</v>
      </c>
    </row>
    <row r="98" spans="2:3" ht="15.75" thickBot="1" x14ac:dyDescent="0.3">
      <c r="B98" s="3" t="s">
        <v>123</v>
      </c>
      <c r="C98" s="18">
        <v>40</v>
      </c>
    </row>
    <row r="99" spans="2:3" ht="18" thickBot="1" x14ac:dyDescent="0.3">
      <c r="B99" s="8" t="s">
        <v>124</v>
      </c>
      <c r="C99" s="14">
        <f>SUM(C100:C103)</f>
        <v>96</v>
      </c>
    </row>
    <row r="100" spans="2:3" ht="16.5" thickTop="1" thickBot="1" x14ac:dyDescent="0.3">
      <c r="B100" s="3" t="s">
        <v>125</v>
      </c>
      <c r="C100" s="18">
        <v>40</v>
      </c>
    </row>
    <row r="101" spans="2:3" ht="15.75" thickBot="1" x14ac:dyDescent="0.3">
      <c r="B101" s="3" t="s">
        <v>126</v>
      </c>
      <c r="C101" s="18">
        <v>8</v>
      </c>
    </row>
    <row r="102" spans="2:3" ht="15.75" thickBot="1" x14ac:dyDescent="0.3">
      <c r="B102" s="3" t="s">
        <v>127</v>
      </c>
      <c r="C102" s="18">
        <v>24</v>
      </c>
    </row>
    <row r="103" spans="2:3" ht="15.75" thickBot="1" x14ac:dyDescent="0.3">
      <c r="B103" s="3" t="s">
        <v>128</v>
      </c>
      <c r="C103" s="18">
        <v>24</v>
      </c>
    </row>
    <row r="104" spans="2:3" ht="18" thickBot="1" x14ac:dyDescent="0.3">
      <c r="B104" s="8" t="s">
        <v>129</v>
      </c>
      <c r="C104" s="14">
        <f>C105</f>
        <v>40</v>
      </c>
    </row>
    <row r="105" spans="2:3" ht="16.5" thickTop="1" thickBot="1" x14ac:dyDescent="0.3">
      <c r="B105" s="3" t="s">
        <v>130</v>
      </c>
      <c r="C105" s="18">
        <v>40</v>
      </c>
    </row>
    <row r="106" spans="2:3" ht="18" thickBot="1" x14ac:dyDescent="0.3">
      <c r="B106" s="8" t="s">
        <v>131</v>
      </c>
      <c r="C106" s="14">
        <f>SUM(C107:C110)</f>
        <v>160</v>
      </c>
    </row>
    <row r="107" spans="2:3" ht="16.5" thickTop="1" thickBot="1" x14ac:dyDescent="0.3">
      <c r="B107" s="3" t="s">
        <v>132</v>
      </c>
      <c r="C107" s="18">
        <v>40</v>
      </c>
    </row>
    <row r="108" spans="2:3" ht="15.75" thickBot="1" x14ac:dyDescent="0.3">
      <c r="B108" s="3" t="s">
        <v>133</v>
      </c>
      <c r="C108" s="18">
        <v>40</v>
      </c>
    </row>
    <row r="109" spans="2:3" ht="15.75" thickBot="1" x14ac:dyDescent="0.3">
      <c r="B109" s="3" t="s">
        <v>134</v>
      </c>
      <c r="C109" s="18">
        <v>40</v>
      </c>
    </row>
    <row r="110" spans="2:3" ht="15.75" thickBot="1" x14ac:dyDescent="0.3">
      <c r="B110" s="3" t="s">
        <v>135</v>
      </c>
      <c r="C110" s="18">
        <v>40</v>
      </c>
    </row>
    <row r="111" spans="2:3" ht="18" thickBot="1" x14ac:dyDescent="0.3">
      <c r="B111" s="8" t="s">
        <v>136</v>
      </c>
      <c r="C111" s="14">
        <f>SUM(C112:C117)</f>
        <v>112</v>
      </c>
    </row>
    <row r="112" spans="2:3" ht="16.5" thickTop="1" thickBot="1" x14ac:dyDescent="0.3">
      <c r="B112" s="3" t="s">
        <v>137</v>
      </c>
      <c r="C112" s="18">
        <v>24</v>
      </c>
    </row>
    <row r="113" spans="1:3" ht="15.75" thickBot="1" x14ac:dyDescent="0.3">
      <c r="B113" s="3" t="s">
        <v>138</v>
      </c>
      <c r="C113" s="18">
        <v>24</v>
      </c>
    </row>
    <row r="114" spans="1:3" ht="15.75" thickBot="1" x14ac:dyDescent="0.3">
      <c r="B114" s="3" t="s">
        <v>139</v>
      </c>
      <c r="C114" s="18">
        <v>16</v>
      </c>
    </row>
    <row r="115" spans="1:3" ht="15.75" thickBot="1" x14ac:dyDescent="0.3">
      <c r="B115" s="3" t="s">
        <v>140</v>
      </c>
      <c r="C115" s="18">
        <v>16</v>
      </c>
    </row>
    <row r="116" spans="1:3" ht="15.75" thickBot="1" x14ac:dyDescent="0.3">
      <c r="B116" s="3" t="s">
        <v>141</v>
      </c>
      <c r="C116" s="18">
        <v>16</v>
      </c>
    </row>
    <row r="117" spans="1:3" ht="15.75" thickBot="1" x14ac:dyDescent="0.3">
      <c r="B117" s="3" t="s">
        <v>142</v>
      </c>
      <c r="C117" s="18">
        <v>16</v>
      </c>
    </row>
    <row r="118" spans="1:3" ht="20.25" thickBot="1" x14ac:dyDescent="0.35">
      <c r="A118" s="24">
        <v>5</v>
      </c>
      <c r="B118" s="11" t="s">
        <v>7</v>
      </c>
      <c r="C118" s="19">
        <f>C119+C120+C121+C122+C141</f>
        <v>2566</v>
      </c>
    </row>
    <row r="119" spans="1:3" ht="18.75" thickTop="1" thickBot="1" x14ac:dyDescent="0.35">
      <c r="B119" s="2" t="s">
        <v>23</v>
      </c>
      <c r="C119" s="20">
        <v>16</v>
      </c>
    </row>
    <row r="120" spans="1:3" ht="18.75" thickTop="1" thickBot="1" x14ac:dyDescent="0.35">
      <c r="B120" s="2" t="s">
        <v>22</v>
      </c>
      <c r="C120" s="20">
        <v>82</v>
      </c>
    </row>
    <row r="121" spans="1:3" ht="18.75" thickTop="1" thickBot="1" x14ac:dyDescent="0.35">
      <c r="B121" s="2" t="s">
        <v>24</v>
      </c>
      <c r="C121" s="20">
        <v>290</v>
      </c>
    </row>
    <row r="122" spans="1:3" ht="18.75" thickTop="1" thickBot="1" x14ac:dyDescent="0.35">
      <c r="B122" s="2" t="s">
        <v>25</v>
      </c>
      <c r="C122" s="20">
        <f>C123+C124+C125+C140</f>
        <v>750</v>
      </c>
    </row>
    <row r="123" spans="1:3" ht="16.5" thickTop="1" thickBot="1" x14ac:dyDescent="0.3">
      <c r="B123" s="3" t="s">
        <v>40</v>
      </c>
      <c r="C123" s="18">
        <v>240</v>
      </c>
    </row>
    <row r="124" spans="1:3" ht="15.75" thickBot="1" x14ac:dyDescent="0.3">
      <c r="B124" s="3" t="s">
        <v>26</v>
      </c>
      <c r="C124" s="18">
        <v>4</v>
      </c>
    </row>
    <row r="125" spans="1:3" ht="15.75" thickBot="1" x14ac:dyDescent="0.3">
      <c r="B125" s="3" t="s">
        <v>27</v>
      </c>
      <c r="C125" s="18">
        <f>SUM(C126:C139)</f>
        <v>456</v>
      </c>
    </row>
    <row r="126" spans="1:3" ht="15.75" thickBot="1" x14ac:dyDescent="0.3">
      <c r="B126" s="4" t="s">
        <v>39</v>
      </c>
      <c r="C126" s="18">
        <v>40</v>
      </c>
    </row>
    <row r="127" spans="1:3" ht="15.75" thickBot="1" x14ac:dyDescent="0.3">
      <c r="B127" s="4" t="s">
        <v>144</v>
      </c>
      <c r="C127" s="18">
        <v>26</v>
      </c>
    </row>
    <row r="128" spans="1:3" ht="15.75" thickBot="1" x14ac:dyDescent="0.3">
      <c r="B128" s="4" t="s">
        <v>145</v>
      </c>
      <c r="C128" s="18">
        <v>30</v>
      </c>
    </row>
    <row r="129" spans="2:3" ht="15.75" thickBot="1" x14ac:dyDescent="0.3">
      <c r="B129" s="4" t="s">
        <v>146</v>
      </c>
      <c r="C129" s="18">
        <v>8</v>
      </c>
    </row>
    <row r="130" spans="2:3" ht="30.75" thickBot="1" x14ac:dyDescent="0.3">
      <c r="B130" s="4" t="s">
        <v>147</v>
      </c>
      <c r="C130" s="18">
        <v>26</v>
      </c>
    </row>
    <row r="131" spans="2:3" ht="30" x14ac:dyDescent="0.25">
      <c r="B131" s="4" t="s">
        <v>148</v>
      </c>
      <c r="C131" s="16">
        <v>26</v>
      </c>
    </row>
    <row r="132" spans="2:3" x14ac:dyDescent="0.25">
      <c r="B132" s="4" t="s">
        <v>149</v>
      </c>
      <c r="C132" s="16">
        <v>80</v>
      </c>
    </row>
    <row r="133" spans="2:3" x14ac:dyDescent="0.25">
      <c r="B133" s="4" t="s">
        <v>150</v>
      </c>
      <c r="C133" s="16">
        <v>36</v>
      </c>
    </row>
    <row r="134" spans="2:3" x14ac:dyDescent="0.25">
      <c r="B134" s="4" t="s">
        <v>151</v>
      </c>
      <c r="C134" s="16">
        <v>40</v>
      </c>
    </row>
    <row r="135" spans="2:3" x14ac:dyDescent="0.25">
      <c r="B135" s="4" t="s">
        <v>152</v>
      </c>
      <c r="C135" s="16">
        <v>40</v>
      </c>
    </row>
    <row r="136" spans="2:3" x14ac:dyDescent="0.25">
      <c r="B136" s="4" t="s">
        <v>153</v>
      </c>
      <c r="C136" s="16">
        <v>40</v>
      </c>
    </row>
    <row r="137" spans="2:3" x14ac:dyDescent="0.25">
      <c r="B137" s="4" t="s">
        <v>154</v>
      </c>
      <c r="C137" s="16">
        <v>24</v>
      </c>
    </row>
    <row r="138" spans="2:3" x14ac:dyDescent="0.25">
      <c r="B138" s="4" t="s">
        <v>155</v>
      </c>
      <c r="C138" s="16">
        <v>24</v>
      </c>
    </row>
    <row r="139" spans="2:3" ht="15.75" thickBot="1" x14ac:dyDescent="0.3">
      <c r="B139" s="4" t="s">
        <v>156</v>
      </c>
      <c r="C139" s="18">
        <v>16</v>
      </c>
    </row>
    <row r="140" spans="2:3" ht="15.75" thickBot="1" x14ac:dyDescent="0.3">
      <c r="B140" s="3" t="s">
        <v>34</v>
      </c>
      <c r="C140" s="18">
        <v>50</v>
      </c>
    </row>
    <row r="141" spans="2:3" ht="18" thickBot="1" x14ac:dyDescent="0.35">
      <c r="B141" s="2" t="s">
        <v>28</v>
      </c>
      <c r="C141" s="20">
        <f>C142+C157+C158+C159</f>
        <v>1428</v>
      </c>
    </row>
    <row r="142" spans="2:3" ht="16.5" thickTop="1" thickBot="1" x14ac:dyDescent="0.3">
      <c r="B142" s="3" t="s">
        <v>29</v>
      </c>
      <c r="C142" s="18">
        <f>SUM(C143:C156)</f>
        <v>1008</v>
      </c>
    </row>
    <row r="143" spans="2:3" x14ac:dyDescent="0.25">
      <c r="B143" s="4" t="s">
        <v>39</v>
      </c>
      <c r="C143" s="16">
        <v>160</v>
      </c>
    </row>
    <row r="144" spans="2:3" x14ac:dyDescent="0.25">
      <c r="B144" s="4" t="s">
        <v>144</v>
      </c>
      <c r="C144" s="16">
        <v>80</v>
      </c>
    </row>
    <row r="145" spans="2:3" x14ac:dyDescent="0.25">
      <c r="B145" s="4" t="s">
        <v>145</v>
      </c>
      <c r="C145" s="16">
        <v>40</v>
      </c>
    </row>
    <row r="146" spans="2:3" x14ac:dyDescent="0.25">
      <c r="B146" s="4" t="s">
        <v>146</v>
      </c>
      <c r="C146" s="16">
        <v>40</v>
      </c>
    </row>
    <row r="147" spans="2:3" ht="30" x14ac:dyDescent="0.25">
      <c r="B147" s="4" t="s">
        <v>147</v>
      </c>
      <c r="C147" s="16">
        <v>80</v>
      </c>
    </row>
    <row r="148" spans="2:3" ht="30" x14ac:dyDescent="0.25">
      <c r="B148" s="4" t="s">
        <v>148</v>
      </c>
      <c r="C148" s="16">
        <v>104</v>
      </c>
    </row>
    <row r="149" spans="2:3" x14ac:dyDescent="0.25">
      <c r="B149" s="4" t="s">
        <v>149</v>
      </c>
      <c r="C149" s="16">
        <v>136</v>
      </c>
    </row>
    <row r="150" spans="2:3" x14ac:dyDescent="0.25">
      <c r="B150" s="4" t="s">
        <v>150</v>
      </c>
      <c r="C150" s="16">
        <v>56</v>
      </c>
    </row>
    <row r="151" spans="2:3" x14ac:dyDescent="0.25">
      <c r="B151" s="4" t="s">
        <v>151</v>
      </c>
      <c r="C151" s="16">
        <v>56</v>
      </c>
    </row>
    <row r="152" spans="2:3" x14ac:dyDescent="0.25">
      <c r="B152" s="4" t="s">
        <v>152</v>
      </c>
      <c r="C152" s="16">
        <v>56</v>
      </c>
    </row>
    <row r="153" spans="2:3" x14ac:dyDescent="0.25">
      <c r="B153" s="4" t="s">
        <v>153</v>
      </c>
      <c r="C153" s="16">
        <v>56</v>
      </c>
    </row>
    <row r="154" spans="2:3" x14ac:dyDescent="0.25">
      <c r="B154" s="4" t="s">
        <v>154</v>
      </c>
      <c r="C154" s="16">
        <v>32</v>
      </c>
    </row>
    <row r="155" spans="2:3" x14ac:dyDescent="0.25">
      <c r="B155" s="4" t="s">
        <v>155</v>
      </c>
      <c r="C155" s="16">
        <v>32</v>
      </c>
    </row>
    <row r="156" spans="2:3" x14ac:dyDescent="0.25">
      <c r="B156" s="4" t="s">
        <v>156</v>
      </c>
      <c r="C156" s="16">
        <v>80</v>
      </c>
    </row>
    <row r="157" spans="2:3" ht="15.75" thickBot="1" x14ac:dyDescent="0.3">
      <c r="B157" s="3" t="s">
        <v>30</v>
      </c>
      <c r="C157" s="18">
        <v>240</v>
      </c>
    </row>
    <row r="158" spans="2:3" ht="15.75" thickBot="1" x14ac:dyDescent="0.3">
      <c r="B158" s="3" t="s">
        <v>31</v>
      </c>
      <c r="C158" s="18">
        <v>60</v>
      </c>
    </row>
    <row r="159" spans="2:3" ht="15.75" thickBot="1" x14ac:dyDescent="0.3">
      <c r="B159" s="3" t="s">
        <v>32</v>
      </c>
      <c r="C159" s="18">
        <v>120</v>
      </c>
    </row>
    <row r="160" spans="2:3" x14ac:dyDescent="0.25">
      <c r="B160" s="12" t="s">
        <v>33</v>
      </c>
      <c r="C160" s="21"/>
    </row>
    <row r="161" spans="1:3" ht="20.25" thickBot="1" x14ac:dyDescent="0.3">
      <c r="A161" s="24">
        <v>6</v>
      </c>
      <c r="B161" s="1" t="s">
        <v>49</v>
      </c>
      <c r="C161" s="19">
        <f>C162+C165+C169</f>
        <v>448</v>
      </c>
    </row>
    <row r="162" spans="1:3" ht="18.75" thickTop="1" thickBot="1" x14ac:dyDescent="0.3">
      <c r="B162" s="8" t="s">
        <v>15</v>
      </c>
      <c r="C162" s="14">
        <f>C163+C164</f>
        <v>64</v>
      </c>
    </row>
    <row r="163" spans="1:3" ht="16.5" thickTop="1" thickBot="1" x14ac:dyDescent="0.3">
      <c r="B163" s="9" t="s">
        <v>50</v>
      </c>
      <c r="C163" s="15">
        <v>40</v>
      </c>
    </row>
    <row r="164" spans="1:3" ht="15.75" thickBot="1" x14ac:dyDescent="0.3">
      <c r="B164" s="9" t="s">
        <v>19</v>
      </c>
      <c r="C164" s="15">
        <v>24</v>
      </c>
    </row>
    <row r="165" spans="1:3" ht="18" thickBot="1" x14ac:dyDescent="0.3">
      <c r="B165" s="8" t="s">
        <v>44</v>
      </c>
      <c r="C165" s="14">
        <f>C166+C167+C168</f>
        <v>64</v>
      </c>
    </row>
    <row r="166" spans="1:3" ht="16.5" thickTop="1" thickBot="1" x14ac:dyDescent="0.3">
      <c r="B166" s="9" t="s">
        <v>45</v>
      </c>
      <c r="C166" s="15">
        <v>24</v>
      </c>
    </row>
    <row r="167" spans="1:3" ht="15.75" thickBot="1" x14ac:dyDescent="0.3">
      <c r="B167" s="9" t="s">
        <v>46</v>
      </c>
      <c r="C167" s="15">
        <v>24</v>
      </c>
    </row>
    <row r="168" spans="1:3" ht="15.75" thickBot="1" x14ac:dyDescent="0.3">
      <c r="B168" s="9" t="s">
        <v>47</v>
      </c>
      <c r="C168" s="15">
        <v>16</v>
      </c>
    </row>
    <row r="169" spans="1:3" ht="18" thickBot="1" x14ac:dyDescent="0.3">
      <c r="B169" s="8" t="s">
        <v>16</v>
      </c>
      <c r="C169" s="14">
        <f>C170+C171</f>
        <v>320</v>
      </c>
    </row>
    <row r="170" spans="1:3" ht="16.5" thickTop="1" thickBot="1" x14ac:dyDescent="0.3">
      <c r="B170" s="9" t="s">
        <v>37</v>
      </c>
      <c r="C170" s="15">
        <v>160</v>
      </c>
    </row>
    <row r="171" spans="1:3" ht="15.75" thickBot="1" x14ac:dyDescent="0.3">
      <c r="B171" s="9" t="s">
        <v>20</v>
      </c>
      <c r="C171" s="15">
        <v>160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A31" workbookViewId="0">
      <selection activeCell="H8" sqref="H8"/>
    </sheetView>
  </sheetViews>
  <sheetFormatPr defaultColWidth="8.85546875" defaultRowHeight="15" x14ac:dyDescent="0.25"/>
  <cols>
    <col min="2" max="2" width="61.7109375" style="5" customWidth="1"/>
    <col min="3" max="3" width="12.28515625" style="5" bestFit="1" customWidth="1"/>
    <col min="4" max="4" width="9.42578125" bestFit="1" customWidth="1"/>
  </cols>
  <sheetData>
    <row r="1" spans="1:3" ht="45" x14ac:dyDescent="0.25">
      <c r="B1" s="6" t="s">
        <v>41</v>
      </c>
      <c r="C1" s="6" t="s">
        <v>157</v>
      </c>
    </row>
    <row r="2" spans="1:3" x14ac:dyDescent="0.25">
      <c r="B2" s="7"/>
      <c r="C2" s="6"/>
    </row>
    <row r="3" spans="1:3" ht="20.25" thickBot="1" x14ac:dyDescent="0.3">
      <c r="B3" s="1" t="s">
        <v>43</v>
      </c>
      <c r="C3" s="13">
        <f>C4+C7+C10+C14+C37+C52</f>
        <v>10008</v>
      </c>
    </row>
    <row r="4" spans="1:3" ht="21" thickTop="1" thickBot="1" x14ac:dyDescent="0.3">
      <c r="A4" s="24">
        <v>1</v>
      </c>
      <c r="B4" s="1" t="s">
        <v>0</v>
      </c>
      <c r="C4" s="13">
        <f>C5+C6</f>
        <v>1434</v>
      </c>
    </row>
    <row r="5" spans="1:3" ht="18.75" thickTop="1" thickBot="1" x14ac:dyDescent="0.3">
      <c r="B5" s="8" t="s">
        <v>2</v>
      </c>
      <c r="C5" s="14">
        <v>1290</v>
      </c>
    </row>
    <row r="6" spans="1:3" ht="18.75" thickTop="1" thickBot="1" x14ac:dyDescent="0.3">
      <c r="B6" s="8" t="s">
        <v>3</v>
      </c>
      <c r="C6" s="14">
        <v>144</v>
      </c>
    </row>
    <row r="7" spans="1:3" ht="21" thickTop="1" thickBot="1" x14ac:dyDescent="0.3">
      <c r="A7" s="24">
        <v>2</v>
      </c>
      <c r="B7" s="1" t="s">
        <v>1</v>
      </c>
      <c r="C7" s="17">
        <f>C8+C9</f>
        <v>248</v>
      </c>
    </row>
    <row r="8" spans="1:3" ht="18.75" thickTop="1" thickBot="1" x14ac:dyDescent="0.3">
      <c r="B8" s="8" t="s">
        <v>4</v>
      </c>
      <c r="C8" s="14">
        <v>168</v>
      </c>
    </row>
    <row r="9" spans="1:3" ht="18.75" thickTop="1" thickBot="1" x14ac:dyDescent="0.3">
      <c r="B9" s="8" t="s">
        <v>5</v>
      </c>
      <c r="C9" s="14">
        <v>80</v>
      </c>
    </row>
    <row r="10" spans="1:3" ht="21" thickTop="1" thickBot="1" x14ac:dyDescent="0.3">
      <c r="A10" s="24">
        <v>3</v>
      </c>
      <c r="B10" s="1" t="s">
        <v>8</v>
      </c>
      <c r="C10" s="17">
        <f>C11+C12+C13</f>
        <v>52</v>
      </c>
    </row>
    <row r="11" spans="1:3" ht="18.75" thickTop="1" thickBot="1" x14ac:dyDescent="0.3">
      <c r="B11" s="8" t="s">
        <v>10</v>
      </c>
      <c r="C11" s="14">
        <v>8</v>
      </c>
    </row>
    <row r="12" spans="1:3" ht="18.75" thickTop="1" thickBot="1" x14ac:dyDescent="0.3">
      <c r="B12" s="8" t="s">
        <v>9</v>
      </c>
      <c r="C12" s="14">
        <v>32</v>
      </c>
    </row>
    <row r="13" spans="1:3" ht="18.75" thickTop="1" thickBot="1" x14ac:dyDescent="0.3">
      <c r="B13" s="8" t="s">
        <v>17</v>
      </c>
      <c r="C13" s="14">
        <v>12</v>
      </c>
    </row>
    <row r="14" spans="1:3" ht="21" thickTop="1" thickBot="1" x14ac:dyDescent="0.3">
      <c r="A14" s="24">
        <v>4</v>
      </c>
      <c r="B14" s="1" t="s">
        <v>21</v>
      </c>
      <c r="C14" s="17">
        <f>C15+C16+C21+C22+C23+C24+C25+C26+C27+C29+C30</f>
        <v>5260</v>
      </c>
    </row>
    <row r="15" spans="1:3" ht="18.75" thickTop="1" thickBot="1" x14ac:dyDescent="0.3">
      <c r="B15" s="8" t="s">
        <v>51</v>
      </c>
      <c r="C15" s="14">
        <v>1256</v>
      </c>
    </row>
    <row r="16" spans="1:3" ht="18.75" thickTop="1" thickBot="1" x14ac:dyDescent="0.3">
      <c r="B16" s="8" t="s">
        <v>68</v>
      </c>
      <c r="C16" s="14">
        <f>SUM(C17:C20)</f>
        <v>1104</v>
      </c>
    </row>
    <row r="17" spans="2:3" ht="16.5" thickTop="1" thickBot="1" x14ac:dyDescent="0.3">
      <c r="B17" s="3" t="s">
        <v>143</v>
      </c>
      <c r="C17" s="18">
        <v>528</v>
      </c>
    </row>
    <row r="18" spans="2:3" ht="15.75" thickBot="1" x14ac:dyDescent="0.3">
      <c r="B18" s="3" t="s">
        <v>69</v>
      </c>
      <c r="C18" s="18">
        <v>320</v>
      </c>
    </row>
    <row r="19" spans="2:3" ht="15.75" thickBot="1" x14ac:dyDescent="0.3">
      <c r="B19" s="3" t="s">
        <v>70</v>
      </c>
      <c r="C19" s="18">
        <v>16</v>
      </c>
    </row>
    <row r="20" spans="2:3" ht="45.75" thickBot="1" x14ac:dyDescent="0.3">
      <c r="B20" s="22" t="s">
        <v>158</v>
      </c>
      <c r="C20" s="18">
        <v>240</v>
      </c>
    </row>
    <row r="21" spans="2:3" ht="18" thickBot="1" x14ac:dyDescent="0.3">
      <c r="B21" s="8" t="s">
        <v>91</v>
      </c>
      <c r="C21" s="14">
        <v>1444</v>
      </c>
    </row>
    <row r="22" spans="2:3" ht="18.75" thickTop="1" thickBot="1" x14ac:dyDescent="0.3">
      <c r="B22" s="8" t="s">
        <v>90</v>
      </c>
      <c r="C22" s="14">
        <v>496</v>
      </c>
    </row>
    <row r="23" spans="2:3" ht="18.75" thickTop="1" thickBot="1" x14ac:dyDescent="0.3">
      <c r="B23" s="8" t="s">
        <v>106</v>
      </c>
      <c r="C23" s="14">
        <v>336</v>
      </c>
    </row>
    <row r="24" spans="2:3" ht="18.75" thickTop="1" thickBot="1" x14ac:dyDescent="0.3">
      <c r="B24" s="8" t="s">
        <v>117</v>
      </c>
      <c r="C24" s="14">
        <v>96</v>
      </c>
    </row>
    <row r="25" spans="2:3" ht="18.75" thickTop="1" thickBot="1" x14ac:dyDescent="0.3">
      <c r="B25" s="8" t="s">
        <v>120</v>
      </c>
      <c r="C25" s="14">
        <v>120</v>
      </c>
    </row>
    <row r="26" spans="2:3" ht="18.75" thickTop="1" thickBot="1" x14ac:dyDescent="0.3">
      <c r="B26" s="8" t="s">
        <v>124</v>
      </c>
      <c r="C26" s="14">
        <v>96</v>
      </c>
    </row>
    <row r="27" spans="2:3" ht="18.75" thickTop="1" thickBot="1" x14ac:dyDescent="0.3">
      <c r="B27" s="8" t="s">
        <v>129</v>
      </c>
      <c r="C27" s="14">
        <f>C28</f>
        <v>40</v>
      </c>
    </row>
    <row r="28" spans="2:3" ht="16.5" thickTop="1" thickBot="1" x14ac:dyDescent="0.3">
      <c r="B28" s="3" t="s">
        <v>130</v>
      </c>
      <c r="C28" s="18">
        <v>40</v>
      </c>
    </row>
    <row r="29" spans="2:3" ht="18" thickBot="1" x14ac:dyDescent="0.3">
      <c r="B29" s="8" t="s">
        <v>131</v>
      </c>
      <c r="C29" s="14">
        <v>160</v>
      </c>
    </row>
    <row r="30" spans="2:3" ht="18.75" thickTop="1" thickBot="1" x14ac:dyDescent="0.3">
      <c r="B30" s="8" t="s">
        <v>136</v>
      </c>
      <c r="C30" s="14">
        <f>SUM(C31:C36)</f>
        <v>112</v>
      </c>
    </row>
    <row r="31" spans="2:3" ht="16.5" thickTop="1" thickBot="1" x14ac:dyDescent="0.3">
      <c r="B31" s="3" t="s">
        <v>137</v>
      </c>
      <c r="C31" s="18">
        <v>24</v>
      </c>
    </row>
    <row r="32" spans="2:3" ht="15.75" thickBot="1" x14ac:dyDescent="0.3">
      <c r="B32" s="3" t="s">
        <v>138</v>
      </c>
      <c r="C32" s="18">
        <v>24</v>
      </c>
    </row>
    <row r="33" spans="1:3" ht="15.75" thickBot="1" x14ac:dyDescent="0.3">
      <c r="B33" s="3" t="s">
        <v>139</v>
      </c>
      <c r="C33" s="18">
        <v>16</v>
      </c>
    </row>
    <row r="34" spans="1:3" ht="15.75" thickBot="1" x14ac:dyDescent="0.3">
      <c r="B34" s="3" t="s">
        <v>140</v>
      </c>
      <c r="C34" s="18">
        <v>16</v>
      </c>
    </row>
    <row r="35" spans="1:3" ht="15.75" thickBot="1" x14ac:dyDescent="0.3">
      <c r="B35" s="3" t="s">
        <v>141</v>
      </c>
      <c r="C35" s="18">
        <v>16</v>
      </c>
    </row>
    <row r="36" spans="1:3" ht="15.75" thickBot="1" x14ac:dyDescent="0.3">
      <c r="B36" s="3" t="s">
        <v>142</v>
      </c>
      <c r="C36" s="18">
        <v>16</v>
      </c>
    </row>
    <row r="37" spans="1:3" ht="20.25" thickBot="1" x14ac:dyDescent="0.35">
      <c r="A37" s="24">
        <v>5</v>
      </c>
      <c r="B37" s="11" t="s">
        <v>7</v>
      </c>
      <c r="C37" s="19">
        <f>C38+C39+C40+C41+C46</f>
        <v>2566</v>
      </c>
    </row>
    <row r="38" spans="1:3" ht="18.75" thickTop="1" thickBot="1" x14ac:dyDescent="0.35">
      <c r="B38" s="2" t="s">
        <v>23</v>
      </c>
      <c r="C38" s="20">
        <v>16</v>
      </c>
    </row>
    <row r="39" spans="1:3" ht="18.75" thickTop="1" thickBot="1" x14ac:dyDescent="0.35">
      <c r="B39" s="2" t="s">
        <v>22</v>
      </c>
      <c r="C39" s="20">
        <v>82</v>
      </c>
    </row>
    <row r="40" spans="1:3" ht="18.75" thickTop="1" thickBot="1" x14ac:dyDescent="0.35">
      <c r="B40" s="2" t="s">
        <v>24</v>
      </c>
      <c r="C40" s="20">
        <v>290</v>
      </c>
    </row>
    <row r="41" spans="1:3" ht="18.75" thickTop="1" thickBot="1" x14ac:dyDescent="0.35">
      <c r="B41" s="2" t="s">
        <v>25</v>
      </c>
      <c r="C41" s="20">
        <f>C42+C43+C44+C45</f>
        <v>750</v>
      </c>
    </row>
    <row r="42" spans="1:3" ht="16.5" thickTop="1" thickBot="1" x14ac:dyDescent="0.3">
      <c r="B42" s="3" t="s">
        <v>40</v>
      </c>
      <c r="C42" s="18">
        <v>240</v>
      </c>
    </row>
    <row r="43" spans="1:3" ht="15.75" thickBot="1" x14ac:dyDescent="0.3">
      <c r="B43" s="3" t="s">
        <v>26</v>
      </c>
      <c r="C43" s="18">
        <v>4</v>
      </c>
    </row>
    <row r="44" spans="1:3" ht="15.75" thickBot="1" x14ac:dyDescent="0.3">
      <c r="B44" s="3" t="s">
        <v>27</v>
      </c>
      <c r="C44" s="18">
        <v>456</v>
      </c>
    </row>
    <row r="45" spans="1:3" ht="15.75" thickBot="1" x14ac:dyDescent="0.3">
      <c r="B45" s="3" t="s">
        <v>34</v>
      </c>
      <c r="C45" s="18">
        <v>50</v>
      </c>
    </row>
    <row r="46" spans="1:3" ht="18" thickBot="1" x14ac:dyDescent="0.35">
      <c r="B46" s="2" t="s">
        <v>28</v>
      </c>
      <c r="C46" s="20">
        <f>C47+C48+C49+C50</f>
        <v>1428</v>
      </c>
    </row>
    <row r="47" spans="1:3" ht="16.5" thickTop="1" thickBot="1" x14ac:dyDescent="0.3">
      <c r="B47" s="3" t="s">
        <v>29</v>
      </c>
      <c r="C47" s="18">
        <v>1008</v>
      </c>
    </row>
    <row r="48" spans="1:3" ht="15.75" thickBot="1" x14ac:dyDescent="0.3">
      <c r="B48" s="3" t="s">
        <v>30</v>
      </c>
      <c r="C48" s="18">
        <v>240</v>
      </c>
    </row>
    <row r="49" spans="1:3" ht="15.75" thickBot="1" x14ac:dyDescent="0.3">
      <c r="B49" s="3" t="s">
        <v>31</v>
      </c>
      <c r="C49" s="18">
        <v>60</v>
      </c>
    </row>
    <row r="50" spans="1:3" ht="15.75" thickBot="1" x14ac:dyDescent="0.3">
      <c r="B50" s="3" t="s">
        <v>32</v>
      </c>
      <c r="C50" s="18">
        <v>120</v>
      </c>
    </row>
    <row r="51" spans="1:3" x14ac:dyDescent="0.25">
      <c r="B51" s="12" t="s">
        <v>33</v>
      </c>
      <c r="C51" s="21"/>
    </row>
    <row r="52" spans="1:3" ht="20.25" thickBot="1" x14ac:dyDescent="0.3">
      <c r="A52" s="24">
        <v>6</v>
      </c>
      <c r="B52" s="1" t="s">
        <v>49</v>
      </c>
      <c r="C52" s="19">
        <f>C53+C54+C58</f>
        <v>448</v>
      </c>
    </row>
    <row r="53" spans="1:3" ht="18.75" thickTop="1" thickBot="1" x14ac:dyDescent="0.3">
      <c r="B53" s="8" t="s">
        <v>15</v>
      </c>
      <c r="C53" s="14">
        <v>64</v>
      </c>
    </row>
    <row r="54" spans="1:3" ht="18.75" thickTop="1" thickBot="1" x14ac:dyDescent="0.3">
      <c r="B54" s="8" t="s">
        <v>44</v>
      </c>
      <c r="C54" s="14">
        <f>C55+C56+C57</f>
        <v>64</v>
      </c>
    </row>
    <row r="55" spans="1:3" ht="16.5" thickTop="1" thickBot="1" x14ac:dyDescent="0.3">
      <c r="B55" s="9" t="s">
        <v>45</v>
      </c>
      <c r="C55" s="15">
        <v>24</v>
      </c>
    </row>
    <row r="56" spans="1:3" ht="15.75" thickBot="1" x14ac:dyDescent="0.3">
      <c r="B56" s="9" t="s">
        <v>46</v>
      </c>
      <c r="C56" s="15">
        <v>24</v>
      </c>
    </row>
    <row r="57" spans="1:3" ht="15.75" thickBot="1" x14ac:dyDescent="0.3">
      <c r="B57" s="9" t="s">
        <v>47</v>
      </c>
      <c r="C57" s="15">
        <v>16</v>
      </c>
    </row>
    <row r="58" spans="1:3" ht="18" thickBot="1" x14ac:dyDescent="0.3">
      <c r="B58" s="8" t="s">
        <v>16</v>
      </c>
      <c r="C58" s="14">
        <v>320</v>
      </c>
    </row>
    <row r="59" spans="1:3" ht="15.75" thickTop="1" x14ac:dyDescent="0.25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WBS</vt:lpstr>
      <vt:lpstr>Sheet1</vt:lpstr>
      <vt:lpstr>Sheet3</vt:lpstr>
    </vt:vector>
  </TitlesOfParts>
  <Company>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TOEFL</cp:lastModifiedBy>
  <cp:lastPrinted>2017-03-02T17:23:19Z</cp:lastPrinted>
  <dcterms:created xsi:type="dcterms:W3CDTF">2010-04-26T09:45:00Z</dcterms:created>
  <dcterms:modified xsi:type="dcterms:W3CDTF">2017-03-09T16:48:14Z</dcterms:modified>
</cp:coreProperties>
</file>