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tek-R105\Documents\rian\"/>
    </mc:Choice>
  </mc:AlternateContent>
  <xr:revisionPtr revIDLastSave="0" documentId="13_ncr:1_{B09C32CF-D59D-41EF-A3A4-77111AF1B842}" xr6:coauthVersionLast="47" xr6:coauthVersionMax="47" xr10:uidLastSave="{00000000-0000-0000-0000-000000000000}"/>
  <bookViews>
    <workbookView xWindow="12165" yWindow="0" windowWidth="16320" windowHeight="15465" xr2:uid="{E2EA9AC7-FB51-4C7A-A235-C87528F647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7" i="1"/>
  <c r="L8" i="1"/>
  <c r="L9" i="1"/>
  <c r="L10" i="1"/>
  <c r="L11" i="1"/>
  <c r="L12" i="1"/>
  <c r="L13" i="1"/>
  <c r="L14" i="1"/>
  <c r="L15" i="1"/>
  <c r="L16" i="1"/>
  <c r="L7" i="1"/>
  <c r="K8" i="1"/>
  <c r="K9" i="1"/>
  <c r="K10" i="1"/>
  <c r="K11" i="1"/>
  <c r="K12" i="1"/>
  <c r="K13" i="1"/>
  <c r="K14" i="1"/>
  <c r="K15" i="1"/>
  <c r="K16" i="1"/>
  <c r="K7" i="1"/>
  <c r="H7" i="1"/>
  <c r="J8" i="1"/>
  <c r="J9" i="1"/>
  <c r="J10" i="1"/>
  <c r="J11" i="1"/>
  <c r="J12" i="1"/>
  <c r="J13" i="1"/>
  <c r="J14" i="1"/>
  <c r="J15" i="1"/>
  <c r="J16" i="1"/>
  <c r="J7" i="1"/>
  <c r="I7" i="1"/>
  <c r="I8" i="1"/>
  <c r="I9" i="1"/>
  <c r="I10" i="1"/>
  <c r="I11" i="1"/>
  <c r="I12" i="1"/>
  <c r="I13" i="1"/>
  <c r="I14" i="1"/>
  <c r="I15" i="1"/>
  <c r="I16" i="1"/>
  <c r="H8" i="1"/>
  <c r="H9" i="1"/>
  <c r="H10" i="1"/>
  <c r="H11" i="1"/>
  <c r="H12" i="1"/>
  <c r="H13" i="1"/>
  <c r="H14" i="1"/>
  <c r="H15" i="1"/>
  <c r="H16" i="1"/>
  <c r="G8" i="1"/>
  <c r="G9" i="1"/>
  <c r="G10" i="1"/>
  <c r="G11" i="1"/>
  <c r="G12" i="1"/>
  <c r="G13" i="1"/>
  <c r="G14" i="1"/>
  <c r="G15" i="1"/>
  <c r="G16" i="1"/>
  <c r="G7" i="1"/>
  <c r="F7" i="1"/>
  <c r="F8" i="1"/>
  <c r="F9" i="1"/>
  <c r="F10" i="1"/>
  <c r="F11" i="1"/>
  <c r="F12" i="1"/>
  <c r="F13" i="1"/>
  <c r="F14" i="1"/>
  <c r="F15" i="1"/>
  <c r="F16" i="1"/>
  <c r="D4" i="1"/>
</calcChain>
</file>

<file path=xl/sharedStrings.xml><?xml version="1.0" encoding="utf-8"?>
<sst xmlns="http://schemas.openxmlformats.org/spreadsheetml/2006/main" count="102" uniqueCount="85">
  <si>
    <t>DAFTAR PEMBELIAN TIKET PESAWAT</t>
  </si>
  <si>
    <t>NO.</t>
  </si>
  <si>
    <t>KODE TIKET</t>
  </si>
  <si>
    <t>NAMA PENUMPANG</t>
  </si>
  <si>
    <t>TGL PEMBELIAN</t>
  </si>
  <si>
    <t>TUJUAN</t>
  </si>
  <si>
    <t>HARGA</t>
  </si>
  <si>
    <t>KELAS</t>
  </si>
  <si>
    <t>MENU</t>
  </si>
  <si>
    <t>HARGA MENU</t>
  </si>
  <si>
    <t>DISKON</t>
  </si>
  <si>
    <t>HARGA JUAL</t>
  </si>
  <si>
    <t>Ahmad Hamdi</t>
  </si>
  <si>
    <t>Wahyu Ardiansyah</t>
  </si>
  <si>
    <t>Slamet Riyadi</t>
  </si>
  <si>
    <t>Asep Suyono</t>
  </si>
  <si>
    <t>Zulfikar Hartono</t>
  </si>
  <si>
    <t>Abdul Kadir</t>
  </si>
  <si>
    <t>Nadya Faizatur Rosyidah</t>
  </si>
  <si>
    <t>Akhmad Irfan Maulana</t>
  </si>
  <si>
    <t>Soeharto</t>
  </si>
  <si>
    <t>DDDZ-P3-036</t>
  </si>
  <si>
    <t>BBBY-P1-035</t>
  </si>
  <si>
    <t>AAAZ-P3-037</t>
  </si>
  <si>
    <t>AAAY-P2-038</t>
  </si>
  <si>
    <t>BBBX-P1-039</t>
  </si>
  <si>
    <t>BBBX-P2-040</t>
  </si>
  <si>
    <t>DDDY-P1-041</t>
  </si>
  <si>
    <t>DDDY-P3-042</t>
  </si>
  <si>
    <t>CCCX-P1-043</t>
  </si>
  <si>
    <t>CCCX-P3-044</t>
  </si>
  <si>
    <t>Sholikin</t>
  </si>
  <si>
    <t>20-Okt-2023</t>
  </si>
  <si>
    <t>TOTAL PEMBELIAN</t>
  </si>
  <si>
    <t>JUMLAH PEMBELIAN KELAS VIP</t>
  </si>
  <si>
    <t>TABEL MENU MAKANAN</t>
  </si>
  <si>
    <t>KODE</t>
  </si>
  <si>
    <t>P1</t>
  </si>
  <si>
    <t>P2</t>
  </si>
  <si>
    <t>P3</t>
  </si>
  <si>
    <t>PAKET A</t>
  </si>
  <si>
    <t>PAKET B</t>
  </si>
  <si>
    <t>PAKET C</t>
  </si>
  <si>
    <t>TABEL TUJUAN</t>
  </si>
  <si>
    <t>AAA</t>
  </si>
  <si>
    <t>BBB</t>
  </si>
  <si>
    <t>CCC</t>
  </si>
  <si>
    <t>DDD</t>
  </si>
  <si>
    <t>Jakarta - Medan</t>
  </si>
  <si>
    <t>Semarang - Palembang</t>
  </si>
  <si>
    <t>Jakarta - Denpasar</t>
  </si>
  <si>
    <t>Solo - Pontianak</t>
  </si>
  <si>
    <t>TABEL KELAS</t>
  </si>
  <si>
    <t>X</t>
  </si>
  <si>
    <t>Y</t>
  </si>
  <si>
    <t>Z</t>
  </si>
  <si>
    <t>VIP</t>
  </si>
  <si>
    <t>Bisnis</t>
  </si>
  <si>
    <t>Ekonomi</t>
  </si>
  <si>
    <t>TGL. KEBERANGKATAN</t>
  </si>
  <si>
    <t>KETERANGAN RUMUS</t>
  </si>
  <si>
    <t>Tanggal Keberangkatan</t>
  </si>
  <si>
    <t>Tujuan</t>
  </si>
  <si>
    <t>Harga</t>
  </si>
  <si>
    <t>Kelas</t>
  </si>
  <si>
    <t>Menu</t>
  </si>
  <si>
    <t>Harga Menu</t>
  </si>
  <si>
    <t>Diskon</t>
  </si>
  <si>
    <t>Harga Jual</t>
  </si>
  <si>
    <t>Total Pembelian</t>
  </si>
  <si>
    <t xml:space="preserve">Jumlah Pembelian Kelas VIP </t>
  </si>
  <si>
    <t>Tanggal hari ini</t>
  </si>
  <si>
    <t>Drambil dari kolom Tujuan pada Tabel Tujuan berdasarkan 3 karakter pertama pada Kode Tiket</t>
  </si>
  <si>
    <t>Diambil dan kolom Harga pada Tabel Tujuan berdasarkan 3 karakter pertama pada kode Tiket</t>
  </si>
  <si>
    <t>Diambil dari kulometas pada Tabel Kelas berdasarkan karakter kempat pada Kode Tiket</t>
  </si>
  <si>
    <t>Diambil dari kolom Menu pada Tabel Menu Makanan berdasarkan karakter keenam dan ketujuh pada Kode Tiket Menu Harga Menu</t>
  </si>
  <si>
    <t>Diambil dari kolom Harga pada Tabel Menu Makanan berdasarkan karakter keenam dan ketujuh pada Kode Tiket</t>
  </si>
  <si>
    <t>Diambil dari kolom Diskon pada Tabel Kelas berdasarkan karakter keempat pada Kode Tiket</t>
  </si>
  <si>
    <t>Total keseluruhan dan Harga jual</t>
  </si>
  <si>
    <t>Jumlah pembelian tiket kelas VIP</t>
  </si>
  <si>
    <t>KETERANGAN WARNA</t>
  </si>
  <si>
    <t>: Tahap I</t>
  </si>
  <si>
    <t>: Tahap II</t>
  </si>
  <si>
    <t>: Tahap III</t>
  </si>
  <si>
    <t>Diambil dari Harga + Harga Menu - Diskon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</si>
</sst>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&quot;Rp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distributed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2" xfId="0" applyFill="1" applyBorder="1" applyAlignment="1">
      <alignment horizontal="centerContinuous"/>
    </xf>
    <xf numFmtId="0" fontId="1" fillId="3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9" fontId="0" fillId="0" borderId="1" xfId="0" applyNumberFormat="1" applyBorder="1" applyAlignment="1">
      <alignment horizontal="center"/>
    </xf>
    <xf numFmtId="0" fontId="0" fillId="4" borderId="1" xfId="0" applyFill="1" applyBorder="1"/>
    <xf numFmtId="0" fontId="1" fillId="0" borderId="0" xfId="0" applyFont="1"/>
    <xf numFmtId="0" fontId="0" fillId="0" borderId="0" xfId="0" applyAlignment="1">
      <alignment horizontal="left"/>
    </xf>
    <xf numFmtId="0" fontId="0" fillId="6" borderId="3" xfId="0" applyFill="1" applyBorder="1"/>
    <xf numFmtId="0" fontId="0" fillId="6" borderId="4" xfId="0" applyFill="1" applyBorder="1"/>
    <xf numFmtId="0" fontId="0" fillId="6" borderId="2" xfId="0" applyFill="1" applyBorder="1"/>
    <xf numFmtId="0" fontId="0" fillId="7" borderId="0" xfId="0" applyFill="1"/>
    <xf numFmtId="0" fontId="0" fillId="7" borderId="3" xfId="0" applyFill="1" applyBorder="1" applyAlignment="1">
      <alignment horizontal="left"/>
    </xf>
    <xf numFmtId="0" fontId="0" fillId="7" borderId="4" xfId="0" applyFill="1" applyBorder="1"/>
    <xf numFmtId="0" fontId="0" fillId="7" borderId="2" xfId="0" applyFill="1" applyBorder="1"/>
    <xf numFmtId="0" fontId="0" fillId="7" borderId="3" xfId="0" applyFill="1" applyBorder="1"/>
    <xf numFmtId="0" fontId="0" fillId="3" borderId="0" xfId="0" applyFill="1"/>
    <xf numFmtId="0" fontId="0" fillId="6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2" xfId="0" applyFill="1" applyBorder="1"/>
    <xf numFmtId="14" fontId="0" fillId="0" borderId="1" xfId="0" applyNumberFormat="1" applyBorder="1"/>
    <xf numFmtId="164" fontId="0" fillId="0" borderId="1" xfId="0" applyNumberFormat="1" applyBorder="1"/>
    <xf numFmtId="42" fontId="0" fillId="0" borderId="1" xfId="0" applyNumberFormat="1" applyBorder="1"/>
    <xf numFmtId="42" fontId="0" fillId="4" borderId="1" xfId="0" applyNumberFormat="1" applyFill="1" applyBorder="1"/>
    <xf numFmtId="0" fontId="1" fillId="5" borderId="3" xfId="0" applyFont="1" applyFill="1" applyBorder="1" applyAlignment="1">
      <alignment horizontal="centerContinuous" vertical="center"/>
    </xf>
    <xf numFmtId="0" fontId="0" fillId="5" borderId="2" xfId="0" applyFill="1" applyBorder="1" applyAlignment="1">
      <alignment horizontal="centerContinuous" vertical="center"/>
    </xf>
    <xf numFmtId="0" fontId="0" fillId="5" borderId="4" xfId="0" applyFill="1" applyBorder="1" applyAlignment="1">
      <alignment horizontal="centerContinuous" vertical="center"/>
    </xf>
    <xf numFmtId="0" fontId="0" fillId="3" borderId="4" xfId="0" applyFill="1" applyBorder="1" applyAlignment="1">
      <alignment horizontal="centerContinuous"/>
    </xf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DCD0-04DF-4FF4-8BC3-610D287FC49E}">
  <dimension ref="B2:M42"/>
  <sheetViews>
    <sheetView tabSelected="1" topLeftCell="E1" zoomScale="70" zoomScaleNormal="70" workbookViewId="0">
      <selection activeCell="K22" sqref="K22"/>
    </sheetView>
  </sheetViews>
  <sheetFormatPr defaultRowHeight="15" x14ac:dyDescent="0.25"/>
  <cols>
    <col min="2" max="2" width="9" customWidth="1"/>
    <col min="3" max="3" width="22.7109375" customWidth="1"/>
    <col min="4" max="4" width="23.7109375" customWidth="1"/>
    <col min="5" max="5" width="19.85546875" customWidth="1"/>
    <col min="6" max="6" width="21.5703125" customWidth="1"/>
    <col min="7" max="7" width="14.85546875" customWidth="1"/>
    <col min="8" max="8" width="15.140625" customWidth="1"/>
    <col min="9" max="9" width="11.7109375" customWidth="1"/>
    <col min="10" max="10" width="18.42578125" customWidth="1"/>
    <col min="11" max="11" width="15.140625" customWidth="1"/>
    <col min="12" max="12" width="18.85546875" customWidth="1"/>
    <col min="13" max="13" width="12.140625" customWidth="1"/>
  </cols>
  <sheetData>
    <row r="2" spans="2:12" ht="24.75" customHeight="1" x14ac:dyDescent="0.25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4" spans="2:12" x14ac:dyDescent="0.25">
      <c r="B4" s="13" t="s">
        <v>59</v>
      </c>
      <c r="D4" s="28">
        <f ca="1">TODAY()</f>
        <v>45218</v>
      </c>
    </row>
    <row r="6" spans="2:12" ht="31.5" customHeight="1" x14ac:dyDescent="0.25">
      <c r="B6" s="3" t="s">
        <v>1</v>
      </c>
      <c r="C6" s="3" t="s">
        <v>2</v>
      </c>
      <c r="D6" s="3" t="s">
        <v>3</v>
      </c>
      <c r="E6" s="4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  <c r="L6" s="3" t="s">
        <v>11</v>
      </c>
    </row>
    <row r="7" spans="2:12" x14ac:dyDescent="0.25">
      <c r="B7" s="2">
        <v>1</v>
      </c>
      <c r="C7" s="5" t="s">
        <v>22</v>
      </c>
      <c r="D7" s="1" t="s">
        <v>31</v>
      </c>
      <c r="E7" s="5" t="s">
        <v>32</v>
      </c>
      <c r="F7" s="1" t="str">
        <f>VLOOKUP(LEFT(C7,3),$B$27:$D$30,2,0)</f>
        <v>Semarang - Palembang</v>
      </c>
      <c r="G7" s="29">
        <f>VLOOKUP(LEFT(C7,3),$B$27:$D$30,3,0)</f>
        <v>700000</v>
      </c>
      <c r="H7" s="1" t="str">
        <f>VLOOKUP(MID(C7,4,1),$F$27:$H$29,2,0)</f>
        <v>Bisnis</v>
      </c>
      <c r="I7" s="1" t="str">
        <f>HLOOKUP(MID(C7,6,2),$C$21:$E$23,2,0)</f>
        <v>PAKET A</v>
      </c>
      <c r="J7" s="29">
        <f>HLOOKUP(MID(C7,6,2),$C$21:$E$23,3,0)</f>
        <v>25000</v>
      </c>
      <c r="K7" s="30">
        <f>VLOOKUP(MID(C7,4,1),$F$27:$H$29,3,0)*G7</f>
        <v>105000</v>
      </c>
      <c r="L7" s="30">
        <f>G7+J7-K7</f>
        <v>620000</v>
      </c>
    </row>
    <row r="8" spans="2:12" x14ac:dyDescent="0.25">
      <c r="B8" s="2">
        <v>2</v>
      </c>
      <c r="C8" s="5" t="s">
        <v>21</v>
      </c>
      <c r="D8" s="1" t="s">
        <v>12</v>
      </c>
      <c r="E8" s="5" t="s">
        <v>32</v>
      </c>
      <c r="F8" s="1" t="str">
        <f t="shared" ref="F8:F16" si="0">VLOOKUP(LEFT(C8,3),$B$27:$D$30,2,0)</f>
        <v>Solo - Pontianak</v>
      </c>
      <c r="G8" s="29">
        <f t="shared" ref="G8:G16" si="1">VLOOKUP(LEFT(C8,3),$B$27:$D$30,3,0)</f>
        <v>630000</v>
      </c>
      <c r="H8" s="1" t="str">
        <f t="shared" ref="H8:H16" si="2">VLOOKUP(MID(C8,4,1),$F$27:$H$29,2,0)</f>
        <v>Ekonomi</v>
      </c>
      <c r="I8" s="1" t="str">
        <f t="shared" ref="I8:I16" si="3">HLOOKUP(MID(C8,6,2),$C$21:$E$23,2,0)</f>
        <v>PAKET C</v>
      </c>
      <c r="J8" s="29">
        <f t="shared" ref="J8:J16" si="4">HLOOKUP(MID(C8,6,2),$C$21:$E$23,3,0)</f>
        <v>50000</v>
      </c>
      <c r="K8" s="30">
        <f t="shared" ref="K8:K16" si="5">VLOOKUP(MID(C8,4,1),$F$27:$H$29,3,0)*G8</f>
        <v>63000</v>
      </c>
      <c r="L8" s="30">
        <f t="shared" ref="L8:L16" si="6">G8+J8-K8</f>
        <v>617000</v>
      </c>
    </row>
    <row r="9" spans="2:12" x14ac:dyDescent="0.25">
      <c r="B9" s="2">
        <v>3</v>
      </c>
      <c r="C9" s="5" t="s">
        <v>23</v>
      </c>
      <c r="D9" s="1" t="s">
        <v>19</v>
      </c>
      <c r="E9" s="5" t="s">
        <v>32</v>
      </c>
      <c r="F9" s="1" t="str">
        <f t="shared" si="0"/>
        <v>Jakarta - Medan</v>
      </c>
      <c r="G9" s="29">
        <f t="shared" si="1"/>
        <v>750000</v>
      </c>
      <c r="H9" s="1" t="str">
        <f t="shared" si="2"/>
        <v>Ekonomi</v>
      </c>
      <c r="I9" s="1" t="str">
        <f t="shared" si="3"/>
        <v>PAKET C</v>
      </c>
      <c r="J9" s="29">
        <f t="shared" si="4"/>
        <v>50000</v>
      </c>
      <c r="K9" s="30">
        <f t="shared" si="5"/>
        <v>75000</v>
      </c>
      <c r="L9" s="30">
        <f t="shared" si="6"/>
        <v>725000</v>
      </c>
    </row>
    <row r="10" spans="2:12" x14ac:dyDescent="0.25">
      <c r="B10" s="2">
        <v>4</v>
      </c>
      <c r="C10" s="5" t="s">
        <v>24</v>
      </c>
      <c r="D10" s="1" t="s">
        <v>13</v>
      </c>
      <c r="E10" s="5" t="s">
        <v>32</v>
      </c>
      <c r="F10" s="1" t="str">
        <f t="shared" si="0"/>
        <v>Jakarta - Medan</v>
      </c>
      <c r="G10" s="29">
        <f t="shared" si="1"/>
        <v>750000</v>
      </c>
      <c r="H10" s="1" t="str">
        <f t="shared" si="2"/>
        <v>Bisnis</v>
      </c>
      <c r="I10" s="1" t="str">
        <f t="shared" si="3"/>
        <v>PAKET B</v>
      </c>
      <c r="J10" s="29">
        <f t="shared" si="4"/>
        <v>37500</v>
      </c>
      <c r="K10" s="30">
        <f t="shared" si="5"/>
        <v>112500</v>
      </c>
      <c r="L10" s="30">
        <f t="shared" si="6"/>
        <v>675000</v>
      </c>
    </row>
    <row r="11" spans="2:12" x14ac:dyDescent="0.25">
      <c r="B11" s="2">
        <v>5</v>
      </c>
      <c r="C11" s="5" t="s">
        <v>25</v>
      </c>
      <c r="D11" s="1" t="s">
        <v>14</v>
      </c>
      <c r="E11" s="5" t="s">
        <v>32</v>
      </c>
      <c r="F11" s="1" t="str">
        <f t="shared" si="0"/>
        <v>Semarang - Palembang</v>
      </c>
      <c r="G11" s="29">
        <f t="shared" si="1"/>
        <v>700000</v>
      </c>
      <c r="H11" s="1" t="str">
        <f t="shared" si="2"/>
        <v>VIP</v>
      </c>
      <c r="I11" s="1" t="str">
        <f t="shared" si="3"/>
        <v>PAKET A</v>
      </c>
      <c r="J11" s="29">
        <f t="shared" si="4"/>
        <v>25000</v>
      </c>
      <c r="K11" s="30">
        <f t="shared" si="5"/>
        <v>140000</v>
      </c>
      <c r="L11" s="30">
        <f t="shared" si="6"/>
        <v>585000</v>
      </c>
    </row>
    <row r="12" spans="2:12" x14ac:dyDescent="0.25">
      <c r="B12" s="2">
        <v>6</v>
      </c>
      <c r="C12" s="5" t="s">
        <v>26</v>
      </c>
      <c r="D12" s="1" t="s">
        <v>15</v>
      </c>
      <c r="E12" s="5" t="s">
        <v>32</v>
      </c>
      <c r="F12" s="1" t="str">
        <f t="shared" si="0"/>
        <v>Semarang - Palembang</v>
      </c>
      <c r="G12" s="29">
        <f t="shared" si="1"/>
        <v>700000</v>
      </c>
      <c r="H12" s="1" t="str">
        <f t="shared" si="2"/>
        <v>VIP</v>
      </c>
      <c r="I12" s="1" t="str">
        <f t="shared" si="3"/>
        <v>PAKET B</v>
      </c>
      <c r="J12" s="29">
        <f t="shared" si="4"/>
        <v>37500</v>
      </c>
      <c r="K12" s="30">
        <f t="shared" si="5"/>
        <v>140000</v>
      </c>
      <c r="L12" s="30">
        <f t="shared" si="6"/>
        <v>597500</v>
      </c>
    </row>
    <row r="13" spans="2:12" x14ac:dyDescent="0.25">
      <c r="B13" s="2">
        <v>7</v>
      </c>
      <c r="C13" s="5" t="s">
        <v>27</v>
      </c>
      <c r="D13" s="1" t="s">
        <v>16</v>
      </c>
      <c r="E13" s="5" t="s">
        <v>32</v>
      </c>
      <c r="F13" s="1" t="str">
        <f t="shared" si="0"/>
        <v>Solo - Pontianak</v>
      </c>
      <c r="G13" s="29">
        <f t="shared" si="1"/>
        <v>630000</v>
      </c>
      <c r="H13" s="1" t="str">
        <f t="shared" si="2"/>
        <v>Bisnis</v>
      </c>
      <c r="I13" s="1" t="str">
        <f t="shared" si="3"/>
        <v>PAKET A</v>
      </c>
      <c r="J13" s="29">
        <f t="shared" si="4"/>
        <v>25000</v>
      </c>
      <c r="K13" s="30">
        <f t="shared" si="5"/>
        <v>94500</v>
      </c>
      <c r="L13" s="30">
        <f t="shared" si="6"/>
        <v>560500</v>
      </c>
    </row>
    <row r="14" spans="2:12" x14ac:dyDescent="0.25">
      <c r="B14" s="2">
        <v>8</v>
      </c>
      <c r="C14" s="5" t="s">
        <v>28</v>
      </c>
      <c r="D14" s="1" t="s">
        <v>17</v>
      </c>
      <c r="E14" s="5" t="s">
        <v>32</v>
      </c>
      <c r="F14" s="1" t="str">
        <f t="shared" si="0"/>
        <v>Solo - Pontianak</v>
      </c>
      <c r="G14" s="29">
        <f t="shared" si="1"/>
        <v>630000</v>
      </c>
      <c r="H14" s="1" t="str">
        <f t="shared" si="2"/>
        <v>Bisnis</v>
      </c>
      <c r="I14" s="1" t="str">
        <f t="shared" si="3"/>
        <v>PAKET C</v>
      </c>
      <c r="J14" s="29">
        <f t="shared" si="4"/>
        <v>50000</v>
      </c>
      <c r="K14" s="30">
        <f t="shared" si="5"/>
        <v>94500</v>
      </c>
      <c r="L14" s="30">
        <f t="shared" si="6"/>
        <v>585500</v>
      </c>
    </row>
    <row r="15" spans="2:12" x14ac:dyDescent="0.25">
      <c r="B15" s="2">
        <v>9</v>
      </c>
      <c r="C15" s="5" t="s">
        <v>29</v>
      </c>
      <c r="D15" s="1" t="s">
        <v>18</v>
      </c>
      <c r="E15" s="5" t="s">
        <v>32</v>
      </c>
      <c r="F15" s="1" t="str">
        <f t="shared" si="0"/>
        <v>Jakarta - Denpasar</v>
      </c>
      <c r="G15" s="29">
        <f t="shared" si="1"/>
        <v>650000</v>
      </c>
      <c r="H15" s="1" t="str">
        <f t="shared" si="2"/>
        <v>VIP</v>
      </c>
      <c r="I15" s="1" t="str">
        <f t="shared" si="3"/>
        <v>PAKET A</v>
      </c>
      <c r="J15" s="29">
        <f t="shared" si="4"/>
        <v>25000</v>
      </c>
      <c r="K15" s="30">
        <f t="shared" si="5"/>
        <v>130000</v>
      </c>
      <c r="L15" s="30">
        <f t="shared" si="6"/>
        <v>545000</v>
      </c>
    </row>
    <row r="16" spans="2:12" x14ac:dyDescent="0.25">
      <c r="B16" s="2">
        <v>10</v>
      </c>
      <c r="C16" s="5" t="s">
        <v>30</v>
      </c>
      <c r="D16" s="1" t="s">
        <v>20</v>
      </c>
      <c r="E16" s="5" t="s">
        <v>32</v>
      </c>
      <c r="F16" s="1" t="str">
        <f t="shared" si="0"/>
        <v>Jakarta - Denpasar</v>
      </c>
      <c r="G16" s="29">
        <f t="shared" si="1"/>
        <v>650000</v>
      </c>
      <c r="H16" s="1" t="str">
        <f t="shared" si="2"/>
        <v>VIP</v>
      </c>
      <c r="I16" s="1" t="str">
        <f t="shared" si="3"/>
        <v>PAKET C</v>
      </c>
      <c r="J16" s="29">
        <f t="shared" si="4"/>
        <v>50000</v>
      </c>
      <c r="K16" s="30">
        <f t="shared" si="5"/>
        <v>130000</v>
      </c>
      <c r="L16" s="30">
        <f t="shared" si="6"/>
        <v>570000</v>
      </c>
    </row>
    <row r="17" spans="2:12" x14ac:dyDescent="0.25">
      <c r="I17" s="8" t="s">
        <v>33</v>
      </c>
      <c r="J17" s="7"/>
      <c r="K17" s="35"/>
      <c r="L17" s="31">
        <f>SUM(L7:L16)</f>
        <v>6080500</v>
      </c>
    </row>
    <row r="18" spans="2:12" x14ac:dyDescent="0.25">
      <c r="I18" s="36" t="s">
        <v>34</v>
      </c>
      <c r="J18" s="27"/>
      <c r="K18" s="26"/>
      <c r="L18" s="12">
        <f>COUNTIF(H7:H16,H11)</f>
        <v>4</v>
      </c>
    </row>
    <row r="20" spans="2:12" x14ac:dyDescent="0.25">
      <c r="B20" t="s">
        <v>35</v>
      </c>
    </row>
    <row r="21" spans="2:12" x14ac:dyDescent="0.25">
      <c r="B21" s="10" t="s">
        <v>36</v>
      </c>
      <c r="C21" s="1" t="s">
        <v>37</v>
      </c>
      <c r="D21" s="1" t="s">
        <v>38</v>
      </c>
      <c r="E21" s="1" t="s">
        <v>39</v>
      </c>
    </row>
    <row r="22" spans="2:12" x14ac:dyDescent="0.25">
      <c r="B22" s="10" t="s">
        <v>8</v>
      </c>
      <c r="C22" s="1" t="s">
        <v>40</v>
      </c>
      <c r="D22" s="1" t="s">
        <v>41</v>
      </c>
      <c r="E22" s="1" t="s">
        <v>42</v>
      </c>
    </row>
    <row r="23" spans="2:12" x14ac:dyDescent="0.25">
      <c r="B23" s="10" t="s">
        <v>6</v>
      </c>
      <c r="C23" s="29">
        <v>25000</v>
      </c>
      <c r="D23" s="29">
        <v>37500</v>
      </c>
      <c r="E23" s="29">
        <v>50000</v>
      </c>
    </row>
    <row r="25" spans="2:12" x14ac:dyDescent="0.25">
      <c r="B25" t="s">
        <v>43</v>
      </c>
      <c r="F25" t="s">
        <v>52</v>
      </c>
    </row>
    <row r="26" spans="2:12" x14ac:dyDescent="0.25">
      <c r="B26" s="9" t="s">
        <v>36</v>
      </c>
      <c r="C26" s="9" t="s">
        <v>5</v>
      </c>
      <c r="D26" s="9" t="s">
        <v>6</v>
      </c>
      <c r="F26" s="9" t="s">
        <v>36</v>
      </c>
      <c r="G26" s="9" t="s">
        <v>7</v>
      </c>
      <c r="H26" s="9" t="s">
        <v>10</v>
      </c>
    </row>
    <row r="27" spans="2:12" x14ac:dyDescent="0.25">
      <c r="B27" s="5" t="s">
        <v>44</v>
      </c>
      <c r="C27" s="1" t="s">
        <v>48</v>
      </c>
      <c r="D27" s="29">
        <v>750000</v>
      </c>
      <c r="F27" s="1" t="s">
        <v>53</v>
      </c>
      <c r="G27" s="1" t="s">
        <v>56</v>
      </c>
      <c r="H27" s="11">
        <v>0.2</v>
      </c>
    </row>
    <row r="28" spans="2:12" x14ac:dyDescent="0.25">
      <c r="B28" s="5" t="s">
        <v>45</v>
      </c>
      <c r="C28" s="1" t="s">
        <v>49</v>
      </c>
      <c r="D28" s="29">
        <v>700000</v>
      </c>
      <c r="F28" s="1" t="s">
        <v>54</v>
      </c>
      <c r="G28" s="1" t="s">
        <v>57</v>
      </c>
      <c r="H28" s="11">
        <v>0.15</v>
      </c>
    </row>
    <row r="29" spans="2:12" x14ac:dyDescent="0.25">
      <c r="B29" s="5" t="s">
        <v>46</v>
      </c>
      <c r="C29" s="1" t="s">
        <v>50</v>
      </c>
      <c r="D29" s="29">
        <v>650000</v>
      </c>
      <c r="F29" s="1" t="s">
        <v>55</v>
      </c>
      <c r="G29" s="1" t="s">
        <v>58</v>
      </c>
      <c r="H29" s="11">
        <v>0.1</v>
      </c>
    </row>
    <row r="30" spans="2:12" x14ac:dyDescent="0.25">
      <c r="B30" s="5" t="s">
        <v>47</v>
      </c>
      <c r="C30" s="1" t="s">
        <v>51</v>
      </c>
      <c r="D30" s="29">
        <v>630000</v>
      </c>
    </row>
    <row r="32" spans="2:12" x14ac:dyDescent="0.25">
      <c r="B32" s="14" t="s">
        <v>60</v>
      </c>
      <c r="L32" t="s">
        <v>80</v>
      </c>
    </row>
    <row r="33" spans="2:13" x14ac:dyDescent="0.25">
      <c r="B33" s="19" t="s">
        <v>61</v>
      </c>
      <c r="C33" s="20"/>
      <c r="D33" s="19" t="s">
        <v>71</v>
      </c>
      <c r="E33" s="21"/>
      <c r="F33" s="21"/>
      <c r="G33" s="21"/>
      <c r="H33" s="21"/>
      <c r="I33" s="21"/>
      <c r="J33" s="20"/>
      <c r="L33" s="18"/>
      <c r="M33" t="s">
        <v>81</v>
      </c>
    </row>
    <row r="34" spans="2:13" x14ac:dyDescent="0.25">
      <c r="B34" s="22" t="s">
        <v>62</v>
      </c>
      <c r="C34" s="20"/>
      <c r="D34" s="19" t="s">
        <v>72</v>
      </c>
      <c r="E34" s="21"/>
      <c r="F34" s="21"/>
      <c r="G34" s="21"/>
      <c r="H34" s="21"/>
      <c r="I34" s="21"/>
      <c r="J34" s="20"/>
      <c r="L34" s="23"/>
      <c r="M34" t="s">
        <v>82</v>
      </c>
    </row>
    <row r="35" spans="2:13" x14ac:dyDescent="0.25">
      <c r="B35" s="22" t="s">
        <v>63</v>
      </c>
      <c r="C35" s="20"/>
      <c r="D35" s="19" t="s">
        <v>73</v>
      </c>
      <c r="E35" s="21"/>
      <c r="F35" s="21"/>
      <c r="G35" s="21"/>
      <c r="H35" s="21"/>
      <c r="I35" s="21"/>
      <c r="J35" s="20"/>
      <c r="L35" s="24"/>
      <c r="M35" t="s">
        <v>83</v>
      </c>
    </row>
    <row r="36" spans="2:13" x14ac:dyDescent="0.25">
      <c r="B36" s="22" t="s">
        <v>64</v>
      </c>
      <c r="C36" s="20"/>
      <c r="D36" s="19" t="s">
        <v>74</v>
      </c>
      <c r="E36" s="21"/>
      <c r="F36" s="21"/>
      <c r="G36" s="21"/>
      <c r="H36" s="21"/>
      <c r="I36" s="21"/>
      <c r="J36" s="20"/>
    </row>
    <row r="37" spans="2:13" x14ac:dyDescent="0.25">
      <c r="B37" s="25" t="s">
        <v>65</v>
      </c>
      <c r="C37" s="26"/>
      <c r="D37" s="6" t="s">
        <v>75</v>
      </c>
      <c r="E37" s="27"/>
      <c r="F37" s="27"/>
      <c r="G37" s="27"/>
      <c r="H37" s="27"/>
      <c r="I37" s="27"/>
      <c r="J37" s="26"/>
    </row>
    <row r="38" spans="2:13" x14ac:dyDescent="0.25">
      <c r="B38" s="25" t="s">
        <v>66</v>
      </c>
      <c r="C38" s="26"/>
      <c r="D38" s="25" t="s">
        <v>76</v>
      </c>
      <c r="E38" s="27"/>
      <c r="F38" s="27"/>
      <c r="G38" s="27"/>
      <c r="H38" s="27"/>
      <c r="I38" s="27"/>
      <c r="J38" s="26"/>
    </row>
    <row r="39" spans="2:13" x14ac:dyDescent="0.25">
      <c r="B39" s="25" t="s">
        <v>67</v>
      </c>
      <c r="C39" s="26"/>
      <c r="D39" s="25" t="s">
        <v>77</v>
      </c>
      <c r="E39" s="27"/>
      <c r="F39" s="27"/>
      <c r="G39" s="27"/>
      <c r="H39" s="27"/>
      <c r="I39" s="27"/>
      <c r="J39" s="26"/>
    </row>
    <row r="40" spans="2:13" x14ac:dyDescent="0.25">
      <c r="B40" s="15" t="s">
        <v>68</v>
      </c>
      <c r="C40" s="16"/>
      <c r="D40" s="15" t="s">
        <v>84</v>
      </c>
      <c r="E40" s="17"/>
      <c r="F40" s="17"/>
      <c r="G40" s="17"/>
      <c r="H40" s="17"/>
      <c r="I40" s="17"/>
      <c r="J40" s="16"/>
    </row>
    <row r="41" spans="2:13" x14ac:dyDescent="0.25">
      <c r="B41" s="15" t="s">
        <v>69</v>
      </c>
      <c r="C41" s="16"/>
      <c r="D41" s="15" t="s">
        <v>78</v>
      </c>
      <c r="E41" s="17"/>
      <c r="F41" s="17"/>
      <c r="G41" s="17"/>
      <c r="H41" s="17"/>
      <c r="I41" s="17"/>
      <c r="J41" s="16"/>
    </row>
    <row r="42" spans="2:13" x14ac:dyDescent="0.25">
      <c r="B42" s="15" t="s">
        <v>70</v>
      </c>
      <c r="C42" s="16"/>
      <c r="D42" s="15" t="s">
        <v>79</v>
      </c>
      <c r="E42" s="17"/>
      <c r="F42" s="17"/>
      <c r="G42" s="17"/>
      <c r="H42" s="17"/>
      <c r="I42" s="17"/>
      <c r="J42" s="1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saintek-R105</dc:creator>
  <cp:lastModifiedBy>saintek-R105</cp:lastModifiedBy>
  <dcterms:created xsi:type="dcterms:W3CDTF">2023-10-20T05:36:53Z</dcterms:created>
  <dcterms:modified xsi:type="dcterms:W3CDTF">2023-10-20T07:24:14Z</dcterms:modified>
</cp:coreProperties>
</file>