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\Documen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1" i="1"/>
  <c r="K6" i="1"/>
  <c r="J7" i="1"/>
  <c r="J8" i="1"/>
  <c r="J9" i="1"/>
  <c r="J10" i="1"/>
  <c r="J11" i="1"/>
  <c r="J12" i="1"/>
  <c r="J6" i="1"/>
  <c r="I7" i="1"/>
  <c r="I8" i="1"/>
  <c r="I9" i="1"/>
  <c r="I10" i="1"/>
  <c r="I11" i="1"/>
  <c r="I12" i="1"/>
  <c r="I6" i="1"/>
  <c r="H6" i="1"/>
  <c r="H7" i="1"/>
  <c r="H8" i="1"/>
  <c r="H9" i="1"/>
  <c r="H10" i="1"/>
  <c r="H11" i="1"/>
  <c r="H12" i="1"/>
  <c r="G6" i="1"/>
  <c r="G7" i="1"/>
  <c r="G8" i="1"/>
  <c r="G9" i="1"/>
  <c r="G10" i="1"/>
  <c r="G11" i="1"/>
  <c r="G12" i="1"/>
  <c r="F7" i="1"/>
  <c r="K7" i="1" s="1"/>
  <c r="F8" i="1"/>
  <c r="K8" i="1" s="1"/>
  <c r="F9" i="1"/>
  <c r="K9" i="1" s="1"/>
  <c r="F10" i="1"/>
  <c r="K10" i="1" s="1"/>
  <c r="F11" i="1"/>
  <c r="F12" i="1"/>
  <c r="K12" i="1" s="1"/>
  <c r="F6" i="1"/>
  <c r="E6" i="1"/>
  <c r="E7" i="1"/>
  <c r="E8" i="1"/>
  <c r="E9" i="1"/>
  <c r="E10" i="1"/>
  <c r="E11" i="1"/>
  <c r="E12" i="1"/>
  <c r="K13" i="1" l="1"/>
</calcChain>
</file>

<file path=xl/sharedStrings.xml><?xml version="1.0" encoding="utf-8"?>
<sst xmlns="http://schemas.openxmlformats.org/spreadsheetml/2006/main" count="60" uniqueCount="56">
  <si>
    <t xml:space="preserve">TGL.KEBERANAGKATAN </t>
  </si>
  <si>
    <t>NO</t>
  </si>
  <si>
    <t>KODE TIKET</t>
  </si>
  <si>
    <t>NAMA PENUMPANG</t>
  </si>
  <si>
    <t>TGL.PEMBELIAN</t>
  </si>
  <si>
    <t>TUJUAN</t>
  </si>
  <si>
    <t>HARGA</t>
  </si>
  <si>
    <t>KELAS</t>
  </si>
  <si>
    <t>MENU</t>
  </si>
  <si>
    <t>HARGA MENU</t>
  </si>
  <si>
    <t>DISKON</t>
  </si>
  <si>
    <t>HARGA JUAL</t>
  </si>
  <si>
    <t>Mujiyono</t>
  </si>
  <si>
    <t>Asmudah</t>
  </si>
  <si>
    <t>kartini</t>
  </si>
  <si>
    <t xml:space="preserve"> LUCKY</t>
  </si>
  <si>
    <t xml:space="preserve">NAFFAHAL </t>
  </si>
  <si>
    <t>TOTAL PEMBELIAN</t>
  </si>
  <si>
    <t>JUMLAH PEMBAYARAN KELAS VIP</t>
  </si>
  <si>
    <t>BBBY-P1-035</t>
  </si>
  <si>
    <t>DDDZ-P3-036</t>
  </si>
  <si>
    <t>AAAZ-P3-037</t>
  </si>
  <si>
    <t>AAAY-P2-038</t>
  </si>
  <si>
    <t>BBBX-P2-039</t>
  </si>
  <si>
    <t>DDDY-P3-042</t>
  </si>
  <si>
    <t>CCCX-P3-044</t>
  </si>
  <si>
    <t>kode</t>
  </si>
  <si>
    <t>Tujuan</t>
  </si>
  <si>
    <t>Harga</t>
  </si>
  <si>
    <t>Jakarta-Medan</t>
  </si>
  <si>
    <t>Semarang-palembang</t>
  </si>
  <si>
    <t>solo-pontianak</t>
  </si>
  <si>
    <t>jakarta-Denpasar</t>
  </si>
  <si>
    <t>Tabel Tujuan</t>
  </si>
  <si>
    <t>tabel Menu Makanan</t>
  </si>
  <si>
    <t>Menu</t>
  </si>
  <si>
    <t>P2</t>
  </si>
  <si>
    <t>P3</t>
  </si>
  <si>
    <t>P1</t>
  </si>
  <si>
    <t>paket a</t>
  </si>
  <si>
    <t>paket C</t>
  </si>
  <si>
    <t>Paket B</t>
  </si>
  <si>
    <t>AAA</t>
  </si>
  <si>
    <t>BBB</t>
  </si>
  <si>
    <t>CCC</t>
  </si>
  <si>
    <t>DDD</t>
  </si>
  <si>
    <t>KODE</t>
  </si>
  <si>
    <t>X</t>
  </si>
  <si>
    <t>Y</t>
  </si>
  <si>
    <t>Z</t>
  </si>
  <si>
    <t>VIP</t>
  </si>
  <si>
    <t>Bisnis</t>
  </si>
  <si>
    <t>Ekonomi</t>
  </si>
  <si>
    <t>Sumaryono</t>
  </si>
  <si>
    <t>Mubarok</t>
  </si>
  <si>
    <t>kode 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</si>
</sst>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2" fontId="0" fillId="0" borderId="1" xfId="0" applyNumberFormat="1" applyBorder="1"/>
    <xf numFmtId="4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70" zoomScaleNormal="70" workbookViewId="0">
      <selection activeCell="F23" sqref="F23"/>
    </sheetView>
  </sheetViews>
  <sheetFormatPr defaultRowHeight="14.4" x14ac:dyDescent="0.3"/>
  <cols>
    <col min="1" max="1" width="6.109375" customWidth="1"/>
    <col min="2" max="2" width="20" customWidth="1"/>
    <col min="3" max="3" width="16.109375" customWidth="1"/>
    <col min="4" max="4" width="19.21875" customWidth="1"/>
    <col min="5" max="5" width="20.77734375" customWidth="1"/>
    <col min="6" max="6" width="11.77734375" customWidth="1"/>
    <col min="7" max="7" width="9" customWidth="1"/>
    <col min="9" max="9" width="16" customWidth="1"/>
    <col min="10" max="10" width="12.21875" customWidth="1"/>
    <col min="11" max="11" width="14.6640625" customWidth="1"/>
    <col min="12" max="12" width="11.109375" customWidth="1"/>
  </cols>
  <sheetData>
    <row r="1" spans="1:12" x14ac:dyDescent="0.3">
      <c r="A1" s="5"/>
      <c r="B1" s="5"/>
      <c r="C1" s="5"/>
      <c r="D1" s="5"/>
      <c r="E1" s="4"/>
      <c r="F1" s="4"/>
      <c r="G1" s="4"/>
      <c r="H1" s="3"/>
      <c r="I1" s="5"/>
      <c r="J1" s="5"/>
      <c r="K1" s="5"/>
      <c r="L1" s="5"/>
    </row>
    <row r="3" spans="1:12" x14ac:dyDescent="0.3">
      <c r="A3" t="s">
        <v>0</v>
      </c>
      <c r="E3" s="6"/>
      <c r="F3" s="7"/>
    </row>
    <row r="5" spans="1:12" ht="24" customHeight="1" x14ac:dyDescent="0.3">
      <c r="A5" s="8" t="s">
        <v>1</v>
      </c>
      <c r="B5" s="8" t="s">
        <v>4</v>
      </c>
      <c r="C5" s="8" t="s">
        <v>2</v>
      </c>
      <c r="D5" s="8" t="s">
        <v>3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</row>
    <row r="6" spans="1:12" x14ac:dyDescent="0.3">
      <c r="A6" s="2">
        <v>1</v>
      </c>
      <c r="B6" s="9">
        <v>45219</v>
      </c>
      <c r="C6" s="9" t="s">
        <v>19</v>
      </c>
      <c r="D6" s="2" t="s">
        <v>16</v>
      </c>
      <c r="E6" s="2" t="str">
        <f>VLOOKUP(LEFT(C6,3),$A$19:$C$22,2,0)</f>
        <v>Semarang-palembang</v>
      </c>
      <c r="F6" s="21">
        <f>VLOOKUP(LEFT(C6,3),$A$19:$C$22,3,0)</f>
        <v>750000</v>
      </c>
      <c r="G6" s="2" t="str">
        <f>VLOOKUP(MID(C6,4,1),$E$18:$G$20,2,FALSE)</f>
        <v>Bisnis</v>
      </c>
      <c r="H6" s="2" t="str">
        <f>HLOOKUP(MID(C6,6,2),$B$25:$D$27,2,FALSE)</f>
        <v>paket a</v>
      </c>
      <c r="I6" s="21">
        <f>HLOOKUP(MID(C6,6,2),$B$25:$D$27,3,FALSE)</f>
        <v>25000</v>
      </c>
      <c r="J6" s="20">
        <f>VLOOKUP(MID(C6,4,1),$E$18:$G$20,3,FALSE)*I6</f>
        <v>3750</v>
      </c>
      <c r="K6" s="20">
        <f>F6+I6-J6</f>
        <v>771250</v>
      </c>
    </row>
    <row r="7" spans="1:12" x14ac:dyDescent="0.3">
      <c r="A7" s="2">
        <v>2</v>
      </c>
      <c r="B7" s="9">
        <v>45219</v>
      </c>
      <c r="C7" s="9" t="s">
        <v>20</v>
      </c>
      <c r="D7" s="2" t="s">
        <v>12</v>
      </c>
      <c r="E7" s="2" t="str">
        <f t="shared" ref="E7:E12" si="0">VLOOKUP(LEFT(C7,3),$A$19:$C$22,2,0)</f>
        <v>solo-pontianak</v>
      </c>
      <c r="F7" s="21">
        <f t="shared" ref="F7:F12" si="1">VLOOKUP(LEFT(C7,3),$A$19:$C$22,3,0)</f>
        <v>750000</v>
      </c>
      <c r="G7" s="2" t="str">
        <f t="shared" ref="G7:G12" si="2">VLOOKUP(MID(C7,4,1),$E$18:$G$20,2,FALSE)</f>
        <v>Ekonomi</v>
      </c>
      <c r="H7" s="2" t="str">
        <f t="shared" ref="H7:H12" si="3">HLOOKUP(MID(C7,6,2),$B$25:$D$27,2,FALSE)</f>
        <v>paket C</v>
      </c>
      <c r="I7" s="21">
        <f t="shared" ref="I7:I12" si="4">HLOOKUP(MID(C7,6,2),$B$25:$D$27,3,FALSE)</f>
        <v>50000</v>
      </c>
      <c r="J7" s="20">
        <f t="shared" ref="J7:J12" si="5">VLOOKUP(MID(C7,4,1),$E$18:$G$20,3,FALSE)*I7</f>
        <v>5000</v>
      </c>
      <c r="K7" s="20">
        <f t="shared" ref="K7:K12" si="6">F7+I7-J7</f>
        <v>795000</v>
      </c>
    </row>
    <row r="8" spans="1:12" x14ac:dyDescent="0.3">
      <c r="A8" s="2">
        <v>3</v>
      </c>
      <c r="B8" s="9">
        <v>45219</v>
      </c>
      <c r="C8" s="9" t="s">
        <v>21</v>
      </c>
      <c r="D8" s="2" t="s">
        <v>13</v>
      </c>
      <c r="E8" s="2" t="str">
        <f t="shared" si="0"/>
        <v>Jakarta-Medan</v>
      </c>
      <c r="F8" s="21">
        <f t="shared" si="1"/>
        <v>750000</v>
      </c>
      <c r="G8" s="2" t="str">
        <f t="shared" si="2"/>
        <v>Ekonomi</v>
      </c>
      <c r="H8" s="2" t="str">
        <f t="shared" si="3"/>
        <v>paket C</v>
      </c>
      <c r="I8" s="21">
        <f t="shared" si="4"/>
        <v>50000</v>
      </c>
      <c r="J8" s="20">
        <f t="shared" si="5"/>
        <v>5000</v>
      </c>
      <c r="K8" s="20">
        <f t="shared" si="6"/>
        <v>795000</v>
      </c>
    </row>
    <row r="9" spans="1:12" x14ac:dyDescent="0.3">
      <c r="A9" s="2">
        <v>4</v>
      </c>
      <c r="B9" s="9">
        <v>45219</v>
      </c>
      <c r="C9" s="9" t="s">
        <v>22</v>
      </c>
      <c r="D9" s="2" t="s">
        <v>14</v>
      </c>
      <c r="E9" s="2" t="str">
        <f t="shared" si="0"/>
        <v>Jakarta-Medan</v>
      </c>
      <c r="F9" s="21">
        <f t="shared" si="1"/>
        <v>750000</v>
      </c>
      <c r="G9" s="2" t="str">
        <f t="shared" si="2"/>
        <v>Bisnis</v>
      </c>
      <c r="H9" s="2" t="str">
        <f t="shared" si="3"/>
        <v>Paket B</v>
      </c>
      <c r="I9" s="21">
        <f t="shared" si="4"/>
        <v>37000</v>
      </c>
      <c r="J9" s="20">
        <f t="shared" si="5"/>
        <v>5550</v>
      </c>
      <c r="K9" s="20">
        <f t="shared" si="6"/>
        <v>781450</v>
      </c>
    </row>
    <row r="10" spans="1:12" x14ac:dyDescent="0.3">
      <c r="A10" s="2">
        <v>5</v>
      </c>
      <c r="B10" s="9">
        <v>45219</v>
      </c>
      <c r="C10" s="9" t="s">
        <v>23</v>
      </c>
      <c r="D10" s="2" t="s">
        <v>53</v>
      </c>
      <c r="E10" s="2" t="str">
        <f t="shared" si="0"/>
        <v>Semarang-palembang</v>
      </c>
      <c r="F10" s="21">
        <f t="shared" si="1"/>
        <v>750000</v>
      </c>
      <c r="G10" s="2" t="str">
        <f t="shared" si="2"/>
        <v>VIP</v>
      </c>
      <c r="H10" s="2" t="str">
        <f t="shared" si="3"/>
        <v>Paket B</v>
      </c>
      <c r="I10" s="21">
        <f t="shared" si="4"/>
        <v>37000</v>
      </c>
      <c r="J10" s="20">
        <f t="shared" si="5"/>
        <v>7400</v>
      </c>
      <c r="K10" s="20">
        <f t="shared" si="6"/>
        <v>779600</v>
      </c>
    </row>
    <row r="11" spans="1:12" x14ac:dyDescent="0.3">
      <c r="A11" s="2">
        <v>6</v>
      </c>
      <c r="B11" s="9">
        <v>45219</v>
      </c>
      <c r="C11" s="9" t="s">
        <v>24</v>
      </c>
      <c r="D11" s="2" t="s">
        <v>15</v>
      </c>
      <c r="E11" s="2" t="str">
        <f t="shared" si="0"/>
        <v>solo-pontianak</v>
      </c>
      <c r="F11" s="21">
        <f t="shared" si="1"/>
        <v>750000</v>
      </c>
      <c r="G11" s="2" t="str">
        <f t="shared" si="2"/>
        <v>Bisnis</v>
      </c>
      <c r="H11" s="2" t="str">
        <f t="shared" si="3"/>
        <v>paket C</v>
      </c>
      <c r="I11" s="21">
        <f t="shared" si="4"/>
        <v>50000</v>
      </c>
      <c r="J11" s="20">
        <f t="shared" si="5"/>
        <v>7500</v>
      </c>
      <c r="K11" s="20">
        <f t="shared" si="6"/>
        <v>792500</v>
      </c>
    </row>
    <row r="12" spans="1:12" x14ac:dyDescent="0.3">
      <c r="A12" s="2">
        <v>7</v>
      </c>
      <c r="B12" s="9">
        <v>45219</v>
      </c>
      <c r="C12" s="9" t="s">
        <v>25</v>
      </c>
      <c r="D12" s="2" t="s">
        <v>54</v>
      </c>
      <c r="E12" s="2" t="str">
        <f t="shared" si="0"/>
        <v>jakarta-Denpasar</v>
      </c>
      <c r="F12" s="21">
        <f t="shared" si="1"/>
        <v>750000</v>
      </c>
      <c r="G12" s="2" t="str">
        <f t="shared" si="2"/>
        <v>VIP</v>
      </c>
      <c r="H12" s="2" t="str">
        <f t="shared" si="3"/>
        <v>paket C</v>
      </c>
      <c r="I12" s="21">
        <f t="shared" si="4"/>
        <v>50000</v>
      </c>
      <c r="J12" s="20">
        <f t="shared" si="5"/>
        <v>10000</v>
      </c>
      <c r="K12" s="20">
        <f t="shared" si="6"/>
        <v>790000</v>
      </c>
    </row>
    <row r="13" spans="1:12" x14ac:dyDescent="0.3">
      <c r="A13" s="10"/>
      <c r="B13" s="10"/>
      <c r="C13" s="10"/>
      <c r="D13" s="10"/>
      <c r="E13" s="10"/>
      <c r="F13" s="10"/>
      <c r="G13" s="11"/>
      <c r="H13" s="12" t="s">
        <v>17</v>
      </c>
      <c r="I13" s="12"/>
      <c r="J13" s="13"/>
      <c r="K13" s="20">
        <f>SUM(K6:K12)</f>
        <v>5504800</v>
      </c>
    </row>
    <row r="14" spans="1:12" x14ac:dyDescent="0.3">
      <c r="A14" s="10"/>
      <c r="B14" s="10"/>
      <c r="C14" s="10"/>
      <c r="D14" s="10"/>
      <c r="E14" s="10"/>
      <c r="F14" s="10"/>
      <c r="G14" s="14"/>
      <c r="H14" s="15" t="s">
        <v>18</v>
      </c>
      <c r="I14" s="15"/>
      <c r="J14" s="16"/>
      <c r="K14" s="1">
        <f>COUNTIF(G6:G12,"VIP")</f>
        <v>2</v>
      </c>
    </row>
    <row r="15" spans="1:12" x14ac:dyDescent="0.3">
      <c r="D15" s="10"/>
      <c r="E15" s="10"/>
      <c r="F15" s="10"/>
      <c r="G15" s="10"/>
      <c r="H15" s="10"/>
    </row>
    <row r="16" spans="1:12" x14ac:dyDescent="0.3">
      <c r="D16" s="10"/>
      <c r="E16" s="10" t="s">
        <v>55</v>
      </c>
      <c r="F16" s="10"/>
      <c r="G16" s="10"/>
      <c r="H16" s="10"/>
    </row>
    <row r="17" spans="1:8" x14ac:dyDescent="0.3">
      <c r="B17" t="s">
        <v>33</v>
      </c>
      <c r="D17" s="10"/>
      <c r="E17" s="18" t="s">
        <v>46</v>
      </c>
      <c r="F17" s="18" t="s">
        <v>7</v>
      </c>
      <c r="G17" s="18" t="s">
        <v>10</v>
      </c>
      <c r="H17" s="10"/>
    </row>
    <row r="18" spans="1:8" x14ac:dyDescent="0.3">
      <c r="A18" s="18" t="s">
        <v>26</v>
      </c>
      <c r="B18" s="18" t="s">
        <v>27</v>
      </c>
      <c r="C18" s="18" t="s">
        <v>28</v>
      </c>
      <c r="D18" s="10"/>
      <c r="E18" s="2" t="s">
        <v>47</v>
      </c>
      <c r="F18" s="2" t="s">
        <v>50</v>
      </c>
      <c r="G18" s="19">
        <v>0.2</v>
      </c>
      <c r="H18" s="10"/>
    </row>
    <row r="19" spans="1:8" x14ac:dyDescent="0.3">
      <c r="A19" s="2" t="s">
        <v>42</v>
      </c>
      <c r="B19" s="1" t="s">
        <v>29</v>
      </c>
      <c r="C19" s="20">
        <v>750000</v>
      </c>
      <c r="D19" s="10"/>
      <c r="E19" s="2" t="s">
        <v>48</v>
      </c>
      <c r="F19" s="2" t="s">
        <v>51</v>
      </c>
      <c r="G19" s="19">
        <v>0.15</v>
      </c>
      <c r="H19" s="10"/>
    </row>
    <row r="20" spans="1:8" x14ac:dyDescent="0.3">
      <c r="A20" s="2" t="s">
        <v>43</v>
      </c>
      <c r="B20" s="1" t="s">
        <v>30</v>
      </c>
      <c r="C20" s="20">
        <v>750000</v>
      </c>
      <c r="D20" s="10"/>
      <c r="E20" s="2" t="s">
        <v>49</v>
      </c>
      <c r="F20" s="2" t="s">
        <v>52</v>
      </c>
      <c r="G20" s="19">
        <v>0.1</v>
      </c>
      <c r="H20" s="10"/>
    </row>
    <row r="21" spans="1:8" x14ac:dyDescent="0.3">
      <c r="A21" s="2" t="s">
        <v>44</v>
      </c>
      <c r="B21" s="1" t="s">
        <v>32</v>
      </c>
      <c r="C21" s="20">
        <v>750000</v>
      </c>
      <c r="D21" s="10"/>
      <c r="E21" s="10"/>
      <c r="F21" s="10"/>
      <c r="G21" s="10"/>
      <c r="H21" s="10"/>
    </row>
    <row r="22" spans="1:8" x14ac:dyDescent="0.3">
      <c r="A22" s="2" t="s">
        <v>45</v>
      </c>
      <c r="B22" s="1" t="s">
        <v>31</v>
      </c>
      <c r="C22" s="20">
        <v>750000</v>
      </c>
    </row>
    <row r="24" spans="1:8" x14ac:dyDescent="0.3">
      <c r="B24" t="s">
        <v>34</v>
      </c>
    </row>
    <row r="25" spans="1:8" x14ac:dyDescent="0.3">
      <c r="A25" s="17" t="s">
        <v>26</v>
      </c>
      <c r="B25" s="17" t="s">
        <v>38</v>
      </c>
      <c r="C25" s="17" t="s">
        <v>36</v>
      </c>
      <c r="D25" s="17" t="s">
        <v>37</v>
      </c>
    </row>
    <row r="26" spans="1:8" x14ac:dyDescent="0.3">
      <c r="A26" s="17" t="s">
        <v>35</v>
      </c>
      <c r="B26" s="1" t="s">
        <v>39</v>
      </c>
      <c r="C26" s="1" t="s">
        <v>41</v>
      </c>
      <c r="D26" s="1" t="s">
        <v>40</v>
      </c>
    </row>
    <row r="27" spans="1:8" x14ac:dyDescent="0.3">
      <c r="A27" s="17" t="s">
        <v>28</v>
      </c>
      <c r="B27" s="20">
        <v>25000</v>
      </c>
      <c r="C27" s="20">
        <v>37000</v>
      </c>
      <c r="D27" s="20">
        <v>50000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</dc:creator>
  <cp:lastModifiedBy>15</cp:lastModifiedBy>
  <dcterms:created xsi:type="dcterms:W3CDTF">2023-10-19T13:01:15Z</dcterms:created>
  <dcterms:modified xsi:type="dcterms:W3CDTF">2023-10-19T15:27:32Z</dcterms:modified>
</cp:coreProperties>
</file>